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门店" sheetId="2" r:id="rId1"/>
    <sheet name="分人员任务" sheetId="5" r:id="rId2"/>
    <sheet name="片区数据对比" sheetId="14" r:id="rId3"/>
  </sheets>
  <externalReferences>
    <externalReference r:id="rId4"/>
  </externalReferences>
  <definedNames>
    <definedName name="_xlnm._FilterDatabase" localSheetId="0" hidden="1">门店!$A$1:$Y$140</definedName>
    <definedName name="_xlnm._FilterDatabase" localSheetId="1" hidden="1">分人员任务!$A$1:$N$300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<sst xmlns="http://schemas.openxmlformats.org/spreadsheetml/2006/main" count="1570" uniqueCount="785">
  <si>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</si>
  <si>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</si>
  <si>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</si>
  <si>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</si>
  <si>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</si>
  <si>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</si>
  <si>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</si>
  <si>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会员办卡实际完成</t>
  </si>
  <si>
    <t>完成率</t>
  </si>
  <si>
    <t>差额</t>
  </si>
  <si>
    <t>会员消费占比任务</t>
  </si>
  <si>
    <t>实际完成</t>
  </si>
  <si>
    <t>会员笔数占比任务</t>
  </si>
  <si>
    <t>备注</t>
  </si>
  <si>
    <t>会员办卡完成率</t>
  </si>
  <si>
    <t>会员消费占比实际完成</t>
  </si>
  <si>
    <t>笔数占比实际完成</t>
  </si>
  <si>
    <t>南门片区</t>
  </si>
  <si>
    <t>温江店</t>
  </si>
  <si>
    <t>69.54%</t>
  </si>
  <si>
    <t>39.14%</t>
  </si>
  <si>
    <t>新津片区</t>
  </si>
  <si>
    <t>新园大道店</t>
  </si>
  <si>
    <t>72.54%</t>
  </si>
  <si>
    <t>58.48%</t>
  </si>
  <si>
    <t>旗舰片区</t>
  </si>
  <si>
    <t>新乐中街店</t>
  </si>
  <si>
    <t>74.65%</t>
  </si>
  <si>
    <t>66.51%</t>
  </si>
  <si>
    <t>东门片区</t>
  </si>
  <si>
    <t>成汉南路店</t>
  </si>
  <si>
    <t>75.55%</t>
  </si>
  <si>
    <t>52.08%</t>
  </si>
  <si>
    <t>西门片区</t>
  </si>
  <si>
    <t>榕声路店</t>
  </si>
  <si>
    <t>66.49%</t>
  </si>
  <si>
    <t>45.83%</t>
  </si>
  <si>
    <t>都江堰片区</t>
  </si>
  <si>
    <t>大石西路店</t>
  </si>
  <si>
    <t>79.17%</t>
  </si>
  <si>
    <t>65.65%</t>
  </si>
  <si>
    <t>民丰大道店</t>
  </si>
  <si>
    <t>74.86%</t>
  </si>
  <si>
    <t>55.07%</t>
  </si>
  <si>
    <t>崇州片区</t>
  </si>
  <si>
    <t>成华区万科路</t>
  </si>
  <si>
    <t>83.12%</t>
  </si>
  <si>
    <t>64.53%</t>
  </si>
  <si>
    <t>邛崃片区</t>
  </si>
  <si>
    <t>柳翠路店</t>
  </si>
  <si>
    <t>89.72%</t>
  </si>
  <si>
    <t>78.78%</t>
  </si>
  <si>
    <t>大邑片区</t>
  </si>
  <si>
    <t>大源北街</t>
  </si>
  <si>
    <t>76.54%</t>
  </si>
  <si>
    <t>60.66%</t>
  </si>
  <si>
    <t>总计</t>
  </si>
  <si>
    <t>万宇路店</t>
  </si>
  <si>
    <t>85.47%</t>
  </si>
  <si>
    <t>69.67%</t>
  </si>
  <si>
    <t>温江江安店</t>
  </si>
  <si>
    <t>67.27%</t>
  </si>
  <si>
    <t>47.6%</t>
  </si>
  <si>
    <t>金马河路店</t>
  </si>
  <si>
    <t>68.06%</t>
  </si>
  <si>
    <t>54.81%</t>
  </si>
  <si>
    <t>大华街店</t>
  </si>
  <si>
    <t>81.08%</t>
  </si>
  <si>
    <t>64.87%</t>
  </si>
  <si>
    <t>中和新下街店</t>
  </si>
  <si>
    <t>61.34%</t>
  </si>
  <si>
    <t>36.81%</t>
  </si>
  <si>
    <t>蜀辉路店</t>
  </si>
  <si>
    <t>81.84%</t>
  </si>
  <si>
    <t>64.9%</t>
  </si>
  <si>
    <t>中和公济桥店</t>
  </si>
  <si>
    <t>40.93%</t>
  </si>
  <si>
    <t>27.43%</t>
  </si>
  <si>
    <t>蜀鑫路店</t>
  </si>
  <si>
    <t>75.79%</t>
  </si>
  <si>
    <t>57.59%</t>
  </si>
  <si>
    <t>光华西一路店</t>
  </si>
  <si>
    <t>67.26%</t>
  </si>
  <si>
    <t>47.97%</t>
  </si>
  <si>
    <t>光华北五路店</t>
  </si>
  <si>
    <t>67.82%</t>
  </si>
  <si>
    <t>48.25%</t>
  </si>
  <si>
    <t>吉瑞三路店</t>
  </si>
  <si>
    <t>39.27%</t>
  </si>
  <si>
    <t>19.38%</t>
  </si>
  <si>
    <t>天顺路店</t>
  </si>
  <si>
    <t>79.53%</t>
  </si>
  <si>
    <t>66.29%</t>
  </si>
  <si>
    <t>泰和二街店</t>
  </si>
  <si>
    <t>79.05%</t>
  </si>
  <si>
    <t>61.96%</t>
  </si>
  <si>
    <t>金祥路店</t>
  </si>
  <si>
    <t>68.6%</t>
  </si>
  <si>
    <t>49.85%</t>
  </si>
  <si>
    <t>蜀源路店</t>
  </si>
  <si>
    <t>85.63%</t>
  </si>
  <si>
    <t>70.18%</t>
  </si>
  <si>
    <t>雅安芦山店</t>
  </si>
  <si>
    <t>44.06%</t>
  </si>
  <si>
    <t>泰和西二街店</t>
  </si>
  <si>
    <t>66.8%</t>
  </si>
  <si>
    <t>54.42%</t>
  </si>
  <si>
    <t>进社区流动办卡</t>
  </si>
  <si>
    <t>陈冰雪</t>
  </si>
  <si>
    <t>天久南巷店</t>
  </si>
  <si>
    <t>66.6%</t>
  </si>
  <si>
    <t>51.48%</t>
  </si>
  <si>
    <t>何巍</t>
  </si>
  <si>
    <t>邛崃中心店</t>
  </si>
  <si>
    <t>66.71%</t>
  </si>
  <si>
    <t>34.62%</t>
  </si>
  <si>
    <t>邛崃洪川店</t>
  </si>
  <si>
    <t>88.78%</t>
  </si>
  <si>
    <t>79.55%</t>
  </si>
  <si>
    <t>邛崃羊安镇店</t>
  </si>
  <si>
    <t>67.69%</t>
  </si>
  <si>
    <t>52.43%</t>
  </si>
  <si>
    <t>邛崃翠荫街店</t>
  </si>
  <si>
    <t>75.26%</t>
  </si>
  <si>
    <t>62.63%</t>
  </si>
  <si>
    <t>邛崃杏林路店</t>
  </si>
  <si>
    <t>79.57%</t>
  </si>
  <si>
    <t>48.04%</t>
  </si>
  <si>
    <t>黄梅</t>
  </si>
  <si>
    <t>崇州中心店</t>
  </si>
  <si>
    <t>72.7%</t>
  </si>
  <si>
    <t>56.84%</t>
  </si>
  <si>
    <t>崇州怀远店</t>
  </si>
  <si>
    <t>89.13%</t>
  </si>
  <si>
    <t>79.98%</t>
  </si>
  <si>
    <t>崇州三江店</t>
  </si>
  <si>
    <t>78.25%</t>
  </si>
  <si>
    <t>56.51%</t>
  </si>
  <si>
    <t>崇州金带街店</t>
  </si>
  <si>
    <t>69.12%</t>
  </si>
  <si>
    <t>48.71%</t>
  </si>
  <si>
    <t>崇州尚贤坊店</t>
  </si>
  <si>
    <t>43.26%</t>
  </si>
  <si>
    <t>15.73%</t>
  </si>
  <si>
    <t>崇州永康东路店</t>
  </si>
  <si>
    <t>64.25%</t>
  </si>
  <si>
    <t>42.36%</t>
  </si>
  <si>
    <t>崇州蜀州中路店</t>
  </si>
  <si>
    <t>72.37%</t>
  </si>
  <si>
    <t>56.47%</t>
  </si>
  <si>
    <t>刘美玲</t>
  </si>
  <si>
    <t>大邑子龙店</t>
  </si>
  <si>
    <t>80.28%</t>
  </si>
  <si>
    <t>67.66%</t>
  </si>
  <si>
    <t>大邑东壕沟店</t>
  </si>
  <si>
    <t>78.16%</t>
  </si>
  <si>
    <t>64.83%</t>
  </si>
  <si>
    <t>大邑安仁镇千禧街药店</t>
  </si>
  <si>
    <t>60.03%</t>
  </si>
  <si>
    <t>35.04%</t>
  </si>
  <si>
    <t>大邑沙渠镇店</t>
  </si>
  <si>
    <t>87.23%</t>
  </si>
  <si>
    <t>78.47%</t>
  </si>
  <si>
    <t>大邑通达店</t>
  </si>
  <si>
    <t>77.35%</t>
  </si>
  <si>
    <t>61.74%</t>
  </si>
  <si>
    <t>大邑新场镇店</t>
  </si>
  <si>
    <t>86.48%</t>
  </si>
  <si>
    <t>70.72%</t>
  </si>
  <si>
    <t>内蒙古桃源店</t>
  </si>
  <si>
    <t>35.26%</t>
  </si>
  <si>
    <t>16.68%</t>
  </si>
  <si>
    <t>大邑东街店</t>
  </si>
  <si>
    <t>81.97%</t>
  </si>
  <si>
    <t>71.02%</t>
  </si>
  <si>
    <t>大邑潘家街店</t>
  </si>
  <si>
    <t>82.4%</t>
  </si>
  <si>
    <t>69.43%</t>
  </si>
  <si>
    <t>大邑北街店</t>
  </si>
  <si>
    <t>77.79%</t>
  </si>
  <si>
    <t>大邑观音阁西街店</t>
  </si>
  <si>
    <t>85.54%</t>
  </si>
  <si>
    <t>71.1%</t>
  </si>
  <si>
    <t>大邑元通路店</t>
  </si>
  <si>
    <t>80.67%</t>
  </si>
  <si>
    <t>64.14%</t>
  </si>
  <si>
    <t>大邑金巷西街店</t>
  </si>
  <si>
    <t>86.03%</t>
  </si>
  <si>
    <t>71.22%</t>
  </si>
  <si>
    <t>西部店</t>
  </si>
  <si>
    <t>87.76%</t>
  </si>
  <si>
    <t>49.61%</t>
  </si>
  <si>
    <t>沙河源店</t>
  </si>
  <si>
    <t>67.24%</t>
  </si>
  <si>
    <t>53.25%</t>
  </si>
  <si>
    <t>光华店</t>
  </si>
  <si>
    <t>90.75%</t>
  </si>
  <si>
    <t>75.76%</t>
  </si>
  <si>
    <t>清江东路店</t>
  </si>
  <si>
    <t>85.5%</t>
  </si>
  <si>
    <t>64.15%</t>
  </si>
  <si>
    <t>枣子巷店</t>
  </si>
  <si>
    <t>69.95%</t>
  </si>
  <si>
    <t>51.32%</t>
  </si>
  <si>
    <t>光华村街店</t>
  </si>
  <si>
    <t>81.9%</t>
  </si>
  <si>
    <t>64.13%</t>
  </si>
  <si>
    <t>土龙路店</t>
  </si>
  <si>
    <t>77.55%</t>
  </si>
  <si>
    <t>60.15%</t>
  </si>
  <si>
    <t>金丝街店</t>
  </si>
  <si>
    <t>56.63%</t>
  </si>
  <si>
    <t>34.21%</t>
  </si>
  <si>
    <t>顺和街店</t>
  </si>
  <si>
    <t>85.27%</t>
  </si>
  <si>
    <t>74.61%</t>
  </si>
  <si>
    <t>青羊区北东街店</t>
  </si>
  <si>
    <t>70.39%</t>
  </si>
  <si>
    <t>54.63%</t>
  </si>
  <si>
    <t>郫筒镇东大街药店</t>
  </si>
  <si>
    <t>81.71%</t>
  </si>
  <si>
    <t>66.54%</t>
  </si>
  <si>
    <t>十二桥店</t>
  </si>
  <si>
    <t>45.5%</t>
  </si>
  <si>
    <t>30.41%</t>
  </si>
  <si>
    <t>交大三店</t>
  </si>
  <si>
    <t>77.83%</t>
  </si>
  <si>
    <t>53.02%</t>
  </si>
  <si>
    <t>交大黄苑东街</t>
  </si>
  <si>
    <t>81.98%</t>
  </si>
  <si>
    <t>71.7%</t>
  </si>
  <si>
    <t>金沙路店</t>
  </si>
  <si>
    <t>78.63%</t>
  </si>
  <si>
    <t>67.91%</t>
  </si>
  <si>
    <t>郫县一环路东南段店</t>
  </si>
  <si>
    <t>76.79%</t>
  </si>
  <si>
    <t>57.4%</t>
  </si>
  <si>
    <t>佳灵路店</t>
  </si>
  <si>
    <t>46.96%</t>
  </si>
  <si>
    <t>28.52%</t>
  </si>
  <si>
    <t>银河北街店</t>
  </si>
  <si>
    <t>92.48%</t>
  </si>
  <si>
    <t>80.53%</t>
  </si>
  <si>
    <t>贝森北路店</t>
  </si>
  <si>
    <t>67.52%</t>
  </si>
  <si>
    <t>46.23%</t>
  </si>
  <si>
    <t>蜀汉东路店</t>
  </si>
  <si>
    <t>63.39%</t>
  </si>
  <si>
    <t>45.96%</t>
  </si>
  <si>
    <t>大悦路店</t>
  </si>
  <si>
    <t>58.58%</t>
  </si>
  <si>
    <t>36.95%</t>
  </si>
  <si>
    <t>银沙路店</t>
  </si>
  <si>
    <t>86.89%</t>
  </si>
  <si>
    <t>78.21%</t>
  </si>
  <si>
    <t>花照壁店</t>
  </si>
  <si>
    <t>61.06%</t>
  </si>
  <si>
    <t>35.3%</t>
  </si>
  <si>
    <t>五福桥东路店</t>
  </si>
  <si>
    <t>71.14%</t>
  </si>
  <si>
    <t>58.97%</t>
  </si>
  <si>
    <t>尚锦路店</t>
  </si>
  <si>
    <t>39.51%</t>
  </si>
  <si>
    <t>18.68%</t>
  </si>
  <si>
    <t>花照壁中横街店</t>
  </si>
  <si>
    <t>77.26%</t>
  </si>
  <si>
    <t>43.75%</t>
  </si>
  <si>
    <t>沙湾东一路店</t>
  </si>
  <si>
    <t>71.38%</t>
  </si>
  <si>
    <t>55.87%</t>
  </si>
  <si>
    <t>文和路店</t>
  </si>
  <si>
    <t>72.4%</t>
  </si>
  <si>
    <t>54.59%</t>
  </si>
  <si>
    <t>双林路店</t>
  </si>
  <si>
    <t>66.62%</t>
  </si>
  <si>
    <t>50.68%</t>
  </si>
  <si>
    <t>通盈街店</t>
  </si>
  <si>
    <t>88.61%</t>
  </si>
  <si>
    <t>71.86%</t>
  </si>
  <si>
    <t>杉板桥店</t>
  </si>
  <si>
    <t>81.93%</t>
  </si>
  <si>
    <t>72.95%</t>
  </si>
  <si>
    <t>崔家店</t>
  </si>
  <si>
    <t>81.47%</t>
  </si>
  <si>
    <t>65.01%</t>
  </si>
  <si>
    <t>华油路店</t>
  </si>
  <si>
    <t>84.6%</t>
  </si>
  <si>
    <t>73.43%</t>
  </si>
  <si>
    <t>高车一路店</t>
  </si>
  <si>
    <t>82.08%</t>
  </si>
  <si>
    <t>68.23%</t>
  </si>
  <si>
    <t>羊子山西路店</t>
  </si>
  <si>
    <t>86.1%</t>
  </si>
  <si>
    <t>71.46%</t>
  </si>
  <si>
    <t>锦江区水杉街店</t>
  </si>
  <si>
    <t>79.61%</t>
  </si>
  <si>
    <t>60.99%</t>
  </si>
  <si>
    <t>新都马超东路</t>
  </si>
  <si>
    <t>79.38%</t>
  </si>
  <si>
    <t>成华区华泰路</t>
  </si>
  <si>
    <t>75.2%</t>
  </si>
  <si>
    <t>62.68%</t>
  </si>
  <si>
    <t>观音桥店</t>
  </si>
  <si>
    <t>89.85%</t>
  </si>
  <si>
    <t>81.34%</t>
  </si>
  <si>
    <t>新都新繁店</t>
  </si>
  <si>
    <t>76.93%</t>
  </si>
  <si>
    <t>56.76%</t>
  </si>
  <si>
    <t>华康路店</t>
  </si>
  <si>
    <t>78.75%</t>
  </si>
  <si>
    <t>60%</t>
  </si>
  <si>
    <t>劼人路店</t>
  </si>
  <si>
    <t>67.68%</t>
  </si>
  <si>
    <t>50.4%</t>
  </si>
  <si>
    <t>西林一街店</t>
  </si>
  <si>
    <t>65.4%</t>
  </si>
  <si>
    <t>41.16%</t>
  </si>
  <si>
    <t>新都万和北路店</t>
  </si>
  <si>
    <t>81.03%</t>
  </si>
  <si>
    <t>68.76%</t>
  </si>
  <si>
    <t>东昌一路店</t>
  </si>
  <si>
    <t>69.44%</t>
  </si>
  <si>
    <t>53.43%</t>
  </si>
  <si>
    <t>培华东路店</t>
  </si>
  <si>
    <t>82.89%</t>
  </si>
  <si>
    <t>54.53%</t>
  </si>
  <si>
    <t>静沙南路店</t>
  </si>
  <si>
    <t>75.6%</t>
  </si>
  <si>
    <t>56.04%</t>
  </si>
  <si>
    <t>水碾河路店</t>
  </si>
  <si>
    <t>50.14%</t>
  </si>
  <si>
    <t>48.75%</t>
  </si>
  <si>
    <t>驷马桥三路店</t>
  </si>
  <si>
    <t>61.6%</t>
  </si>
  <si>
    <t>彭州人民医院店</t>
  </si>
  <si>
    <t>46.11%</t>
  </si>
  <si>
    <t>22.54%</t>
  </si>
  <si>
    <t>华泰二路店</t>
  </si>
  <si>
    <t>62.01%</t>
  </si>
  <si>
    <t>50.61%</t>
  </si>
  <si>
    <t>医贸大道店</t>
  </si>
  <si>
    <t>79.29%</t>
  </si>
  <si>
    <t>大田坎店</t>
  </si>
  <si>
    <t>78.26%</t>
  </si>
  <si>
    <t>64.98%</t>
  </si>
  <si>
    <t>华美东街店</t>
  </si>
  <si>
    <t>43.16%</t>
  </si>
  <si>
    <t>29.82%</t>
  </si>
  <si>
    <t>旗舰店</t>
  </si>
  <si>
    <t>87.85%</t>
  </si>
  <si>
    <t>37.49%</t>
  </si>
  <si>
    <t>红星店</t>
  </si>
  <si>
    <t>65.87%</t>
  </si>
  <si>
    <t>49.51%</t>
  </si>
  <si>
    <t>浆洗街店</t>
  </si>
  <si>
    <t>70.45%</t>
  </si>
  <si>
    <t>34%</t>
  </si>
  <si>
    <t>庆云南街店</t>
  </si>
  <si>
    <t>60.87%</t>
  </si>
  <si>
    <t>31.81%</t>
  </si>
  <si>
    <t>科华路店</t>
  </si>
  <si>
    <t>80.5%</t>
  </si>
  <si>
    <t>72.6%</t>
  </si>
  <si>
    <t>童子街店</t>
  </si>
  <si>
    <t>77.92%</t>
  </si>
  <si>
    <t>62.91%</t>
  </si>
  <si>
    <t>紫薇东路店</t>
  </si>
  <si>
    <t>75.18%</t>
  </si>
  <si>
    <t>59.35%</t>
  </si>
  <si>
    <t>梨花街店</t>
  </si>
  <si>
    <t>51.5%</t>
  </si>
  <si>
    <t>35.96%</t>
  </si>
  <si>
    <t>元华二巷店</t>
  </si>
  <si>
    <t>71.33%</t>
  </si>
  <si>
    <t>54.75%</t>
  </si>
  <si>
    <t>丝竹路店</t>
  </si>
  <si>
    <t>76.39%</t>
  </si>
  <si>
    <t>60.4%</t>
  </si>
  <si>
    <t>倪家桥店</t>
  </si>
  <si>
    <t>64.38%</t>
  </si>
  <si>
    <t>41.57%</t>
  </si>
  <si>
    <t>青龙街店</t>
  </si>
  <si>
    <t>50.26%</t>
  </si>
  <si>
    <t>24.41%</t>
  </si>
  <si>
    <t>宏济中路店</t>
  </si>
  <si>
    <t>58.16%</t>
  </si>
  <si>
    <t>40.32%</t>
  </si>
  <si>
    <t>经一路店</t>
  </si>
  <si>
    <t>60.71%</t>
  </si>
  <si>
    <t>39.82%</t>
  </si>
  <si>
    <t>科华北路店</t>
  </si>
  <si>
    <t>60.38%</t>
  </si>
  <si>
    <t>40.08%</t>
  </si>
  <si>
    <t>长寿路店</t>
  </si>
  <si>
    <t>64.7%</t>
  </si>
  <si>
    <t>高攀西巷店</t>
  </si>
  <si>
    <t>80.24%</t>
  </si>
  <si>
    <t>63.23%</t>
  </si>
  <si>
    <t>建业路</t>
  </si>
  <si>
    <t>63.59%</t>
  </si>
  <si>
    <t>47.26%</t>
  </si>
  <si>
    <t>新津兴义店</t>
  </si>
  <si>
    <t>71.09%</t>
  </si>
  <si>
    <t>新津五津西路店</t>
  </si>
  <si>
    <t>91.01%</t>
  </si>
  <si>
    <t>71.05%</t>
  </si>
  <si>
    <t>新津邓双店</t>
  </si>
  <si>
    <t>95.83%</t>
  </si>
  <si>
    <t>92.45%</t>
  </si>
  <si>
    <t>双流锦华路店</t>
  </si>
  <si>
    <t>72.72%</t>
  </si>
  <si>
    <t>55.35%</t>
  </si>
  <si>
    <t>双流区三强西街药店</t>
  </si>
  <si>
    <t>58.29%</t>
  </si>
  <si>
    <t>武阳西路店</t>
  </si>
  <si>
    <t>81.12%</t>
  </si>
  <si>
    <t>64.11%</t>
  </si>
  <si>
    <t>五津西路2店</t>
  </si>
  <si>
    <t>83.08%</t>
  </si>
  <si>
    <t>55.49%</t>
  </si>
  <si>
    <t>杨科</t>
  </si>
  <si>
    <t>都江堰景中店</t>
  </si>
  <si>
    <t>83.42%</t>
  </si>
  <si>
    <t>64.28%</t>
  </si>
  <si>
    <t>都江堰奎光中段</t>
  </si>
  <si>
    <t>83.19%</t>
  </si>
  <si>
    <t>69.93%</t>
  </si>
  <si>
    <t>都江堰翔凤路</t>
  </si>
  <si>
    <t>80.56%</t>
  </si>
  <si>
    <t>62.66%</t>
  </si>
  <si>
    <t>都江堰问道西路</t>
  </si>
  <si>
    <t>80.32%</t>
  </si>
  <si>
    <t>69.34%</t>
  </si>
  <si>
    <t>都江堰聚源店</t>
  </si>
  <si>
    <t>85.35%</t>
  </si>
  <si>
    <t>75%</t>
  </si>
  <si>
    <t>都江堰蒲阳路店</t>
  </si>
  <si>
    <t>20.05%</t>
  </si>
  <si>
    <t>都江堰宝莲路店</t>
  </si>
  <si>
    <t>60.58%</t>
  </si>
  <si>
    <t>65.29%</t>
  </si>
  <si>
    <t>序号</t>
  </si>
  <si>
    <t>部门</t>
  </si>
  <si>
    <t>姓名</t>
  </si>
  <si>
    <t>人员ID</t>
  </si>
  <si>
    <t>日均办卡任务/人</t>
  </si>
  <si>
    <t>3月办卡任务</t>
  </si>
  <si>
    <t>个人完成率</t>
  </si>
  <si>
    <t>积分奖励（分）</t>
  </si>
  <si>
    <t>上缴成长金（单位：元)</t>
  </si>
  <si>
    <t>晏玲</t>
  </si>
  <si>
    <t>于春莲</t>
  </si>
  <si>
    <t>杨秀娟</t>
  </si>
  <si>
    <t>余欢</t>
  </si>
  <si>
    <t>谭凤旭</t>
  </si>
  <si>
    <t>何锦楠</t>
  </si>
  <si>
    <t>肖家河</t>
  </si>
  <si>
    <t>唐丹</t>
  </si>
  <si>
    <t>周贤吉</t>
  </si>
  <si>
    <t>林铃</t>
  </si>
  <si>
    <t>张春苗</t>
  </si>
  <si>
    <t>曹智恒</t>
  </si>
  <si>
    <t>郑欣慧</t>
  </si>
  <si>
    <t>马艺芮</t>
  </si>
  <si>
    <t>范海英</t>
  </si>
  <si>
    <t>唐倩</t>
  </si>
  <si>
    <t>陈心雨</t>
  </si>
  <si>
    <t>邓智</t>
  </si>
  <si>
    <t>李静</t>
  </si>
  <si>
    <t>刘秀琼</t>
  </si>
  <si>
    <t>邓华芬</t>
  </si>
  <si>
    <t>刘新</t>
  </si>
  <si>
    <t>何英1</t>
  </si>
  <si>
    <t>李梦菊</t>
  </si>
  <si>
    <t>魏小琴</t>
  </si>
  <si>
    <t>高文棋</t>
  </si>
  <si>
    <t>杨芳</t>
  </si>
  <si>
    <t>胡艳弘</t>
  </si>
  <si>
    <t>代曾莲</t>
  </si>
  <si>
    <t>曾蕾蕾</t>
  </si>
  <si>
    <t>王萱</t>
  </si>
  <si>
    <t>张梅</t>
  </si>
  <si>
    <t>周娟</t>
  </si>
  <si>
    <t>黄杨</t>
  </si>
  <si>
    <t>王雪萍</t>
  </si>
  <si>
    <t>舒海燕</t>
  </si>
  <si>
    <t>高红华</t>
  </si>
  <si>
    <t>王波</t>
  </si>
  <si>
    <t>杨琼</t>
  </si>
  <si>
    <t>周燕</t>
  </si>
  <si>
    <t>蒋小琼</t>
  </si>
  <si>
    <t>李可</t>
  </si>
  <si>
    <t>朱朝霞</t>
  </si>
  <si>
    <t>蔡小丽</t>
  </si>
  <si>
    <t>朱晓桃</t>
  </si>
  <si>
    <t>饶向倩</t>
  </si>
  <si>
    <t>光华店（医馆）</t>
  </si>
  <si>
    <t>魏津</t>
  </si>
  <si>
    <t>汤雪芹</t>
  </si>
  <si>
    <t>彭蕾</t>
  </si>
  <si>
    <t>青羊区十二桥店（医馆）</t>
  </si>
  <si>
    <t>辜瑞琪</t>
  </si>
  <si>
    <t>冯莉</t>
  </si>
  <si>
    <t>曾宣悦</t>
  </si>
  <si>
    <t>余志彬</t>
  </si>
  <si>
    <t>黄长菊</t>
  </si>
  <si>
    <t>马昕</t>
  </si>
  <si>
    <t>廖桂英</t>
  </si>
  <si>
    <t>赵原</t>
  </si>
  <si>
    <t>李银萍</t>
  </si>
  <si>
    <t>王娅</t>
  </si>
  <si>
    <t>刘春花</t>
  </si>
  <si>
    <t>陈丽梅</t>
  </si>
  <si>
    <t>邹惠</t>
  </si>
  <si>
    <t>万宇路店（医馆）</t>
  </si>
  <si>
    <t>吴佩娟</t>
  </si>
  <si>
    <t>卢卫琴</t>
  </si>
  <si>
    <t>高新区大源北街</t>
  </si>
  <si>
    <t>张昌永</t>
  </si>
  <si>
    <t>侯玉肖</t>
  </si>
  <si>
    <t>朱文艺</t>
  </si>
  <si>
    <t>胡元</t>
  </si>
  <si>
    <t>唐冬芳</t>
  </si>
  <si>
    <t>龚晓清</t>
  </si>
  <si>
    <t>袁咏梅</t>
  </si>
  <si>
    <t>陈梦露</t>
  </si>
  <si>
    <t>吴茹雪</t>
  </si>
  <si>
    <t>蒋雪琴</t>
  </si>
  <si>
    <t>黄兴中</t>
  </si>
  <si>
    <t>鄢珊珊</t>
  </si>
  <si>
    <t>李桂芳</t>
  </si>
  <si>
    <t>王芳1</t>
  </si>
  <si>
    <t>李倩</t>
  </si>
  <si>
    <t>何小容</t>
  </si>
  <si>
    <t>罗爱玲</t>
  </si>
  <si>
    <t>任远芳</t>
  </si>
  <si>
    <t>席礼丹</t>
  </si>
  <si>
    <t>成华区万科路（医馆）</t>
  </si>
  <si>
    <t>马雪</t>
  </si>
  <si>
    <t>张玉1</t>
  </si>
  <si>
    <t>黄禹秀</t>
  </si>
  <si>
    <t>吕彩霞</t>
  </si>
  <si>
    <t>董召英</t>
  </si>
  <si>
    <t>唐瑶</t>
  </si>
  <si>
    <t>锦江区柳翠路店</t>
  </si>
  <si>
    <t>施雪</t>
  </si>
  <si>
    <t>李红梅</t>
  </si>
  <si>
    <t>江月红</t>
  </si>
  <si>
    <t>李甜甜</t>
  </si>
  <si>
    <t>王晓雁</t>
  </si>
  <si>
    <t>黄婷婷</t>
  </si>
  <si>
    <t>殷岱菊</t>
  </si>
  <si>
    <t>杨伟钰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</si>
  <si>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</si>
  <si>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</si>
  <si>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</si>
  <si>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</si>
  <si>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</si>
  <si>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</si>
  <si>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</si>
  <si>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罗豪</t>
  </si>
  <si>
    <t>邱运丽</t>
  </si>
  <si>
    <t>庞莉娜</t>
  </si>
  <si>
    <t>罗月月</t>
  </si>
  <si>
    <t>汤益霞</t>
  </si>
  <si>
    <t>殷瑞雪</t>
  </si>
  <si>
    <t>毛玉</t>
  </si>
  <si>
    <t>谢玉涛</t>
  </si>
  <si>
    <t>科华路店（医馆）</t>
  </si>
  <si>
    <t>尹萍</t>
  </si>
  <si>
    <t>阴静</t>
  </si>
  <si>
    <t>彭灵芝</t>
  </si>
  <si>
    <t>向丽容</t>
  </si>
  <si>
    <t>潘静</t>
  </si>
  <si>
    <t>林禹帅</t>
  </si>
  <si>
    <t>唐丽</t>
  </si>
  <si>
    <t>朱佑艳</t>
  </si>
  <si>
    <t>周金梅</t>
  </si>
  <si>
    <t>廖洵媛</t>
  </si>
  <si>
    <t>闵雪</t>
  </si>
  <si>
    <t>庄静</t>
  </si>
  <si>
    <t>刘娟</t>
  </si>
  <si>
    <t>王茹</t>
  </si>
  <si>
    <t>李沙</t>
  </si>
  <si>
    <t>张群</t>
  </si>
  <si>
    <t>熊小玲</t>
  </si>
  <si>
    <t>罗洁滟</t>
  </si>
  <si>
    <t>彭蓉</t>
  </si>
  <si>
    <t>任丹</t>
  </si>
  <si>
    <t>付曦</t>
  </si>
  <si>
    <t>唐礼萍</t>
  </si>
  <si>
    <t>邛崃洪川小区店</t>
  </si>
  <si>
    <t>马婷婷</t>
  </si>
  <si>
    <t>高星宇</t>
  </si>
  <si>
    <t>马香容</t>
  </si>
  <si>
    <t>刘秋菊</t>
  </si>
  <si>
    <t>彭亚丹</t>
  </si>
  <si>
    <t>桃源店</t>
  </si>
  <si>
    <t>李秀辉</t>
  </si>
  <si>
    <t>郭益</t>
  </si>
  <si>
    <t>张琴</t>
  </si>
  <si>
    <t>宋利鸿</t>
  </si>
  <si>
    <t>王燕丽</t>
  </si>
  <si>
    <t>刘芬</t>
  </si>
  <si>
    <t>廖文莉</t>
  </si>
  <si>
    <t>杨平</t>
  </si>
  <si>
    <t>古素琼</t>
  </si>
  <si>
    <t>金敏霜</t>
  </si>
  <si>
    <t>万义丽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</si>
  <si>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</si>
  <si>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</si>
  <si>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</si>
  <si>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</si>
  <si>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</si>
  <si>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</si>
  <si>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</si>
  <si>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</si>
  <si>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</si>
  <si>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骆素花</t>
  </si>
  <si>
    <t>高斯</t>
  </si>
  <si>
    <t>韩启敏</t>
  </si>
  <si>
    <t>詹少洋</t>
  </si>
  <si>
    <t>晏祥春</t>
  </si>
  <si>
    <t>母小琴</t>
  </si>
  <si>
    <t>卓敏</t>
  </si>
  <si>
    <t>夏彩红</t>
  </si>
  <si>
    <t>黄茜</t>
  </si>
  <si>
    <t>陈凤珍</t>
  </si>
  <si>
    <t>付晓娟</t>
  </si>
  <si>
    <t>韩艳梅</t>
  </si>
  <si>
    <t>曹琼</t>
  </si>
  <si>
    <t>王佳美</t>
  </si>
  <si>
    <t>涂思佩</t>
  </si>
  <si>
    <t>蒋润</t>
  </si>
  <si>
    <t>王慧</t>
  </si>
  <si>
    <t>甘甜</t>
  </si>
  <si>
    <t>贺春芳</t>
  </si>
  <si>
    <t>王芳2</t>
  </si>
  <si>
    <t>魏琼芳</t>
  </si>
  <si>
    <t>刘燕</t>
  </si>
  <si>
    <t>陈礼凤</t>
  </si>
  <si>
    <t>成旭</t>
  </si>
  <si>
    <t>何方喜</t>
  </si>
  <si>
    <t>祁荣</t>
  </si>
  <si>
    <t>李迎新</t>
  </si>
  <si>
    <t>陈文芳</t>
  </si>
  <si>
    <t>黄思雨</t>
  </si>
  <si>
    <t>张玉2</t>
  </si>
  <si>
    <t>阳玲</t>
  </si>
  <si>
    <t>陈正连</t>
  </si>
  <si>
    <t>朱勋花</t>
  </si>
  <si>
    <t>叶倪</t>
  </si>
  <si>
    <t>李艳</t>
  </si>
  <si>
    <t>吴成芬</t>
  </si>
  <si>
    <t>蒋友娟</t>
  </si>
  <si>
    <t>易永红</t>
  </si>
  <si>
    <t>唐敏</t>
  </si>
  <si>
    <t>胡建梅</t>
  </si>
  <si>
    <t>王莉</t>
  </si>
  <si>
    <t>黎丹</t>
  </si>
  <si>
    <t>范阳</t>
  </si>
  <si>
    <t>黄梅2</t>
  </si>
  <si>
    <t>彭勤</t>
  </si>
  <si>
    <t>常玲</t>
  </si>
  <si>
    <t>谢敏</t>
  </si>
  <si>
    <t>马芸</t>
  </si>
  <si>
    <t>纪莉萍</t>
  </si>
  <si>
    <t>冯学勤</t>
  </si>
  <si>
    <t>李秀丽</t>
  </si>
  <si>
    <t>魏存敏</t>
  </si>
  <si>
    <t>唐文琼</t>
  </si>
  <si>
    <t>李紫雯</t>
  </si>
  <si>
    <t>姜孝杨</t>
  </si>
  <si>
    <t>段晴晴</t>
  </si>
  <si>
    <t>何莹</t>
  </si>
  <si>
    <t>陈薪谢</t>
  </si>
  <si>
    <t>陈玉瑶</t>
  </si>
  <si>
    <t>李雪</t>
  </si>
  <si>
    <t>李君荣</t>
  </si>
  <si>
    <t>彭关敏</t>
  </si>
  <si>
    <t>陈娇娇</t>
  </si>
  <si>
    <t>廖红</t>
  </si>
  <si>
    <t>欧玲</t>
  </si>
  <si>
    <t>赖春梅</t>
  </si>
  <si>
    <t>黄霞</t>
  </si>
  <si>
    <t>许静</t>
  </si>
  <si>
    <t>高敏</t>
  </si>
  <si>
    <t>王珊</t>
  </si>
  <si>
    <t>朱春梅</t>
  </si>
  <si>
    <t>郑红艳</t>
  </si>
  <si>
    <t>吴阳</t>
  </si>
  <si>
    <t>冯开秀</t>
  </si>
  <si>
    <t>代志斌</t>
  </si>
  <si>
    <t>李丽</t>
  </si>
  <si>
    <t>杏林路店</t>
  </si>
  <si>
    <t>戚彩</t>
  </si>
  <si>
    <t>李宋琴</t>
  </si>
  <si>
    <t>王李秋</t>
  </si>
  <si>
    <t>黄娟</t>
  </si>
  <si>
    <t>李雪梅</t>
  </si>
  <si>
    <t>迪里拜尔·阿合买提</t>
  </si>
  <si>
    <t>吴萍</t>
  </si>
  <si>
    <t>张阿几</t>
  </si>
  <si>
    <t>周春宏</t>
  </si>
  <si>
    <t>郭定秀</t>
  </si>
  <si>
    <t>程静</t>
  </si>
  <si>
    <t>廖晓静</t>
  </si>
  <si>
    <t>宋小红</t>
  </si>
  <si>
    <t>王丹</t>
  </si>
  <si>
    <t>羊玉梅</t>
  </si>
  <si>
    <t>张杰</t>
  </si>
  <si>
    <t>胡建兴</t>
  </si>
  <si>
    <t>周小芳</t>
  </si>
  <si>
    <t>向海英</t>
  </si>
  <si>
    <t>王芙蓉</t>
  </si>
  <si>
    <t>曾娟</t>
  </si>
  <si>
    <t>杨凤麟</t>
  </si>
  <si>
    <t>蔡红秀</t>
  </si>
  <si>
    <t>黄文君</t>
  </si>
  <si>
    <t>敬长薇</t>
  </si>
  <si>
    <t>宋留艺</t>
  </si>
  <si>
    <t>李铃</t>
  </si>
  <si>
    <t>陈慧</t>
  </si>
  <si>
    <t>梅雅霜</t>
  </si>
  <si>
    <t>张密</t>
  </si>
  <si>
    <t>杨聪明</t>
  </si>
  <si>
    <t>廖艳萍</t>
  </si>
  <si>
    <t>邹婷</t>
  </si>
  <si>
    <t>潘婷</t>
  </si>
  <si>
    <t>朱欢</t>
  </si>
  <si>
    <t>韩彬</t>
  </si>
  <si>
    <t>贾兰</t>
  </si>
  <si>
    <t>龚敏</t>
  </si>
  <si>
    <t>孙荣丽</t>
  </si>
  <si>
    <t>张春丽</t>
  </si>
  <si>
    <t>郝丽秋</t>
  </si>
  <si>
    <t>程改</t>
  </si>
  <si>
    <t>向桂西</t>
  </si>
  <si>
    <t>雷宇佳</t>
  </si>
  <si>
    <t>陈志勇</t>
  </si>
  <si>
    <t>李秀芳</t>
  </si>
  <si>
    <t>张蓉2</t>
  </si>
  <si>
    <t>吴佩芸</t>
  </si>
  <si>
    <t>孙霁野</t>
  </si>
  <si>
    <t>黄雨</t>
  </si>
  <si>
    <t>曾静</t>
  </si>
  <si>
    <t>张琴琴</t>
  </si>
  <si>
    <t>金巷西街店</t>
  </si>
  <si>
    <t>简万婕</t>
  </si>
  <si>
    <t>李英</t>
  </si>
  <si>
    <t>顾情</t>
  </si>
  <si>
    <t>田兰</t>
  </si>
  <si>
    <t>张莉</t>
  </si>
  <si>
    <t>卫鸿羽</t>
  </si>
  <si>
    <t>梅茜</t>
  </si>
  <si>
    <t>黄丽宇</t>
  </si>
  <si>
    <t>曾欣然</t>
  </si>
  <si>
    <t>龚正红</t>
  </si>
  <si>
    <t>王丽超</t>
  </si>
  <si>
    <t>罗丹</t>
  </si>
  <si>
    <t>刁乐</t>
  </si>
  <si>
    <t>管理片区</t>
  </si>
  <si>
    <t>3月开卡任务</t>
  </si>
  <si>
    <t>实际完成（1-24日)</t>
  </si>
  <si>
    <t>开卡完成率</t>
  </si>
  <si>
    <t>2025年3月总笔数</t>
  </si>
  <si>
    <t>2025年3月会员笔数</t>
  </si>
  <si>
    <t>2025年3月笔数占比</t>
  </si>
  <si>
    <t>完成差额</t>
  </si>
  <si>
    <t>会员销售占比任务</t>
  </si>
  <si>
    <t>2025年3月总销售</t>
  </si>
  <si>
    <t>2025年3月会员销售</t>
  </si>
  <si>
    <t>2025年3月会员销售占比</t>
  </si>
  <si>
    <t>环比上月笔数占比</t>
  </si>
  <si>
    <t>环比上月销售占比</t>
  </si>
  <si>
    <t>2024年3月总笔数</t>
  </si>
  <si>
    <t>2024年3月会员笔数</t>
  </si>
  <si>
    <t>2024年3月笔数占比</t>
  </si>
  <si>
    <t>2024年3月总消费</t>
  </si>
  <si>
    <t>2024年3月会员消费</t>
  </si>
  <si>
    <t>2024年3月消费占比</t>
  </si>
  <si>
    <t>笔数占比同比去年（月）</t>
  </si>
  <si>
    <t>销售占比同比去年（月)</t>
  </si>
  <si>
    <t>笔数占比（环比）上月</t>
  </si>
  <si>
    <t>销售占比（环比）上月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</si>
</sst>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9" fontId="3" fillId="2" borderId="1" xfId="3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9" fontId="3" fillId="2" borderId="1" xfId="3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9" fontId="7" fillId="6" borderId="3" xfId="3" applyFont="1" applyFill="1" applyBorder="1" applyAlignment="1">
      <alignment vertical="center" wrapText="1"/>
    </xf>
    <xf numFmtId="9" fontId="7" fillId="6" borderId="4" xfId="3" applyFont="1" applyFill="1" applyBorder="1" applyAlignment="1">
      <alignment vertical="center" wrapText="1"/>
    </xf>
    <xf numFmtId="0" fontId="0" fillId="0" borderId="0" xfId="0" applyFill="1">
      <alignment vertical="center"/>
    </xf>
    <xf numFmtId="9" fontId="8" fillId="0" borderId="0" xfId="3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9" fontId="10" fillId="2" borderId="1" xfId="3" applyFont="1" applyFill="1" applyBorder="1" applyAlignment="1">
      <alignment horizontal="center" vertical="center"/>
    </xf>
    <xf numFmtId="9" fontId="8" fillId="0" borderId="1" xfId="3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0" borderId="0" xfId="0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10" fontId="0" fillId="2" borderId="0" xfId="0" applyNumberFormat="1" applyFill="1">
      <alignment vertical="center"/>
    </xf>
    <xf numFmtId="10" fontId="5" fillId="3" borderId="0" xfId="0" applyNumberFormat="1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9" fontId="3" fillId="0" borderId="1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CF1F9F08-BFD9-45E3-A94F-690FA39B7244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1B6A190B-BE67-4AF1-B281-49FC322D1B1D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3944007F-FB55-40EB-B54D-309981DA516A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A69DEF91-E1F2-49CF-BF21-F2E9E2ED032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E2543FD2-7B1C-4CB8-80DC-F2B639AC05FF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175DCE2D-3710-429A-ADBC-8F9450B9495D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5F81141C-CDE7-4D96-BBA8-AEBAFFF958DE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74479B0B-F9AA-4738-BEA4-7BE114853B62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885AEB0A-87DC-4863-AF6B-94FC5B0CD9AB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81C3B820-8298-4F03-9EF3-8A9407745A8B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7"/>
  <sheetViews>
    <sheetView workbookViewId="0">
      <selection activeCell="H1" sqref="H$1:H$1048576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125" customWidth="1"/>
    <col min="5" max="5" width="7.75" customWidth="1"/>
    <col min="6" max="6" width="9.5" style="52" customWidth="1"/>
    <col min="7" max="7" width="8.75" style="53" customWidth="1"/>
    <col min="8" max="8" width="8.875" style="54" customWidth="1"/>
    <col min="9" max="9" width="7.75" style="55" customWidth="1"/>
    <col min="10" max="10" width="7.375" style="50" customWidth="1"/>
    <col min="11" max="11" width="9" style="54" customWidth="1"/>
    <col min="12" max="12" width="8.625" style="56" customWidth="1"/>
    <col min="13" max="13" width="8.625" style="57" customWidth="1"/>
    <col min="14" max="14" width="8.625" style="58" customWidth="1"/>
    <col min="15" max="15" width="16.875" customWidth="1"/>
    <col min="16" max="16" width="11.625" customWidth="1"/>
    <col min="17" max="19" width="7.625" style="54" customWidth="1"/>
    <col min="20" max="20" width="10.875" style="54" customWidth="1"/>
    <col min="21" max="21" width="9.25" style="32" customWidth="1"/>
    <col min="22" max="22" width="5.625" style="32" customWidth="1"/>
    <col min="23" max="23" width="8.75" style="54" customWidth="1"/>
    <col min="24" max="24" width="8.375" customWidth="1"/>
    <col min="25" max="25" width="7.375" customWidth="1"/>
  </cols>
  <sheetData>
    <row r="1" s="50" customFormat="1" ht="47" customHeight="1" spans="1:25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60" t="s">
        <v>5</v>
      </c>
      <c r="G1" s="59" t="s">
        <v>6</v>
      </c>
      <c r="H1" s="61" t="s">
        <v>7</v>
      </c>
      <c r="I1" s="69" t="s">
        <v>8</v>
      </c>
      <c r="J1" s="59" t="s">
        <v>9</v>
      </c>
      <c r="K1" s="59" t="s">
        <v>10</v>
      </c>
      <c r="L1" s="69" t="s">
        <v>11</v>
      </c>
      <c r="M1" s="70" t="s">
        <v>12</v>
      </c>
      <c r="N1" s="69" t="s">
        <v>11</v>
      </c>
      <c r="O1" s="32" t="s">
        <v>13</v>
      </c>
      <c r="P1" s="62" t="s">
        <v>1</v>
      </c>
      <c r="Q1" s="62" t="s">
        <v>6</v>
      </c>
      <c r="R1" s="62" t="s">
        <v>11</v>
      </c>
      <c r="S1" s="69" t="s">
        <v>14</v>
      </c>
      <c r="T1" s="62" t="s">
        <v>10</v>
      </c>
      <c r="U1" s="69" t="s">
        <v>15</v>
      </c>
      <c r="V1" s="62" t="s">
        <v>9</v>
      </c>
      <c r="W1" s="62" t="s">
        <v>12</v>
      </c>
      <c r="X1" s="69" t="s">
        <v>16</v>
      </c>
      <c r="Y1" s="38" t="s">
        <v>9</v>
      </c>
    </row>
    <row r="2" customHeight="1" spans="1:25">
      <c r="A2" s="62">
        <v>2907</v>
      </c>
      <c r="B2" s="62" t="s">
        <v>17</v>
      </c>
      <c r="C2" s="62" t="str">
        <f>VLOOKUP(A2,'[1]7.26系统后门店ID'!$D:$L,9,0)</f>
        <v>陈冰雪</v>
      </c>
      <c r="D2" s="62" t="s">
        <v>18</v>
      </c>
      <c r="E2" s="62">
        <v>2</v>
      </c>
      <c r="F2" s="63">
        <v>2</v>
      </c>
      <c r="G2" s="64">
        <f>E2*F2*31</f>
        <v>124</v>
      </c>
      <c r="H2" s="65">
        <v>45</v>
      </c>
      <c r="I2" s="7">
        <f t="shared" ref="I2:I15" si="0">H2/G2</f>
        <v>0.362903225806452</v>
      </c>
      <c r="J2" s="67">
        <f t="shared" ref="J2:J15" si="1">H2-G2</f>
        <v>-79</v>
      </c>
      <c r="K2" s="71">
        <v>0.7</v>
      </c>
      <c r="L2" s="72" t="s">
        <v>19</v>
      </c>
      <c r="M2" s="71">
        <v>0.55</v>
      </c>
      <c r="N2" s="72" t="s">
        <v>20</v>
      </c>
      <c r="O2" s="32"/>
      <c r="P2" s="62" t="s">
        <v>21</v>
      </c>
      <c r="Q2" s="62">
        <v>621</v>
      </c>
      <c r="R2" s="62">
        <v>526</v>
      </c>
      <c r="S2" s="73">
        <f>R2/Q2</f>
        <v>0.847020933977456</v>
      </c>
      <c r="T2" s="74">
        <v>0.800365667281548</v>
      </c>
      <c r="U2" s="73">
        <v>0.84270765090754</v>
      </c>
      <c r="V2" s="74">
        <f>U2-T2</f>
        <v>0.0423419836259918</v>
      </c>
      <c r="W2" s="74">
        <v>0.692054393790622</v>
      </c>
      <c r="X2" s="7">
        <v>0.651615144147273</v>
      </c>
      <c r="Y2" s="78">
        <f>X2-W2</f>
        <v>-0.0404392496433486</v>
      </c>
    </row>
    <row r="3" customHeight="1" spans="1:25">
      <c r="A3" s="62">
        <v>2729</v>
      </c>
      <c r="B3" s="62" t="s">
        <v>17</v>
      </c>
      <c r="C3" s="62" t="str">
        <f>VLOOKUP(A3,'[1]7.26系统后门店ID'!$D:$L,9,0)</f>
        <v>陈冰雪</v>
      </c>
      <c r="D3" s="62" t="s">
        <v>22</v>
      </c>
      <c r="E3" s="62">
        <v>3</v>
      </c>
      <c r="F3" s="63">
        <v>1.5</v>
      </c>
      <c r="G3" s="64">
        <f t="shared" ref="G3:G34" si="2">E3*F3*31</f>
        <v>139.5</v>
      </c>
      <c r="H3" s="65">
        <v>114</v>
      </c>
      <c r="I3" s="7">
        <f t="shared" si="0"/>
        <v>0.817204301075269</v>
      </c>
      <c r="J3" s="67">
        <f t="shared" si="1"/>
        <v>-25.5</v>
      </c>
      <c r="K3" s="71">
        <v>0.8</v>
      </c>
      <c r="L3" s="72" t="s">
        <v>23</v>
      </c>
      <c r="M3" s="71">
        <v>0.611862441789836</v>
      </c>
      <c r="N3" s="72" t="s">
        <v>24</v>
      </c>
      <c r="O3" s="32"/>
      <c r="P3" s="62" t="s">
        <v>25</v>
      </c>
      <c r="Q3" s="62">
        <v>2566</v>
      </c>
      <c r="R3" s="62">
        <v>2338</v>
      </c>
      <c r="S3" s="73">
        <f t="shared" ref="S3:S11" si="3">R3/Q3</f>
        <v>0.911145752143414</v>
      </c>
      <c r="T3" s="74">
        <v>0.797776282305188</v>
      </c>
      <c r="U3" s="73">
        <v>0.754871983820667</v>
      </c>
      <c r="V3" s="74">
        <f t="shared" ref="V3:V11" si="4">U3-T3</f>
        <v>-0.0429042984845208</v>
      </c>
      <c r="W3" s="74">
        <v>0.584485536315051</v>
      </c>
      <c r="X3" s="7">
        <v>0.42108921324634</v>
      </c>
      <c r="Y3" s="78">
        <f t="shared" ref="Y3:Y11" si="5">X3-W3</f>
        <v>-0.163396323068711</v>
      </c>
    </row>
    <row r="4" customHeight="1" spans="1:25">
      <c r="A4" s="62">
        <v>2751</v>
      </c>
      <c r="B4" s="62" t="s">
        <v>17</v>
      </c>
      <c r="C4" s="62" t="str">
        <f>VLOOKUP(A4,'[1]7.26系统后门店ID'!$D:$L,9,0)</f>
        <v>陈冰雪</v>
      </c>
      <c r="D4" s="62" t="s">
        <v>26</v>
      </c>
      <c r="E4" s="62">
        <v>2</v>
      </c>
      <c r="F4" s="63">
        <v>1.5</v>
      </c>
      <c r="G4" s="64">
        <f t="shared" si="2"/>
        <v>93</v>
      </c>
      <c r="H4" s="65">
        <v>115</v>
      </c>
      <c r="I4" s="7">
        <f t="shared" si="0"/>
        <v>1.23655913978495</v>
      </c>
      <c r="J4" s="67">
        <f t="shared" si="1"/>
        <v>22</v>
      </c>
      <c r="K4" s="71">
        <v>0.8468</v>
      </c>
      <c r="L4" s="72" t="s">
        <v>27</v>
      </c>
      <c r="M4" s="71">
        <v>0.687392329000639</v>
      </c>
      <c r="N4" s="72" t="s">
        <v>28</v>
      </c>
      <c r="O4" s="32"/>
      <c r="P4" s="62" t="s">
        <v>29</v>
      </c>
      <c r="Q4" s="62">
        <v>3335</v>
      </c>
      <c r="R4" s="62">
        <v>3295</v>
      </c>
      <c r="S4" s="73">
        <f t="shared" si="3"/>
        <v>0.988005997001499</v>
      </c>
      <c r="T4" s="74">
        <v>0.794025799067381</v>
      </c>
      <c r="U4" s="73">
        <v>0.760995021840688</v>
      </c>
      <c r="V4" s="74">
        <f t="shared" si="4"/>
        <v>-0.0330307772266926</v>
      </c>
      <c r="W4" s="74">
        <v>0.651366874575434</v>
      </c>
      <c r="X4" s="7">
        <v>0.597417604501608</v>
      </c>
      <c r="Y4" s="78">
        <f t="shared" si="5"/>
        <v>-0.0539492700738262</v>
      </c>
    </row>
    <row r="5" customHeight="1" spans="1:25">
      <c r="A5" s="62">
        <v>2738</v>
      </c>
      <c r="B5" s="62" t="s">
        <v>17</v>
      </c>
      <c r="C5" s="62" t="str">
        <f>VLOOKUP(A5,'[1]7.26系统后门店ID'!$D:$L,9,0)</f>
        <v>陈冰雪</v>
      </c>
      <c r="D5" s="62" t="s">
        <v>30</v>
      </c>
      <c r="E5" s="62">
        <v>5</v>
      </c>
      <c r="F5" s="63">
        <v>1.5</v>
      </c>
      <c r="G5" s="64">
        <f t="shared" si="2"/>
        <v>232.5</v>
      </c>
      <c r="H5" s="65">
        <v>215</v>
      </c>
      <c r="I5" s="7">
        <f t="shared" si="0"/>
        <v>0.924731182795699</v>
      </c>
      <c r="J5" s="67">
        <f t="shared" si="1"/>
        <v>-17.5</v>
      </c>
      <c r="K5" s="71">
        <v>0.8</v>
      </c>
      <c r="L5" s="72" t="s">
        <v>31</v>
      </c>
      <c r="M5" s="71">
        <v>0.6</v>
      </c>
      <c r="N5" s="72" t="s">
        <v>32</v>
      </c>
      <c r="O5" s="32"/>
      <c r="P5" s="62" t="s">
        <v>33</v>
      </c>
      <c r="Q5" s="62">
        <v>3387</v>
      </c>
      <c r="R5" s="62">
        <v>2973</v>
      </c>
      <c r="S5" s="73">
        <f t="shared" si="3"/>
        <v>0.877767936226749</v>
      </c>
      <c r="T5" s="74">
        <v>0.822891278479938</v>
      </c>
      <c r="U5" s="73">
        <v>0.701014362080959</v>
      </c>
      <c r="V5" s="74">
        <f t="shared" si="4"/>
        <v>-0.121876916398979</v>
      </c>
      <c r="W5" s="74">
        <v>0.62239574624317</v>
      </c>
      <c r="X5" s="7">
        <v>0.514356248820681</v>
      </c>
      <c r="Y5" s="78">
        <f t="shared" si="5"/>
        <v>-0.108039497422489</v>
      </c>
    </row>
    <row r="6" customHeight="1" spans="1:25">
      <c r="A6" s="62">
        <v>2741</v>
      </c>
      <c r="B6" s="62" t="s">
        <v>17</v>
      </c>
      <c r="C6" s="62" t="str">
        <f>VLOOKUP(A6,'[1]7.26系统后门店ID'!$D:$L,9,0)</f>
        <v>陈冰雪</v>
      </c>
      <c r="D6" s="62" t="s">
        <v>34</v>
      </c>
      <c r="E6" s="62">
        <v>4</v>
      </c>
      <c r="F6" s="63">
        <v>1.5</v>
      </c>
      <c r="G6" s="64">
        <f t="shared" si="2"/>
        <v>186</v>
      </c>
      <c r="H6" s="65">
        <v>197</v>
      </c>
      <c r="I6" s="7">
        <f t="shared" si="0"/>
        <v>1.05913978494624</v>
      </c>
      <c r="J6" s="67">
        <f t="shared" si="1"/>
        <v>11</v>
      </c>
      <c r="K6" s="71">
        <v>0.7</v>
      </c>
      <c r="L6" s="72" t="s">
        <v>35</v>
      </c>
      <c r="M6" s="71">
        <v>0.55</v>
      </c>
      <c r="N6" s="72" t="s">
        <v>36</v>
      </c>
      <c r="O6" s="32"/>
      <c r="P6" s="62" t="s">
        <v>37</v>
      </c>
      <c r="Q6" s="62">
        <v>466</v>
      </c>
      <c r="R6" s="62">
        <v>411</v>
      </c>
      <c r="S6" s="73">
        <f t="shared" si="3"/>
        <v>0.881974248927039</v>
      </c>
      <c r="T6" s="74">
        <v>0.797992184602903</v>
      </c>
      <c r="U6" s="73">
        <v>0.705368782735913</v>
      </c>
      <c r="V6" s="74">
        <f t="shared" si="4"/>
        <v>-0.0926234018669904</v>
      </c>
      <c r="W6" s="74">
        <v>0.672562821399648</v>
      </c>
      <c r="X6" s="7">
        <v>0.525870921873766</v>
      </c>
      <c r="Y6" s="78">
        <f t="shared" si="5"/>
        <v>-0.146691899525882</v>
      </c>
    </row>
    <row r="7" customHeight="1" spans="1:25">
      <c r="A7" s="62">
        <v>2414</v>
      </c>
      <c r="B7" s="62" t="s">
        <v>17</v>
      </c>
      <c r="C7" s="62" t="str">
        <f>VLOOKUP(A7,'[1]7.26系统后门店ID'!$D:$L,9,0)</f>
        <v>陈冰雪</v>
      </c>
      <c r="D7" s="62" t="s">
        <v>38</v>
      </c>
      <c r="E7" s="62">
        <v>2</v>
      </c>
      <c r="F7" s="63">
        <v>1</v>
      </c>
      <c r="G7" s="64">
        <f t="shared" si="2"/>
        <v>62</v>
      </c>
      <c r="H7" s="65">
        <v>54</v>
      </c>
      <c r="I7" s="7">
        <f t="shared" si="0"/>
        <v>0.870967741935484</v>
      </c>
      <c r="J7" s="67">
        <f t="shared" si="1"/>
        <v>-8</v>
      </c>
      <c r="K7" s="71">
        <v>0.8</v>
      </c>
      <c r="L7" s="72" t="s">
        <v>39</v>
      </c>
      <c r="M7" s="71">
        <v>0.641944129777289</v>
      </c>
      <c r="N7" s="72" t="s">
        <v>40</v>
      </c>
      <c r="O7" s="32"/>
      <c r="P7" s="62" t="s">
        <v>17</v>
      </c>
      <c r="Q7" s="62">
        <v>3146</v>
      </c>
      <c r="R7" s="62">
        <v>2440</v>
      </c>
      <c r="S7" s="73">
        <f t="shared" si="3"/>
        <v>0.775588048315321</v>
      </c>
      <c r="T7" s="74">
        <v>0.790346068005174</v>
      </c>
      <c r="U7" s="73">
        <v>0.729635118225368</v>
      </c>
      <c r="V7" s="74">
        <f t="shared" si="4"/>
        <v>-0.0607109497798062</v>
      </c>
      <c r="W7" s="74">
        <v>0.625514416307125</v>
      </c>
      <c r="X7" s="7">
        <v>0.539736120352489</v>
      </c>
      <c r="Y7" s="78">
        <f t="shared" si="5"/>
        <v>-0.0857782959546364</v>
      </c>
    </row>
    <row r="8" customHeight="1" spans="1:25">
      <c r="A8" s="62">
        <v>2113</v>
      </c>
      <c r="B8" s="62" t="s">
        <v>17</v>
      </c>
      <c r="C8" s="62" t="str">
        <f>VLOOKUP(A8,'[1]7.26系统后门店ID'!$D:$L,9,0)</f>
        <v>陈冰雪</v>
      </c>
      <c r="D8" s="62" t="s">
        <v>41</v>
      </c>
      <c r="E8" s="62">
        <v>3</v>
      </c>
      <c r="F8" s="63">
        <v>1.5</v>
      </c>
      <c r="G8" s="64">
        <f t="shared" si="2"/>
        <v>139.5</v>
      </c>
      <c r="H8" s="65">
        <v>95</v>
      </c>
      <c r="I8" s="7">
        <f t="shared" si="0"/>
        <v>0.681003584229391</v>
      </c>
      <c r="J8" s="67">
        <f t="shared" si="1"/>
        <v>-44.5</v>
      </c>
      <c r="K8" s="71">
        <v>0.8291</v>
      </c>
      <c r="L8" s="72" t="s">
        <v>42</v>
      </c>
      <c r="M8" s="71">
        <v>0.615860548184866</v>
      </c>
      <c r="N8" s="72" t="s">
        <v>43</v>
      </c>
      <c r="O8" s="32"/>
      <c r="P8" s="62" t="s">
        <v>44</v>
      </c>
      <c r="Q8" s="62">
        <v>527</v>
      </c>
      <c r="R8" s="62">
        <v>338</v>
      </c>
      <c r="S8" s="73">
        <f t="shared" si="3"/>
        <v>0.641366223908918</v>
      </c>
      <c r="T8" s="74">
        <v>0.768498720020894</v>
      </c>
      <c r="U8" s="73">
        <v>0.710988187165585</v>
      </c>
      <c r="V8" s="74">
        <f t="shared" si="4"/>
        <v>-0.0575105328553087</v>
      </c>
      <c r="W8" s="74">
        <v>0.626074958320283</v>
      </c>
      <c r="X8" s="7">
        <v>0.521112900339953</v>
      </c>
      <c r="Y8" s="78">
        <f t="shared" si="5"/>
        <v>-0.10496205798033</v>
      </c>
    </row>
    <row r="9" customHeight="1" spans="1:25">
      <c r="A9" s="62">
        <v>2755</v>
      </c>
      <c r="B9" s="62" t="s">
        <v>17</v>
      </c>
      <c r="C9" s="62" t="str">
        <f>VLOOKUP(A9,'[1]7.26系统后门店ID'!$D:$L,9,0)</f>
        <v>陈冰雪</v>
      </c>
      <c r="D9" s="62" t="s">
        <v>45</v>
      </c>
      <c r="E9" s="62">
        <v>3</v>
      </c>
      <c r="F9" s="63">
        <v>1.5</v>
      </c>
      <c r="G9" s="64">
        <f t="shared" si="2"/>
        <v>139.5</v>
      </c>
      <c r="H9" s="65">
        <v>84</v>
      </c>
      <c r="I9" s="7">
        <f t="shared" si="0"/>
        <v>0.602150537634409</v>
      </c>
      <c r="J9" s="67">
        <f t="shared" si="1"/>
        <v>-55.5</v>
      </c>
      <c r="K9" s="71">
        <v>0.8614</v>
      </c>
      <c r="L9" s="72" t="s">
        <v>46</v>
      </c>
      <c r="M9" s="71">
        <v>0.693752442159383</v>
      </c>
      <c r="N9" s="72" t="s">
        <v>47</v>
      </c>
      <c r="O9" s="32"/>
      <c r="P9" s="62" t="s">
        <v>48</v>
      </c>
      <c r="Q9" s="62">
        <v>484</v>
      </c>
      <c r="R9" s="62">
        <v>351</v>
      </c>
      <c r="S9" s="73">
        <f t="shared" si="3"/>
        <v>0.725206611570248</v>
      </c>
      <c r="T9" s="74">
        <v>0.778639770049015</v>
      </c>
      <c r="U9" s="73">
        <v>0.737815715361627</v>
      </c>
      <c r="V9" s="74">
        <f t="shared" si="4"/>
        <v>-0.0408240546873876</v>
      </c>
      <c r="W9" s="74">
        <v>0.622828421046472</v>
      </c>
      <c r="X9" s="7">
        <v>0.49664498812842</v>
      </c>
      <c r="Y9" s="78">
        <f t="shared" si="5"/>
        <v>-0.126183432918052</v>
      </c>
    </row>
    <row r="10" customHeight="1" spans="1:25">
      <c r="A10" s="62">
        <v>2771</v>
      </c>
      <c r="B10" s="62" t="s">
        <v>17</v>
      </c>
      <c r="C10" s="62" t="str">
        <f>VLOOKUP(A10,'[1]7.26系统后门店ID'!$D:$L,9,0)</f>
        <v>陈冰雪</v>
      </c>
      <c r="D10" s="62" t="s">
        <v>49</v>
      </c>
      <c r="E10" s="62">
        <v>2</v>
      </c>
      <c r="F10" s="63">
        <v>1</v>
      </c>
      <c r="G10" s="64">
        <f t="shared" si="2"/>
        <v>62</v>
      </c>
      <c r="H10" s="65">
        <v>68</v>
      </c>
      <c r="I10" s="7">
        <f t="shared" si="0"/>
        <v>1.09677419354839</v>
      </c>
      <c r="J10" s="67">
        <f t="shared" si="1"/>
        <v>6</v>
      </c>
      <c r="K10" s="71">
        <v>0.88</v>
      </c>
      <c r="L10" s="72" t="s">
        <v>50</v>
      </c>
      <c r="M10" s="71">
        <v>0.8</v>
      </c>
      <c r="N10" s="72" t="s">
        <v>51</v>
      </c>
      <c r="O10" s="32"/>
      <c r="P10" s="62" t="s">
        <v>52</v>
      </c>
      <c r="Q10" s="62">
        <v>822</v>
      </c>
      <c r="R10" s="62">
        <v>559</v>
      </c>
      <c r="S10" s="73">
        <f t="shared" si="3"/>
        <v>0.680048661800487</v>
      </c>
      <c r="T10" s="74">
        <v>0.80993392141736</v>
      </c>
      <c r="U10" s="73">
        <v>0.72762990414054</v>
      </c>
      <c r="V10" s="74">
        <f t="shared" si="4"/>
        <v>-0.08230401727682</v>
      </c>
      <c r="W10" s="74">
        <v>0.671651872580802</v>
      </c>
      <c r="X10" s="7">
        <v>0.534289598274973</v>
      </c>
      <c r="Y10" s="78">
        <f t="shared" si="5"/>
        <v>-0.137362274305829</v>
      </c>
    </row>
    <row r="11" customHeight="1" spans="1:25">
      <c r="A11" s="62">
        <v>2722</v>
      </c>
      <c r="B11" s="62" t="s">
        <v>17</v>
      </c>
      <c r="C11" s="62" t="str">
        <f>VLOOKUP(A11,'[1]7.26系统后门店ID'!$D:$L,9,0)</f>
        <v>陈冰雪</v>
      </c>
      <c r="D11" s="62" t="s">
        <v>53</v>
      </c>
      <c r="E11" s="62">
        <v>3</v>
      </c>
      <c r="F11" s="63">
        <v>1.5</v>
      </c>
      <c r="G11" s="64">
        <f t="shared" si="2"/>
        <v>139.5</v>
      </c>
      <c r="H11" s="65">
        <v>139</v>
      </c>
      <c r="I11" s="7">
        <f t="shared" si="0"/>
        <v>0.996415770609319</v>
      </c>
      <c r="J11" s="67">
        <f t="shared" si="1"/>
        <v>-0.5</v>
      </c>
      <c r="K11" s="71">
        <v>0.8</v>
      </c>
      <c r="L11" s="72" t="s">
        <v>54</v>
      </c>
      <c r="M11" s="71">
        <v>0.628873339544789</v>
      </c>
      <c r="N11" s="72" t="s">
        <v>55</v>
      </c>
      <c r="O11" s="32"/>
      <c r="P11" s="62" t="s">
        <v>56</v>
      </c>
      <c r="Q11" s="62">
        <f>SUM(Q2:Q10)</f>
        <v>15354</v>
      </c>
      <c r="R11" s="62">
        <f>SUM(R2:R10)</f>
        <v>13231</v>
      </c>
      <c r="S11" s="73">
        <f t="shared" si="3"/>
        <v>0.861729842386349</v>
      </c>
      <c r="T11" s="75">
        <v>0.8</v>
      </c>
      <c r="U11" s="76">
        <v>0.74</v>
      </c>
      <c r="V11" s="74">
        <f t="shared" si="4"/>
        <v>-0.0600000000000001</v>
      </c>
      <c r="W11" s="75">
        <v>0.63</v>
      </c>
      <c r="X11" s="77">
        <v>0.53</v>
      </c>
      <c r="Y11" s="78">
        <f t="shared" si="5"/>
        <v>-0.1</v>
      </c>
    </row>
    <row r="12" customHeight="1" spans="1:25">
      <c r="A12" s="62">
        <v>2717</v>
      </c>
      <c r="B12" s="62" t="s">
        <v>17</v>
      </c>
      <c r="C12" s="62" t="str">
        <f>VLOOKUP(A12,'[1]7.26系统后门店ID'!$D:$L,9,0)</f>
        <v>陈冰雪</v>
      </c>
      <c r="D12" s="62" t="s">
        <v>57</v>
      </c>
      <c r="E12" s="62">
        <v>2</v>
      </c>
      <c r="F12" s="63">
        <v>1</v>
      </c>
      <c r="G12" s="64">
        <f t="shared" si="2"/>
        <v>62</v>
      </c>
      <c r="H12" s="65">
        <v>62</v>
      </c>
      <c r="I12" s="7">
        <f t="shared" si="0"/>
        <v>1</v>
      </c>
      <c r="J12" s="67">
        <f t="shared" si="1"/>
        <v>0</v>
      </c>
      <c r="K12" s="71">
        <v>0.8354</v>
      </c>
      <c r="L12" s="72" t="s">
        <v>58</v>
      </c>
      <c r="M12" s="71">
        <v>0.709095698924731</v>
      </c>
      <c r="N12" s="72" t="s">
        <v>59</v>
      </c>
      <c r="O12" s="32"/>
      <c r="P12" s="32"/>
      <c r="Q12" s="32"/>
      <c r="R12" s="32"/>
      <c r="S12" s="32"/>
      <c r="T12" s="32"/>
      <c r="W12" s="32"/>
      <c r="X12" s="32"/>
      <c r="Y12" s="32"/>
    </row>
    <row r="13" customHeight="1" spans="1:25">
      <c r="A13" s="62">
        <v>101453</v>
      </c>
      <c r="B13" s="62" t="s">
        <v>17</v>
      </c>
      <c r="C13" s="62" t="str">
        <f>VLOOKUP(A13,'[1]7.26系统后门店ID'!$D:$L,9,0)</f>
        <v>陈冰雪</v>
      </c>
      <c r="D13" s="62" t="s">
        <v>60</v>
      </c>
      <c r="E13" s="62">
        <v>3</v>
      </c>
      <c r="F13" s="63">
        <v>2</v>
      </c>
      <c r="G13" s="64">
        <f t="shared" si="2"/>
        <v>186</v>
      </c>
      <c r="H13" s="65">
        <v>98</v>
      </c>
      <c r="I13" s="7">
        <f t="shared" si="0"/>
        <v>0.526881720430108</v>
      </c>
      <c r="J13" s="67">
        <f t="shared" si="1"/>
        <v>-88</v>
      </c>
      <c r="K13" s="71">
        <v>0.8</v>
      </c>
      <c r="L13" s="72" t="s">
        <v>61</v>
      </c>
      <c r="M13" s="71">
        <v>0.606410347710961</v>
      </c>
      <c r="N13" s="72" t="s">
        <v>62</v>
      </c>
      <c r="O13" s="32"/>
      <c r="P13" s="32"/>
      <c r="Q13" s="32"/>
      <c r="R13" s="32"/>
      <c r="S13" s="32"/>
      <c r="T13" s="32"/>
      <c r="W13" s="32"/>
      <c r="X13" s="32"/>
      <c r="Y13" s="32"/>
    </row>
    <row r="14" customHeight="1" spans="1:25">
      <c r="A14" s="62">
        <v>103639</v>
      </c>
      <c r="B14" s="62" t="s">
        <v>17</v>
      </c>
      <c r="C14" s="62" t="str">
        <f>VLOOKUP(A14,'[1]7.26系统后门店ID'!$D:$L,9,0)</f>
        <v>陈冰雪</v>
      </c>
      <c r="D14" s="62" t="s">
        <v>63</v>
      </c>
      <c r="E14" s="62">
        <v>2</v>
      </c>
      <c r="F14" s="63">
        <v>2</v>
      </c>
      <c r="G14" s="64">
        <f t="shared" si="2"/>
        <v>124</v>
      </c>
      <c r="H14" s="65">
        <v>75</v>
      </c>
      <c r="I14" s="7">
        <f t="shared" si="0"/>
        <v>0.604838709677419</v>
      </c>
      <c r="J14" s="67">
        <f t="shared" si="1"/>
        <v>-49</v>
      </c>
      <c r="K14" s="71">
        <v>0.8</v>
      </c>
      <c r="L14" s="72" t="s">
        <v>64</v>
      </c>
      <c r="M14" s="71">
        <v>0.628980749574106</v>
      </c>
      <c r="N14" s="72" t="s">
        <v>65</v>
      </c>
      <c r="O14" s="32"/>
      <c r="P14" s="32"/>
      <c r="Q14" s="32"/>
      <c r="R14" s="32"/>
      <c r="S14" s="32"/>
      <c r="T14" s="32"/>
      <c r="W14" s="32"/>
      <c r="X14" s="32"/>
      <c r="Y14" s="32"/>
    </row>
    <row r="15" customHeight="1" spans="1:25">
      <c r="A15" s="62">
        <v>104429</v>
      </c>
      <c r="B15" s="62" t="s">
        <v>17</v>
      </c>
      <c r="C15" s="62" t="str">
        <f>VLOOKUP(A15,'[1]7.26系统后门店ID'!$D:$L,9,0)</f>
        <v>陈冰雪</v>
      </c>
      <c r="D15" s="62" t="s">
        <v>66</v>
      </c>
      <c r="E15" s="62">
        <v>1</v>
      </c>
      <c r="F15" s="63">
        <v>2</v>
      </c>
      <c r="G15" s="64">
        <f t="shared" si="2"/>
        <v>62</v>
      </c>
      <c r="H15" s="65">
        <v>65</v>
      </c>
      <c r="I15" s="7">
        <f t="shared" si="0"/>
        <v>1.04838709677419</v>
      </c>
      <c r="J15" s="67">
        <f t="shared" si="1"/>
        <v>3</v>
      </c>
      <c r="K15" s="71">
        <v>0.8559</v>
      </c>
      <c r="L15" s="72" t="s">
        <v>67</v>
      </c>
      <c r="M15" s="71">
        <v>0.712093069423235</v>
      </c>
      <c r="N15" s="72" t="s">
        <v>68</v>
      </c>
      <c r="O15" s="32"/>
      <c r="P15" s="32"/>
      <c r="Q15" s="32"/>
      <c r="R15" s="32"/>
      <c r="S15" s="32"/>
      <c r="T15" s="32"/>
      <c r="W15" s="32"/>
      <c r="X15" s="32"/>
      <c r="Y15" s="32"/>
    </row>
    <row r="16" customHeight="1" spans="1:25">
      <c r="A16" s="62">
        <v>105751</v>
      </c>
      <c r="B16" s="62" t="s">
        <v>17</v>
      </c>
      <c r="C16" s="62" t="str">
        <f>VLOOKUP(A16,'[1]7.26系统后门店ID'!$D:$L,9,0)</f>
        <v>陈冰雪</v>
      </c>
      <c r="D16" s="62" t="s">
        <v>69</v>
      </c>
      <c r="E16" s="62">
        <v>2</v>
      </c>
      <c r="F16" s="63">
        <v>1</v>
      </c>
      <c r="G16" s="64">
        <f t="shared" si="2"/>
        <v>62</v>
      </c>
      <c r="H16" s="65">
        <v>32</v>
      </c>
      <c r="I16" s="7">
        <f t="shared" ref="I16:I33" si="6">H16/G16</f>
        <v>0.516129032258065</v>
      </c>
      <c r="J16" s="67">
        <f t="shared" ref="J16:J33" si="7">H16-G16</f>
        <v>-30</v>
      </c>
      <c r="K16" s="71">
        <v>0.6</v>
      </c>
      <c r="L16" s="72" t="s">
        <v>70</v>
      </c>
      <c r="M16" s="71">
        <v>0.55</v>
      </c>
      <c r="N16" s="72" t="s">
        <v>71</v>
      </c>
      <c r="O16" s="32"/>
      <c r="P16" s="32"/>
      <c r="Q16" s="32"/>
      <c r="R16" s="32"/>
      <c r="S16" s="32"/>
      <c r="T16" s="32"/>
      <c r="W16" s="32"/>
      <c r="X16" s="32"/>
      <c r="Y16" s="32"/>
    </row>
    <row r="17" customHeight="1" spans="1:25">
      <c r="A17" s="62">
        <v>106399</v>
      </c>
      <c r="B17" s="62" t="s">
        <v>17</v>
      </c>
      <c r="C17" s="62" t="str">
        <f>VLOOKUP(A17,'[1]7.26系统后门店ID'!$D:$L,9,0)</f>
        <v>陈冰雪</v>
      </c>
      <c r="D17" s="62" t="s">
        <v>72</v>
      </c>
      <c r="E17" s="62">
        <v>3</v>
      </c>
      <c r="F17" s="63">
        <v>1.5</v>
      </c>
      <c r="G17" s="64">
        <f t="shared" si="2"/>
        <v>139.5</v>
      </c>
      <c r="H17" s="65">
        <v>58</v>
      </c>
      <c r="I17" s="7">
        <f t="shared" si="6"/>
        <v>0.415770609318996</v>
      </c>
      <c r="J17" s="67">
        <f t="shared" si="7"/>
        <v>-81.5</v>
      </c>
      <c r="K17" s="71">
        <v>0.863</v>
      </c>
      <c r="L17" s="72" t="s">
        <v>73</v>
      </c>
      <c r="M17" s="71">
        <v>0.747652631578947</v>
      </c>
      <c r="N17" s="72" t="s">
        <v>74</v>
      </c>
      <c r="O17" s="32"/>
      <c r="P17" s="32"/>
      <c r="R17" s="32"/>
      <c r="S17" s="32"/>
      <c r="T17" s="32"/>
      <c r="W17" s="32"/>
      <c r="X17" s="32"/>
      <c r="Y17" s="32"/>
    </row>
    <row r="18" customHeight="1" spans="1:25">
      <c r="A18" s="62">
        <v>106568</v>
      </c>
      <c r="B18" s="62" t="s">
        <v>17</v>
      </c>
      <c r="C18" s="62" t="str">
        <f>VLOOKUP(A18,'[1]7.26系统后门店ID'!$D:$L,9,0)</f>
        <v>陈冰雪</v>
      </c>
      <c r="D18" s="62" t="s">
        <v>75</v>
      </c>
      <c r="E18" s="62">
        <v>1</v>
      </c>
      <c r="F18" s="63">
        <v>2</v>
      </c>
      <c r="G18" s="64">
        <f t="shared" si="2"/>
        <v>62</v>
      </c>
      <c r="H18" s="65">
        <v>31</v>
      </c>
      <c r="I18" s="7">
        <f t="shared" si="6"/>
        <v>0.5</v>
      </c>
      <c r="J18" s="67">
        <f t="shared" si="7"/>
        <v>-31</v>
      </c>
      <c r="K18" s="71">
        <v>0.7</v>
      </c>
      <c r="L18" s="72" t="s">
        <v>76</v>
      </c>
      <c r="M18" s="71">
        <v>0.55</v>
      </c>
      <c r="N18" s="72" t="s">
        <v>77</v>
      </c>
      <c r="O18" s="32"/>
      <c r="P18" s="32"/>
      <c r="Q18" s="32"/>
      <c r="R18" s="32"/>
      <c r="S18" s="32"/>
      <c r="T18" s="32"/>
      <c r="W18" s="32"/>
      <c r="X18" s="32"/>
      <c r="Y18" s="32"/>
    </row>
    <row r="19" customHeight="1" spans="1:25">
      <c r="A19" s="62">
        <v>113025</v>
      </c>
      <c r="B19" s="62" t="s">
        <v>17</v>
      </c>
      <c r="C19" s="62" t="str">
        <f>VLOOKUP(A19,'[1]7.26系统后门店ID'!$D:$L,9,0)</f>
        <v>陈冰雪</v>
      </c>
      <c r="D19" s="62" t="s">
        <v>78</v>
      </c>
      <c r="E19" s="62">
        <v>3</v>
      </c>
      <c r="F19" s="63">
        <v>1</v>
      </c>
      <c r="G19" s="64">
        <f t="shared" si="2"/>
        <v>93</v>
      </c>
      <c r="H19" s="65">
        <v>41</v>
      </c>
      <c r="I19" s="7">
        <f t="shared" si="6"/>
        <v>0.440860215053763</v>
      </c>
      <c r="J19" s="67">
        <f t="shared" si="7"/>
        <v>-52</v>
      </c>
      <c r="K19" s="71">
        <v>0.8396</v>
      </c>
      <c r="L19" s="72" t="s">
        <v>79</v>
      </c>
      <c r="M19" s="71">
        <v>0.668066490281876</v>
      </c>
      <c r="N19" s="72" t="s">
        <v>80</v>
      </c>
      <c r="O19" s="32"/>
      <c r="P19" s="32"/>
      <c r="Q19" s="32"/>
      <c r="R19" s="32"/>
      <c r="S19" s="32"/>
      <c r="T19" s="32"/>
      <c r="W19" s="32"/>
      <c r="X19" s="32"/>
      <c r="Y19" s="32"/>
    </row>
    <row r="20" customHeight="1" spans="1:25">
      <c r="A20" s="62">
        <v>113833</v>
      </c>
      <c r="B20" s="62" t="s">
        <v>17</v>
      </c>
      <c r="C20" s="62" t="str">
        <f>VLOOKUP(A20,'[1]7.26系统后门店ID'!$D:$L,9,0)</f>
        <v>陈冰雪</v>
      </c>
      <c r="D20" s="62" t="s">
        <v>81</v>
      </c>
      <c r="E20" s="62">
        <v>2</v>
      </c>
      <c r="F20" s="63">
        <v>2</v>
      </c>
      <c r="G20" s="64">
        <f t="shared" si="2"/>
        <v>124</v>
      </c>
      <c r="H20" s="65">
        <v>125</v>
      </c>
      <c r="I20" s="7">
        <f t="shared" si="6"/>
        <v>1.00806451612903</v>
      </c>
      <c r="J20" s="67">
        <f t="shared" si="7"/>
        <v>1</v>
      </c>
      <c r="K20" s="71">
        <v>0.8</v>
      </c>
      <c r="L20" s="72" t="s">
        <v>82</v>
      </c>
      <c r="M20" s="71">
        <v>0.6</v>
      </c>
      <c r="N20" s="72" t="s">
        <v>83</v>
      </c>
      <c r="O20" s="32"/>
      <c r="P20" s="32"/>
      <c r="Q20" s="32"/>
      <c r="R20" s="32"/>
      <c r="S20" s="32"/>
      <c r="T20" s="32"/>
      <c r="W20" s="32"/>
      <c r="X20" s="32"/>
      <c r="Y20" s="32"/>
    </row>
    <row r="21" customHeight="1" spans="1:25">
      <c r="A21" s="62">
        <v>114286</v>
      </c>
      <c r="B21" s="62" t="s">
        <v>17</v>
      </c>
      <c r="C21" s="62" t="str">
        <f>VLOOKUP(A21,'[1]7.26系统后门店ID'!$D:$L,9,0)</f>
        <v>陈冰雪</v>
      </c>
      <c r="D21" s="62" t="s">
        <v>84</v>
      </c>
      <c r="E21" s="62">
        <v>2</v>
      </c>
      <c r="F21" s="63">
        <v>2</v>
      </c>
      <c r="G21" s="64">
        <f t="shared" si="2"/>
        <v>124</v>
      </c>
      <c r="H21" s="65">
        <v>102</v>
      </c>
      <c r="I21" s="7">
        <f t="shared" si="6"/>
        <v>0.82258064516129</v>
      </c>
      <c r="J21" s="67">
        <f t="shared" si="7"/>
        <v>-22</v>
      </c>
      <c r="K21" s="71">
        <v>0.8</v>
      </c>
      <c r="L21" s="72" t="s">
        <v>85</v>
      </c>
      <c r="M21" s="71">
        <v>0.6</v>
      </c>
      <c r="N21" s="72" t="s">
        <v>86</v>
      </c>
      <c r="O21" s="32"/>
      <c r="P21" s="32"/>
      <c r="Q21" s="32"/>
      <c r="R21" s="32"/>
      <c r="S21" s="32"/>
      <c r="T21" s="32"/>
      <c r="W21" s="32"/>
      <c r="X21" s="32"/>
      <c r="Y21" s="32"/>
    </row>
    <row r="22" customHeight="1" spans="1:25">
      <c r="A22" s="62">
        <v>2153</v>
      </c>
      <c r="B22" s="62" t="s">
        <v>17</v>
      </c>
      <c r="C22" s="62" t="str">
        <f>VLOOKUP(A22,'[1]7.26系统后门店ID'!$D:$L,9,0)</f>
        <v>陈冰雪</v>
      </c>
      <c r="D22" s="62" t="s">
        <v>87</v>
      </c>
      <c r="E22" s="62">
        <v>2</v>
      </c>
      <c r="F22" s="63">
        <v>2.5</v>
      </c>
      <c r="G22" s="64">
        <f t="shared" si="2"/>
        <v>155</v>
      </c>
      <c r="H22" s="65">
        <v>83</v>
      </c>
      <c r="I22" s="7">
        <f t="shared" si="6"/>
        <v>0.535483870967742</v>
      </c>
      <c r="J22" s="67">
        <f t="shared" si="7"/>
        <v>-72</v>
      </c>
      <c r="K22" s="71">
        <v>0.6</v>
      </c>
      <c r="L22" s="72" t="s">
        <v>88</v>
      </c>
      <c r="M22" s="71">
        <v>0.55</v>
      </c>
      <c r="N22" s="72" t="s">
        <v>89</v>
      </c>
      <c r="O22" s="32"/>
      <c r="P22" s="32"/>
      <c r="Q22" s="32"/>
      <c r="R22" s="32"/>
      <c r="S22" s="32"/>
      <c r="T22" s="32"/>
      <c r="W22" s="32"/>
      <c r="X22" s="32"/>
      <c r="Y22" s="32"/>
    </row>
    <row r="23" customHeight="1" spans="1:25">
      <c r="A23" s="62">
        <v>115971</v>
      </c>
      <c r="B23" s="62" t="s">
        <v>17</v>
      </c>
      <c r="C23" s="62" t="str">
        <f>VLOOKUP(A23,'[1]7.26系统后门店ID'!$D:$L,9,0)</f>
        <v>陈冰雪</v>
      </c>
      <c r="D23" s="62" t="s">
        <v>90</v>
      </c>
      <c r="E23" s="62">
        <v>1</v>
      </c>
      <c r="F23" s="63">
        <v>2</v>
      </c>
      <c r="G23" s="64">
        <f t="shared" si="2"/>
        <v>62</v>
      </c>
      <c r="H23" s="65">
        <v>59</v>
      </c>
      <c r="I23" s="7">
        <f t="shared" si="6"/>
        <v>0.951612903225806</v>
      </c>
      <c r="J23" s="67">
        <f t="shared" si="7"/>
        <v>-3</v>
      </c>
      <c r="K23" s="71">
        <v>0.8</v>
      </c>
      <c r="L23" s="72" t="s">
        <v>91</v>
      </c>
      <c r="M23" s="71">
        <v>0.641263352826511</v>
      </c>
      <c r="N23" s="72" t="s">
        <v>92</v>
      </c>
      <c r="O23" s="32"/>
      <c r="P23" s="32"/>
      <c r="Q23" s="32"/>
      <c r="R23" s="32"/>
      <c r="S23" s="32"/>
      <c r="T23" s="32"/>
      <c r="W23" s="32"/>
      <c r="X23" s="32"/>
      <c r="Y23" s="32"/>
    </row>
    <row r="24" customHeight="1" spans="1:25">
      <c r="A24" s="62">
        <v>118074</v>
      </c>
      <c r="B24" s="62" t="s">
        <v>17</v>
      </c>
      <c r="C24" s="62" t="str">
        <f>VLOOKUP(A24,'[1]7.26系统后门店ID'!$D:$L,9,0)</f>
        <v>陈冰雪</v>
      </c>
      <c r="D24" s="62" t="s">
        <v>93</v>
      </c>
      <c r="E24" s="62">
        <v>2</v>
      </c>
      <c r="F24" s="63">
        <v>1.5</v>
      </c>
      <c r="G24" s="64">
        <f t="shared" si="2"/>
        <v>93</v>
      </c>
      <c r="H24" s="65">
        <v>76</v>
      </c>
      <c r="I24" s="7">
        <f t="shared" si="6"/>
        <v>0.817204301075269</v>
      </c>
      <c r="J24" s="67">
        <f t="shared" si="7"/>
        <v>-17</v>
      </c>
      <c r="K24" s="71">
        <v>0.8511</v>
      </c>
      <c r="L24" s="72" t="s">
        <v>94</v>
      </c>
      <c r="M24" s="71">
        <v>0.683309395973154</v>
      </c>
      <c r="N24" s="72" t="s">
        <v>95</v>
      </c>
      <c r="O24" s="32"/>
      <c r="P24" s="32"/>
      <c r="Q24" s="32"/>
      <c r="R24" s="32"/>
      <c r="S24" s="32"/>
      <c r="T24" s="32"/>
      <c r="W24" s="32"/>
      <c r="X24" s="32"/>
      <c r="Y24" s="32"/>
    </row>
    <row r="25" customHeight="1" spans="1:25">
      <c r="A25" s="62">
        <v>118951</v>
      </c>
      <c r="B25" s="62" t="s">
        <v>17</v>
      </c>
      <c r="C25" s="62" t="str">
        <f>VLOOKUP(A25,'[1]7.26系统后门店ID'!$D:$L,9,0)</f>
        <v>陈冰雪</v>
      </c>
      <c r="D25" s="62" t="s">
        <v>96</v>
      </c>
      <c r="E25" s="62">
        <v>2</v>
      </c>
      <c r="F25" s="63">
        <v>1</v>
      </c>
      <c r="G25" s="64">
        <f t="shared" si="2"/>
        <v>62</v>
      </c>
      <c r="H25" s="65">
        <v>46</v>
      </c>
      <c r="I25" s="7">
        <f t="shared" si="6"/>
        <v>0.741935483870968</v>
      </c>
      <c r="J25" s="67">
        <f t="shared" si="7"/>
        <v>-16</v>
      </c>
      <c r="K25" s="71">
        <v>0.7</v>
      </c>
      <c r="L25" s="72" t="s">
        <v>97</v>
      </c>
      <c r="M25" s="71">
        <v>0.6</v>
      </c>
      <c r="N25" s="72" t="s">
        <v>98</v>
      </c>
      <c r="O25" s="32"/>
      <c r="P25" s="32"/>
      <c r="Q25" s="32"/>
      <c r="R25" s="32"/>
      <c r="S25" s="32"/>
      <c r="T25" s="32"/>
      <c r="W25" s="32"/>
      <c r="X25" s="32"/>
      <c r="Y25" s="32"/>
    </row>
    <row r="26" customHeight="1" spans="1:25">
      <c r="A26" s="62">
        <v>119263</v>
      </c>
      <c r="B26" s="62" t="s">
        <v>17</v>
      </c>
      <c r="C26" s="62" t="str">
        <f>VLOOKUP(A26,'[1]7.26系统后门店ID'!$D:$L,9,0)</f>
        <v>陈冰雪</v>
      </c>
      <c r="D26" s="62" t="s">
        <v>99</v>
      </c>
      <c r="E26" s="62">
        <v>2</v>
      </c>
      <c r="F26" s="63">
        <v>1</v>
      </c>
      <c r="G26" s="64">
        <f t="shared" si="2"/>
        <v>62</v>
      </c>
      <c r="H26" s="65">
        <v>64</v>
      </c>
      <c r="I26" s="7">
        <f t="shared" si="6"/>
        <v>1.03225806451613</v>
      </c>
      <c r="J26" s="67">
        <f t="shared" si="7"/>
        <v>2</v>
      </c>
      <c r="K26" s="71">
        <v>0.8607</v>
      </c>
      <c r="L26" s="72" t="s">
        <v>100</v>
      </c>
      <c r="M26" s="71">
        <v>0.718603660366037</v>
      </c>
      <c r="N26" s="72" t="s">
        <v>101</v>
      </c>
      <c r="O26" s="32"/>
      <c r="P26" s="32"/>
      <c r="Q26" s="32"/>
      <c r="R26" s="32"/>
      <c r="S26" s="32"/>
      <c r="T26" s="32"/>
      <c r="W26" s="32"/>
      <c r="X26" s="32"/>
      <c r="Y26" s="32"/>
    </row>
    <row r="27" customHeight="1" spans="1:25">
      <c r="A27" s="62">
        <v>138202</v>
      </c>
      <c r="B27" s="62" t="s">
        <v>17</v>
      </c>
      <c r="C27" s="62" t="str">
        <f>VLOOKUP(A27,'[1]7.26系统后门店ID'!$D:$L,9,0)</f>
        <v>陈冰雪</v>
      </c>
      <c r="D27" s="62" t="s">
        <v>102</v>
      </c>
      <c r="E27" s="62">
        <v>2</v>
      </c>
      <c r="F27" s="63">
        <v>2</v>
      </c>
      <c r="G27" s="64">
        <f t="shared" si="2"/>
        <v>124</v>
      </c>
      <c r="H27" s="65">
        <v>217</v>
      </c>
      <c r="I27" s="7">
        <f t="shared" si="6"/>
        <v>1.75</v>
      </c>
      <c r="J27" s="67">
        <f t="shared" si="7"/>
        <v>93</v>
      </c>
      <c r="K27" s="71">
        <v>0.7</v>
      </c>
      <c r="L27" s="72" t="s">
        <v>68</v>
      </c>
      <c r="M27" s="71">
        <v>0.55</v>
      </c>
      <c r="N27" s="72" t="s">
        <v>103</v>
      </c>
      <c r="O27" s="32"/>
      <c r="P27" s="32"/>
      <c r="Q27" s="32"/>
      <c r="R27" s="32"/>
      <c r="S27" s="32"/>
      <c r="T27" s="32"/>
      <c r="W27" s="32"/>
      <c r="X27" s="32"/>
      <c r="Y27" s="32"/>
    </row>
    <row r="28" customHeight="1" spans="1:25">
      <c r="A28" s="62">
        <v>1950</v>
      </c>
      <c r="B28" s="62" t="s">
        <v>17</v>
      </c>
      <c r="C28" s="62" t="str">
        <f>VLOOKUP(A28,'[1]7.26系统后门店ID'!$D:$L,9,0)</f>
        <v>陈冰雪</v>
      </c>
      <c r="D28" s="66" t="s">
        <v>104</v>
      </c>
      <c r="E28" s="62">
        <v>3</v>
      </c>
      <c r="F28" s="63">
        <v>1</v>
      </c>
      <c r="G28" s="64">
        <f t="shared" si="2"/>
        <v>93</v>
      </c>
      <c r="H28" s="65">
        <v>13</v>
      </c>
      <c r="I28" s="7">
        <f t="shared" si="6"/>
        <v>0.139784946236559</v>
      </c>
      <c r="J28" s="67">
        <f t="shared" si="7"/>
        <v>-80</v>
      </c>
      <c r="K28" s="71">
        <v>0.8</v>
      </c>
      <c r="L28" s="72" t="s">
        <v>105</v>
      </c>
      <c r="M28" s="71">
        <v>0.584833433693718</v>
      </c>
      <c r="N28" s="72" t="s">
        <v>106</v>
      </c>
      <c r="O28" s="32" t="s">
        <v>107</v>
      </c>
      <c r="P28" s="32"/>
      <c r="Q28" s="32"/>
      <c r="R28" s="32"/>
      <c r="S28" s="32"/>
      <c r="T28" s="32"/>
      <c r="W28" s="32"/>
      <c r="X28" s="32"/>
      <c r="Y28" s="32"/>
    </row>
    <row r="29" s="51" customFormat="1" customHeight="1" spans="1:25">
      <c r="A29" s="67">
        <v>2304</v>
      </c>
      <c r="B29" s="67" t="s">
        <v>17</v>
      </c>
      <c r="C29" s="67" t="s">
        <v>108</v>
      </c>
      <c r="D29" s="67" t="s">
        <v>109</v>
      </c>
      <c r="E29" s="62">
        <v>2</v>
      </c>
      <c r="F29" s="68">
        <v>2</v>
      </c>
      <c r="G29" s="64">
        <f t="shared" si="2"/>
        <v>124</v>
      </c>
      <c r="H29" s="65">
        <v>67</v>
      </c>
      <c r="I29" s="7">
        <f t="shared" si="6"/>
        <v>0.540322580645161</v>
      </c>
      <c r="J29" s="67">
        <f t="shared" si="7"/>
        <v>-57</v>
      </c>
      <c r="K29" s="71">
        <v>0.8</v>
      </c>
      <c r="L29" s="72" t="s">
        <v>110</v>
      </c>
      <c r="M29" s="71">
        <v>0.6</v>
      </c>
      <c r="N29" s="72" t="s">
        <v>111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customHeight="1" spans="1:25">
      <c r="A30" s="62">
        <v>2881</v>
      </c>
      <c r="B30" s="62" t="s">
        <v>48</v>
      </c>
      <c r="C30" s="62" t="s">
        <v>112</v>
      </c>
      <c r="D30" s="62" t="s">
        <v>113</v>
      </c>
      <c r="E30" s="62">
        <v>4</v>
      </c>
      <c r="F30" s="63">
        <v>1.5</v>
      </c>
      <c r="G30" s="64">
        <f t="shared" si="2"/>
        <v>186</v>
      </c>
      <c r="H30" s="65">
        <v>144</v>
      </c>
      <c r="I30" s="7">
        <f t="shared" si="6"/>
        <v>0.774193548387097</v>
      </c>
      <c r="J30" s="67">
        <f t="shared" si="7"/>
        <v>-42</v>
      </c>
      <c r="K30" s="71">
        <v>0.7</v>
      </c>
      <c r="L30" s="72" t="s">
        <v>114</v>
      </c>
      <c r="M30" s="71">
        <v>0.55</v>
      </c>
      <c r="N30" s="72" t="s">
        <v>115</v>
      </c>
      <c r="O30" s="32"/>
      <c r="P30" s="32"/>
      <c r="Q30" s="32"/>
      <c r="R30" s="32"/>
      <c r="S30" s="32"/>
      <c r="T30" s="32"/>
      <c r="W30" s="32"/>
      <c r="X30" s="32"/>
      <c r="Y30" s="32"/>
    </row>
    <row r="31" customHeight="1" spans="1:25">
      <c r="A31" s="62">
        <v>2865</v>
      </c>
      <c r="B31" s="62" t="s">
        <v>48</v>
      </c>
      <c r="C31" s="62" t="s">
        <v>112</v>
      </c>
      <c r="D31" s="62" t="s">
        <v>116</v>
      </c>
      <c r="E31" s="62">
        <v>2</v>
      </c>
      <c r="F31" s="63">
        <v>1</v>
      </c>
      <c r="G31" s="64">
        <f t="shared" si="2"/>
        <v>62</v>
      </c>
      <c r="H31" s="65">
        <v>55</v>
      </c>
      <c r="I31" s="7">
        <f t="shared" si="6"/>
        <v>0.887096774193548</v>
      </c>
      <c r="J31" s="67">
        <f t="shared" si="7"/>
        <v>-7</v>
      </c>
      <c r="K31" s="71">
        <v>0.9</v>
      </c>
      <c r="L31" s="72" t="s">
        <v>117</v>
      </c>
      <c r="M31" s="71">
        <v>0.82</v>
      </c>
      <c r="N31" s="72" t="s">
        <v>118</v>
      </c>
      <c r="O31" s="32"/>
      <c r="P31" s="32"/>
      <c r="Q31" s="32"/>
      <c r="R31" s="32"/>
      <c r="S31" s="32"/>
      <c r="T31" s="32"/>
      <c r="W31" s="32"/>
      <c r="X31" s="32"/>
      <c r="Y31" s="32"/>
    </row>
    <row r="32" customHeight="1" spans="1:25">
      <c r="A32" s="62">
        <v>2837</v>
      </c>
      <c r="B32" s="62" t="s">
        <v>48</v>
      </c>
      <c r="C32" s="62" t="s">
        <v>112</v>
      </c>
      <c r="D32" s="62" t="s">
        <v>119</v>
      </c>
      <c r="E32" s="62">
        <v>1</v>
      </c>
      <c r="F32" s="63">
        <v>1</v>
      </c>
      <c r="G32" s="64">
        <f t="shared" si="2"/>
        <v>31</v>
      </c>
      <c r="H32" s="65">
        <v>32</v>
      </c>
      <c r="I32" s="7">
        <f t="shared" si="6"/>
        <v>1.03225806451613</v>
      </c>
      <c r="J32" s="67">
        <f t="shared" si="7"/>
        <v>1</v>
      </c>
      <c r="K32" s="71">
        <v>0.8</v>
      </c>
      <c r="L32" s="72" t="s">
        <v>120</v>
      </c>
      <c r="M32" s="71">
        <v>0.6</v>
      </c>
      <c r="N32" s="72" t="s">
        <v>121</v>
      </c>
      <c r="O32" s="32"/>
      <c r="P32" s="32"/>
      <c r="Q32" s="32"/>
      <c r="R32" s="32"/>
      <c r="S32" s="32"/>
      <c r="T32" s="32"/>
      <c r="W32" s="32"/>
      <c r="X32" s="32"/>
      <c r="Y32" s="32"/>
    </row>
    <row r="33" customHeight="1" spans="1:25">
      <c r="A33" s="62">
        <v>102564</v>
      </c>
      <c r="B33" s="62" t="s">
        <v>48</v>
      </c>
      <c r="C33" s="62" t="s">
        <v>112</v>
      </c>
      <c r="D33" s="62" t="s">
        <v>122</v>
      </c>
      <c r="E33" s="62">
        <v>2</v>
      </c>
      <c r="F33" s="63">
        <v>1</v>
      </c>
      <c r="G33" s="64">
        <f t="shared" si="2"/>
        <v>62</v>
      </c>
      <c r="H33" s="65">
        <v>21</v>
      </c>
      <c r="I33" s="7">
        <f t="shared" si="6"/>
        <v>0.338709677419355</v>
      </c>
      <c r="J33" s="67">
        <f t="shared" si="7"/>
        <v>-41</v>
      </c>
      <c r="K33" s="71">
        <v>0.8551</v>
      </c>
      <c r="L33" s="72" t="s">
        <v>123</v>
      </c>
      <c r="M33" s="71">
        <v>0.678699784017279</v>
      </c>
      <c r="N33" s="72" t="s">
        <v>124</v>
      </c>
      <c r="O33" s="32"/>
      <c r="P33" s="32"/>
      <c r="Q33" s="32"/>
      <c r="R33" s="32"/>
      <c r="S33" s="32"/>
      <c r="T33" s="32"/>
      <c r="W33" s="32"/>
      <c r="X33" s="32"/>
      <c r="Y33" s="32"/>
    </row>
    <row r="34" customHeight="1" spans="1:25">
      <c r="A34" s="62">
        <v>111400</v>
      </c>
      <c r="B34" s="62" t="s">
        <v>48</v>
      </c>
      <c r="C34" s="62" t="s">
        <v>112</v>
      </c>
      <c r="D34" s="62" t="s">
        <v>125</v>
      </c>
      <c r="E34" s="62">
        <v>3</v>
      </c>
      <c r="F34" s="63">
        <v>1.5</v>
      </c>
      <c r="G34" s="64">
        <f t="shared" si="2"/>
        <v>139.5</v>
      </c>
      <c r="H34" s="65">
        <v>99</v>
      </c>
      <c r="I34" s="7">
        <f t="shared" ref="I34:I65" si="8">H34/G34</f>
        <v>0.709677419354839</v>
      </c>
      <c r="J34" s="67">
        <f t="shared" ref="J34:J65" si="9">H34-G34</f>
        <v>-40.5</v>
      </c>
      <c r="K34" s="71">
        <v>0.8</v>
      </c>
      <c r="L34" s="72" t="s">
        <v>126</v>
      </c>
      <c r="M34" s="71">
        <v>0.6</v>
      </c>
      <c r="N34" s="72" t="s">
        <v>127</v>
      </c>
      <c r="O34" s="32"/>
      <c r="P34" s="32"/>
      <c r="Q34" s="32"/>
      <c r="R34" s="32"/>
      <c r="S34" s="32"/>
      <c r="T34" s="32"/>
      <c r="W34" s="32"/>
      <c r="X34" s="32"/>
      <c r="Y34" s="32"/>
    </row>
    <row r="35" customHeight="1" spans="1:25">
      <c r="A35" s="62">
        <v>2905</v>
      </c>
      <c r="B35" s="62" t="s">
        <v>44</v>
      </c>
      <c r="C35" s="62" t="s">
        <v>128</v>
      </c>
      <c r="D35" s="62" t="s">
        <v>129</v>
      </c>
      <c r="E35" s="62">
        <v>2</v>
      </c>
      <c r="F35" s="63">
        <v>1</v>
      </c>
      <c r="G35" s="64">
        <f t="shared" ref="G35:G66" si="10">E35*F35*31</f>
        <v>62</v>
      </c>
      <c r="H35" s="65">
        <v>29</v>
      </c>
      <c r="I35" s="7">
        <f t="shared" si="8"/>
        <v>0.467741935483871</v>
      </c>
      <c r="J35" s="67">
        <f t="shared" si="9"/>
        <v>-33</v>
      </c>
      <c r="K35" s="71">
        <v>0.8</v>
      </c>
      <c r="L35" s="72" t="s">
        <v>130</v>
      </c>
      <c r="M35" s="71">
        <v>0.577177404667046</v>
      </c>
      <c r="N35" s="72" t="s">
        <v>131</v>
      </c>
      <c r="O35" s="32"/>
      <c r="P35" s="32"/>
      <c r="Q35" s="32"/>
      <c r="R35" s="32"/>
      <c r="S35" s="32"/>
      <c r="T35" s="32"/>
      <c r="W35" s="32"/>
      <c r="X35" s="32"/>
      <c r="Y35" s="32"/>
    </row>
    <row r="36" customHeight="1" spans="1:25">
      <c r="A36" s="62">
        <v>2914</v>
      </c>
      <c r="B36" s="62" t="s">
        <v>44</v>
      </c>
      <c r="C36" s="62" t="s">
        <v>128</v>
      </c>
      <c r="D36" s="62" t="s">
        <v>132</v>
      </c>
      <c r="E36" s="62">
        <v>3</v>
      </c>
      <c r="F36" s="63">
        <v>1</v>
      </c>
      <c r="G36" s="64">
        <f t="shared" si="10"/>
        <v>93</v>
      </c>
      <c r="H36" s="65">
        <v>76</v>
      </c>
      <c r="I36" s="7">
        <f t="shared" si="8"/>
        <v>0.817204301075269</v>
      </c>
      <c r="J36" s="67">
        <f t="shared" si="9"/>
        <v>-17</v>
      </c>
      <c r="K36" s="71">
        <v>0.8844</v>
      </c>
      <c r="L36" s="72" t="s">
        <v>133</v>
      </c>
      <c r="M36" s="71">
        <v>0.769335444699705</v>
      </c>
      <c r="N36" s="72" t="s">
        <v>134</v>
      </c>
      <c r="O36" s="32"/>
      <c r="P36" s="32"/>
      <c r="Q36" s="32"/>
      <c r="R36" s="32"/>
      <c r="S36" s="32"/>
      <c r="T36" s="32"/>
      <c r="W36" s="32"/>
      <c r="X36" s="32"/>
      <c r="Y36" s="32"/>
    </row>
    <row r="37" customHeight="1" spans="1:25">
      <c r="A37" s="62">
        <v>2894</v>
      </c>
      <c r="B37" s="62" t="s">
        <v>44</v>
      </c>
      <c r="C37" s="62" t="s">
        <v>128</v>
      </c>
      <c r="D37" s="62" t="s">
        <v>135</v>
      </c>
      <c r="E37" s="62">
        <v>2</v>
      </c>
      <c r="F37" s="63">
        <v>1</v>
      </c>
      <c r="G37" s="64">
        <f t="shared" si="10"/>
        <v>62</v>
      </c>
      <c r="H37" s="65">
        <v>31</v>
      </c>
      <c r="I37" s="7">
        <f t="shared" si="8"/>
        <v>0.5</v>
      </c>
      <c r="J37" s="67">
        <f t="shared" si="9"/>
        <v>-31</v>
      </c>
      <c r="K37" s="71">
        <v>0.75</v>
      </c>
      <c r="L37" s="72" t="s">
        <v>136</v>
      </c>
      <c r="M37" s="71">
        <v>0.6</v>
      </c>
      <c r="N37" s="72" t="s">
        <v>137</v>
      </c>
      <c r="O37" s="32"/>
      <c r="P37" s="32"/>
      <c r="Q37" s="32"/>
      <c r="R37" s="32"/>
      <c r="S37" s="32"/>
      <c r="T37" s="32"/>
      <c r="W37" s="32"/>
      <c r="X37" s="32"/>
      <c r="Y37" s="32"/>
    </row>
    <row r="38" customHeight="1" spans="1:25">
      <c r="A38" s="62">
        <v>2910</v>
      </c>
      <c r="B38" s="62" t="s">
        <v>44</v>
      </c>
      <c r="C38" s="62" t="s">
        <v>128</v>
      </c>
      <c r="D38" s="62" t="s">
        <v>138</v>
      </c>
      <c r="E38" s="62">
        <v>2</v>
      </c>
      <c r="F38" s="63">
        <v>1</v>
      </c>
      <c r="G38" s="64">
        <f t="shared" si="10"/>
        <v>62</v>
      </c>
      <c r="H38" s="65">
        <v>58</v>
      </c>
      <c r="I38" s="7">
        <f t="shared" si="8"/>
        <v>0.935483870967742</v>
      </c>
      <c r="J38" s="67">
        <f t="shared" si="9"/>
        <v>-4</v>
      </c>
      <c r="K38" s="71">
        <v>0.7548</v>
      </c>
      <c r="L38" s="72" t="s">
        <v>139</v>
      </c>
      <c r="M38" s="71">
        <v>0.6</v>
      </c>
      <c r="N38" s="72" t="s">
        <v>140</v>
      </c>
      <c r="O38" s="32"/>
      <c r="P38" s="32"/>
      <c r="Q38" s="32"/>
      <c r="R38" s="32"/>
      <c r="S38" s="32"/>
      <c r="T38" s="32"/>
      <c r="W38" s="32"/>
      <c r="X38" s="32"/>
      <c r="Y38" s="32"/>
    </row>
    <row r="39" customHeight="1" spans="1:25">
      <c r="A39" s="62">
        <v>2916</v>
      </c>
      <c r="B39" s="62" t="s">
        <v>44</v>
      </c>
      <c r="C39" s="62" t="s">
        <v>128</v>
      </c>
      <c r="D39" s="66" t="s">
        <v>141</v>
      </c>
      <c r="E39" s="62">
        <v>2</v>
      </c>
      <c r="F39" s="63">
        <v>1</v>
      </c>
      <c r="G39" s="64">
        <f t="shared" si="10"/>
        <v>62</v>
      </c>
      <c r="H39" s="65">
        <v>17</v>
      </c>
      <c r="I39" s="7">
        <f t="shared" si="8"/>
        <v>0.274193548387097</v>
      </c>
      <c r="J39" s="67">
        <f t="shared" si="9"/>
        <v>-45</v>
      </c>
      <c r="K39" s="71">
        <v>0.6</v>
      </c>
      <c r="L39" s="72" t="s">
        <v>142</v>
      </c>
      <c r="M39" s="71">
        <v>0.55</v>
      </c>
      <c r="N39" s="72" t="s">
        <v>143</v>
      </c>
      <c r="O39" s="32" t="s">
        <v>107</v>
      </c>
      <c r="P39" s="32"/>
      <c r="Q39" s="32"/>
      <c r="R39" s="32"/>
      <c r="S39" s="32"/>
      <c r="T39" s="32"/>
      <c r="W39" s="32"/>
      <c r="X39" s="32"/>
      <c r="Y39" s="32"/>
    </row>
    <row r="40" customHeight="1" spans="1:25">
      <c r="A40" s="62">
        <v>104428</v>
      </c>
      <c r="B40" s="62" t="s">
        <v>44</v>
      </c>
      <c r="C40" s="62" t="s">
        <v>128</v>
      </c>
      <c r="D40" s="62" t="s">
        <v>144</v>
      </c>
      <c r="E40" s="62">
        <v>2</v>
      </c>
      <c r="F40" s="63">
        <v>2</v>
      </c>
      <c r="G40" s="64">
        <f t="shared" si="10"/>
        <v>124</v>
      </c>
      <c r="H40" s="65">
        <v>92</v>
      </c>
      <c r="I40" s="7">
        <f t="shared" si="8"/>
        <v>0.741935483870968</v>
      </c>
      <c r="J40" s="67">
        <f t="shared" si="9"/>
        <v>-32</v>
      </c>
      <c r="K40" s="71">
        <v>0.75</v>
      </c>
      <c r="L40" s="72" t="s">
        <v>145</v>
      </c>
      <c r="M40" s="71">
        <v>0.6</v>
      </c>
      <c r="N40" s="72" t="s">
        <v>146</v>
      </c>
      <c r="O40" s="32"/>
      <c r="P40" s="32"/>
      <c r="Q40" s="32"/>
      <c r="R40" s="32"/>
      <c r="S40" s="32"/>
      <c r="T40" s="32"/>
      <c r="W40" s="32"/>
      <c r="X40" s="32"/>
      <c r="Y40" s="32"/>
    </row>
    <row r="41" customHeight="1" spans="1:25">
      <c r="A41" s="62">
        <v>104838</v>
      </c>
      <c r="B41" s="62" t="s">
        <v>44</v>
      </c>
      <c r="C41" s="62" t="s">
        <v>128</v>
      </c>
      <c r="D41" s="62" t="s">
        <v>147</v>
      </c>
      <c r="E41" s="62">
        <v>2</v>
      </c>
      <c r="F41" s="63">
        <v>1</v>
      </c>
      <c r="G41" s="64">
        <f t="shared" si="10"/>
        <v>62</v>
      </c>
      <c r="H41" s="65">
        <v>35</v>
      </c>
      <c r="I41" s="7">
        <f t="shared" si="8"/>
        <v>0.564516129032258</v>
      </c>
      <c r="J41" s="67">
        <f t="shared" si="9"/>
        <v>-27</v>
      </c>
      <c r="K41" s="71">
        <v>0.78</v>
      </c>
      <c r="L41" s="72" t="s">
        <v>148</v>
      </c>
      <c r="M41" s="71">
        <v>0.6</v>
      </c>
      <c r="N41" s="72" t="s">
        <v>149</v>
      </c>
      <c r="O41" s="32"/>
      <c r="P41" s="32"/>
      <c r="Q41" s="32"/>
      <c r="R41" s="32"/>
      <c r="S41" s="32"/>
      <c r="T41" s="32"/>
      <c r="W41" s="32"/>
      <c r="X41" s="32"/>
      <c r="Y41" s="32"/>
    </row>
    <row r="42" customHeight="1" spans="1:25">
      <c r="A42" s="62">
        <v>2852</v>
      </c>
      <c r="B42" s="62" t="s">
        <v>52</v>
      </c>
      <c r="C42" s="62" t="s">
        <v>150</v>
      </c>
      <c r="D42" s="62" t="s">
        <v>151</v>
      </c>
      <c r="E42" s="62">
        <v>2</v>
      </c>
      <c r="F42" s="63">
        <v>1</v>
      </c>
      <c r="G42" s="64">
        <f t="shared" si="10"/>
        <v>62</v>
      </c>
      <c r="H42" s="65">
        <v>29</v>
      </c>
      <c r="I42" s="7">
        <f t="shared" si="8"/>
        <v>0.467741935483871</v>
      </c>
      <c r="J42" s="67">
        <f t="shared" si="9"/>
        <v>-33</v>
      </c>
      <c r="K42" s="71">
        <v>0.8729</v>
      </c>
      <c r="L42" s="72" t="s">
        <v>152</v>
      </c>
      <c r="M42" s="71">
        <v>0.769726060734314</v>
      </c>
      <c r="N42" s="72" t="s">
        <v>153</v>
      </c>
      <c r="O42" s="32"/>
      <c r="P42" s="32"/>
      <c r="Q42" s="32"/>
      <c r="R42" s="32"/>
      <c r="S42" s="32"/>
      <c r="T42" s="32"/>
      <c r="W42" s="32"/>
      <c r="X42" s="32"/>
      <c r="Y42" s="32"/>
    </row>
    <row r="43" customHeight="1" spans="1:25">
      <c r="A43" s="62">
        <v>2853</v>
      </c>
      <c r="B43" s="62" t="s">
        <v>52</v>
      </c>
      <c r="C43" s="62" t="s">
        <v>150</v>
      </c>
      <c r="D43" s="62" t="s">
        <v>154</v>
      </c>
      <c r="E43" s="62">
        <v>2</v>
      </c>
      <c r="F43" s="63">
        <v>1</v>
      </c>
      <c r="G43" s="64">
        <f t="shared" si="10"/>
        <v>62</v>
      </c>
      <c r="H43" s="65">
        <v>26</v>
      </c>
      <c r="I43" s="7">
        <f t="shared" si="8"/>
        <v>0.419354838709677</v>
      </c>
      <c r="J43" s="67">
        <f t="shared" si="9"/>
        <v>-36</v>
      </c>
      <c r="K43" s="71">
        <v>0.8118</v>
      </c>
      <c r="L43" s="72" t="s">
        <v>155</v>
      </c>
      <c r="M43" s="71">
        <v>0.713940422599908</v>
      </c>
      <c r="N43" s="72" t="s">
        <v>156</v>
      </c>
      <c r="O43" s="32"/>
      <c r="P43" s="32"/>
      <c r="Q43" s="32"/>
      <c r="R43" s="32"/>
      <c r="S43" s="32"/>
      <c r="T43" s="32"/>
      <c r="W43" s="32"/>
      <c r="X43" s="32"/>
      <c r="Y43" s="32"/>
    </row>
    <row r="44" customHeight="1" spans="1:25">
      <c r="A44" s="62">
        <v>2851</v>
      </c>
      <c r="B44" s="62" t="s">
        <v>52</v>
      </c>
      <c r="C44" s="62" t="s">
        <v>150</v>
      </c>
      <c r="D44" s="62" t="s">
        <v>157</v>
      </c>
      <c r="E44" s="62">
        <v>2</v>
      </c>
      <c r="F44" s="63">
        <v>2</v>
      </c>
      <c r="G44" s="64">
        <f t="shared" si="10"/>
        <v>124</v>
      </c>
      <c r="H44" s="65">
        <v>58</v>
      </c>
      <c r="I44" s="7">
        <f t="shared" si="8"/>
        <v>0.467741935483871</v>
      </c>
      <c r="J44" s="67">
        <f t="shared" si="9"/>
        <v>-66</v>
      </c>
      <c r="K44" s="71">
        <v>0.8196</v>
      </c>
      <c r="L44" s="72" t="s">
        <v>158</v>
      </c>
      <c r="M44" s="71">
        <v>0.599647625797307</v>
      </c>
      <c r="N44" s="72" t="s">
        <v>159</v>
      </c>
      <c r="O44" s="32"/>
      <c r="P44" s="32"/>
      <c r="Q44" s="32"/>
      <c r="R44" s="32"/>
      <c r="S44" s="32"/>
      <c r="T44" s="32"/>
      <c r="W44" s="32"/>
      <c r="X44" s="32"/>
      <c r="Y44" s="32"/>
    </row>
    <row r="45" customHeight="1" spans="1:25">
      <c r="A45" s="62">
        <v>2873</v>
      </c>
      <c r="B45" s="62" t="s">
        <v>52</v>
      </c>
      <c r="C45" s="62" t="s">
        <v>150</v>
      </c>
      <c r="D45" s="62" t="s">
        <v>160</v>
      </c>
      <c r="E45" s="62">
        <v>1</v>
      </c>
      <c r="F45" s="63">
        <v>1.5</v>
      </c>
      <c r="G45" s="64">
        <f t="shared" si="10"/>
        <v>46.5</v>
      </c>
      <c r="H45" s="65">
        <v>25</v>
      </c>
      <c r="I45" s="7">
        <f t="shared" si="8"/>
        <v>0.537634408602151</v>
      </c>
      <c r="J45" s="67">
        <f t="shared" si="9"/>
        <v>-21.5</v>
      </c>
      <c r="K45" s="71">
        <v>0.8882</v>
      </c>
      <c r="L45" s="72" t="s">
        <v>161</v>
      </c>
      <c r="M45" s="71">
        <v>0.8</v>
      </c>
      <c r="N45" s="72" t="s">
        <v>162</v>
      </c>
      <c r="O45" s="32"/>
      <c r="P45" s="32"/>
      <c r="Q45" s="32"/>
      <c r="R45" s="32"/>
      <c r="S45" s="32"/>
      <c r="T45" s="32"/>
      <c r="W45" s="32"/>
      <c r="X45" s="32"/>
      <c r="Y45" s="32"/>
    </row>
    <row r="46" customHeight="1" spans="1:25">
      <c r="A46" s="62">
        <v>2854</v>
      </c>
      <c r="B46" s="62" t="s">
        <v>52</v>
      </c>
      <c r="C46" s="62" t="s">
        <v>150</v>
      </c>
      <c r="D46" s="62" t="s">
        <v>163</v>
      </c>
      <c r="E46" s="62">
        <v>2</v>
      </c>
      <c r="F46" s="63">
        <v>1</v>
      </c>
      <c r="G46" s="64">
        <f t="shared" si="10"/>
        <v>62</v>
      </c>
      <c r="H46" s="65">
        <v>48</v>
      </c>
      <c r="I46" s="7">
        <f t="shared" si="8"/>
        <v>0.774193548387097</v>
      </c>
      <c r="J46" s="67">
        <f t="shared" si="9"/>
        <v>-14</v>
      </c>
      <c r="K46" s="71">
        <v>0.8378</v>
      </c>
      <c r="L46" s="72" t="s">
        <v>164</v>
      </c>
      <c r="M46" s="71">
        <v>0.684284083044983</v>
      </c>
      <c r="N46" s="72" t="s">
        <v>165</v>
      </c>
      <c r="O46" s="32"/>
      <c r="P46" s="32"/>
      <c r="Q46" s="32"/>
      <c r="R46" s="32"/>
      <c r="S46" s="32"/>
      <c r="T46" s="32"/>
      <c r="W46" s="32"/>
      <c r="X46" s="32"/>
      <c r="Y46" s="32"/>
    </row>
    <row r="47" customHeight="1" spans="1:25">
      <c r="A47" s="62">
        <v>2844</v>
      </c>
      <c r="B47" s="62" t="s">
        <v>52</v>
      </c>
      <c r="C47" s="62" t="s">
        <v>150</v>
      </c>
      <c r="D47" s="62" t="s">
        <v>166</v>
      </c>
      <c r="E47" s="62">
        <v>2</v>
      </c>
      <c r="F47" s="63">
        <v>1</v>
      </c>
      <c r="G47" s="64">
        <f t="shared" si="10"/>
        <v>62</v>
      </c>
      <c r="H47" s="65">
        <v>27</v>
      </c>
      <c r="I47" s="7">
        <f t="shared" si="8"/>
        <v>0.435483870967742</v>
      </c>
      <c r="J47" s="67">
        <f t="shared" si="9"/>
        <v>-35</v>
      </c>
      <c r="K47" s="71">
        <v>0.8558</v>
      </c>
      <c r="L47" s="72" t="s">
        <v>167</v>
      </c>
      <c r="M47" s="71">
        <v>0.695295357833656</v>
      </c>
      <c r="N47" s="72" t="s">
        <v>168</v>
      </c>
      <c r="O47" s="32"/>
      <c r="P47" s="32"/>
      <c r="Q47" s="32"/>
      <c r="R47" s="32"/>
      <c r="S47" s="32"/>
      <c r="T47" s="32"/>
      <c r="W47" s="32"/>
      <c r="X47" s="32"/>
      <c r="Y47" s="32"/>
    </row>
    <row r="48" customHeight="1" spans="1:25">
      <c r="A48" s="62">
        <v>2875</v>
      </c>
      <c r="B48" s="62" t="s">
        <v>52</v>
      </c>
      <c r="C48" s="62" t="s">
        <v>150</v>
      </c>
      <c r="D48" s="66" t="s">
        <v>169</v>
      </c>
      <c r="E48" s="62">
        <v>2</v>
      </c>
      <c r="F48" s="63">
        <v>1</v>
      </c>
      <c r="G48" s="64">
        <f t="shared" si="10"/>
        <v>62</v>
      </c>
      <c r="H48" s="65">
        <v>43</v>
      </c>
      <c r="I48" s="7">
        <f t="shared" si="8"/>
        <v>0.693548387096774</v>
      </c>
      <c r="J48" s="67">
        <f t="shared" si="9"/>
        <v>-19</v>
      </c>
      <c r="K48" s="71">
        <v>0.6</v>
      </c>
      <c r="L48" s="72" t="s">
        <v>170</v>
      </c>
      <c r="M48" s="71">
        <v>0.55</v>
      </c>
      <c r="N48" s="72" t="s">
        <v>171</v>
      </c>
      <c r="O48" s="32"/>
      <c r="P48" s="32"/>
      <c r="Q48" s="32"/>
      <c r="R48" s="32"/>
      <c r="S48" s="32"/>
      <c r="T48" s="32"/>
      <c r="W48" s="32"/>
      <c r="X48" s="32"/>
      <c r="Y48" s="32"/>
    </row>
    <row r="49" customHeight="1" spans="1:25">
      <c r="A49" s="62">
        <v>2874</v>
      </c>
      <c r="B49" s="62" t="s">
        <v>52</v>
      </c>
      <c r="C49" s="62" t="s">
        <v>150</v>
      </c>
      <c r="D49" s="62" t="s">
        <v>172</v>
      </c>
      <c r="E49" s="62">
        <v>2</v>
      </c>
      <c r="F49" s="63">
        <v>1</v>
      </c>
      <c r="G49" s="64">
        <f t="shared" si="10"/>
        <v>62</v>
      </c>
      <c r="H49" s="65">
        <v>61</v>
      </c>
      <c r="I49" s="7">
        <f t="shared" si="8"/>
        <v>0.983870967741935</v>
      </c>
      <c r="J49" s="67">
        <f t="shared" si="9"/>
        <v>-1</v>
      </c>
      <c r="K49" s="71">
        <v>0.8608</v>
      </c>
      <c r="L49" s="72" t="s">
        <v>173</v>
      </c>
      <c r="M49" s="71">
        <v>0.733756719005876</v>
      </c>
      <c r="N49" s="72" t="s">
        <v>174</v>
      </c>
      <c r="O49" s="32"/>
      <c r="P49" s="32"/>
      <c r="Q49" s="32"/>
      <c r="R49" s="32"/>
      <c r="S49" s="32"/>
      <c r="T49" s="32"/>
      <c r="W49" s="32"/>
      <c r="X49" s="32"/>
      <c r="Y49" s="32"/>
    </row>
    <row r="50" customHeight="1" spans="1:25">
      <c r="A50" s="62">
        <v>104533</v>
      </c>
      <c r="B50" s="62" t="s">
        <v>52</v>
      </c>
      <c r="C50" s="62" t="s">
        <v>150</v>
      </c>
      <c r="D50" s="62" t="s">
        <v>175</v>
      </c>
      <c r="E50" s="62">
        <v>2</v>
      </c>
      <c r="F50" s="63">
        <v>1</v>
      </c>
      <c r="G50" s="64">
        <f t="shared" si="10"/>
        <v>62</v>
      </c>
      <c r="H50" s="65">
        <v>80</v>
      </c>
      <c r="I50" s="7">
        <f t="shared" si="8"/>
        <v>1.29032258064516</v>
      </c>
      <c r="J50" s="67">
        <f t="shared" si="9"/>
        <v>18</v>
      </c>
      <c r="K50" s="71">
        <v>0.8272</v>
      </c>
      <c r="L50" s="72" t="s">
        <v>176</v>
      </c>
      <c r="M50" s="71">
        <v>0.662722558340536</v>
      </c>
      <c r="N50" s="72" t="s">
        <v>177</v>
      </c>
      <c r="O50" s="32"/>
      <c r="P50" s="32"/>
      <c r="Q50" s="32"/>
      <c r="R50" s="32"/>
      <c r="S50" s="32"/>
      <c r="T50" s="32"/>
      <c r="W50" s="32"/>
      <c r="X50" s="32"/>
      <c r="Y50" s="32"/>
    </row>
    <row r="51" customHeight="1" spans="1:25">
      <c r="A51" s="62">
        <v>107728</v>
      </c>
      <c r="B51" s="62" t="s">
        <v>52</v>
      </c>
      <c r="C51" s="62" t="s">
        <v>150</v>
      </c>
      <c r="D51" s="62" t="s">
        <v>178</v>
      </c>
      <c r="E51" s="62">
        <v>2</v>
      </c>
      <c r="F51" s="63">
        <v>1</v>
      </c>
      <c r="G51" s="64">
        <f t="shared" si="10"/>
        <v>62</v>
      </c>
      <c r="H51" s="65">
        <v>37</v>
      </c>
      <c r="I51" s="7">
        <f t="shared" si="8"/>
        <v>0.596774193548387</v>
      </c>
      <c r="J51" s="67">
        <f t="shared" si="9"/>
        <v>-25</v>
      </c>
      <c r="K51" s="71">
        <v>0.8336</v>
      </c>
      <c r="L51" s="72" t="s">
        <v>179</v>
      </c>
      <c r="M51" s="71">
        <v>0.711071410679722</v>
      </c>
      <c r="N51" s="72" t="s">
        <v>156</v>
      </c>
      <c r="O51" s="32"/>
      <c r="P51" s="32"/>
      <c r="Q51" s="32"/>
      <c r="R51" s="32"/>
      <c r="S51" s="32"/>
      <c r="T51" s="32"/>
      <c r="W51" s="32"/>
      <c r="X51" s="32"/>
      <c r="Y51" s="32"/>
    </row>
    <row r="52" customHeight="1" spans="1:25">
      <c r="A52" s="62">
        <v>117923</v>
      </c>
      <c r="B52" s="62" t="s">
        <v>52</v>
      </c>
      <c r="C52" s="62" t="s">
        <v>150</v>
      </c>
      <c r="D52" s="62" t="s">
        <v>180</v>
      </c>
      <c r="E52" s="62">
        <v>2</v>
      </c>
      <c r="F52" s="63">
        <v>1</v>
      </c>
      <c r="G52" s="64">
        <f t="shared" si="10"/>
        <v>62</v>
      </c>
      <c r="H52" s="65">
        <v>39</v>
      </c>
      <c r="I52" s="7">
        <f t="shared" si="8"/>
        <v>0.629032258064516</v>
      </c>
      <c r="J52" s="67">
        <f t="shared" si="9"/>
        <v>-23</v>
      </c>
      <c r="K52" s="71">
        <v>0.8668</v>
      </c>
      <c r="L52" s="72" t="s">
        <v>181</v>
      </c>
      <c r="M52" s="71">
        <v>0.729247123994536</v>
      </c>
      <c r="N52" s="72" t="s">
        <v>182</v>
      </c>
      <c r="O52" s="32"/>
      <c r="P52" s="32"/>
      <c r="Q52" s="32"/>
      <c r="R52" s="32"/>
      <c r="S52" s="32"/>
      <c r="T52" s="32"/>
      <c r="W52" s="32"/>
      <c r="X52" s="32"/>
      <c r="Y52" s="32"/>
    </row>
    <row r="53" customHeight="1" spans="1:25">
      <c r="A53" s="62">
        <v>123007</v>
      </c>
      <c r="B53" s="62" t="s">
        <v>52</v>
      </c>
      <c r="C53" s="62" t="s">
        <v>150</v>
      </c>
      <c r="D53" s="62" t="s">
        <v>183</v>
      </c>
      <c r="E53" s="62">
        <v>1</v>
      </c>
      <c r="F53" s="63">
        <v>1</v>
      </c>
      <c r="G53" s="64">
        <f t="shared" si="10"/>
        <v>31</v>
      </c>
      <c r="H53" s="65">
        <v>31</v>
      </c>
      <c r="I53" s="7">
        <f t="shared" si="8"/>
        <v>1</v>
      </c>
      <c r="J53" s="67">
        <f t="shared" si="9"/>
        <v>0</v>
      </c>
      <c r="K53" s="71">
        <v>0.8279</v>
      </c>
      <c r="L53" s="72" t="s">
        <v>184</v>
      </c>
      <c r="M53" s="71">
        <v>0.688919686104722</v>
      </c>
      <c r="N53" s="72" t="s">
        <v>185</v>
      </c>
      <c r="O53" s="32"/>
      <c r="P53" s="32"/>
      <c r="Q53" s="32"/>
      <c r="R53" s="32"/>
      <c r="S53" s="32"/>
      <c r="T53" s="32"/>
      <c r="W53" s="32"/>
      <c r="X53" s="32"/>
      <c r="Y53" s="32"/>
    </row>
    <row r="54" customHeight="1" spans="1:25">
      <c r="A54" s="62">
        <v>122718</v>
      </c>
      <c r="B54" s="62" t="s">
        <v>52</v>
      </c>
      <c r="C54" s="62" t="s">
        <v>150</v>
      </c>
      <c r="D54" s="62" t="s">
        <v>186</v>
      </c>
      <c r="E54" s="62">
        <v>1</v>
      </c>
      <c r="F54" s="63">
        <v>2</v>
      </c>
      <c r="G54" s="64">
        <f t="shared" si="10"/>
        <v>62</v>
      </c>
      <c r="H54" s="65">
        <v>55</v>
      </c>
      <c r="I54" s="7">
        <f t="shared" si="8"/>
        <v>0.887096774193548</v>
      </c>
      <c r="J54" s="67">
        <f t="shared" si="9"/>
        <v>-7</v>
      </c>
      <c r="K54" s="71">
        <v>0.8</v>
      </c>
      <c r="L54" s="72" t="s">
        <v>187</v>
      </c>
      <c r="M54" s="71">
        <v>0.65</v>
      </c>
      <c r="N54" s="72" t="s">
        <v>188</v>
      </c>
      <c r="O54" s="32"/>
      <c r="P54" s="32"/>
      <c r="Q54" s="32"/>
      <c r="R54" s="32"/>
      <c r="S54" s="32"/>
      <c r="T54" s="32"/>
      <c r="W54" s="32"/>
      <c r="X54" s="32"/>
      <c r="Y54" s="32"/>
    </row>
    <row r="55" customHeight="1" spans="1:25">
      <c r="A55" s="62">
        <v>2483</v>
      </c>
      <c r="B55" s="62" t="s">
        <v>33</v>
      </c>
      <c r="C55" s="62" t="str">
        <f>VLOOKUP(A55,'[1]7.26系统后门店ID'!$D:$L,9,0)</f>
        <v>刘琴英</v>
      </c>
      <c r="D55" s="62" t="s">
        <v>189</v>
      </c>
      <c r="E55" s="62">
        <v>2</v>
      </c>
      <c r="F55" s="63">
        <v>1.5</v>
      </c>
      <c r="G55" s="64">
        <f t="shared" si="10"/>
        <v>93</v>
      </c>
      <c r="H55" s="65">
        <v>44</v>
      </c>
      <c r="I55" s="7">
        <f t="shared" si="8"/>
        <v>0.473118279569892</v>
      </c>
      <c r="J55" s="67">
        <f t="shared" si="9"/>
        <v>-49</v>
      </c>
      <c r="K55" s="71">
        <v>0.8</v>
      </c>
      <c r="L55" s="72" t="s">
        <v>190</v>
      </c>
      <c r="M55" s="71">
        <v>0.55</v>
      </c>
      <c r="N55" s="72" t="s">
        <v>191</v>
      </c>
      <c r="O55" s="32"/>
      <c r="P55" s="32"/>
      <c r="Q55" s="32"/>
      <c r="R55" s="32"/>
      <c r="S55" s="32"/>
      <c r="T55" s="32"/>
      <c r="W55" s="32"/>
      <c r="X55" s="32"/>
      <c r="Y55" s="32"/>
    </row>
    <row r="56" customHeight="1" spans="1:25">
      <c r="A56" s="62">
        <v>2408</v>
      </c>
      <c r="B56" s="62" t="s">
        <v>33</v>
      </c>
      <c r="C56" s="62" t="str">
        <f>VLOOKUP(A56,'[1]7.26系统后门店ID'!$D:$L,9,0)</f>
        <v>刘琴英</v>
      </c>
      <c r="D56" s="62" t="s">
        <v>192</v>
      </c>
      <c r="E56" s="62">
        <v>1</v>
      </c>
      <c r="F56" s="63">
        <v>1</v>
      </c>
      <c r="G56" s="64">
        <f t="shared" si="10"/>
        <v>31</v>
      </c>
      <c r="H56" s="65">
        <v>29</v>
      </c>
      <c r="I56" s="7">
        <f t="shared" si="8"/>
        <v>0.935483870967742</v>
      </c>
      <c r="J56" s="67">
        <f t="shared" si="9"/>
        <v>-2</v>
      </c>
      <c r="K56" s="71">
        <v>0.8</v>
      </c>
      <c r="L56" s="72" t="s">
        <v>193</v>
      </c>
      <c r="M56" s="71">
        <v>0.7</v>
      </c>
      <c r="N56" s="72" t="s">
        <v>194</v>
      </c>
      <c r="O56" s="32"/>
      <c r="P56" s="32"/>
      <c r="Q56" s="32"/>
      <c r="R56" s="32"/>
      <c r="S56" s="32"/>
      <c r="T56" s="32"/>
      <c r="W56" s="32"/>
      <c r="X56" s="32"/>
      <c r="Y56" s="32"/>
    </row>
    <row r="57" customHeight="1" spans="1:25">
      <c r="A57" s="62">
        <v>2559</v>
      </c>
      <c r="B57" s="62" t="s">
        <v>33</v>
      </c>
      <c r="C57" s="62" t="str">
        <f>VLOOKUP(A57,'[1]7.26系统后门店ID'!$D:$L,9,0)</f>
        <v>刘琴英</v>
      </c>
      <c r="D57" s="62" t="s">
        <v>195</v>
      </c>
      <c r="E57" s="62">
        <v>3</v>
      </c>
      <c r="F57" s="63">
        <v>1</v>
      </c>
      <c r="G57" s="64">
        <f t="shared" si="10"/>
        <v>93</v>
      </c>
      <c r="H57" s="65">
        <v>65</v>
      </c>
      <c r="I57" s="7">
        <f t="shared" si="8"/>
        <v>0.698924731182796</v>
      </c>
      <c r="J57" s="67">
        <f t="shared" si="9"/>
        <v>-28</v>
      </c>
      <c r="K57" s="71">
        <v>0.88</v>
      </c>
      <c r="L57" s="72" t="s">
        <v>196</v>
      </c>
      <c r="M57" s="71">
        <v>0.76</v>
      </c>
      <c r="N57" s="72" t="s">
        <v>197</v>
      </c>
      <c r="O57" s="32"/>
      <c r="P57" s="32"/>
      <c r="Q57" s="32"/>
      <c r="R57" s="32"/>
      <c r="S57" s="32"/>
      <c r="T57" s="32"/>
      <c r="W57" s="32"/>
      <c r="X57" s="32"/>
      <c r="Y57" s="32"/>
    </row>
    <row r="58" customHeight="1" spans="1:25">
      <c r="A58" s="62">
        <v>2471</v>
      </c>
      <c r="B58" s="62" t="s">
        <v>33</v>
      </c>
      <c r="C58" s="62" t="str">
        <f>VLOOKUP(A58,'[1]7.26系统后门店ID'!$D:$L,9,0)</f>
        <v>刘琴英</v>
      </c>
      <c r="D58" s="66" t="s">
        <v>198</v>
      </c>
      <c r="E58" s="62">
        <v>2</v>
      </c>
      <c r="F58" s="63">
        <v>1</v>
      </c>
      <c r="G58" s="64">
        <f t="shared" si="10"/>
        <v>62</v>
      </c>
      <c r="H58" s="65">
        <v>95</v>
      </c>
      <c r="I58" s="7">
        <f t="shared" si="8"/>
        <v>1.53225806451613</v>
      </c>
      <c r="J58" s="67">
        <f t="shared" si="9"/>
        <v>33</v>
      </c>
      <c r="K58" s="71">
        <v>0.8568</v>
      </c>
      <c r="L58" s="72" t="s">
        <v>199</v>
      </c>
      <c r="M58" s="71">
        <v>0.665235974643423</v>
      </c>
      <c r="N58" s="72" t="s">
        <v>200</v>
      </c>
      <c r="O58" s="32"/>
      <c r="P58" s="32"/>
      <c r="Q58" s="32"/>
      <c r="R58" s="32"/>
      <c r="S58" s="32"/>
      <c r="T58" s="32"/>
      <c r="W58" s="32"/>
      <c r="X58" s="32"/>
      <c r="Y58" s="32"/>
    </row>
    <row r="59" customHeight="1" spans="1:25">
      <c r="A59" s="62">
        <v>2443</v>
      </c>
      <c r="B59" s="62" t="s">
        <v>33</v>
      </c>
      <c r="C59" s="62" t="str">
        <f>VLOOKUP(A59,'[1]7.26系统后门店ID'!$D:$L,9,0)</f>
        <v>刘琴英</v>
      </c>
      <c r="D59" s="62" t="s">
        <v>201</v>
      </c>
      <c r="E59" s="62">
        <v>2</v>
      </c>
      <c r="F59" s="63">
        <v>2</v>
      </c>
      <c r="G59" s="64">
        <f t="shared" si="10"/>
        <v>124</v>
      </c>
      <c r="H59" s="65">
        <v>103</v>
      </c>
      <c r="I59" s="7">
        <f t="shared" si="8"/>
        <v>0.830645161290323</v>
      </c>
      <c r="J59" s="67">
        <f t="shared" si="9"/>
        <v>-21</v>
      </c>
      <c r="K59" s="71">
        <v>0.8</v>
      </c>
      <c r="L59" s="72" t="s">
        <v>202</v>
      </c>
      <c r="M59" s="71">
        <v>0.6</v>
      </c>
      <c r="N59" s="72" t="s">
        <v>203</v>
      </c>
      <c r="O59" s="32"/>
      <c r="P59" s="32"/>
      <c r="Q59" s="32"/>
      <c r="R59" s="32"/>
      <c r="S59" s="32"/>
      <c r="T59" s="32"/>
      <c r="W59" s="32"/>
      <c r="X59" s="32"/>
      <c r="Y59" s="32"/>
    </row>
    <row r="60" customHeight="1" spans="1:25">
      <c r="A60" s="62">
        <v>2527</v>
      </c>
      <c r="B60" s="62" t="s">
        <v>33</v>
      </c>
      <c r="C60" s="62" t="str">
        <f>VLOOKUP(A60,'[1]7.26系统后门店ID'!$D:$L,9,0)</f>
        <v>刘琴英</v>
      </c>
      <c r="D60" s="62" t="s">
        <v>204</v>
      </c>
      <c r="E60" s="62">
        <v>2</v>
      </c>
      <c r="F60" s="63">
        <v>2</v>
      </c>
      <c r="G60" s="64">
        <f t="shared" si="10"/>
        <v>124</v>
      </c>
      <c r="H60" s="65">
        <v>132</v>
      </c>
      <c r="I60" s="7">
        <f t="shared" si="8"/>
        <v>1.06451612903226</v>
      </c>
      <c r="J60" s="67">
        <f t="shared" si="9"/>
        <v>8</v>
      </c>
      <c r="K60" s="71">
        <v>0.8748</v>
      </c>
      <c r="L60" s="72" t="s">
        <v>205</v>
      </c>
      <c r="M60" s="71">
        <v>0.661286971283881</v>
      </c>
      <c r="N60" s="72" t="s">
        <v>206</v>
      </c>
      <c r="O60" s="32"/>
      <c r="P60" s="32"/>
      <c r="Q60" s="32"/>
      <c r="R60" s="32"/>
      <c r="S60" s="32"/>
      <c r="T60" s="32"/>
      <c r="W60" s="32"/>
      <c r="X60" s="32"/>
      <c r="Y60" s="32"/>
    </row>
    <row r="61" customHeight="1" spans="1:25">
      <c r="A61" s="62">
        <v>2451</v>
      </c>
      <c r="B61" s="62" t="s">
        <v>33</v>
      </c>
      <c r="C61" s="62" t="str">
        <f>VLOOKUP(A61,'[1]7.26系统后门店ID'!$D:$L,9,0)</f>
        <v>刘琴英</v>
      </c>
      <c r="D61" s="62" t="s">
        <v>207</v>
      </c>
      <c r="E61" s="62">
        <v>2</v>
      </c>
      <c r="F61" s="63">
        <v>1.5</v>
      </c>
      <c r="G61" s="64">
        <f t="shared" si="10"/>
        <v>93</v>
      </c>
      <c r="H61" s="65">
        <v>57</v>
      </c>
      <c r="I61" s="7">
        <f t="shared" si="8"/>
        <v>0.612903225806452</v>
      </c>
      <c r="J61" s="67">
        <f t="shared" si="9"/>
        <v>-36</v>
      </c>
      <c r="K61" s="71">
        <v>0.8544</v>
      </c>
      <c r="L61" s="72" t="s">
        <v>208</v>
      </c>
      <c r="M61" s="71">
        <v>0.666544354605833</v>
      </c>
      <c r="N61" s="72" t="s">
        <v>209</v>
      </c>
      <c r="O61" s="32"/>
      <c r="P61" s="32"/>
      <c r="Q61" s="32"/>
      <c r="R61" s="32"/>
      <c r="S61" s="32"/>
      <c r="T61" s="32"/>
      <c r="W61" s="32"/>
      <c r="X61" s="32"/>
      <c r="Y61" s="32"/>
    </row>
    <row r="62" customHeight="1" spans="1:25">
      <c r="A62" s="62">
        <v>2802</v>
      </c>
      <c r="B62" s="62" t="s">
        <v>33</v>
      </c>
      <c r="C62" s="62" t="str">
        <f>VLOOKUP(A62,'[1]7.26系统后门店ID'!$D:$L,9,0)</f>
        <v>刘琴英</v>
      </c>
      <c r="D62" s="62" t="s">
        <v>210</v>
      </c>
      <c r="E62" s="62">
        <v>2</v>
      </c>
      <c r="F62" s="63">
        <v>3</v>
      </c>
      <c r="G62" s="64">
        <f t="shared" si="10"/>
        <v>186</v>
      </c>
      <c r="H62" s="65">
        <v>149</v>
      </c>
      <c r="I62" s="7">
        <f t="shared" si="8"/>
        <v>0.801075268817204</v>
      </c>
      <c r="J62" s="67">
        <f t="shared" si="9"/>
        <v>-37</v>
      </c>
      <c r="K62" s="71">
        <v>0.8</v>
      </c>
      <c r="L62" s="72" t="s">
        <v>211</v>
      </c>
      <c r="M62" s="71">
        <v>0.55</v>
      </c>
      <c r="N62" s="72" t="s">
        <v>212</v>
      </c>
      <c r="O62" s="32"/>
      <c r="P62" s="32"/>
      <c r="Q62" s="32"/>
      <c r="R62" s="32"/>
      <c r="S62" s="32"/>
      <c r="T62" s="32"/>
      <c r="W62" s="32"/>
      <c r="X62" s="32"/>
      <c r="Y62" s="32"/>
    </row>
    <row r="63" customHeight="1" spans="1:25">
      <c r="A63" s="62">
        <v>2479</v>
      </c>
      <c r="B63" s="62" t="s">
        <v>33</v>
      </c>
      <c r="C63" s="62" t="str">
        <f>VLOOKUP(A63,'[1]7.26系统后门店ID'!$D:$L,9,0)</f>
        <v>刘琴英</v>
      </c>
      <c r="D63" s="62" t="s">
        <v>213</v>
      </c>
      <c r="E63" s="62">
        <v>3</v>
      </c>
      <c r="F63" s="63">
        <v>1.5</v>
      </c>
      <c r="G63" s="64">
        <f t="shared" si="10"/>
        <v>139.5</v>
      </c>
      <c r="H63" s="65">
        <v>118</v>
      </c>
      <c r="I63" s="7">
        <f t="shared" si="8"/>
        <v>0.845878136200717</v>
      </c>
      <c r="J63" s="67">
        <f t="shared" si="9"/>
        <v>-21.5</v>
      </c>
      <c r="K63" s="71">
        <v>0.8671</v>
      </c>
      <c r="L63" s="72" t="s">
        <v>214</v>
      </c>
      <c r="M63" s="71">
        <v>0.78</v>
      </c>
      <c r="N63" s="72" t="s">
        <v>215</v>
      </c>
      <c r="O63" s="32"/>
      <c r="P63" s="32"/>
      <c r="Q63" s="32"/>
      <c r="R63" s="32"/>
      <c r="S63" s="32"/>
      <c r="T63" s="32"/>
      <c r="W63" s="32"/>
      <c r="X63" s="32"/>
      <c r="Y63" s="32"/>
    </row>
    <row r="64" customHeight="1" spans="1:25">
      <c r="A64" s="62">
        <v>2826</v>
      </c>
      <c r="B64" s="62" t="s">
        <v>33</v>
      </c>
      <c r="C64" s="62" t="str">
        <f>VLOOKUP(A64,'[1]7.26系统后门店ID'!$D:$L,9,0)</f>
        <v>刘琴英</v>
      </c>
      <c r="D64" s="62" t="s">
        <v>216</v>
      </c>
      <c r="E64" s="62">
        <v>3</v>
      </c>
      <c r="F64" s="63">
        <v>2</v>
      </c>
      <c r="G64" s="64">
        <f t="shared" si="10"/>
        <v>186</v>
      </c>
      <c r="H64" s="65">
        <v>88</v>
      </c>
      <c r="I64" s="7">
        <f t="shared" si="8"/>
        <v>0.473118279569892</v>
      </c>
      <c r="J64" s="67">
        <f t="shared" si="9"/>
        <v>-98</v>
      </c>
      <c r="K64" s="71">
        <v>0.8</v>
      </c>
      <c r="L64" s="72" t="s">
        <v>217</v>
      </c>
      <c r="M64" s="71">
        <v>0.62</v>
      </c>
      <c r="N64" s="72" t="s">
        <v>218</v>
      </c>
      <c r="O64" s="32"/>
      <c r="P64" s="32"/>
      <c r="Q64" s="32"/>
      <c r="R64" s="32"/>
      <c r="S64" s="32"/>
      <c r="T64" s="32"/>
      <c r="W64" s="32"/>
      <c r="X64" s="32"/>
      <c r="Y64" s="32"/>
    </row>
    <row r="65" customHeight="1" spans="1:25">
      <c r="A65" s="62">
        <v>2778</v>
      </c>
      <c r="B65" s="62" t="s">
        <v>33</v>
      </c>
      <c r="C65" s="62" t="str">
        <f>VLOOKUP(A65,'[1]7.26系统后门店ID'!$D:$L,9,0)</f>
        <v>刘琴英</v>
      </c>
      <c r="D65" s="62" t="s">
        <v>219</v>
      </c>
      <c r="E65" s="62">
        <v>2</v>
      </c>
      <c r="F65" s="63">
        <v>2</v>
      </c>
      <c r="G65" s="64">
        <f t="shared" si="10"/>
        <v>124</v>
      </c>
      <c r="H65" s="65">
        <v>108</v>
      </c>
      <c r="I65" s="7">
        <f t="shared" si="8"/>
        <v>0.870967741935484</v>
      </c>
      <c r="J65" s="67">
        <f t="shared" si="9"/>
        <v>-16</v>
      </c>
      <c r="K65" s="71">
        <v>0.8628</v>
      </c>
      <c r="L65" s="72" t="s">
        <v>220</v>
      </c>
      <c r="M65" s="71">
        <v>0.685188083675756</v>
      </c>
      <c r="N65" s="72" t="s">
        <v>221</v>
      </c>
      <c r="O65" s="32"/>
      <c r="P65" s="32"/>
      <c r="Q65" s="32"/>
      <c r="R65" s="32"/>
      <c r="S65" s="32"/>
      <c r="T65" s="32"/>
      <c r="W65" s="32"/>
      <c r="X65" s="32"/>
      <c r="Y65" s="32"/>
    </row>
    <row r="66" customHeight="1" spans="1:25">
      <c r="A66" s="62">
        <v>2573</v>
      </c>
      <c r="B66" s="62" t="s">
        <v>33</v>
      </c>
      <c r="C66" s="62" t="str">
        <f>VLOOKUP(A66,'[1]7.26系统后门店ID'!$D:$L,9,0)</f>
        <v>刘琴英</v>
      </c>
      <c r="D66" s="62" t="s">
        <v>222</v>
      </c>
      <c r="E66" s="62">
        <v>4</v>
      </c>
      <c r="F66" s="63">
        <v>3</v>
      </c>
      <c r="G66" s="64">
        <f t="shared" si="10"/>
        <v>372</v>
      </c>
      <c r="H66" s="65">
        <v>162</v>
      </c>
      <c r="I66" s="7">
        <f t="shared" ref="I66:I97" si="11">H66/G66</f>
        <v>0.435483870967742</v>
      </c>
      <c r="J66" s="67">
        <f t="shared" ref="J66:J97" si="12">H66-G66</f>
        <v>-210</v>
      </c>
      <c r="K66" s="71">
        <v>0.8</v>
      </c>
      <c r="L66" s="72" t="s">
        <v>223</v>
      </c>
      <c r="M66" s="71">
        <v>0.55</v>
      </c>
      <c r="N66" s="72" t="s">
        <v>224</v>
      </c>
      <c r="O66" s="32"/>
      <c r="P66" s="32"/>
      <c r="Q66" s="32"/>
      <c r="R66" s="32"/>
      <c r="S66" s="32"/>
      <c r="T66" s="32"/>
      <c r="W66" s="32"/>
      <c r="X66" s="32"/>
      <c r="Y66" s="32"/>
    </row>
    <row r="67" customHeight="1" spans="1:25">
      <c r="A67" s="62">
        <v>2466</v>
      </c>
      <c r="B67" s="62" t="s">
        <v>33</v>
      </c>
      <c r="C67" s="62" t="str">
        <f>VLOOKUP(A67,'[1]7.26系统后门店ID'!$D:$L,9,0)</f>
        <v>刘琴英</v>
      </c>
      <c r="D67" s="62" t="s">
        <v>225</v>
      </c>
      <c r="E67" s="62">
        <v>4</v>
      </c>
      <c r="F67" s="63">
        <v>2</v>
      </c>
      <c r="G67" s="64">
        <f t="shared" ref="G67:G98" si="13">E67*F67*31</f>
        <v>248</v>
      </c>
      <c r="H67" s="65">
        <v>176</v>
      </c>
      <c r="I67" s="7">
        <f t="shared" si="11"/>
        <v>0.709677419354839</v>
      </c>
      <c r="J67" s="67">
        <f t="shared" si="12"/>
        <v>-72</v>
      </c>
      <c r="K67" s="71">
        <v>0.8</v>
      </c>
      <c r="L67" s="72" t="s">
        <v>226</v>
      </c>
      <c r="M67" s="71">
        <v>0.6</v>
      </c>
      <c r="N67" s="72" t="s">
        <v>227</v>
      </c>
      <c r="O67" s="32"/>
      <c r="P67" s="32"/>
      <c r="Q67" s="32"/>
      <c r="R67" s="32"/>
      <c r="S67" s="32"/>
      <c r="T67" s="32"/>
      <c r="W67" s="32"/>
      <c r="X67" s="32"/>
      <c r="Y67" s="32"/>
    </row>
    <row r="68" customHeight="1" spans="1:25">
      <c r="A68" s="62">
        <v>2409</v>
      </c>
      <c r="B68" s="62" t="s">
        <v>33</v>
      </c>
      <c r="C68" s="62" t="str">
        <f>VLOOKUP(A68,'[1]7.26系统后门店ID'!$D:$L,9,0)</f>
        <v>刘琴英</v>
      </c>
      <c r="D68" s="62" t="s">
        <v>228</v>
      </c>
      <c r="E68" s="62">
        <v>2</v>
      </c>
      <c r="F68" s="63">
        <v>1</v>
      </c>
      <c r="G68" s="64">
        <f t="shared" si="13"/>
        <v>62</v>
      </c>
      <c r="H68" s="65">
        <v>49</v>
      </c>
      <c r="I68" s="7">
        <f t="shared" si="11"/>
        <v>0.790322580645161</v>
      </c>
      <c r="J68" s="67">
        <f t="shared" si="12"/>
        <v>-13</v>
      </c>
      <c r="K68" s="71">
        <v>0.82</v>
      </c>
      <c r="L68" s="72" t="s">
        <v>229</v>
      </c>
      <c r="M68" s="71">
        <v>0.72</v>
      </c>
      <c r="N68" s="72" t="s">
        <v>230</v>
      </c>
      <c r="O68" s="32"/>
      <c r="P68" s="32"/>
      <c r="Q68" s="32"/>
      <c r="R68" s="32"/>
      <c r="S68" s="32"/>
      <c r="T68" s="32"/>
      <c r="W68" s="32"/>
      <c r="X68" s="32"/>
      <c r="Y68" s="32"/>
    </row>
    <row r="69" customHeight="1" spans="1:25">
      <c r="A69" s="62">
        <v>2422</v>
      </c>
      <c r="B69" s="62" t="s">
        <v>33</v>
      </c>
      <c r="C69" s="62" t="str">
        <f>VLOOKUP(A69,'[1]7.26系统后门店ID'!$D:$L,9,0)</f>
        <v>刘琴英</v>
      </c>
      <c r="D69" s="62" t="s">
        <v>231</v>
      </c>
      <c r="E69" s="62">
        <v>2</v>
      </c>
      <c r="F69" s="63">
        <v>1</v>
      </c>
      <c r="G69" s="64">
        <f t="shared" si="13"/>
        <v>62</v>
      </c>
      <c r="H69" s="65">
        <v>61</v>
      </c>
      <c r="I69" s="7">
        <f t="shared" si="11"/>
        <v>0.983870967741935</v>
      </c>
      <c r="J69" s="67">
        <f t="shared" si="12"/>
        <v>-1</v>
      </c>
      <c r="K69" s="71">
        <v>0.85</v>
      </c>
      <c r="L69" s="72" t="s">
        <v>232</v>
      </c>
      <c r="M69" s="71">
        <v>0.684563512862511</v>
      </c>
      <c r="N69" s="72" t="s">
        <v>233</v>
      </c>
      <c r="O69" s="32"/>
      <c r="P69" s="32"/>
      <c r="Q69" s="32"/>
      <c r="R69" s="32"/>
      <c r="S69" s="32"/>
      <c r="T69" s="32"/>
      <c r="W69" s="32"/>
      <c r="X69" s="32"/>
      <c r="Y69" s="32"/>
    </row>
    <row r="70" customHeight="1" spans="1:25">
      <c r="A70" s="62">
        <v>2804</v>
      </c>
      <c r="B70" s="62" t="s">
        <v>33</v>
      </c>
      <c r="C70" s="62" t="str">
        <f>VLOOKUP(A70,'[1]7.26系统后门店ID'!$D:$L,9,0)</f>
        <v>刘琴英</v>
      </c>
      <c r="D70" s="62" t="s">
        <v>234</v>
      </c>
      <c r="E70" s="62">
        <v>2</v>
      </c>
      <c r="F70" s="63">
        <v>1</v>
      </c>
      <c r="G70" s="64">
        <f t="shared" si="13"/>
        <v>62</v>
      </c>
      <c r="H70" s="65">
        <v>59</v>
      </c>
      <c r="I70" s="7">
        <f t="shared" si="11"/>
        <v>0.951612903225806</v>
      </c>
      <c r="J70" s="67">
        <f t="shared" si="12"/>
        <v>-3</v>
      </c>
      <c r="K70" s="71">
        <v>0.82</v>
      </c>
      <c r="L70" s="72" t="s">
        <v>235</v>
      </c>
      <c r="M70" s="71">
        <v>0.626277734375</v>
      </c>
      <c r="N70" s="72" t="s">
        <v>236</v>
      </c>
      <c r="O70" s="32"/>
      <c r="P70" s="32"/>
      <c r="Q70" s="32"/>
      <c r="R70" s="32"/>
      <c r="S70" s="32"/>
      <c r="T70" s="32"/>
      <c r="W70" s="32"/>
      <c r="X70" s="32"/>
      <c r="Y70" s="32"/>
    </row>
    <row r="71" customHeight="1" spans="1:25">
      <c r="A71" s="62">
        <v>102565</v>
      </c>
      <c r="B71" s="62" t="s">
        <v>33</v>
      </c>
      <c r="C71" s="62" t="str">
        <f>VLOOKUP(A71,'[1]7.26系统后门店ID'!$D:$L,9,0)</f>
        <v>刘琴英</v>
      </c>
      <c r="D71" s="62" t="s">
        <v>237</v>
      </c>
      <c r="E71" s="62">
        <v>2</v>
      </c>
      <c r="F71" s="63">
        <v>2</v>
      </c>
      <c r="G71" s="64">
        <f t="shared" si="13"/>
        <v>124</v>
      </c>
      <c r="H71" s="65">
        <v>79</v>
      </c>
      <c r="I71" s="7">
        <f t="shared" si="11"/>
        <v>0.637096774193548</v>
      </c>
      <c r="J71" s="67">
        <f t="shared" si="12"/>
        <v>-45</v>
      </c>
      <c r="K71" s="71">
        <v>0.8</v>
      </c>
      <c r="L71" s="72" t="s">
        <v>238</v>
      </c>
      <c r="M71" s="71">
        <v>0.55</v>
      </c>
      <c r="N71" s="72" t="s">
        <v>239</v>
      </c>
      <c r="O71" s="32"/>
      <c r="P71" s="32"/>
      <c r="Q71" s="32"/>
      <c r="R71" s="32"/>
      <c r="S71" s="32"/>
      <c r="T71" s="32"/>
      <c r="W71" s="32"/>
      <c r="X71" s="32"/>
      <c r="Y71" s="32"/>
    </row>
    <row r="72" customHeight="1" spans="1:25">
      <c r="A72" s="62">
        <v>102934</v>
      </c>
      <c r="B72" s="62" t="s">
        <v>33</v>
      </c>
      <c r="C72" s="62" t="str">
        <f>VLOOKUP(A72,'[1]7.26系统后门店ID'!$D:$L,9,0)</f>
        <v>刘琴英</v>
      </c>
      <c r="D72" s="66" t="s">
        <v>240</v>
      </c>
      <c r="E72" s="62">
        <v>3</v>
      </c>
      <c r="F72" s="63">
        <v>1</v>
      </c>
      <c r="G72" s="64">
        <f t="shared" si="13"/>
        <v>93</v>
      </c>
      <c r="H72" s="65">
        <v>148</v>
      </c>
      <c r="I72" s="7">
        <f t="shared" si="11"/>
        <v>1.59139784946237</v>
      </c>
      <c r="J72" s="67">
        <f t="shared" si="12"/>
        <v>55</v>
      </c>
      <c r="K72" s="71">
        <v>0.8512</v>
      </c>
      <c r="L72" s="72" t="s">
        <v>241</v>
      </c>
      <c r="M72" s="71">
        <v>0.78</v>
      </c>
      <c r="N72" s="72" t="s">
        <v>242</v>
      </c>
      <c r="O72" s="32"/>
      <c r="P72" s="32"/>
      <c r="Q72" s="32"/>
      <c r="R72" s="32"/>
      <c r="S72" s="32"/>
      <c r="T72" s="32"/>
      <c r="W72" s="32"/>
      <c r="X72" s="32"/>
      <c r="Y72" s="32"/>
    </row>
    <row r="73" customHeight="1" spans="1:25">
      <c r="A73" s="62">
        <v>103198</v>
      </c>
      <c r="B73" s="62" t="s">
        <v>33</v>
      </c>
      <c r="C73" s="62" t="str">
        <f>VLOOKUP(A73,'[1]7.26系统后门店ID'!$D:$L,9,0)</f>
        <v>刘琴英</v>
      </c>
      <c r="D73" s="62" t="s">
        <v>243</v>
      </c>
      <c r="E73" s="62">
        <v>2</v>
      </c>
      <c r="F73" s="63">
        <v>2.5</v>
      </c>
      <c r="G73" s="64">
        <f t="shared" si="13"/>
        <v>155</v>
      </c>
      <c r="H73" s="65">
        <v>123</v>
      </c>
      <c r="I73" s="7">
        <f t="shared" si="11"/>
        <v>0.793548387096774</v>
      </c>
      <c r="J73" s="67">
        <f t="shared" si="12"/>
        <v>-32</v>
      </c>
      <c r="K73" s="71">
        <v>0.8</v>
      </c>
      <c r="L73" s="72" t="s">
        <v>244</v>
      </c>
      <c r="M73" s="71">
        <v>0.6</v>
      </c>
      <c r="N73" s="72" t="s">
        <v>245</v>
      </c>
      <c r="O73" s="32"/>
      <c r="P73" s="32"/>
      <c r="Q73" s="32"/>
      <c r="R73" s="32"/>
      <c r="S73" s="32"/>
      <c r="T73" s="32"/>
      <c r="W73" s="32"/>
      <c r="X73" s="32"/>
      <c r="Y73" s="32"/>
    </row>
    <row r="74" customHeight="1" spans="1:25">
      <c r="A74" s="62">
        <v>105267</v>
      </c>
      <c r="B74" s="62" t="s">
        <v>33</v>
      </c>
      <c r="C74" s="62" t="str">
        <f>VLOOKUP(A74,'[1]7.26系统后门店ID'!$D:$L,9,0)</f>
        <v>刘琴英</v>
      </c>
      <c r="D74" s="62" t="s">
        <v>246</v>
      </c>
      <c r="E74" s="62">
        <v>3</v>
      </c>
      <c r="F74" s="63">
        <v>1.5</v>
      </c>
      <c r="G74" s="64">
        <f t="shared" si="13"/>
        <v>139.5</v>
      </c>
      <c r="H74" s="65">
        <v>136</v>
      </c>
      <c r="I74" s="7">
        <f t="shared" si="11"/>
        <v>0.974910394265233</v>
      </c>
      <c r="J74" s="67">
        <f t="shared" si="12"/>
        <v>-3.5</v>
      </c>
      <c r="K74" s="71">
        <v>0.8</v>
      </c>
      <c r="L74" s="72" t="s">
        <v>247</v>
      </c>
      <c r="M74" s="71">
        <v>0.55</v>
      </c>
      <c r="N74" s="72" t="s">
        <v>248</v>
      </c>
      <c r="O74" s="32"/>
      <c r="P74" s="32"/>
      <c r="Q74" s="32"/>
      <c r="R74" s="32"/>
      <c r="S74" s="32"/>
      <c r="T74" s="32"/>
      <c r="W74" s="32"/>
      <c r="X74" s="32"/>
      <c r="Y74" s="32"/>
    </row>
    <row r="75" customHeight="1" spans="1:25">
      <c r="A75" s="62">
        <v>106569</v>
      </c>
      <c r="B75" s="62" t="s">
        <v>33</v>
      </c>
      <c r="C75" s="62" t="str">
        <f>VLOOKUP(A75,'[1]7.26系统后门店ID'!$D:$L,9,0)</f>
        <v>刘琴英</v>
      </c>
      <c r="D75" s="62" t="s">
        <v>249</v>
      </c>
      <c r="E75" s="62">
        <v>2</v>
      </c>
      <c r="F75" s="63">
        <v>1</v>
      </c>
      <c r="G75" s="64">
        <f t="shared" si="13"/>
        <v>62</v>
      </c>
      <c r="H75" s="65">
        <v>35</v>
      </c>
      <c r="I75" s="7">
        <f t="shared" si="11"/>
        <v>0.564516129032258</v>
      </c>
      <c r="J75" s="67">
        <f t="shared" si="12"/>
        <v>-27</v>
      </c>
      <c r="K75" s="71">
        <v>0.8</v>
      </c>
      <c r="L75" s="72" t="s">
        <v>250</v>
      </c>
      <c r="M75" s="71">
        <v>0.55</v>
      </c>
      <c r="N75" s="72" t="s">
        <v>251</v>
      </c>
      <c r="O75" s="32"/>
      <c r="P75" s="32"/>
      <c r="Q75" s="32"/>
      <c r="R75" s="32"/>
      <c r="S75" s="32"/>
      <c r="T75" s="32"/>
      <c r="W75" s="32"/>
      <c r="X75" s="32"/>
      <c r="Y75" s="32"/>
    </row>
    <row r="76" customHeight="1" spans="1:25">
      <c r="A76" s="62">
        <v>108277</v>
      </c>
      <c r="B76" s="62" t="s">
        <v>33</v>
      </c>
      <c r="C76" s="62" t="str">
        <f>VLOOKUP(A76,'[1]7.26系统后门店ID'!$D:$L,9,0)</f>
        <v>刘琴英</v>
      </c>
      <c r="D76" s="66" t="s">
        <v>252</v>
      </c>
      <c r="E76" s="62">
        <v>3</v>
      </c>
      <c r="F76" s="63">
        <v>1.5</v>
      </c>
      <c r="G76" s="64">
        <f t="shared" si="13"/>
        <v>139.5</v>
      </c>
      <c r="H76" s="65">
        <v>239</v>
      </c>
      <c r="I76" s="7">
        <f t="shared" si="11"/>
        <v>1.71326164874552</v>
      </c>
      <c r="J76" s="67">
        <f t="shared" si="12"/>
        <v>99.5</v>
      </c>
      <c r="K76" s="71">
        <v>0.88</v>
      </c>
      <c r="L76" s="72" t="s">
        <v>253</v>
      </c>
      <c r="M76" s="71">
        <v>0.78</v>
      </c>
      <c r="N76" s="72" t="s">
        <v>254</v>
      </c>
      <c r="O76" s="32"/>
      <c r="P76" s="32"/>
      <c r="Q76" s="32"/>
      <c r="R76" s="32"/>
      <c r="S76" s="32"/>
      <c r="T76" s="32"/>
      <c r="W76" s="32"/>
      <c r="X76" s="32"/>
      <c r="Y76" s="32"/>
    </row>
    <row r="77" customHeight="1" spans="1:25">
      <c r="A77" s="62">
        <v>111219</v>
      </c>
      <c r="B77" s="62" t="s">
        <v>33</v>
      </c>
      <c r="C77" s="62" t="str">
        <f>VLOOKUP(A77,'[1]7.26系统后门店ID'!$D:$L,9,0)</f>
        <v>刘琴英</v>
      </c>
      <c r="D77" s="62" t="s">
        <v>255</v>
      </c>
      <c r="E77" s="62">
        <v>2</v>
      </c>
      <c r="F77" s="63">
        <v>2</v>
      </c>
      <c r="G77" s="64">
        <f t="shared" si="13"/>
        <v>124</v>
      </c>
      <c r="H77" s="65">
        <v>150</v>
      </c>
      <c r="I77" s="7">
        <f t="shared" si="11"/>
        <v>1.20967741935484</v>
      </c>
      <c r="J77" s="67">
        <f t="shared" si="12"/>
        <v>26</v>
      </c>
      <c r="K77" s="71">
        <v>0.8</v>
      </c>
      <c r="L77" s="72" t="s">
        <v>256</v>
      </c>
      <c r="M77" s="71">
        <v>0.55</v>
      </c>
      <c r="N77" s="72" t="s">
        <v>257</v>
      </c>
      <c r="O77" s="32"/>
      <c r="P77" s="32"/>
      <c r="Q77" s="32"/>
      <c r="R77" s="32"/>
      <c r="S77" s="32"/>
      <c r="T77" s="32"/>
      <c r="W77" s="32"/>
      <c r="X77" s="32"/>
      <c r="Y77" s="32"/>
    </row>
    <row r="78" customHeight="1" spans="1:25">
      <c r="A78" s="62">
        <v>112415</v>
      </c>
      <c r="B78" s="62" t="s">
        <v>33</v>
      </c>
      <c r="C78" s="62" t="str">
        <f>VLOOKUP(A78,'[1]7.26系统后门店ID'!$D:$L,9,0)</f>
        <v>刘琴英</v>
      </c>
      <c r="D78" s="62" t="s">
        <v>258</v>
      </c>
      <c r="E78" s="62">
        <v>2</v>
      </c>
      <c r="F78" s="63">
        <v>1</v>
      </c>
      <c r="G78" s="64">
        <f t="shared" si="13"/>
        <v>62</v>
      </c>
      <c r="H78" s="65">
        <v>74</v>
      </c>
      <c r="I78" s="7">
        <f t="shared" si="11"/>
        <v>1.19354838709677</v>
      </c>
      <c r="J78" s="67">
        <f t="shared" si="12"/>
        <v>12</v>
      </c>
      <c r="K78" s="71">
        <v>0.82</v>
      </c>
      <c r="L78" s="72" t="s">
        <v>259</v>
      </c>
      <c r="M78" s="71">
        <v>0.641316010776484</v>
      </c>
      <c r="N78" s="72" t="s">
        <v>260</v>
      </c>
      <c r="O78" s="32"/>
      <c r="P78" s="32"/>
      <c r="Q78" s="32"/>
      <c r="R78" s="32"/>
      <c r="S78" s="32"/>
      <c r="T78" s="32"/>
      <c r="W78" s="32"/>
      <c r="X78" s="32"/>
      <c r="Y78" s="32"/>
    </row>
    <row r="79" customHeight="1" spans="1:25">
      <c r="A79" s="62">
        <v>113008</v>
      </c>
      <c r="B79" s="62" t="s">
        <v>33</v>
      </c>
      <c r="C79" s="62" t="str">
        <f>VLOOKUP(A79,'[1]7.26系统后门店ID'!$D:$L,9,0)</f>
        <v>刘琴英</v>
      </c>
      <c r="D79" s="66" t="s">
        <v>261</v>
      </c>
      <c r="E79" s="62">
        <v>2</v>
      </c>
      <c r="F79" s="63">
        <v>2</v>
      </c>
      <c r="G79" s="64">
        <f t="shared" si="13"/>
        <v>124</v>
      </c>
      <c r="H79" s="65">
        <v>61</v>
      </c>
      <c r="I79" s="7">
        <f t="shared" si="11"/>
        <v>0.491935483870968</v>
      </c>
      <c r="J79" s="67">
        <f t="shared" si="12"/>
        <v>-63</v>
      </c>
      <c r="K79" s="71">
        <v>0.78</v>
      </c>
      <c r="L79" s="72" t="s">
        <v>262</v>
      </c>
      <c r="M79" s="71">
        <v>0.55</v>
      </c>
      <c r="N79" s="72" t="s">
        <v>263</v>
      </c>
      <c r="O79" s="32"/>
      <c r="P79" s="32"/>
      <c r="Q79" s="32"/>
      <c r="R79" s="32"/>
      <c r="S79" s="32"/>
      <c r="T79" s="32"/>
      <c r="W79" s="32"/>
      <c r="X79" s="32"/>
      <c r="Y79" s="32"/>
    </row>
    <row r="80" customHeight="1" spans="1:25">
      <c r="A80" s="62">
        <v>117491</v>
      </c>
      <c r="B80" s="62" t="s">
        <v>33</v>
      </c>
      <c r="C80" s="62" t="str">
        <f>VLOOKUP(A80,'[1]7.26系统后门店ID'!$D:$L,9,0)</f>
        <v>刘琴英</v>
      </c>
      <c r="D80" s="62" t="s">
        <v>264</v>
      </c>
      <c r="E80" s="62">
        <v>2</v>
      </c>
      <c r="F80" s="63">
        <v>2</v>
      </c>
      <c r="G80" s="64">
        <f t="shared" si="13"/>
        <v>124</v>
      </c>
      <c r="H80" s="65">
        <v>199</v>
      </c>
      <c r="I80" s="7">
        <f t="shared" si="11"/>
        <v>1.60483870967742</v>
      </c>
      <c r="J80" s="67">
        <f t="shared" si="12"/>
        <v>75</v>
      </c>
      <c r="K80" s="71">
        <v>0.85</v>
      </c>
      <c r="L80" s="72" t="s">
        <v>265</v>
      </c>
      <c r="M80" s="71">
        <v>0.55</v>
      </c>
      <c r="N80" s="72" t="s">
        <v>266</v>
      </c>
      <c r="O80" s="32"/>
      <c r="P80" s="32"/>
      <c r="Q80" s="32"/>
      <c r="R80" s="32"/>
      <c r="S80" s="32"/>
      <c r="T80" s="32"/>
      <c r="W80" s="32"/>
      <c r="X80" s="32"/>
      <c r="Y80" s="32"/>
    </row>
    <row r="81" customHeight="1" spans="1:25">
      <c r="A81" s="62">
        <v>118151</v>
      </c>
      <c r="B81" s="62" t="s">
        <v>33</v>
      </c>
      <c r="C81" s="62" t="str">
        <f>VLOOKUP(A81,'[1]7.26系统后门店ID'!$D:$L,9,0)</f>
        <v>刘琴英</v>
      </c>
      <c r="D81" s="62" t="s">
        <v>267</v>
      </c>
      <c r="E81" s="62">
        <v>2</v>
      </c>
      <c r="F81" s="63">
        <v>1</v>
      </c>
      <c r="G81" s="64">
        <f t="shared" si="13"/>
        <v>62</v>
      </c>
      <c r="H81" s="65">
        <v>165</v>
      </c>
      <c r="I81" s="7">
        <f t="shared" si="11"/>
        <v>2.66129032258064</v>
      </c>
      <c r="J81" s="67">
        <f t="shared" si="12"/>
        <v>103</v>
      </c>
      <c r="K81" s="71">
        <v>0.8</v>
      </c>
      <c r="L81" s="72" t="s">
        <v>268</v>
      </c>
      <c r="M81" s="71">
        <v>0.62</v>
      </c>
      <c r="N81" s="72" t="s">
        <v>269</v>
      </c>
      <c r="O81" s="32"/>
      <c r="P81" s="32"/>
      <c r="Q81" s="32"/>
      <c r="R81" s="32"/>
      <c r="S81" s="32"/>
      <c r="T81" s="32"/>
      <c r="W81" s="32"/>
      <c r="X81" s="32"/>
      <c r="Y81" s="32"/>
    </row>
    <row r="82" customHeight="1" spans="1:25">
      <c r="A82" s="62">
        <v>298747</v>
      </c>
      <c r="B82" s="62" t="s">
        <v>33</v>
      </c>
      <c r="C82" s="62" t="str">
        <f>VLOOKUP(A82,'[1]7.26系统后门店ID'!$D:$L,9,0)</f>
        <v>刘琴英</v>
      </c>
      <c r="D82" s="62" t="s">
        <v>270</v>
      </c>
      <c r="E82" s="62">
        <v>2</v>
      </c>
      <c r="F82" s="63">
        <v>1</v>
      </c>
      <c r="G82" s="64">
        <f t="shared" si="13"/>
        <v>62</v>
      </c>
      <c r="H82" s="65">
        <v>69</v>
      </c>
      <c r="I82" s="7">
        <f t="shared" si="11"/>
        <v>1.11290322580645</v>
      </c>
      <c r="J82" s="67">
        <f t="shared" si="12"/>
        <v>7</v>
      </c>
      <c r="K82" s="71">
        <v>0.8</v>
      </c>
      <c r="L82" s="72" t="s">
        <v>271</v>
      </c>
      <c r="M82" s="71">
        <v>0.6</v>
      </c>
      <c r="N82" s="72" t="s">
        <v>272</v>
      </c>
      <c r="O82" s="32"/>
      <c r="P82" s="32"/>
      <c r="Q82" s="32"/>
      <c r="R82" s="32"/>
      <c r="S82" s="32"/>
      <c r="T82" s="32"/>
      <c r="W82" s="32"/>
      <c r="X82" s="32"/>
      <c r="Y82" s="32"/>
    </row>
    <row r="83" customHeight="1" spans="1:25">
      <c r="A83" s="62">
        <v>2816</v>
      </c>
      <c r="B83" s="62" t="s">
        <v>29</v>
      </c>
      <c r="C83" s="62" t="str">
        <f>VLOOKUP(A83,'[1]7.26系统后门店ID'!$D:$L,9,0)</f>
        <v>毛静静</v>
      </c>
      <c r="D83" s="62" t="s">
        <v>273</v>
      </c>
      <c r="E83" s="62">
        <v>1</v>
      </c>
      <c r="F83" s="63">
        <v>3</v>
      </c>
      <c r="G83" s="64">
        <f t="shared" si="13"/>
        <v>93</v>
      </c>
      <c r="H83" s="65">
        <v>84</v>
      </c>
      <c r="I83" s="7">
        <f t="shared" si="11"/>
        <v>0.903225806451613</v>
      </c>
      <c r="J83" s="67">
        <f t="shared" si="12"/>
        <v>-9</v>
      </c>
      <c r="K83" s="71">
        <v>0.7</v>
      </c>
      <c r="L83" s="72" t="s">
        <v>274</v>
      </c>
      <c r="M83" s="71">
        <v>0.6</v>
      </c>
      <c r="N83" s="72" t="s">
        <v>275</v>
      </c>
      <c r="O83" s="32"/>
      <c r="P83" s="32"/>
      <c r="Q83" s="32"/>
      <c r="R83" s="32"/>
      <c r="S83" s="32"/>
      <c r="T83" s="32"/>
      <c r="W83" s="32"/>
      <c r="X83" s="32"/>
      <c r="Y83" s="32"/>
    </row>
    <row r="84" customHeight="1" spans="1:25">
      <c r="A84" s="62">
        <v>2817</v>
      </c>
      <c r="B84" s="62" t="s">
        <v>29</v>
      </c>
      <c r="C84" s="62" t="str">
        <f>VLOOKUP(A84,'[1]7.26系统后门店ID'!$D:$L,9,0)</f>
        <v>毛静静</v>
      </c>
      <c r="D84" s="62" t="s">
        <v>276</v>
      </c>
      <c r="E84" s="62">
        <v>3</v>
      </c>
      <c r="F84" s="63">
        <v>2</v>
      </c>
      <c r="G84" s="64">
        <f t="shared" si="13"/>
        <v>186</v>
      </c>
      <c r="H84" s="65">
        <v>143</v>
      </c>
      <c r="I84" s="7">
        <f t="shared" si="11"/>
        <v>0.768817204301075</v>
      </c>
      <c r="J84" s="67">
        <f t="shared" si="12"/>
        <v>-43</v>
      </c>
      <c r="K84" s="71">
        <v>0.8672</v>
      </c>
      <c r="L84" s="72" t="s">
        <v>277</v>
      </c>
      <c r="M84" s="71">
        <v>0.756732394366197</v>
      </c>
      <c r="N84" s="72" t="s">
        <v>278</v>
      </c>
      <c r="O84" s="32"/>
      <c r="P84" s="32"/>
      <c r="Q84" s="32"/>
      <c r="R84" s="32"/>
      <c r="S84" s="32"/>
      <c r="T84" s="32"/>
      <c r="W84" s="32"/>
      <c r="X84" s="32"/>
      <c r="Y84" s="32"/>
    </row>
    <row r="85" customHeight="1" spans="1:25">
      <c r="A85" s="62">
        <v>2797</v>
      </c>
      <c r="B85" s="62" t="s">
        <v>29</v>
      </c>
      <c r="C85" s="62" t="str">
        <f>VLOOKUP(A85,'[1]7.26系统后门店ID'!$D:$L,9,0)</f>
        <v>毛静静</v>
      </c>
      <c r="D85" s="62" t="s">
        <v>279</v>
      </c>
      <c r="E85" s="62">
        <v>3</v>
      </c>
      <c r="F85" s="63">
        <v>1.5</v>
      </c>
      <c r="G85" s="64">
        <f t="shared" si="13"/>
        <v>139.5</v>
      </c>
      <c r="H85" s="65">
        <v>80</v>
      </c>
      <c r="I85" s="7">
        <f t="shared" si="11"/>
        <v>0.573476702508961</v>
      </c>
      <c r="J85" s="67">
        <f t="shared" si="12"/>
        <v>-59.5</v>
      </c>
      <c r="K85" s="71">
        <v>0.8</v>
      </c>
      <c r="L85" s="72" t="s">
        <v>280</v>
      </c>
      <c r="M85" s="71">
        <v>0.648802657431621</v>
      </c>
      <c r="N85" s="72" t="s">
        <v>281</v>
      </c>
      <c r="O85" s="32"/>
      <c r="P85" s="32"/>
      <c r="Q85" s="32"/>
      <c r="R85" s="32"/>
      <c r="S85" s="32"/>
      <c r="T85" s="32"/>
      <c r="W85" s="32"/>
      <c r="X85" s="32"/>
      <c r="Y85" s="32"/>
    </row>
    <row r="86" customHeight="1" spans="1:25">
      <c r="A86" s="62">
        <v>2808</v>
      </c>
      <c r="B86" s="62" t="s">
        <v>29</v>
      </c>
      <c r="C86" s="62" t="str">
        <f>VLOOKUP(A86,'[1]7.26系统后门店ID'!$D:$L,9,0)</f>
        <v>毛静静</v>
      </c>
      <c r="D86" s="62" t="s">
        <v>282</v>
      </c>
      <c r="E86" s="62">
        <v>2</v>
      </c>
      <c r="F86" s="63">
        <v>2</v>
      </c>
      <c r="G86" s="64">
        <f t="shared" si="13"/>
        <v>124</v>
      </c>
      <c r="H86" s="65">
        <v>104</v>
      </c>
      <c r="I86" s="7">
        <f t="shared" si="11"/>
        <v>0.838709677419355</v>
      </c>
      <c r="J86" s="67">
        <f t="shared" si="12"/>
        <v>-20</v>
      </c>
      <c r="K86" s="71">
        <v>0.8717</v>
      </c>
      <c r="L86" s="72" t="s">
        <v>283</v>
      </c>
      <c r="M86" s="71">
        <v>0.72318210180624</v>
      </c>
      <c r="N86" s="72" t="s">
        <v>284</v>
      </c>
      <c r="O86" s="32"/>
      <c r="P86" s="32"/>
      <c r="Q86" s="32"/>
      <c r="R86" s="32"/>
      <c r="S86" s="32"/>
      <c r="T86" s="32"/>
      <c r="W86" s="32"/>
      <c r="X86" s="32"/>
      <c r="Y86" s="32"/>
    </row>
    <row r="87" customHeight="1" spans="1:25">
      <c r="A87" s="62">
        <v>2819</v>
      </c>
      <c r="B87" s="62" t="s">
        <v>29</v>
      </c>
      <c r="C87" s="62" t="str">
        <f>VLOOKUP(A87,'[1]7.26系统后门店ID'!$D:$L,9,0)</f>
        <v>毛静静</v>
      </c>
      <c r="D87" s="62" t="s">
        <v>285</v>
      </c>
      <c r="E87" s="62">
        <v>2</v>
      </c>
      <c r="F87" s="63">
        <v>1</v>
      </c>
      <c r="G87" s="64">
        <f t="shared" si="13"/>
        <v>62</v>
      </c>
      <c r="H87" s="65">
        <v>85</v>
      </c>
      <c r="I87" s="7">
        <f t="shared" si="11"/>
        <v>1.37096774193548</v>
      </c>
      <c r="J87" s="67">
        <f t="shared" si="12"/>
        <v>23</v>
      </c>
      <c r="K87" s="71">
        <v>0.8678</v>
      </c>
      <c r="L87" s="72" t="s">
        <v>286</v>
      </c>
      <c r="M87" s="71">
        <v>0.750114310645724</v>
      </c>
      <c r="N87" s="72" t="s">
        <v>287</v>
      </c>
      <c r="O87" s="32"/>
      <c r="P87" s="32"/>
      <c r="Q87" s="32"/>
      <c r="R87" s="32"/>
      <c r="S87" s="32"/>
      <c r="T87" s="32"/>
      <c r="W87" s="32"/>
      <c r="X87" s="32"/>
      <c r="Y87" s="32"/>
    </row>
    <row r="88" customHeight="1" spans="1:25">
      <c r="A88" s="62">
        <v>2520</v>
      </c>
      <c r="B88" s="62" t="s">
        <v>29</v>
      </c>
      <c r="C88" s="62" t="str">
        <f>VLOOKUP(A88,'[1]7.26系统后门店ID'!$D:$L,9,0)</f>
        <v>毛静静</v>
      </c>
      <c r="D88" s="62" t="s">
        <v>288</v>
      </c>
      <c r="E88" s="62">
        <v>3</v>
      </c>
      <c r="F88" s="63">
        <v>1.3</v>
      </c>
      <c r="G88" s="64">
        <v>120</v>
      </c>
      <c r="H88" s="65">
        <v>126</v>
      </c>
      <c r="I88" s="7">
        <f t="shared" si="11"/>
        <v>1.05</v>
      </c>
      <c r="J88" s="67">
        <f t="shared" si="12"/>
        <v>6</v>
      </c>
      <c r="K88" s="71">
        <v>0.8645</v>
      </c>
      <c r="L88" s="72" t="s">
        <v>289</v>
      </c>
      <c r="M88" s="71">
        <v>0.723391276524082</v>
      </c>
      <c r="N88" s="72" t="s">
        <v>290</v>
      </c>
      <c r="O88" s="32"/>
      <c r="P88" s="32"/>
      <c r="Q88" s="32"/>
      <c r="R88" s="32"/>
      <c r="S88" s="32"/>
      <c r="T88" s="32"/>
      <c r="W88" s="32"/>
      <c r="X88" s="32"/>
      <c r="Y88" s="32"/>
    </row>
    <row r="89" customHeight="1" spans="1:25">
      <c r="A89" s="62">
        <v>2512</v>
      </c>
      <c r="B89" s="62" t="s">
        <v>29</v>
      </c>
      <c r="C89" s="62" t="str">
        <f>VLOOKUP(A89,'[1]7.26系统后门店ID'!$D:$L,9,0)</f>
        <v>毛静静</v>
      </c>
      <c r="D89" s="62" t="s">
        <v>291</v>
      </c>
      <c r="E89" s="62">
        <v>3</v>
      </c>
      <c r="F89" s="63">
        <v>2</v>
      </c>
      <c r="G89" s="64">
        <f t="shared" si="13"/>
        <v>186</v>
      </c>
      <c r="H89" s="65">
        <v>205</v>
      </c>
      <c r="I89" s="7">
        <f t="shared" si="11"/>
        <v>1.10215053763441</v>
      </c>
      <c r="J89" s="67">
        <f t="shared" si="12"/>
        <v>19</v>
      </c>
      <c r="K89" s="71">
        <v>0.8464</v>
      </c>
      <c r="L89" s="72" t="s">
        <v>292</v>
      </c>
      <c r="M89" s="71">
        <v>0.71301949937693</v>
      </c>
      <c r="N89" s="72" t="s">
        <v>293</v>
      </c>
      <c r="O89" s="32"/>
      <c r="P89" s="32"/>
      <c r="Q89" s="32"/>
      <c r="R89" s="32"/>
      <c r="S89" s="32"/>
      <c r="T89" s="32"/>
      <c r="W89" s="32"/>
      <c r="X89" s="32"/>
      <c r="Y89" s="32"/>
    </row>
    <row r="90" customHeight="1" spans="1:25">
      <c r="A90" s="62">
        <v>2730</v>
      </c>
      <c r="B90" s="62" t="s">
        <v>29</v>
      </c>
      <c r="C90" s="62" t="str">
        <f>VLOOKUP(A90,'[1]7.26系统后门店ID'!$D:$L,9,0)</f>
        <v>毛静静</v>
      </c>
      <c r="D90" s="62" t="s">
        <v>294</v>
      </c>
      <c r="E90" s="62">
        <v>3</v>
      </c>
      <c r="F90" s="63">
        <v>2</v>
      </c>
      <c r="G90" s="64">
        <f t="shared" si="13"/>
        <v>186</v>
      </c>
      <c r="H90" s="65">
        <v>185</v>
      </c>
      <c r="I90" s="7">
        <f t="shared" si="11"/>
        <v>0.994623655913978</v>
      </c>
      <c r="J90" s="67">
        <f t="shared" si="12"/>
        <v>-1</v>
      </c>
      <c r="K90" s="71">
        <v>0.78</v>
      </c>
      <c r="L90" s="72" t="s">
        <v>295</v>
      </c>
      <c r="M90" s="71">
        <v>0.598460612043435</v>
      </c>
      <c r="N90" s="72" t="s">
        <v>296</v>
      </c>
      <c r="O90" s="32"/>
      <c r="P90" s="32"/>
      <c r="Q90" s="32"/>
      <c r="R90" s="32"/>
      <c r="S90" s="32"/>
      <c r="T90" s="32"/>
      <c r="W90" s="32"/>
      <c r="X90" s="32"/>
      <c r="Y90" s="32"/>
    </row>
    <row r="91" customHeight="1" spans="1:25">
      <c r="A91" s="62">
        <v>2497</v>
      </c>
      <c r="B91" s="62" t="s">
        <v>29</v>
      </c>
      <c r="C91" s="62" t="str">
        <f>VLOOKUP(A91,'[1]7.26系统后门店ID'!$D:$L,9,0)</f>
        <v>毛静静</v>
      </c>
      <c r="D91" s="62" t="s">
        <v>297</v>
      </c>
      <c r="E91" s="62">
        <v>3</v>
      </c>
      <c r="F91" s="63">
        <v>1</v>
      </c>
      <c r="G91" s="64">
        <f t="shared" si="13"/>
        <v>93</v>
      </c>
      <c r="H91" s="65">
        <v>68</v>
      </c>
      <c r="I91" s="7">
        <f t="shared" si="11"/>
        <v>0.731182795698925</v>
      </c>
      <c r="J91" s="67">
        <f t="shared" si="12"/>
        <v>-25</v>
      </c>
      <c r="K91" s="71">
        <v>0.8783</v>
      </c>
      <c r="L91" s="72" t="s">
        <v>298</v>
      </c>
      <c r="M91" s="71">
        <v>0.754805132285657</v>
      </c>
      <c r="N91" s="72" t="s">
        <v>217</v>
      </c>
      <c r="O91" s="32"/>
      <c r="P91" s="32"/>
      <c r="Q91" s="32"/>
      <c r="R91" s="32"/>
      <c r="S91" s="32"/>
      <c r="T91" s="32"/>
      <c r="W91" s="32"/>
      <c r="X91" s="32"/>
      <c r="Y91" s="32"/>
    </row>
    <row r="92" customHeight="1" spans="1:25">
      <c r="A92" s="62">
        <v>2757</v>
      </c>
      <c r="B92" s="62" t="s">
        <v>29</v>
      </c>
      <c r="C92" s="62" t="str">
        <f>VLOOKUP(A92,'[1]7.26系统后门店ID'!$D:$L,9,0)</f>
        <v>毛静静</v>
      </c>
      <c r="D92" s="62" t="s">
        <v>299</v>
      </c>
      <c r="E92" s="62">
        <v>3</v>
      </c>
      <c r="F92" s="63">
        <v>2</v>
      </c>
      <c r="G92" s="64">
        <f t="shared" si="13"/>
        <v>186</v>
      </c>
      <c r="H92" s="65">
        <v>185</v>
      </c>
      <c r="I92" s="7">
        <f t="shared" si="11"/>
        <v>0.994623655913978</v>
      </c>
      <c r="J92" s="67">
        <f t="shared" si="12"/>
        <v>-1</v>
      </c>
      <c r="K92" s="71">
        <v>0.7889</v>
      </c>
      <c r="L92" s="72" t="s">
        <v>300</v>
      </c>
      <c r="M92" s="71">
        <v>0.640404078131187</v>
      </c>
      <c r="N92" s="72" t="s">
        <v>301</v>
      </c>
      <c r="O92" s="32"/>
      <c r="P92" s="32"/>
      <c r="Q92" s="32"/>
      <c r="R92" s="32"/>
      <c r="S92" s="32"/>
      <c r="T92" s="32"/>
      <c r="W92" s="32"/>
      <c r="X92" s="32"/>
      <c r="Y92" s="32"/>
    </row>
    <row r="93" customHeight="1" spans="1:25">
      <c r="A93" s="62">
        <v>2735</v>
      </c>
      <c r="B93" s="62" t="s">
        <v>29</v>
      </c>
      <c r="C93" s="62" t="str">
        <f>VLOOKUP(A93,'[1]7.26系统后门店ID'!$D:$L,9,0)</f>
        <v>毛静静</v>
      </c>
      <c r="D93" s="62" t="s">
        <v>302</v>
      </c>
      <c r="E93" s="62">
        <v>3</v>
      </c>
      <c r="F93" s="63">
        <v>1</v>
      </c>
      <c r="G93" s="64">
        <f t="shared" si="13"/>
        <v>93</v>
      </c>
      <c r="H93" s="65">
        <v>86</v>
      </c>
      <c r="I93" s="7">
        <f t="shared" si="11"/>
        <v>0.924731182795699</v>
      </c>
      <c r="J93" s="67">
        <f t="shared" si="12"/>
        <v>-7</v>
      </c>
      <c r="K93" s="71">
        <v>0.88</v>
      </c>
      <c r="L93" s="72" t="s">
        <v>303</v>
      </c>
      <c r="M93" s="71">
        <v>0.78</v>
      </c>
      <c r="N93" s="72" t="s">
        <v>304</v>
      </c>
      <c r="O93" s="32"/>
      <c r="P93" s="32"/>
      <c r="Q93" s="32"/>
      <c r="R93" s="32"/>
      <c r="S93" s="32"/>
      <c r="T93" s="32"/>
      <c r="W93" s="32"/>
      <c r="X93" s="32"/>
      <c r="Y93" s="32"/>
    </row>
    <row r="94" customHeight="1" spans="1:25">
      <c r="A94" s="62">
        <v>2526</v>
      </c>
      <c r="B94" s="62" t="s">
        <v>29</v>
      </c>
      <c r="C94" s="62" t="str">
        <f>VLOOKUP(A94,'[1]7.26系统后门店ID'!$D:$L,9,0)</f>
        <v>毛静静</v>
      </c>
      <c r="D94" s="62" t="s">
        <v>305</v>
      </c>
      <c r="E94" s="62">
        <v>2</v>
      </c>
      <c r="F94" s="63">
        <v>2</v>
      </c>
      <c r="G94" s="64">
        <f t="shared" si="13"/>
        <v>124</v>
      </c>
      <c r="H94" s="65">
        <v>129</v>
      </c>
      <c r="I94" s="7">
        <f t="shared" si="11"/>
        <v>1.04032258064516</v>
      </c>
      <c r="J94" s="67">
        <f t="shared" si="12"/>
        <v>5</v>
      </c>
      <c r="K94" s="71">
        <v>0.8049</v>
      </c>
      <c r="L94" s="72" t="s">
        <v>306</v>
      </c>
      <c r="M94" s="71">
        <v>0.614739703153989</v>
      </c>
      <c r="N94" s="72" t="s">
        <v>307</v>
      </c>
      <c r="O94" s="32"/>
      <c r="P94" s="32"/>
      <c r="Q94" s="32"/>
      <c r="R94" s="32"/>
      <c r="S94" s="32"/>
      <c r="T94" s="32"/>
      <c r="W94" s="32"/>
      <c r="X94" s="32"/>
      <c r="Y94" s="32"/>
    </row>
    <row r="95" customHeight="1" spans="1:25">
      <c r="A95" s="62">
        <v>2714</v>
      </c>
      <c r="B95" s="62" t="s">
        <v>29</v>
      </c>
      <c r="C95" s="62" t="str">
        <f>VLOOKUP(A95,'[1]7.26系统后门店ID'!$D:$L,9,0)</f>
        <v>毛静静</v>
      </c>
      <c r="D95" s="62" t="s">
        <v>308</v>
      </c>
      <c r="E95" s="62">
        <v>2</v>
      </c>
      <c r="F95" s="63">
        <v>1.5</v>
      </c>
      <c r="G95" s="64">
        <f t="shared" si="13"/>
        <v>93</v>
      </c>
      <c r="H95" s="65">
        <v>88</v>
      </c>
      <c r="I95" s="7">
        <f t="shared" si="11"/>
        <v>0.946236559139785</v>
      </c>
      <c r="J95" s="67">
        <f t="shared" si="12"/>
        <v>-5</v>
      </c>
      <c r="K95" s="71">
        <v>0.8</v>
      </c>
      <c r="L95" s="72" t="s">
        <v>309</v>
      </c>
      <c r="M95" s="71">
        <v>0.65</v>
      </c>
      <c r="N95" s="72" t="s">
        <v>310</v>
      </c>
      <c r="O95" s="32"/>
      <c r="P95" s="32"/>
      <c r="Q95" s="32"/>
      <c r="R95" s="32"/>
      <c r="S95" s="32"/>
      <c r="T95" s="32"/>
      <c r="W95" s="32"/>
      <c r="X95" s="32"/>
      <c r="Y95" s="32"/>
    </row>
    <row r="96" customHeight="1" spans="1:25">
      <c r="A96" s="62">
        <v>102479</v>
      </c>
      <c r="B96" s="62" t="s">
        <v>29</v>
      </c>
      <c r="C96" s="62" t="str">
        <f>VLOOKUP(A96,'[1]7.26系统后门店ID'!$D:$L,9,0)</f>
        <v>毛静静</v>
      </c>
      <c r="D96" s="62" t="s">
        <v>311</v>
      </c>
      <c r="E96" s="62">
        <v>2</v>
      </c>
      <c r="F96" s="63">
        <v>2</v>
      </c>
      <c r="G96" s="64">
        <f t="shared" si="13"/>
        <v>124</v>
      </c>
      <c r="H96" s="65">
        <v>159</v>
      </c>
      <c r="I96" s="7">
        <f t="shared" si="11"/>
        <v>1.28225806451613</v>
      </c>
      <c r="J96" s="67">
        <f t="shared" si="12"/>
        <v>35</v>
      </c>
      <c r="K96" s="71">
        <v>0.8</v>
      </c>
      <c r="L96" s="72" t="s">
        <v>312</v>
      </c>
      <c r="M96" s="71">
        <v>0.6</v>
      </c>
      <c r="N96" s="72" t="s">
        <v>313</v>
      </c>
      <c r="O96" s="32"/>
      <c r="P96" s="32"/>
      <c r="Q96" s="32"/>
      <c r="R96" s="32"/>
      <c r="S96" s="32"/>
      <c r="T96" s="32"/>
      <c r="W96" s="32"/>
      <c r="X96" s="32"/>
      <c r="Y96" s="32"/>
    </row>
    <row r="97" customHeight="1" spans="1:25">
      <c r="A97" s="62">
        <v>103199</v>
      </c>
      <c r="B97" s="62" t="s">
        <v>29</v>
      </c>
      <c r="C97" s="62" t="str">
        <f>VLOOKUP(A97,'[1]7.26系统后门店ID'!$D:$L,9,0)</f>
        <v>毛静静</v>
      </c>
      <c r="D97" s="62" t="s">
        <v>314</v>
      </c>
      <c r="E97" s="62">
        <v>3</v>
      </c>
      <c r="F97" s="63">
        <v>1</v>
      </c>
      <c r="G97" s="64">
        <f t="shared" si="13"/>
        <v>93</v>
      </c>
      <c r="H97" s="65">
        <v>122</v>
      </c>
      <c r="I97" s="7">
        <f t="shared" si="11"/>
        <v>1.31182795698925</v>
      </c>
      <c r="J97" s="67">
        <f t="shared" si="12"/>
        <v>29</v>
      </c>
      <c r="K97" s="71">
        <v>0.7</v>
      </c>
      <c r="L97" s="72" t="s">
        <v>315</v>
      </c>
      <c r="M97" s="71">
        <v>0.6</v>
      </c>
      <c r="N97" s="72" t="s">
        <v>316</v>
      </c>
      <c r="O97" s="32"/>
      <c r="P97" s="32"/>
      <c r="Q97" s="32"/>
      <c r="R97" s="32"/>
      <c r="S97" s="32"/>
      <c r="T97" s="32"/>
      <c r="W97" s="32"/>
      <c r="X97" s="32"/>
      <c r="Y97" s="32"/>
    </row>
    <row r="98" customHeight="1" spans="1:25">
      <c r="A98" s="62">
        <v>107658</v>
      </c>
      <c r="B98" s="62" t="s">
        <v>29</v>
      </c>
      <c r="C98" s="62" t="str">
        <f>VLOOKUP(A98,'[1]7.26系统后门店ID'!$D:$L,9,0)</f>
        <v>毛静静</v>
      </c>
      <c r="D98" s="62" t="s">
        <v>317</v>
      </c>
      <c r="E98" s="62">
        <v>3</v>
      </c>
      <c r="F98" s="63">
        <v>2</v>
      </c>
      <c r="G98" s="64">
        <f t="shared" si="13"/>
        <v>186</v>
      </c>
      <c r="H98" s="65">
        <v>116</v>
      </c>
      <c r="I98" s="7">
        <f t="shared" ref="I98:I140" si="14">H98/G98</f>
        <v>0.623655913978495</v>
      </c>
      <c r="J98" s="67">
        <f t="shared" ref="J98:J140" si="15">H98-G98</f>
        <v>-70</v>
      </c>
      <c r="K98" s="71">
        <v>0.8681</v>
      </c>
      <c r="L98" s="72" t="s">
        <v>318</v>
      </c>
      <c r="M98" s="71">
        <v>0.782066801619433</v>
      </c>
      <c r="N98" s="72" t="s">
        <v>319</v>
      </c>
      <c r="O98" s="32"/>
      <c r="P98" s="32"/>
      <c r="Q98" s="32"/>
      <c r="R98" s="32"/>
      <c r="S98" s="32"/>
      <c r="T98" s="32"/>
      <c r="W98" s="32"/>
      <c r="X98" s="32"/>
      <c r="Y98" s="32"/>
    </row>
    <row r="99" customHeight="1" spans="1:25">
      <c r="A99" s="62">
        <v>114622</v>
      </c>
      <c r="B99" s="62" t="s">
        <v>29</v>
      </c>
      <c r="C99" s="62" t="str">
        <f>VLOOKUP(A99,'[1]7.26系统后门店ID'!$D:$L,9,0)</f>
        <v>毛静静</v>
      </c>
      <c r="D99" s="62" t="s">
        <v>320</v>
      </c>
      <c r="E99" s="62">
        <v>3</v>
      </c>
      <c r="F99" s="63">
        <v>2</v>
      </c>
      <c r="G99" s="64">
        <f t="shared" ref="G99:G140" si="16">E99*F99*31</f>
        <v>186</v>
      </c>
      <c r="H99" s="65">
        <v>234</v>
      </c>
      <c r="I99" s="7">
        <f t="shared" si="14"/>
        <v>1.25806451612903</v>
      </c>
      <c r="J99" s="67">
        <f t="shared" si="15"/>
        <v>48</v>
      </c>
      <c r="K99" s="71">
        <v>0.7</v>
      </c>
      <c r="L99" s="72" t="s">
        <v>321</v>
      </c>
      <c r="M99" s="71">
        <v>0.6</v>
      </c>
      <c r="N99" s="72" t="s">
        <v>322</v>
      </c>
      <c r="O99" s="32"/>
      <c r="P99" s="32"/>
      <c r="Q99" s="32"/>
      <c r="R99" s="32"/>
      <c r="S99" s="32"/>
      <c r="T99" s="32"/>
      <c r="W99" s="32"/>
      <c r="X99" s="32"/>
      <c r="Y99" s="32"/>
    </row>
    <row r="100" customHeight="1" spans="1:25">
      <c r="A100" s="62">
        <v>114844</v>
      </c>
      <c r="B100" s="62" t="s">
        <v>29</v>
      </c>
      <c r="C100" s="62" t="str">
        <f>VLOOKUP(A100,'[1]7.26系统后门店ID'!$D:$L,9,0)</f>
        <v>毛静静</v>
      </c>
      <c r="D100" s="62" t="s">
        <v>323</v>
      </c>
      <c r="E100" s="62">
        <v>3</v>
      </c>
      <c r="F100" s="63">
        <v>2</v>
      </c>
      <c r="G100" s="64">
        <f t="shared" si="16"/>
        <v>186</v>
      </c>
      <c r="H100" s="65">
        <v>266</v>
      </c>
      <c r="I100" s="7">
        <f t="shared" si="14"/>
        <v>1.43010752688172</v>
      </c>
      <c r="J100" s="67">
        <f t="shared" si="15"/>
        <v>80</v>
      </c>
      <c r="K100" s="71">
        <v>0.8689</v>
      </c>
      <c r="L100" s="72" t="s">
        <v>324</v>
      </c>
      <c r="M100" s="71">
        <v>0.591175156890637</v>
      </c>
      <c r="N100" s="72" t="s">
        <v>325</v>
      </c>
      <c r="O100" s="32"/>
      <c r="P100" s="32"/>
      <c r="Q100" s="32"/>
      <c r="R100" s="32"/>
      <c r="S100" s="32"/>
      <c r="T100" s="32"/>
      <c r="W100" s="32"/>
      <c r="X100" s="32"/>
      <c r="Y100" s="32"/>
    </row>
    <row r="101" customHeight="1" spans="1:25">
      <c r="A101" s="62">
        <v>117184</v>
      </c>
      <c r="B101" s="62" t="s">
        <v>29</v>
      </c>
      <c r="C101" s="62" t="str">
        <f>VLOOKUP(A101,'[1]7.26系统后门店ID'!$D:$L,9,0)</f>
        <v>毛静静</v>
      </c>
      <c r="D101" s="62" t="s">
        <v>326</v>
      </c>
      <c r="E101" s="62">
        <v>2</v>
      </c>
      <c r="F101" s="63">
        <v>2</v>
      </c>
      <c r="G101" s="64">
        <f t="shared" si="16"/>
        <v>124</v>
      </c>
      <c r="H101" s="65">
        <v>95</v>
      </c>
      <c r="I101" s="7">
        <f t="shared" si="14"/>
        <v>0.766129032258065</v>
      </c>
      <c r="J101" s="67">
        <f t="shared" si="15"/>
        <v>-29</v>
      </c>
      <c r="K101" s="71">
        <v>0.7817</v>
      </c>
      <c r="L101" s="72" t="s">
        <v>327</v>
      </c>
      <c r="M101" s="71">
        <v>0.562796139449131</v>
      </c>
      <c r="N101" s="72" t="s">
        <v>328</v>
      </c>
      <c r="O101" s="32"/>
      <c r="P101" s="32"/>
      <c r="Q101" s="32"/>
      <c r="R101" s="32"/>
      <c r="S101" s="32"/>
      <c r="T101" s="32"/>
      <c r="W101" s="32"/>
      <c r="X101" s="32"/>
      <c r="Y101" s="32"/>
    </row>
    <row r="102" customHeight="1" spans="1:25">
      <c r="A102" s="62">
        <v>118758</v>
      </c>
      <c r="B102" s="62" t="s">
        <v>29</v>
      </c>
      <c r="C102" s="62" t="str">
        <f>VLOOKUP(A102,'[1]7.26系统后门店ID'!$D:$L,9,0)</f>
        <v>毛静静</v>
      </c>
      <c r="D102" s="62" t="s">
        <v>329</v>
      </c>
      <c r="E102" s="62">
        <v>2</v>
      </c>
      <c r="F102" s="63">
        <v>2</v>
      </c>
      <c r="G102" s="64">
        <f t="shared" si="16"/>
        <v>124</v>
      </c>
      <c r="H102" s="65">
        <v>88</v>
      </c>
      <c r="I102" s="7">
        <f t="shared" si="14"/>
        <v>0.709677419354839</v>
      </c>
      <c r="J102" s="67">
        <f t="shared" si="15"/>
        <v>-36</v>
      </c>
      <c r="K102" s="71">
        <v>0.6</v>
      </c>
      <c r="L102" s="72" t="s">
        <v>330</v>
      </c>
      <c r="M102" s="71">
        <v>0.55</v>
      </c>
      <c r="N102" s="72" t="s">
        <v>331</v>
      </c>
      <c r="O102" s="32"/>
      <c r="P102" s="32"/>
      <c r="Q102" s="32"/>
      <c r="R102" s="32"/>
      <c r="S102" s="32"/>
      <c r="T102" s="32"/>
      <c r="W102" s="32"/>
      <c r="X102" s="32"/>
      <c r="Y102" s="32"/>
    </row>
    <row r="103" customHeight="1" spans="1:25">
      <c r="A103" s="62">
        <v>119262</v>
      </c>
      <c r="B103" s="62" t="s">
        <v>29</v>
      </c>
      <c r="C103" s="62" t="str">
        <f>VLOOKUP(A103,'[1]7.26系统后门店ID'!$D:$L,9,0)</f>
        <v>毛静静</v>
      </c>
      <c r="D103" s="62" t="s">
        <v>332</v>
      </c>
      <c r="E103" s="62">
        <v>2</v>
      </c>
      <c r="F103" s="63">
        <v>1</v>
      </c>
      <c r="G103" s="64">
        <f t="shared" si="16"/>
        <v>62</v>
      </c>
      <c r="H103" s="65">
        <v>77</v>
      </c>
      <c r="I103" s="7">
        <f t="shared" si="14"/>
        <v>1.24193548387097</v>
      </c>
      <c r="J103" s="67">
        <f t="shared" si="15"/>
        <v>15</v>
      </c>
      <c r="K103" s="71">
        <v>0.78</v>
      </c>
      <c r="L103" s="72" t="s">
        <v>306</v>
      </c>
      <c r="M103" s="71">
        <v>0.572793095445315</v>
      </c>
      <c r="N103" s="72" t="s">
        <v>333</v>
      </c>
      <c r="O103" s="32"/>
      <c r="P103" s="32"/>
      <c r="Q103" s="32"/>
      <c r="R103" s="32"/>
      <c r="S103" s="32"/>
      <c r="T103" s="32"/>
      <c r="W103" s="32"/>
      <c r="X103" s="32"/>
      <c r="Y103" s="32"/>
    </row>
    <row r="104" customHeight="1" spans="1:25">
      <c r="A104" s="62">
        <v>120844</v>
      </c>
      <c r="B104" s="62" t="s">
        <v>29</v>
      </c>
      <c r="C104" s="62" t="str">
        <f>VLOOKUP(A104,'[1]7.26系统后门店ID'!$D:$L,9,0)</f>
        <v>毛静静</v>
      </c>
      <c r="D104" s="62" t="s">
        <v>334</v>
      </c>
      <c r="E104" s="62">
        <v>2</v>
      </c>
      <c r="F104" s="63">
        <v>2</v>
      </c>
      <c r="G104" s="64">
        <f t="shared" si="16"/>
        <v>124</v>
      </c>
      <c r="H104" s="65">
        <v>100</v>
      </c>
      <c r="I104" s="7">
        <f t="shared" si="14"/>
        <v>0.806451612903226</v>
      </c>
      <c r="J104" s="67">
        <f t="shared" si="15"/>
        <v>-24</v>
      </c>
      <c r="K104" s="71">
        <v>0.6</v>
      </c>
      <c r="L104" s="72" t="s">
        <v>335</v>
      </c>
      <c r="M104" s="71">
        <v>0.55</v>
      </c>
      <c r="N104" s="72" t="s">
        <v>336</v>
      </c>
      <c r="O104" s="32"/>
      <c r="P104" s="32"/>
      <c r="Q104" s="32"/>
      <c r="R104" s="32"/>
      <c r="S104" s="32"/>
      <c r="T104" s="32"/>
      <c r="W104" s="32"/>
      <c r="X104" s="32"/>
      <c r="Y104" s="32"/>
    </row>
    <row r="105" customHeight="1" spans="1:25">
      <c r="A105" s="62">
        <v>122198</v>
      </c>
      <c r="B105" s="62" t="s">
        <v>29</v>
      </c>
      <c r="C105" s="62" t="str">
        <f>VLOOKUP(A105,'[1]7.26系统后门店ID'!$D:$L,9,0)</f>
        <v>毛静静</v>
      </c>
      <c r="D105" s="62" t="s">
        <v>337</v>
      </c>
      <c r="E105" s="62">
        <v>2</v>
      </c>
      <c r="F105" s="63">
        <v>2</v>
      </c>
      <c r="G105" s="64">
        <f t="shared" si="16"/>
        <v>124</v>
      </c>
      <c r="H105" s="65">
        <v>105</v>
      </c>
      <c r="I105" s="7">
        <f t="shared" si="14"/>
        <v>0.846774193548387</v>
      </c>
      <c r="J105" s="67">
        <f t="shared" si="15"/>
        <v>-19</v>
      </c>
      <c r="K105" s="71">
        <v>0.7</v>
      </c>
      <c r="L105" s="72" t="s">
        <v>338</v>
      </c>
      <c r="M105" s="71">
        <v>0.55</v>
      </c>
      <c r="N105" s="72" t="s">
        <v>339</v>
      </c>
      <c r="O105" s="32"/>
      <c r="P105" s="32"/>
      <c r="Q105" s="32"/>
      <c r="R105" s="32"/>
      <c r="S105" s="32"/>
      <c r="T105" s="32"/>
      <c r="W105" s="32"/>
      <c r="X105" s="32"/>
      <c r="Y105" s="32"/>
    </row>
    <row r="106" customHeight="1" spans="1:25">
      <c r="A106" s="62">
        <v>122906</v>
      </c>
      <c r="B106" s="62" t="s">
        <v>29</v>
      </c>
      <c r="C106" s="62" t="str">
        <f>VLOOKUP(A106,'[1]7.26系统后门店ID'!$D:$L,9,0)</f>
        <v>毛静静</v>
      </c>
      <c r="D106" s="62" t="s">
        <v>340</v>
      </c>
      <c r="E106" s="62">
        <v>1</v>
      </c>
      <c r="F106" s="63">
        <v>3</v>
      </c>
      <c r="G106" s="64">
        <f t="shared" si="16"/>
        <v>93</v>
      </c>
      <c r="H106" s="65">
        <v>138</v>
      </c>
      <c r="I106" s="7">
        <f t="shared" si="14"/>
        <v>1.48387096774194</v>
      </c>
      <c r="J106" s="67">
        <f t="shared" si="15"/>
        <v>45</v>
      </c>
      <c r="K106" s="71">
        <v>0.8426</v>
      </c>
      <c r="L106" s="72" t="s">
        <v>341</v>
      </c>
      <c r="M106" s="71">
        <v>0.656305824550281</v>
      </c>
      <c r="N106" s="72" t="s">
        <v>185</v>
      </c>
      <c r="O106" s="32"/>
      <c r="P106" s="32"/>
      <c r="Q106" s="32"/>
      <c r="R106" s="32"/>
      <c r="S106" s="32"/>
      <c r="T106" s="32"/>
      <c r="W106" s="32"/>
      <c r="X106" s="32"/>
      <c r="Y106" s="32"/>
    </row>
    <row r="107" customHeight="1" spans="1:25">
      <c r="A107" s="62">
        <v>297863</v>
      </c>
      <c r="B107" s="62" t="s">
        <v>29</v>
      </c>
      <c r="C107" s="62" t="str">
        <f>VLOOKUP(A107,'[1]7.26系统后门店ID'!$D:$L,9,0)</f>
        <v>毛静静</v>
      </c>
      <c r="D107" s="62" t="s">
        <v>342</v>
      </c>
      <c r="E107" s="62">
        <v>3</v>
      </c>
      <c r="F107" s="63">
        <v>1</v>
      </c>
      <c r="G107" s="64">
        <f t="shared" si="16"/>
        <v>93</v>
      </c>
      <c r="H107" s="65">
        <v>146</v>
      </c>
      <c r="I107" s="7">
        <f t="shared" si="14"/>
        <v>1.56989247311828</v>
      </c>
      <c r="J107" s="67">
        <f t="shared" si="15"/>
        <v>53</v>
      </c>
      <c r="K107" s="71">
        <v>0.8412</v>
      </c>
      <c r="L107" s="72" t="s">
        <v>343</v>
      </c>
      <c r="M107" s="71">
        <v>0.72843175861018</v>
      </c>
      <c r="N107" s="72" t="s">
        <v>344</v>
      </c>
      <c r="O107" s="32"/>
      <c r="P107" s="32"/>
      <c r="Q107" s="32"/>
      <c r="R107" s="32"/>
      <c r="S107" s="32"/>
      <c r="T107" s="32"/>
      <c r="W107" s="32"/>
      <c r="X107" s="32"/>
      <c r="Y107" s="32"/>
    </row>
    <row r="108" customHeight="1" spans="1:25">
      <c r="A108" s="62">
        <v>302867</v>
      </c>
      <c r="B108" s="62" t="s">
        <v>29</v>
      </c>
      <c r="C108" s="62" t="str">
        <f>VLOOKUP(A108,'[1]7.26系统后门店ID'!$D:$L,9,0)</f>
        <v>毛静静</v>
      </c>
      <c r="D108" s="62" t="s">
        <v>345</v>
      </c>
      <c r="E108" s="62">
        <v>2</v>
      </c>
      <c r="F108" s="63">
        <v>1</v>
      </c>
      <c r="G108" s="64">
        <f t="shared" si="16"/>
        <v>62</v>
      </c>
      <c r="H108" s="65">
        <v>81</v>
      </c>
      <c r="I108" s="7">
        <f t="shared" si="14"/>
        <v>1.30645161290323</v>
      </c>
      <c r="J108" s="67">
        <f t="shared" si="15"/>
        <v>19</v>
      </c>
      <c r="K108" s="71">
        <v>0.7</v>
      </c>
      <c r="L108" s="72" t="s">
        <v>346</v>
      </c>
      <c r="M108" s="71">
        <v>0.55</v>
      </c>
      <c r="N108" s="72" t="s">
        <v>347</v>
      </c>
      <c r="O108" s="32"/>
      <c r="P108" s="32"/>
      <c r="Q108" s="32"/>
      <c r="R108" s="32"/>
      <c r="S108" s="32"/>
      <c r="T108" s="32"/>
      <c r="W108" s="32"/>
      <c r="X108" s="32"/>
      <c r="Y108" s="32"/>
    </row>
    <row r="109" customHeight="1" spans="1:25">
      <c r="A109" s="62">
        <v>2595</v>
      </c>
      <c r="B109" s="62" t="s">
        <v>25</v>
      </c>
      <c r="C109" s="62" t="str">
        <f>VLOOKUP(A109,'[1]7.26系统后门店ID'!$D:$L,9,0)</f>
        <v>谭庆娟</v>
      </c>
      <c r="D109" s="62" t="s">
        <v>348</v>
      </c>
      <c r="E109" s="62">
        <v>5</v>
      </c>
      <c r="F109" s="63">
        <v>2.5</v>
      </c>
      <c r="G109" s="64">
        <f t="shared" si="16"/>
        <v>387.5</v>
      </c>
      <c r="H109" s="65">
        <v>203</v>
      </c>
      <c r="I109" s="7">
        <f t="shared" si="14"/>
        <v>0.523870967741936</v>
      </c>
      <c r="J109" s="67">
        <f t="shared" si="15"/>
        <v>-184.5</v>
      </c>
      <c r="K109" s="71">
        <v>0.9</v>
      </c>
      <c r="L109" s="72" t="s">
        <v>349</v>
      </c>
      <c r="M109" s="71">
        <v>0.55</v>
      </c>
      <c r="N109" s="72" t="s">
        <v>350</v>
      </c>
      <c r="O109" s="32"/>
      <c r="P109" s="32"/>
      <c r="Q109" s="32"/>
      <c r="R109" s="32"/>
      <c r="S109" s="32"/>
      <c r="T109" s="32"/>
      <c r="W109" s="32"/>
      <c r="X109" s="32"/>
      <c r="Y109" s="32"/>
    </row>
    <row r="110" customHeight="1" spans="1:25">
      <c r="A110" s="62">
        <v>2813</v>
      </c>
      <c r="B110" s="62" t="s">
        <v>25</v>
      </c>
      <c r="C110" s="62" t="str">
        <f>VLOOKUP(A110,'[1]7.26系统后门店ID'!$D:$L,9,0)</f>
        <v>谭庆娟</v>
      </c>
      <c r="D110" s="62" t="s">
        <v>351</v>
      </c>
      <c r="E110" s="62">
        <v>2</v>
      </c>
      <c r="F110" s="63">
        <v>1.5</v>
      </c>
      <c r="G110" s="64">
        <f t="shared" si="16"/>
        <v>93</v>
      </c>
      <c r="H110" s="65">
        <v>105</v>
      </c>
      <c r="I110" s="7">
        <f t="shared" si="14"/>
        <v>1.12903225806452</v>
      </c>
      <c r="J110" s="67">
        <f t="shared" si="15"/>
        <v>12</v>
      </c>
      <c r="K110" s="71">
        <v>0.78</v>
      </c>
      <c r="L110" s="72" t="s">
        <v>352</v>
      </c>
      <c r="M110" s="71">
        <v>0.561142931937173</v>
      </c>
      <c r="N110" s="72" t="s">
        <v>353</v>
      </c>
      <c r="O110" s="32"/>
      <c r="P110" s="32"/>
      <c r="Q110" s="32"/>
      <c r="R110" s="32"/>
      <c r="S110" s="32"/>
      <c r="T110" s="32"/>
      <c r="W110" s="32"/>
      <c r="X110" s="32"/>
      <c r="Y110" s="32"/>
    </row>
    <row r="111" customHeight="1" spans="1:25">
      <c r="A111" s="62">
        <v>2834</v>
      </c>
      <c r="B111" s="62" t="s">
        <v>25</v>
      </c>
      <c r="C111" s="62" t="str">
        <f>VLOOKUP(A111,'[1]7.26系统后门店ID'!$D:$L,9,0)</f>
        <v>谭庆娟</v>
      </c>
      <c r="D111" s="62" t="s">
        <v>354</v>
      </c>
      <c r="E111" s="62">
        <v>5</v>
      </c>
      <c r="F111" s="63">
        <v>1.5</v>
      </c>
      <c r="G111" s="64">
        <f t="shared" si="16"/>
        <v>232.5</v>
      </c>
      <c r="H111" s="65">
        <v>167</v>
      </c>
      <c r="I111" s="7">
        <f t="shared" si="14"/>
        <v>0.718279569892473</v>
      </c>
      <c r="J111" s="67">
        <f t="shared" si="15"/>
        <v>-65.5</v>
      </c>
      <c r="K111" s="71">
        <v>0.8</v>
      </c>
      <c r="L111" s="72" t="s">
        <v>355</v>
      </c>
      <c r="M111" s="71">
        <v>0.62</v>
      </c>
      <c r="N111" s="72" t="s">
        <v>356</v>
      </c>
      <c r="O111" s="32"/>
      <c r="P111" s="32"/>
      <c r="Q111" s="32"/>
      <c r="R111" s="32"/>
      <c r="S111" s="32"/>
      <c r="T111" s="32"/>
      <c r="W111" s="32"/>
      <c r="X111" s="32"/>
      <c r="Y111" s="32"/>
    </row>
    <row r="112" customHeight="1" spans="1:25">
      <c r="A112" s="62">
        <v>2791</v>
      </c>
      <c r="B112" s="62" t="s">
        <v>25</v>
      </c>
      <c r="C112" s="62" t="str">
        <f>VLOOKUP(A112,'[1]7.26系统后门店ID'!$D:$L,9,0)</f>
        <v>谭庆娟</v>
      </c>
      <c r="D112" s="62" t="s">
        <v>357</v>
      </c>
      <c r="E112" s="62">
        <v>2</v>
      </c>
      <c r="F112" s="63">
        <v>3</v>
      </c>
      <c r="G112" s="64">
        <f t="shared" si="16"/>
        <v>186</v>
      </c>
      <c r="H112" s="65">
        <v>217</v>
      </c>
      <c r="I112" s="7">
        <f t="shared" si="14"/>
        <v>1.16666666666667</v>
      </c>
      <c r="J112" s="67">
        <f t="shared" si="15"/>
        <v>31</v>
      </c>
      <c r="K112" s="71">
        <v>0.7</v>
      </c>
      <c r="L112" s="72" t="s">
        <v>358</v>
      </c>
      <c r="M112" s="71">
        <v>0.55</v>
      </c>
      <c r="N112" s="72" t="s">
        <v>359</v>
      </c>
      <c r="O112" s="32"/>
      <c r="P112" s="32"/>
      <c r="Q112" s="32"/>
      <c r="R112" s="32"/>
      <c r="S112" s="32"/>
      <c r="T112" s="32"/>
      <c r="W112" s="32"/>
      <c r="X112" s="32"/>
      <c r="Y112" s="32"/>
    </row>
    <row r="113" customHeight="1" spans="1:25">
      <c r="A113" s="62">
        <v>2820</v>
      </c>
      <c r="B113" s="62" t="s">
        <v>25</v>
      </c>
      <c r="C113" s="62" t="str">
        <f>VLOOKUP(A113,'[1]7.26系统后门店ID'!$D:$L,9,0)</f>
        <v>谭庆娟</v>
      </c>
      <c r="D113" s="62" t="s">
        <v>360</v>
      </c>
      <c r="E113" s="62">
        <v>3</v>
      </c>
      <c r="F113" s="63">
        <v>2</v>
      </c>
      <c r="G113" s="64">
        <f t="shared" si="16"/>
        <v>186</v>
      </c>
      <c r="H113" s="65">
        <v>162</v>
      </c>
      <c r="I113" s="7">
        <f t="shared" si="14"/>
        <v>0.870967741935484</v>
      </c>
      <c r="J113" s="67">
        <f t="shared" si="15"/>
        <v>-24</v>
      </c>
      <c r="K113" s="71">
        <v>0.75</v>
      </c>
      <c r="L113" s="72" t="s">
        <v>361</v>
      </c>
      <c r="M113" s="71">
        <v>0.7</v>
      </c>
      <c r="N113" s="72" t="s">
        <v>362</v>
      </c>
      <c r="O113" s="32"/>
      <c r="P113" s="32"/>
      <c r="Q113" s="32"/>
      <c r="R113" s="32"/>
      <c r="S113" s="32"/>
      <c r="T113" s="32"/>
      <c r="W113" s="32"/>
      <c r="X113" s="32"/>
      <c r="Y113" s="32"/>
    </row>
    <row r="114" customHeight="1" spans="1:25">
      <c r="A114" s="62">
        <v>102935</v>
      </c>
      <c r="B114" s="62" t="s">
        <v>25</v>
      </c>
      <c r="C114" s="62" t="str">
        <f>VLOOKUP(A114,'[1]7.26系统后门店ID'!$D:$L,9,0)</f>
        <v>谭庆娟</v>
      </c>
      <c r="D114" s="62" t="s">
        <v>363</v>
      </c>
      <c r="E114" s="62">
        <v>2</v>
      </c>
      <c r="F114" s="63">
        <v>2</v>
      </c>
      <c r="G114" s="64">
        <f t="shared" si="16"/>
        <v>124</v>
      </c>
      <c r="H114" s="65">
        <v>140</v>
      </c>
      <c r="I114" s="7">
        <f t="shared" si="14"/>
        <v>1.12903225806452</v>
      </c>
      <c r="J114" s="67">
        <f t="shared" si="15"/>
        <v>16</v>
      </c>
      <c r="K114" s="71">
        <v>0.78</v>
      </c>
      <c r="L114" s="72" t="s">
        <v>364</v>
      </c>
      <c r="M114" s="71">
        <v>0.582127272727273</v>
      </c>
      <c r="N114" s="72" t="s">
        <v>365</v>
      </c>
      <c r="O114" s="32"/>
      <c r="P114" s="32"/>
      <c r="Q114" s="32"/>
      <c r="R114" s="32"/>
      <c r="S114" s="32"/>
      <c r="T114" s="32"/>
      <c r="W114" s="32"/>
      <c r="X114" s="32"/>
      <c r="Y114" s="32"/>
    </row>
    <row r="115" customHeight="1" spans="1:25">
      <c r="A115" s="62">
        <v>105910</v>
      </c>
      <c r="B115" s="62" t="s">
        <v>25</v>
      </c>
      <c r="C115" s="62" t="str">
        <f>VLOOKUP(A115,'[1]7.26系统后门店ID'!$D:$L,9,0)</f>
        <v>谭庆娟</v>
      </c>
      <c r="D115" s="62" t="s">
        <v>366</v>
      </c>
      <c r="E115" s="62">
        <v>2</v>
      </c>
      <c r="F115" s="63">
        <v>2</v>
      </c>
      <c r="G115" s="64">
        <f t="shared" si="16"/>
        <v>124</v>
      </c>
      <c r="H115" s="65">
        <v>121</v>
      </c>
      <c r="I115" s="7">
        <f t="shared" si="14"/>
        <v>0.975806451612903</v>
      </c>
      <c r="J115" s="67">
        <f t="shared" si="15"/>
        <v>-3</v>
      </c>
      <c r="K115" s="71">
        <v>0.816</v>
      </c>
      <c r="L115" s="72" t="s">
        <v>367</v>
      </c>
      <c r="M115" s="71">
        <v>0.669026757704373</v>
      </c>
      <c r="N115" s="72" t="s">
        <v>368</v>
      </c>
      <c r="O115" s="32"/>
      <c r="P115" s="32"/>
      <c r="Q115" s="32"/>
      <c r="R115" s="32"/>
      <c r="S115" s="32"/>
      <c r="T115" s="32"/>
      <c r="W115" s="32"/>
      <c r="X115" s="32"/>
      <c r="Y115" s="32"/>
    </row>
    <row r="116" customHeight="1" spans="1:25">
      <c r="A116" s="62">
        <v>106066</v>
      </c>
      <c r="B116" s="62" t="s">
        <v>25</v>
      </c>
      <c r="C116" s="62" t="str">
        <f>VLOOKUP(A116,'[1]7.26系统后门店ID'!$D:$L,9,0)</f>
        <v>谭庆娟</v>
      </c>
      <c r="D116" s="62" t="s">
        <v>369</v>
      </c>
      <c r="E116" s="62">
        <v>2</v>
      </c>
      <c r="F116" s="63">
        <v>2</v>
      </c>
      <c r="G116" s="64">
        <f t="shared" si="16"/>
        <v>124</v>
      </c>
      <c r="H116" s="65">
        <v>75</v>
      </c>
      <c r="I116" s="7">
        <f t="shared" si="14"/>
        <v>0.604838709677419</v>
      </c>
      <c r="J116" s="67">
        <f t="shared" si="15"/>
        <v>-49</v>
      </c>
      <c r="K116" s="71">
        <v>0.6</v>
      </c>
      <c r="L116" s="72" t="s">
        <v>370</v>
      </c>
      <c r="M116" s="71">
        <v>0.55</v>
      </c>
      <c r="N116" s="72" t="s">
        <v>371</v>
      </c>
      <c r="O116" s="32"/>
      <c r="P116" s="32"/>
      <c r="Q116" s="32"/>
      <c r="R116" s="32"/>
      <c r="S116" s="32"/>
      <c r="T116" s="32"/>
      <c r="W116" s="32"/>
      <c r="X116" s="32"/>
      <c r="Y116" s="32"/>
    </row>
    <row r="117" customHeight="1" spans="1:25">
      <c r="A117" s="62">
        <v>106485</v>
      </c>
      <c r="B117" s="62" t="s">
        <v>25</v>
      </c>
      <c r="C117" s="62" t="str">
        <f>VLOOKUP(A117,'[1]7.26系统后门店ID'!$D:$L,9,0)</f>
        <v>谭庆娟</v>
      </c>
      <c r="D117" s="62" t="s">
        <v>372</v>
      </c>
      <c r="E117" s="62">
        <v>2</v>
      </c>
      <c r="F117" s="63">
        <v>1</v>
      </c>
      <c r="G117" s="64">
        <f t="shared" si="16"/>
        <v>62</v>
      </c>
      <c r="H117" s="65">
        <v>64</v>
      </c>
      <c r="I117" s="7">
        <f t="shared" si="14"/>
        <v>1.03225806451613</v>
      </c>
      <c r="J117" s="67">
        <f t="shared" si="15"/>
        <v>2</v>
      </c>
      <c r="K117" s="71">
        <v>0.8</v>
      </c>
      <c r="L117" s="72" t="s">
        <v>373</v>
      </c>
      <c r="M117" s="71">
        <v>0.62</v>
      </c>
      <c r="N117" s="72" t="s">
        <v>374</v>
      </c>
      <c r="O117" s="32"/>
      <c r="P117" s="32"/>
      <c r="Q117" s="32"/>
      <c r="R117" s="32"/>
      <c r="S117" s="32"/>
      <c r="T117" s="32"/>
      <c r="W117" s="32"/>
      <c r="X117" s="32"/>
      <c r="Y117" s="32"/>
    </row>
    <row r="118" customHeight="1" spans="1:25">
      <c r="A118" s="62">
        <v>106865</v>
      </c>
      <c r="B118" s="62" t="s">
        <v>25</v>
      </c>
      <c r="C118" s="62" t="str">
        <f>VLOOKUP(A118,'[1]7.26系统后门店ID'!$D:$L,9,0)</f>
        <v>谭庆娟</v>
      </c>
      <c r="D118" s="62" t="s">
        <v>375</v>
      </c>
      <c r="E118" s="62">
        <v>2</v>
      </c>
      <c r="F118" s="63">
        <v>1</v>
      </c>
      <c r="G118" s="64">
        <f t="shared" si="16"/>
        <v>62</v>
      </c>
      <c r="H118" s="65">
        <v>87</v>
      </c>
      <c r="I118" s="7">
        <f t="shared" si="14"/>
        <v>1.40322580645161</v>
      </c>
      <c r="J118" s="67">
        <f t="shared" si="15"/>
        <v>25</v>
      </c>
      <c r="K118" s="71">
        <v>0.8</v>
      </c>
      <c r="L118" s="72" t="s">
        <v>376</v>
      </c>
      <c r="M118" s="71">
        <v>0.7</v>
      </c>
      <c r="N118" s="72" t="s">
        <v>377</v>
      </c>
      <c r="O118" s="32"/>
      <c r="P118" s="32"/>
      <c r="Q118" s="32"/>
      <c r="R118" s="32"/>
      <c r="S118" s="32"/>
      <c r="T118" s="32"/>
      <c r="W118" s="32"/>
      <c r="X118" s="32"/>
      <c r="Y118" s="32"/>
    </row>
    <row r="119" customHeight="1" spans="1:25">
      <c r="A119" s="62">
        <v>113299</v>
      </c>
      <c r="B119" s="62" t="s">
        <v>25</v>
      </c>
      <c r="C119" s="62" t="str">
        <f>VLOOKUP(A119,'[1]7.26系统后门店ID'!$D:$L,9,0)</f>
        <v>谭庆娟</v>
      </c>
      <c r="D119" s="62" t="s">
        <v>378</v>
      </c>
      <c r="E119" s="62">
        <v>2</v>
      </c>
      <c r="F119" s="63">
        <v>2</v>
      </c>
      <c r="G119" s="64">
        <f t="shared" si="16"/>
        <v>124</v>
      </c>
      <c r="H119" s="65">
        <v>90</v>
      </c>
      <c r="I119" s="7">
        <f t="shared" si="14"/>
        <v>0.725806451612903</v>
      </c>
      <c r="J119" s="67">
        <f t="shared" si="15"/>
        <v>-34</v>
      </c>
      <c r="K119" s="71">
        <v>0.6</v>
      </c>
      <c r="L119" s="72" t="s">
        <v>379</v>
      </c>
      <c r="M119" s="71">
        <v>0.55</v>
      </c>
      <c r="N119" s="72" t="s">
        <v>380</v>
      </c>
      <c r="O119" s="32"/>
      <c r="P119" s="32"/>
      <c r="Q119" s="32"/>
      <c r="R119" s="32"/>
      <c r="S119" s="32"/>
      <c r="T119" s="32"/>
      <c r="W119" s="32"/>
      <c r="X119" s="32"/>
      <c r="Y119" s="32"/>
    </row>
    <row r="120" customHeight="1" spans="1:25">
      <c r="A120" s="62">
        <v>114685</v>
      </c>
      <c r="B120" s="62" t="s">
        <v>25</v>
      </c>
      <c r="C120" s="62" t="str">
        <f>VLOOKUP(A120,'[1]7.26系统后门店ID'!$D:$L,9,0)</f>
        <v>谭庆娟</v>
      </c>
      <c r="D120" s="62" t="s">
        <v>381</v>
      </c>
      <c r="E120" s="62">
        <v>3</v>
      </c>
      <c r="F120" s="63">
        <v>3</v>
      </c>
      <c r="G120" s="64">
        <f t="shared" si="16"/>
        <v>279</v>
      </c>
      <c r="H120" s="65">
        <v>276</v>
      </c>
      <c r="I120" s="7">
        <f t="shared" si="14"/>
        <v>0.989247311827957</v>
      </c>
      <c r="J120" s="67">
        <f t="shared" si="15"/>
        <v>-3</v>
      </c>
      <c r="K120" s="71">
        <v>0.6</v>
      </c>
      <c r="L120" s="72" t="s">
        <v>382</v>
      </c>
      <c r="M120" s="71">
        <v>0.55</v>
      </c>
      <c r="N120" s="72" t="s">
        <v>383</v>
      </c>
      <c r="O120" s="32"/>
      <c r="P120" s="32"/>
      <c r="Q120" s="32"/>
      <c r="R120" s="32"/>
      <c r="S120" s="32"/>
      <c r="T120" s="32"/>
      <c r="W120" s="32"/>
      <c r="X120" s="32"/>
      <c r="Y120" s="32"/>
    </row>
    <row r="121" customHeight="1" spans="1:25">
      <c r="A121" s="62">
        <v>116482</v>
      </c>
      <c r="B121" s="62" t="s">
        <v>25</v>
      </c>
      <c r="C121" s="62" t="str">
        <f>VLOOKUP(A121,'[1]7.26系统后门店ID'!$D:$L,9,0)</f>
        <v>谭庆娟</v>
      </c>
      <c r="D121" s="62" t="s">
        <v>384</v>
      </c>
      <c r="E121" s="62">
        <v>2</v>
      </c>
      <c r="F121" s="63">
        <v>2</v>
      </c>
      <c r="G121" s="64">
        <f t="shared" si="16"/>
        <v>124</v>
      </c>
      <c r="H121" s="65">
        <v>230</v>
      </c>
      <c r="I121" s="7">
        <f t="shared" si="14"/>
        <v>1.85483870967742</v>
      </c>
      <c r="J121" s="67">
        <f t="shared" si="15"/>
        <v>106</v>
      </c>
      <c r="K121" s="71">
        <v>0.7</v>
      </c>
      <c r="L121" s="72" t="s">
        <v>385</v>
      </c>
      <c r="M121" s="71">
        <v>0.55</v>
      </c>
      <c r="N121" s="72" t="s">
        <v>386</v>
      </c>
      <c r="O121" s="32"/>
      <c r="P121" s="32"/>
      <c r="Q121" s="32"/>
      <c r="R121" s="32"/>
      <c r="S121" s="32"/>
      <c r="T121" s="32"/>
      <c r="W121" s="32"/>
      <c r="X121" s="32"/>
      <c r="Y121" s="32"/>
    </row>
    <row r="122" customHeight="1" spans="1:25">
      <c r="A122" s="62">
        <v>2274</v>
      </c>
      <c r="B122" s="62" t="s">
        <v>25</v>
      </c>
      <c r="C122" s="62" t="str">
        <f>VLOOKUP(A122,'[1]7.26系统后门店ID'!$D:$L,9,0)</f>
        <v>谭庆娟</v>
      </c>
      <c r="D122" s="62" t="s">
        <v>387</v>
      </c>
      <c r="E122" s="62">
        <v>3</v>
      </c>
      <c r="F122" s="63">
        <v>1.5</v>
      </c>
      <c r="G122" s="64">
        <f t="shared" si="16"/>
        <v>139.5</v>
      </c>
      <c r="H122" s="65">
        <v>72</v>
      </c>
      <c r="I122" s="7">
        <f t="shared" si="14"/>
        <v>0.516129032258065</v>
      </c>
      <c r="J122" s="67">
        <f t="shared" si="15"/>
        <v>-67.5</v>
      </c>
      <c r="K122" s="71">
        <v>0.7</v>
      </c>
      <c r="L122" s="72" t="s">
        <v>388</v>
      </c>
      <c r="M122" s="71">
        <v>0.6</v>
      </c>
      <c r="N122" s="72" t="s">
        <v>389</v>
      </c>
      <c r="O122" s="32"/>
      <c r="P122" s="32"/>
      <c r="Q122" s="32"/>
      <c r="R122" s="32"/>
      <c r="S122" s="32"/>
      <c r="T122" s="32"/>
      <c r="W122" s="32"/>
      <c r="X122" s="32"/>
      <c r="Y122" s="32"/>
    </row>
    <row r="123" customHeight="1" spans="1:25">
      <c r="A123" s="62">
        <v>116919</v>
      </c>
      <c r="B123" s="62" t="s">
        <v>25</v>
      </c>
      <c r="C123" s="62" t="str">
        <f>VLOOKUP(A123,'[1]7.26系统后门店ID'!$D:$L,9,0)</f>
        <v>谭庆娟</v>
      </c>
      <c r="D123" s="62" t="s">
        <v>390</v>
      </c>
      <c r="E123" s="62">
        <v>1</v>
      </c>
      <c r="F123" s="63">
        <v>3</v>
      </c>
      <c r="G123" s="64">
        <f t="shared" si="16"/>
        <v>93</v>
      </c>
      <c r="H123" s="65">
        <v>185</v>
      </c>
      <c r="I123" s="7">
        <f t="shared" si="14"/>
        <v>1.98924731182796</v>
      </c>
      <c r="J123" s="67">
        <f t="shared" si="15"/>
        <v>92</v>
      </c>
      <c r="K123" s="71">
        <v>0.6</v>
      </c>
      <c r="L123" s="72" t="s">
        <v>391</v>
      </c>
      <c r="M123" s="71">
        <v>0.55</v>
      </c>
      <c r="N123" s="72" t="s">
        <v>392</v>
      </c>
      <c r="O123" s="32"/>
      <c r="P123" s="32"/>
      <c r="Q123" s="32"/>
      <c r="R123" s="32"/>
      <c r="S123" s="32"/>
      <c r="T123" s="32"/>
      <c r="W123" s="32"/>
      <c r="X123" s="32"/>
      <c r="Y123" s="32"/>
    </row>
    <row r="124" customHeight="1" spans="1:25">
      <c r="A124" s="62">
        <v>117310</v>
      </c>
      <c r="B124" s="62" t="s">
        <v>25</v>
      </c>
      <c r="C124" s="62" t="str">
        <f>VLOOKUP(A124,'[1]7.26系统后门店ID'!$D:$L,9,0)</f>
        <v>谭庆娟</v>
      </c>
      <c r="D124" s="62" t="s">
        <v>393</v>
      </c>
      <c r="E124" s="62">
        <v>2</v>
      </c>
      <c r="F124" s="63">
        <v>1</v>
      </c>
      <c r="G124" s="64">
        <f t="shared" si="16"/>
        <v>62</v>
      </c>
      <c r="H124" s="65">
        <v>32</v>
      </c>
      <c r="I124" s="7">
        <f t="shared" si="14"/>
        <v>0.516129032258065</v>
      </c>
      <c r="J124" s="67">
        <f t="shared" si="15"/>
        <v>-30</v>
      </c>
      <c r="K124" s="71">
        <v>0.8</v>
      </c>
      <c r="L124" s="72" t="s">
        <v>394</v>
      </c>
      <c r="M124" s="71">
        <v>0.65</v>
      </c>
      <c r="N124" s="72" t="s">
        <v>127</v>
      </c>
      <c r="O124" s="32"/>
      <c r="P124" s="32"/>
      <c r="Q124" s="32"/>
      <c r="R124" s="32"/>
      <c r="S124" s="32"/>
      <c r="T124" s="32"/>
      <c r="W124" s="32"/>
      <c r="X124" s="32"/>
      <c r="Y124" s="32"/>
    </row>
    <row r="125" customHeight="1" spans="1:25">
      <c r="A125" s="62">
        <v>119622</v>
      </c>
      <c r="B125" s="62" t="s">
        <v>25</v>
      </c>
      <c r="C125" s="62" t="str">
        <f>VLOOKUP(A125,'[1]7.26系统后门店ID'!$D:$L,9,0)</f>
        <v>谭庆娟</v>
      </c>
      <c r="D125" s="62" t="s">
        <v>395</v>
      </c>
      <c r="E125" s="62">
        <v>2</v>
      </c>
      <c r="F125" s="63">
        <v>1</v>
      </c>
      <c r="G125" s="64">
        <f t="shared" si="16"/>
        <v>62</v>
      </c>
      <c r="H125" s="65">
        <v>84</v>
      </c>
      <c r="I125" s="7">
        <f t="shared" si="14"/>
        <v>1.35483870967742</v>
      </c>
      <c r="J125" s="67">
        <f t="shared" si="15"/>
        <v>22</v>
      </c>
      <c r="K125" s="71">
        <v>0.7</v>
      </c>
      <c r="L125" s="72" t="s">
        <v>396</v>
      </c>
      <c r="M125" s="71">
        <v>0.7</v>
      </c>
      <c r="N125" s="72" t="s">
        <v>397</v>
      </c>
      <c r="O125" s="32"/>
      <c r="P125" s="32"/>
      <c r="Q125" s="32"/>
      <c r="R125" s="32"/>
      <c r="S125" s="32"/>
      <c r="T125" s="32"/>
      <c r="W125" s="32"/>
      <c r="X125" s="32"/>
      <c r="Y125" s="32"/>
    </row>
    <row r="126" customHeight="1" spans="1:25">
      <c r="A126" s="62">
        <v>2326</v>
      </c>
      <c r="B126" s="62" t="s">
        <v>25</v>
      </c>
      <c r="C126" s="62" t="str">
        <f>VLOOKUP(A126,'[1]7.26系统后门店ID'!$D:$L,9,0)</f>
        <v>谭庆娟</v>
      </c>
      <c r="D126" s="66" t="s">
        <v>398</v>
      </c>
      <c r="E126" s="62">
        <v>2</v>
      </c>
      <c r="F126" s="63">
        <v>1.5</v>
      </c>
      <c r="G126" s="64">
        <f t="shared" si="16"/>
        <v>93</v>
      </c>
      <c r="H126" s="65">
        <v>28</v>
      </c>
      <c r="I126" s="7">
        <f t="shared" si="14"/>
        <v>0.301075268817204</v>
      </c>
      <c r="J126" s="67">
        <f t="shared" si="15"/>
        <v>-65</v>
      </c>
      <c r="K126" s="71">
        <v>0.7866</v>
      </c>
      <c r="L126" s="72" t="s">
        <v>399</v>
      </c>
      <c r="M126" s="71">
        <v>0.604193157482371</v>
      </c>
      <c r="N126" s="72" t="s">
        <v>400</v>
      </c>
      <c r="O126" s="32" t="s">
        <v>107</v>
      </c>
      <c r="P126" s="32"/>
      <c r="Q126" s="32"/>
      <c r="R126" s="32"/>
      <c r="S126" s="32"/>
      <c r="T126" s="32"/>
      <c r="W126" s="32"/>
      <c r="X126" s="32"/>
      <c r="Y126" s="32"/>
    </row>
    <row r="127" customHeight="1" spans="1:25">
      <c r="A127" s="62">
        <v>2839</v>
      </c>
      <c r="B127" s="62" t="s">
        <v>21</v>
      </c>
      <c r="C127" s="62" t="str">
        <f>VLOOKUP(A127,'[1]7.26系统后门店ID'!$D:$L,9,0)</f>
        <v>王燕丽</v>
      </c>
      <c r="D127" s="62" t="s">
        <v>401</v>
      </c>
      <c r="E127" s="62">
        <v>1</v>
      </c>
      <c r="F127" s="63">
        <v>2</v>
      </c>
      <c r="G127" s="64">
        <f t="shared" si="16"/>
        <v>62</v>
      </c>
      <c r="H127" s="65">
        <v>27</v>
      </c>
      <c r="I127" s="7">
        <f t="shared" si="14"/>
        <v>0.435483870967742</v>
      </c>
      <c r="J127" s="67">
        <f t="shared" si="15"/>
        <v>-35</v>
      </c>
      <c r="K127" s="71">
        <v>0.8653</v>
      </c>
      <c r="L127" s="72" t="s">
        <v>167</v>
      </c>
      <c r="M127" s="71">
        <v>0.727972482372085</v>
      </c>
      <c r="N127" s="72" t="s">
        <v>402</v>
      </c>
      <c r="O127" s="32"/>
      <c r="P127" s="32"/>
      <c r="Q127" s="32"/>
      <c r="R127" s="32"/>
      <c r="S127" s="32"/>
      <c r="T127" s="32"/>
      <c r="W127" s="32"/>
      <c r="X127" s="32"/>
      <c r="Y127" s="32"/>
    </row>
    <row r="128" customHeight="1" spans="1:25">
      <c r="A128" s="62">
        <v>2877</v>
      </c>
      <c r="B128" s="62" t="s">
        <v>21</v>
      </c>
      <c r="C128" s="62" t="str">
        <f>VLOOKUP(A128,'[1]7.26系统后门店ID'!$D:$L,9,0)</f>
        <v>王燕丽</v>
      </c>
      <c r="D128" s="62" t="s">
        <v>403</v>
      </c>
      <c r="E128" s="62">
        <v>3</v>
      </c>
      <c r="F128" s="63">
        <v>1</v>
      </c>
      <c r="G128" s="64">
        <f t="shared" si="16"/>
        <v>93</v>
      </c>
      <c r="H128" s="65">
        <v>106</v>
      </c>
      <c r="I128" s="7">
        <f t="shared" si="14"/>
        <v>1.13978494623656</v>
      </c>
      <c r="J128" s="67">
        <f t="shared" si="15"/>
        <v>13</v>
      </c>
      <c r="K128" s="71">
        <v>0.8381</v>
      </c>
      <c r="L128" s="72" t="s">
        <v>404</v>
      </c>
      <c r="M128" s="71">
        <v>0.7</v>
      </c>
      <c r="N128" s="72" t="s">
        <v>405</v>
      </c>
      <c r="O128" s="32"/>
      <c r="P128" s="32"/>
      <c r="Q128" s="32"/>
      <c r="R128" s="32"/>
      <c r="S128" s="32"/>
      <c r="T128" s="32"/>
      <c r="W128" s="32"/>
      <c r="X128" s="32"/>
      <c r="Y128" s="32"/>
    </row>
    <row r="129" customHeight="1" spans="1:25">
      <c r="A129" s="62">
        <v>2876</v>
      </c>
      <c r="B129" s="62" t="s">
        <v>21</v>
      </c>
      <c r="C129" s="62" t="str">
        <f>VLOOKUP(A129,'[1]7.26系统后门店ID'!$D:$L,9,0)</f>
        <v>王燕丽</v>
      </c>
      <c r="D129" s="62" t="s">
        <v>406</v>
      </c>
      <c r="E129" s="62">
        <v>2</v>
      </c>
      <c r="F129" s="63">
        <v>1</v>
      </c>
      <c r="G129" s="64">
        <f t="shared" si="16"/>
        <v>62</v>
      </c>
      <c r="H129" s="65">
        <v>47</v>
      </c>
      <c r="I129" s="7">
        <f t="shared" si="14"/>
        <v>0.758064516129032</v>
      </c>
      <c r="J129" s="67">
        <f t="shared" si="15"/>
        <v>-15</v>
      </c>
      <c r="K129" s="71">
        <v>0.93</v>
      </c>
      <c r="L129" s="72" t="s">
        <v>407</v>
      </c>
      <c r="M129" s="71">
        <v>0.92</v>
      </c>
      <c r="N129" s="72" t="s">
        <v>408</v>
      </c>
      <c r="O129" s="32"/>
      <c r="P129" s="32"/>
      <c r="Q129" s="32"/>
      <c r="R129" s="32"/>
      <c r="S129" s="32"/>
      <c r="T129" s="32"/>
      <c r="W129" s="32"/>
      <c r="X129" s="32"/>
      <c r="Y129" s="32"/>
    </row>
    <row r="130" customHeight="1" spans="1:25">
      <c r="A130" s="62">
        <v>2715</v>
      </c>
      <c r="B130" s="62" t="s">
        <v>21</v>
      </c>
      <c r="C130" s="62" t="str">
        <f>VLOOKUP(A130,'[1]7.26系统后门店ID'!$D:$L,9,0)</f>
        <v>王燕丽</v>
      </c>
      <c r="D130" s="62" t="s">
        <v>409</v>
      </c>
      <c r="E130" s="62">
        <v>1</v>
      </c>
      <c r="F130" s="63">
        <v>2</v>
      </c>
      <c r="G130" s="64">
        <f t="shared" si="16"/>
        <v>62</v>
      </c>
      <c r="H130" s="65">
        <v>35</v>
      </c>
      <c r="I130" s="7">
        <f t="shared" si="14"/>
        <v>0.564516129032258</v>
      </c>
      <c r="J130" s="67">
        <f t="shared" si="15"/>
        <v>-27</v>
      </c>
      <c r="K130" s="71">
        <v>0.7983</v>
      </c>
      <c r="L130" s="72" t="s">
        <v>410</v>
      </c>
      <c r="M130" s="71">
        <v>0.593078835408293</v>
      </c>
      <c r="N130" s="72" t="s">
        <v>411</v>
      </c>
      <c r="O130" s="32"/>
      <c r="P130" s="32"/>
      <c r="Q130" s="32"/>
      <c r="R130" s="32"/>
      <c r="S130" s="32"/>
      <c r="T130" s="32"/>
      <c r="W130" s="32"/>
      <c r="X130" s="32"/>
      <c r="Y130" s="32"/>
    </row>
    <row r="131" customHeight="1" spans="1:25">
      <c r="A131" s="62">
        <v>2713</v>
      </c>
      <c r="B131" s="62" t="s">
        <v>21</v>
      </c>
      <c r="C131" s="62" t="str">
        <f>VLOOKUP(A131,'[1]7.26系统后门店ID'!$D:$L,9,0)</f>
        <v>王燕丽</v>
      </c>
      <c r="D131" s="62" t="s">
        <v>412</v>
      </c>
      <c r="E131" s="62">
        <v>2</v>
      </c>
      <c r="F131" s="63">
        <v>2</v>
      </c>
      <c r="G131" s="64">
        <f t="shared" si="16"/>
        <v>124</v>
      </c>
      <c r="H131" s="65">
        <v>91</v>
      </c>
      <c r="I131" s="7">
        <f t="shared" si="14"/>
        <v>0.733870967741935</v>
      </c>
      <c r="J131" s="67">
        <f t="shared" si="15"/>
        <v>-33</v>
      </c>
      <c r="K131" s="71">
        <v>0.6</v>
      </c>
      <c r="L131" s="72" t="s">
        <v>413</v>
      </c>
      <c r="M131" s="71">
        <v>0.55</v>
      </c>
      <c r="N131" s="72" t="s">
        <v>20</v>
      </c>
      <c r="O131" s="32"/>
      <c r="P131" s="32"/>
      <c r="Q131" s="32"/>
      <c r="R131" s="32"/>
      <c r="S131" s="32"/>
      <c r="T131" s="32"/>
      <c r="W131" s="32"/>
      <c r="X131" s="32"/>
      <c r="Y131" s="32"/>
    </row>
    <row r="132" customHeight="1" spans="1:25">
      <c r="A132" s="62">
        <v>102567</v>
      </c>
      <c r="B132" s="62" t="s">
        <v>21</v>
      </c>
      <c r="C132" s="62" t="str">
        <f>VLOOKUP(A132,'[1]7.26系统后门店ID'!$D:$L,9,0)</f>
        <v>王燕丽</v>
      </c>
      <c r="D132" s="62" t="s">
        <v>414</v>
      </c>
      <c r="E132" s="62">
        <v>2</v>
      </c>
      <c r="F132" s="63">
        <v>1</v>
      </c>
      <c r="G132" s="64">
        <f t="shared" si="16"/>
        <v>62</v>
      </c>
      <c r="H132" s="65">
        <v>54</v>
      </c>
      <c r="I132" s="7">
        <f t="shared" si="14"/>
        <v>0.870967741935484</v>
      </c>
      <c r="J132" s="67">
        <f t="shared" si="15"/>
        <v>-8</v>
      </c>
      <c r="K132" s="71">
        <v>0.8</v>
      </c>
      <c r="L132" s="72" t="s">
        <v>415</v>
      </c>
      <c r="M132" s="71">
        <v>0.634414480991029</v>
      </c>
      <c r="N132" s="72" t="s">
        <v>416</v>
      </c>
      <c r="O132" s="32"/>
      <c r="P132" s="32"/>
      <c r="Q132" s="32"/>
      <c r="R132" s="32"/>
      <c r="S132" s="32"/>
      <c r="T132" s="32"/>
      <c r="W132" s="32"/>
      <c r="X132" s="32"/>
      <c r="Y132" s="32"/>
    </row>
    <row r="133" customHeight="1" spans="1:25">
      <c r="A133" s="62">
        <v>108656</v>
      </c>
      <c r="B133" s="62" t="s">
        <v>21</v>
      </c>
      <c r="C133" s="62" t="str">
        <f>VLOOKUP(A133,'[1]7.26系统后门店ID'!$D:$L,9,0)</f>
        <v>王燕丽</v>
      </c>
      <c r="D133" s="62" t="s">
        <v>417</v>
      </c>
      <c r="E133" s="62">
        <v>2</v>
      </c>
      <c r="F133" s="63">
        <v>2.5</v>
      </c>
      <c r="G133" s="64">
        <f t="shared" si="16"/>
        <v>155</v>
      </c>
      <c r="H133" s="65">
        <v>166</v>
      </c>
      <c r="I133" s="7">
        <f t="shared" si="14"/>
        <v>1.07096774193548</v>
      </c>
      <c r="J133" s="67">
        <f t="shared" si="15"/>
        <v>11</v>
      </c>
      <c r="K133" s="71">
        <v>0.75</v>
      </c>
      <c r="L133" s="72" t="s">
        <v>418</v>
      </c>
      <c r="M133" s="71">
        <v>0.65</v>
      </c>
      <c r="N133" s="72" t="s">
        <v>419</v>
      </c>
      <c r="O133" s="32"/>
      <c r="P133" s="32"/>
      <c r="Q133" s="32"/>
      <c r="R133" s="32"/>
      <c r="S133" s="32"/>
      <c r="T133" s="32"/>
      <c r="W133" s="32"/>
      <c r="X133" s="32"/>
      <c r="Y133" s="32"/>
    </row>
    <row r="134" customHeight="1" spans="1:25">
      <c r="A134" s="62">
        <v>2904</v>
      </c>
      <c r="B134" s="62" t="s">
        <v>37</v>
      </c>
      <c r="C134" s="62" t="s">
        <v>420</v>
      </c>
      <c r="D134" s="62" t="s">
        <v>421</v>
      </c>
      <c r="E134" s="62">
        <v>2</v>
      </c>
      <c r="F134" s="63">
        <v>1.5</v>
      </c>
      <c r="G134" s="64">
        <f t="shared" si="16"/>
        <v>93</v>
      </c>
      <c r="H134" s="65">
        <v>46</v>
      </c>
      <c r="I134" s="7">
        <f t="shared" si="14"/>
        <v>0.494623655913978</v>
      </c>
      <c r="J134" s="67">
        <f t="shared" si="15"/>
        <v>-47</v>
      </c>
      <c r="K134" s="71">
        <v>0.9</v>
      </c>
      <c r="L134" s="72" t="s">
        <v>422</v>
      </c>
      <c r="M134" s="71">
        <v>0.8</v>
      </c>
      <c r="N134" s="72" t="s">
        <v>423</v>
      </c>
      <c r="O134" s="32"/>
      <c r="P134" s="32"/>
      <c r="Q134" s="32"/>
      <c r="R134" s="32"/>
      <c r="S134" s="32"/>
      <c r="T134" s="32"/>
      <c r="W134" s="32"/>
      <c r="X134" s="32"/>
      <c r="Y134" s="32"/>
    </row>
    <row r="135" customHeight="1" spans="1:25">
      <c r="A135" s="62">
        <v>2901</v>
      </c>
      <c r="B135" s="62" t="s">
        <v>37</v>
      </c>
      <c r="C135" s="62" t="s">
        <v>420</v>
      </c>
      <c r="D135" s="62" t="s">
        <v>424</v>
      </c>
      <c r="E135" s="62">
        <v>2</v>
      </c>
      <c r="F135" s="63">
        <v>1</v>
      </c>
      <c r="G135" s="64">
        <f t="shared" si="16"/>
        <v>62</v>
      </c>
      <c r="H135" s="65">
        <v>82</v>
      </c>
      <c r="I135" s="7">
        <f t="shared" si="14"/>
        <v>1.32258064516129</v>
      </c>
      <c r="J135" s="67">
        <f t="shared" si="15"/>
        <v>20</v>
      </c>
      <c r="K135" s="71">
        <v>0.8</v>
      </c>
      <c r="L135" s="72" t="s">
        <v>425</v>
      </c>
      <c r="M135" s="71">
        <v>0.634715395381386</v>
      </c>
      <c r="N135" s="72" t="s">
        <v>426</v>
      </c>
      <c r="O135" s="32"/>
      <c r="P135" s="32"/>
      <c r="Q135" s="32"/>
      <c r="R135" s="32"/>
      <c r="S135" s="32"/>
      <c r="T135" s="32"/>
      <c r="W135" s="32"/>
      <c r="X135" s="32"/>
      <c r="Y135" s="32"/>
    </row>
    <row r="136" customHeight="1" spans="1:25">
      <c r="A136" s="62">
        <v>2886</v>
      </c>
      <c r="B136" s="62" t="s">
        <v>37</v>
      </c>
      <c r="C136" s="62" t="s">
        <v>420</v>
      </c>
      <c r="D136" s="62" t="s">
        <v>427</v>
      </c>
      <c r="E136" s="62">
        <v>2</v>
      </c>
      <c r="F136" s="63">
        <v>1</v>
      </c>
      <c r="G136" s="64">
        <f t="shared" si="16"/>
        <v>62</v>
      </c>
      <c r="H136" s="65">
        <v>67</v>
      </c>
      <c r="I136" s="7">
        <f t="shared" si="14"/>
        <v>1.08064516129032</v>
      </c>
      <c r="J136" s="67">
        <f t="shared" si="15"/>
        <v>5</v>
      </c>
      <c r="K136" s="71">
        <v>0.8061</v>
      </c>
      <c r="L136" s="72" t="s">
        <v>428</v>
      </c>
      <c r="M136" s="71">
        <v>0.597067434831885</v>
      </c>
      <c r="N136" s="72" t="s">
        <v>429</v>
      </c>
      <c r="O136" s="32"/>
      <c r="P136" s="32"/>
      <c r="Q136" s="32"/>
      <c r="R136" s="32"/>
      <c r="S136" s="32"/>
      <c r="T136" s="32"/>
      <c r="W136" s="32"/>
      <c r="X136" s="32"/>
      <c r="Y136" s="32"/>
    </row>
    <row r="137" customHeight="1" spans="1:25">
      <c r="A137" s="62">
        <v>2888</v>
      </c>
      <c r="B137" s="62" t="s">
        <v>37</v>
      </c>
      <c r="C137" s="62" t="s">
        <v>420</v>
      </c>
      <c r="D137" s="62" t="s">
        <v>430</v>
      </c>
      <c r="E137" s="62">
        <v>2</v>
      </c>
      <c r="F137" s="63">
        <v>1</v>
      </c>
      <c r="G137" s="64">
        <f t="shared" si="16"/>
        <v>62</v>
      </c>
      <c r="H137" s="65">
        <v>54</v>
      </c>
      <c r="I137" s="7">
        <f t="shared" si="14"/>
        <v>0.870967741935484</v>
      </c>
      <c r="J137" s="67">
        <f t="shared" si="15"/>
        <v>-8</v>
      </c>
      <c r="K137" s="71">
        <v>0.8123</v>
      </c>
      <c r="L137" s="72" t="s">
        <v>431</v>
      </c>
      <c r="M137" s="71">
        <v>0.8</v>
      </c>
      <c r="N137" s="72" t="s">
        <v>432</v>
      </c>
      <c r="O137" s="32"/>
      <c r="P137" s="32"/>
      <c r="Q137" s="32"/>
      <c r="R137" s="32"/>
      <c r="S137" s="32"/>
      <c r="T137" s="32"/>
      <c r="W137" s="32"/>
      <c r="X137" s="32"/>
      <c r="Y137" s="32"/>
    </row>
    <row r="138" customHeight="1" spans="1:25">
      <c r="A138" s="62">
        <v>2883</v>
      </c>
      <c r="B138" s="62" t="s">
        <v>37</v>
      </c>
      <c r="C138" s="62" t="s">
        <v>420</v>
      </c>
      <c r="D138" s="62" t="s">
        <v>433</v>
      </c>
      <c r="E138" s="62">
        <v>2</v>
      </c>
      <c r="F138" s="63">
        <v>1</v>
      </c>
      <c r="G138" s="64">
        <f t="shared" si="16"/>
        <v>62</v>
      </c>
      <c r="H138" s="65">
        <v>40</v>
      </c>
      <c r="I138" s="7">
        <f t="shared" si="14"/>
        <v>0.645161290322581</v>
      </c>
      <c r="J138" s="67">
        <f t="shared" si="15"/>
        <v>-22</v>
      </c>
      <c r="K138" s="71">
        <v>0.92</v>
      </c>
      <c r="L138" s="72" t="s">
        <v>434</v>
      </c>
      <c r="M138" s="71">
        <v>0.82</v>
      </c>
      <c r="N138" s="72" t="s">
        <v>435</v>
      </c>
      <c r="O138" s="32"/>
      <c r="P138" s="32"/>
      <c r="Q138" s="32"/>
      <c r="R138" s="32"/>
      <c r="S138" s="32"/>
      <c r="T138" s="32"/>
      <c r="W138" s="32"/>
      <c r="X138" s="32"/>
      <c r="Y138" s="32"/>
    </row>
    <row r="139" customHeight="1" spans="1:25">
      <c r="A139" s="62">
        <v>2893</v>
      </c>
      <c r="B139" s="62" t="s">
        <v>37</v>
      </c>
      <c r="C139" s="62" t="s">
        <v>420</v>
      </c>
      <c r="D139" s="62" t="s">
        <v>436</v>
      </c>
      <c r="E139" s="62">
        <v>2</v>
      </c>
      <c r="F139" s="63">
        <v>1</v>
      </c>
      <c r="G139" s="64">
        <f t="shared" si="16"/>
        <v>62</v>
      </c>
      <c r="H139" s="65">
        <v>44</v>
      </c>
      <c r="I139" s="7">
        <f t="shared" si="14"/>
        <v>0.709677419354839</v>
      </c>
      <c r="J139" s="67">
        <f t="shared" si="15"/>
        <v>-18</v>
      </c>
      <c r="K139" s="71">
        <v>0.6</v>
      </c>
      <c r="L139" s="72" t="s">
        <v>62</v>
      </c>
      <c r="M139" s="71">
        <v>0.55</v>
      </c>
      <c r="N139" s="72" t="s">
        <v>437</v>
      </c>
      <c r="O139" s="32"/>
      <c r="P139" s="32"/>
      <c r="Q139" s="32"/>
      <c r="R139" s="32"/>
      <c r="S139" s="32"/>
      <c r="T139" s="32"/>
      <c r="W139" s="32"/>
      <c r="X139" s="32"/>
      <c r="Y139" s="32"/>
    </row>
    <row r="140" customHeight="1" spans="1:25">
      <c r="A140" s="62">
        <v>110378</v>
      </c>
      <c r="B140" s="62" t="s">
        <v>37</v>
      </c>
      <c r="C140" s="62" t="s">
        <v>420</v>
      </c>
      <c r="D140" s="62" t="s">
        <v>438</v>
      </c>
      <c r="E140" s="62">
        <v>1</v>
      </c>
      <c r="F140" s="63">
        <v>2</v>
      </c>
      <c r="G140" s="64">
        <f t="shared" si="16"/>
        <v>62</v>
      </c>
      <c r="H140" s="65">
        <v>78</v>
      </c>
      <c r="I140" s="7">
        <f t="shared" si="14"/>
        <v>1.25806451612903</v>
      </c>
      <c r="J140" s="67">
        <f t="shared" si="15"/>
        <v>16</v>
      </c>
      <c r="K140" s="71">
        <v>0.8</v>
      </c>
      <c r="L140" s="72" t="s">
        <v>439</v>
      </c>
      <c r="M140" s="71">
        <v>0.626633890214797</v>
      </c>
      <c r="N140" s="72" t="s">
        <v>440</v>
      </c>
      <c r="O140" s="32"/>
      <c r="P140" s="32"/>
      <c r="Q140" s="32"/>
      <c r="R140" s="32"/>
      <c r="S140" s="32"/>
      <c r="T140" s="32"/>
      <c r="W140" s="32"/>
      <c r="X140" s="32"/>
      <c r="Y140" s="32"/>
    </row>
    <row r="147" customHeight="1" spans="6:6">
      <c r="F147"/>
    </row>
  </sheetData>
  <autoFilter xmlns:etc="http://www.wps.cn/officeDocument/2017/etCustomData" ref="A1:Y140" etc:filterBottomFollowUsedRange="0">
    <extLst/>
  </autoFilter>
  <sortState ref="A2:W141">
    <sortCondition ref="C2:C14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0"/>
  <sheetViews>
    <sheetView tabSelected="1" workbookViewId="0">
      <pane ySplit="1" topLeftCell="A2" activePane="bottomLeft" state="frozen"/>
      <selection/>
      <selection pane="bottomLeft" activeCell="L4" sqref="L4"/>
    </sheetView>
  </sheetViews>
  <sheetFormatPr defaultColWidth="9" defaultRowHeight="13.5"/>
  <cols>
    <col min="1" max="1" width="4.625" style="32" customWidth="1"/>
    <col min="2" max="2" width="8.125" style="32" customWidth="1"/>
    <col min="3" max="3" width="12.625" style="32" customWidth="1"/>
    <col min="4" max="4" width="9.375" style="32" customWidth="1"/>
    <col min="5" max="5" width="12.625" style="32" customWidth="1"/>
    <col min="6" max="6" width="6.375" style="32" customWidth="1"/>
    <col min="7" max="7" width="17.25" style="32" customWidth="1"/>
    <col min="8" max="8" width="12.25" style="32" customWidth="1"/>
    <col min="9" max="9" width="15.375" style="32" customWidth="1"/>
    <col min="10" max="10" width="12.625" style="33"/>
    <col min="11" max="11" width="9" style="32"/>
    <col min="12" max="12" width="18.375" style="32" customWidth="1"/>
    <col min="13" max="13" width="24.75" style="32" customWidth="1"/>
    <col min="14" max="16384" width="9" style="32"/>
  </cols>
  <sheetData>
    <row r="1" s="32" customFormat="1" ht="29" customHeight="1" spans="1:14">
      <c r="A1" s="34" t="s">
        <v>441</v>
      </c>
      <c r="B1" s="34" t="s">
        <v>1</v>
      </c>
      <c r="C1" s="34" t="s">
        <v>442</v>
      </c>
      <c r="D1" s="34" t="s">
        <v>0</v>
      </c>
      <c r="E1" s="34" t="s">
        <v>443</v>
      </c>
      <c r="F1" s="34" t="s">
        <v>444</v>
      </c>
      <c r="G1" s="35" t="s">
        <v>445</v>
      </c>
      <c r="H1" s="35" t="s">
        <v>446</v>
      </c>
      <c r="I1" s="43" t="s">
        <v>11</v>
      </c>
      <c r="J1" s="44" t="s">
        <v>447</v>
      </c>
      <c r="K1" s="35" t="s">
        <v>9</v>
      </c>
      <c r="L1" s="35" t="s">
        <v>448</v>
      </c>
      <c r="M1" s="35" t="s">
        <v>449</v>
      </c>
      <c r="N1" s="43" t="s">
        <v>13</v>
      </c>
    </row>
    <row r="2" s="32" customFormat="1" ht="18" customHeight="1" spans="1:14">
      <c r="A2" s="36">
        <f>ROW()-1</f>
        <v>1</v>
      </c>
      <c r="B2" s="36" t="s">
        <v>17</v>
      </c>
      <c r="C2" s="36" t="s">
        <v>104</v>
      </c>
      <c r="D2" s="36">
        <v>1950</v>
      </c>
      <c r="E2" s="37" t="s">
        <v>450</v>
      </c>
      <c r="F2" s="36">
        <v>7369</v>
      </c>
      <c r="G2" s="38">
        <v>1</v>
      </c>
      <c r="H2" s="38">
        <f>G2*31</f>
        <v>31</v>
      </c>
      <c r="I2" s="38">
        <v>18</v>
      </c>
      <c r="J2" s="45">
        <f>I2/H2</f>
        <v>0.580645161290323</v>
      </c>
      <c r="K2" s="46">
        <f t="shared" ref="K2:K23" si="0">I2-H2</f>
        <v>-13</v>
      </c>
      <c r="L2" s="47"/>
      <c r="M2" s="48">
        <f>K2*-1</f>
        <v>13</v>
      </c>
      <c r="N2" s="38"/>
    </row>
    <row r="3" s="32" customFormat="1" ht="18" customHeight="1" spans="1:14">
      <c r="A3" s="36">
        <f t="shared" ref="A3:A14" si="1">ROW()-1</f>
        <v>2</v>
      </c>
      <c r="B3" s="36" t="s">
        <v>17</v>
      </c>
      <c r="C3" s="36" t="s">
        <v>41</v>
      </c>
      <c r="D3" s="36">
        <v>2113</v>
      </c>
      <c r="E3" s="37" t="s">
        <v>451</v>
      </c>
      <c r="F3" s="36">
        <v>5471</v>
      </c>
      <c r="G3" s="38">
        <v>1.5</v>
      </c>
      <c r="H3" s="38">
        <v>47</v>
      </c>
      <c r="I3" s="38">
        <v>22</v>
      </c>
      <c r="J3" s="45">
        <f t="shared" ref="J3:J14" si="2">I3/H3</f>
        <v>0.468085106382979</v>
      </c>
      <c r="K3" s="46">
        <f t="shared" si="0"/>
        <v>-25</v>
      </c>
      <c r="L3" s="47"/>
      <c r="M3" s="48">
        <f>K3*-1</f>
        <v>25</v>
      </c>
      <c r="N3" s="38"/>
    </row>
    <row r="4" s="32" customFormat="1" ht="18" customHeight="1" spans="1:14">
      <c r="A4" s="36">
        <f t="shared" si="1"/>
        <v>3</v>
      </c>
      <c r="B4" s="36" t="s">
        <v>17</v>
      </c>
      <c r="C4" s="36" t="s">
        <v>41</v>
      </c>
      <c r="D4" s="36">
        <v>2113</v>
      </c>
      <c r="E4" s="37" t="s">
        <v>452</v>
      </c>
      <c r="F4" s="36">
        <v>6454</v>
      </c>
      <c r="G4" s="38">
        <v>1.5</v>
      </c>
      <c r="H4" s="38">
        <v>47</v>
      </c>
      <c r="I4" s="38">
        <v>45</v>
      </c>
      <c r="J4" s="45">
        <f t="shared" si="2"/>
        <v>0.957446808510638</v>
      </c>
      <c r="K4" s="46">
        <f t="shared" si="0"/>
        <v>-2</v>
      </c>
      <c r="L4" s="47"/>
      <c r="M4" s="48">
        <f>K4*-1</f>
        <v>2</v>
      </c>
      <c r="N4" s="38"/>
    </row>
    <row r="5" s="32" customFormat="1" ht="18" customHeight="1" spans="1:14">
      <c r="A5" s="36">
        <f t="shared" si="1"/>
        <v>4</v>
      </c>
      <c r="B5" s="36" t="s">
        <v>17</v>
      </c>
      <c r="C5" s="36" t="s">
        <v>41</v>
      </c>
      <c r="D5" s="36">
        <v>2113</v>
      </c>
      <c r="E5" s="37" t="s">
        <v>453</v>
      </c>
      <c r="F5" s="36">
        <v>15292</v>
      </c>
      <c r="G5" s="38">
        <v>1.5</v>
      </c>
      <c r="H5" s="38">
        <v>47</v>
      </c>
      <c r="I5" s="38">
        <v>28</v>
      </c>
      <c r="J5" s="45">
        <f t="shared" si="2"/>
        <v>0.595744680851064</v>
      </c>
      <c r="K5" s="46">
        <f t="shared" si="0"/>
        <v>-19</v>
      </c>
      <c r="L5" s="47"/>
      <c r="M5" s="48">
        <f>K5*-1</f>
        <v>19</v>
      </c>
      <c r="N5" s="38"/>
    </row>
    <row r="6" s="32" customFormat="1" ht="18" customHeight="1" spans="1:14">
      <c r="A6" s="36">
        <f t="shared" si="1"/>
        <v>5</v>
      </c>
      <c r="B6" s="36" t="s">
        <v>17</v>
      </c>
      <c r="C6" s="36" t="s">
        <v>87</v>
      </c>
      <c r="D6" s="36">
        <v>2153</v>
      </c>
      <c r="E6" s="37" t="s">
        <v>454</v>
      </c>
      <c r="F6" s="36">
        <v>8763</v>
      </c>
      <c r="G6" s="38">
        <v>2.5</v>
      </c>
      <c r="H6" s="38">
        <v>78</v>
      </c>
      <c r="I6" s="38">
        <v>37</v>
      </c>
      <c r="J6" s="45">
        <f t="shared" si="2"/>
        <v>0.474358974358974</v>
      </c>
      <c r="K6" s="46">
        <f t="shared" si="0"/>
        <v>-41</v>
      </c>
      <c r="L6" s="47"/>
      <c r="M6" s="48">
        <v>40</v>
      </c>
      <c r="N6" s="38"/>
    </row>
    <row r="7" s="32" customFormat="1" ht="18" customHeight="1" spans="1:14">
      <c r="A7" s="36">
        <f t="shared" si="1"/>
        <v>6</v>
      </c>
      <c r="B7" s="36" t="s">
        <v>17</v>
      </c>
      <c r="C7" s="36" t="s">
        <v>87</v>
      </c>
      <c r="D7" s="36">
        <v>2153</v>
      </c>
      <c r="E7" s="37" t="s">
        <v>455</v>
      </c>
      <c r="F7" s="36">
        <v>15848</v>
      </c>
      <c r="G7" s="38">
        <v>2.5</v>
      </c>
      <c r="H7" s="38">
        <v>78</v>
      </c>
      <c r="I7" s="38">
        <v>46</v>
      </c>
      <c r="J7" s="45">
        <f t="shared" si="2"/>
        <v>0.58974358974359</v>
      </c>
      <c r="K7" s="46">
        <f t="shared" si="0"/>
        <v>-32</v>
      </c>
      <c r="L7" s="47"/>
      <c r="M7" s="48">
        <f>K7*-1</f>
        <v>32</v>
      </c>
      <c r="N7" s="38"/>
    </row>
    <row r="8" s="32" customFormat="1" ht="18" customHeight="1" spans="1:14">
      <c r="A8" s="36">
        <f t="shared" si="1"/>
        <v>7</v>
      </c>
      <c r="B8" s="36" t="s">
        <v>25</v>
      </c>
      <c r="C8" s="36" t="s">
        <v>456</v>
      </c>
      <c r="D8" s="36">
        <v>2274</v>
      </c>
      <c r="E8" s="37" t="s">
        <v>457</v>
      </c>
      <c r="F8" s="36">
        <v>9308</v>
      </c>
      <c r="G8" s="38">
        <v>1.5</v>
      </c>
      <c r="H8" s="38">
        <v>47</v>
      </c>
      <c r="I8" s="38">
        <v>50</v>
      </c>
      <c r="J8" s="45">
        <f t="shared" si="2"/>
        <v>1.06382978723404</v>
      </c>
      <c r="K8" s="46">
        <f t="shared" si="0"/>
        <v>3</v>
      </c>
      <c r="L8" s="47">
        <f>K8*0.5</f>
        <v>1.5</v>
      </c>
      <c r="M8" s="48"/>
      <c r="N8" s="38"/>
    </row>
    <row r="9" s="32" customFormat="1" ht="18" customHeight="1" spans="1:14">
      <c r="A9" s="36">
        <f t="shared" si="1"/>
        <v>8</v>
      </c>
      <c r="B9" s="36" t="s">
        <v>25</v>
      </c>
      <c r="C9" s="36" t="s">
        <v>456</v>
      </c>
      <c r="D9" s="36">
        <v>2274</v>
      </c>
      <c r="E9" s="39" t="s">
        <v>458</v>
      </c>
      <c r="F9" s="36">
        <v>27981</v>
      </c>
      <c r="G9" s="38">
        <v>1.5</v>
      </c>
      <c r="H9" s="38">
        <v>47</v>
      </c>
      <c r="I9" s="38">
        <v>17</v>
      </c>
      <c r="J9" s="45">
        <f t="shared" si="2"/>
        <v>0.361702127659574</v>
      </c>
      <c r="K9" s="46">
        <f t="shared" si="0"/>
        <v>-30</v>
      </c>
      <c r="L9" s="47"/>
      <c r="M9" s="48">
        <f>K9*-1</f>
        <v>30</v>
      </c>
      <c r="N9" s="38"/>
    </row>
    <row r="10" s="32" customFormat="1" ht="18" customHeight="1" spans="1:14">
      <c r="A10" s="36">
        <f t="shared" si="1"/>
        <v>9</v>
      </c>
      <c r="B10" s="36" t="s">
        <v>17</v>
      </c>
      <c r="C10" s="36" t="s">
        <v>109</v>
      </c>
      <c r="D10" s="36">
        <v>2304</v>
      </c>
      <c r="E10" s="37" t="s">
        <v>459</v>
      </c>
      <c r="F10" s="36">
        <v>7707</v>
      </c>
      <c r="G10" s="38">
        <v>2</v>
      </c>
      <c r="H10" s="38">
        <f>G10*31</f>
        <v>62</v>
      </c>
      <c r="I10" s="38">
        <v>43</v>
      </c>
      <c r="J10" s="45">
        <f t="shared" si="2"/>
        <v>0.693548387096774</v>
      </c>
      <c r="K10" s="46">
        <f t="shared" si="0"/>
        <v>-19</v>
      </c>
      <c r="L10" s="47"/>
      <c r="M10" s="48">
        <f>K10*-1</f>
        <v>19</v>
      </c>
      <c r="N10" s="38"/>
    </row>
    <row r="11" s="32" customFormat="1" ht="18" customHeight="1" spans="1:14">
      <c r="A11" s="36">
        <f t="shared" si="1"/>
        <v>10</v>
      </c>
      <c r="B11" s="36" t="s">
        <v>17</v>
      </c>
      <c r="C11" s="36" t="s">
        <v>109</v>
      </c>
      <c r="D11" s="36">
        <v>2304</v>
      </c>
      <c r="E11" s="37" t="s">
        <v>460</v>
      </c>
      <c r="F11" s="36">
        <v>13000</v>
      </c>
      <c r="G11" s="38">
        <v>2</v>
      </c>
      <c r="H11" s="38">
        <f>G11*31</f>
        <v>62</v>
      </c>
      <c r="I11" s="38">
        <v>30</v>
      </c>
      <c r="J11" s="45">
        <f t="shared" si="2"/>
        <v>0.483870967741935</v>
      </c>
      <c r="K11" s="46">
        <f t="shared" si="0"/>
        <v>-32</v>
      </c>
      <c r="L11" s="47"/>
      <c r="M11" s="48">
        <f>K11*-1</f>
        <v>32</v>
      </c>
      <c r="N11" s="38"/>
    </row>
    <row r="12" s="32" customFormat="1" ht="18" customHeight="1" spans="1:14">
      <c r="A12" s="36">
        <f t="shared" ref="A12:A23" si="3">ROW()-1</f>
        <v>11</v>
      </c>
      <c r="B12" s="36" t="s">
        <v>25</v>
      </c>
      <c r="C12" s="36" t="s">
        <v>398</v>
      </c>
      <c r="D12" s="6">
        <v>2326</v>
      </c>
      <c r="E12" s="6" t="s">
        <v>461</v>
      </c>
      <c r="F12" s="6">
        <v>28776</v>
      </c>
      <c r="G12" s="38"/>
      <c r="H12" s="38"/>
      <c r="I12" s="38">
        <v>28</v>
      </c>
      <c r="J12" s="45"/>
      <c r="K12" s="46">
        <f t="shared" si="0"/>
        <v>28</v>
      </c>
      <c r="L12" s="47"/>
      <c r="M12" s="48"/>
      <c r="N12" s="38"/>
    </row>
    <row r="13" s="32" customFormat="1" ht="18" customHeight="1" spans="1:14">
      <c r="A13" s="36">
        <f t="shared" si="3"/>
        <v>12</v>
      </c>
      <c r="B13" s="36" t="s">
        <v>33</v>
      </c>
      <c r="C13" s="36" t="s">
        <v>192</v>
      </c>
      <c r="D13" s="36">
        <v>2408</v>
      </c>
      <c r="E13" s="37" t="s">
        <v>462</v>
      </c>
      <c r="F13" s="36">
        <v>13986</v>
      </c>
      <c r="G13" s="38">
        <v>1</v>
      </c>
      <c r="H13" s="38">
        <f t="shared" ref="H13:H21" si="4">G13*31</f>
        <v>31</v>
      </c>
      <c r="I13" s="38">
        <v>29</v>
      </c>
      <c r="J13" s="45">
        <f t="shared" ref="J13:J23" si="5">I13/H13</f>
        <v>0.935483870967742</v>
      </c>
      <c r="K13" s="46">
        <f t="shared" si="0"/>
        <v>-2</v>
      </c>
      <c r="L13" s="47"/>
      <c r="M13" s="48">
        <f t="shared" ref="M13:M18" si="6">K13*-1</f>
        <v>2</v>
      </c>
      <c r="N13" s="38"/>
    </row>
    <row r="14" s="32" customFormat="1" ht="18" customHeight="1" spans="1:14">
      <c r="A14" s="36">
        <f t="shared" si="3"/>
        <v>13</v>
      </c>
      <c r="B14" s="36" t="s">
        <v>33</v>
      </c>
      <c r="C14" s="36" t="s">
        <v>228</v>
      </c>
      <c r="D14" s="36">
        <v>2409</v>
      </c>
      <c r="E14" s="37" t="s">
        <v>463</v>
      </c>
      <c r="F14" s="36">
        <v>12332</v>
      </c>
      <c r="G14" s="38">
        <v>1</v>
      </c>
      <c r="H14" s="38">
        <f t="shared" si="4"/>
        <v>31</v>
      </c>
      <c r="I14" s="38">
        <v>25</v>
      </c>
      <c r="J14" s="45">
        <f t="shared" si="5"/>
        <v>0.806451612903226</v>
      </c>
      <c r="K14" s="46">
        <f t="shared" si="0"/>
        <v>-6</v>
      </c>
      <c r="L14" s="47"/>
      <c r="M14" s="48">
        <f t="shared" si="6"/>
        <v>6</v>
      </c>
      <c r="N14" s="38"/>
    </row>
    <row r="15" s="32" customFormat="1" ht="18" customHeight="1" spans="1:14">
      <c r="A15" s="36">
        <f t="shared" si="3"/>
        <v>14</v>
      </c>
      <c r="B15" s="36" t="s">
        <v>33</v>
      </c>
      <c r="C15" s="36" t="s">
        <v>228</v>
      </c>
      <c r="D15" s="36">
        <v>2409</v>
      </c>
      <c r="E15" s="37" t="s">
        <v>464</v>
      </c>
      <c r="F15" s="36">
        <v>15092</v>
      </c>
      <c r="G15" s="38">
        <v>1</v>
      </c>
      <c r="H15" s="38">
        <f t="shared" si="4"/>
        <v>31</v>
      </c>
      <c r="I15" s="38">
        <v>24</v>
      </c>
      <c r="J15" s="45">
        <f t="shared" si="5"/>
        <v>0.774193548387097</v>
      </c>
      <c r="K15" s="46">
        <f t="shared" si="0"/>
        <v>-7</v>
      </c>
      <c r="L15" s="47"/>
      <c r="M15" s="48">
        <f t="shared" si="6"/>
        <v>7</v>
      </c>
      <c r="N15" s="38"/>
    </row>
    <row r="16" s="32" customFormat="1" ht="18" customHeight="1" spans="1:14">
      <c r="A16" s="36">
        <f t="shared" si="3"/>
        <v>15</v>
      </c>
      <c r="B16" s="36" t="s">
        <v>17</v>
      </c>
      <c r="C16" s="36" t="s">
        <v>38</v>
      </c>
      <c r="D16" s="36">
        <v>2414</v>
      </c>
      <c r="E16" s="37" t="s">
        <v>465</v>
      </c>
      <c r="F16" s="36">
        <v>16101</v>
      </c>
      <c r="G16" s="38">
        <v>1</v>
      </c>
      <c r="H16" s="38">
        <f t="shared" si="4"/>
        <v>31</v>
      </c>
      <c r="I16" s="38">
        <v>28</v>
      </c>
      <c r="J16" s="45">
        <f t="shared" si="5"/>
        <v>0.903225806451613</v>
      </c>
      <c r="K16" s="46">
        <f t="shared" si="0"/>
        <v>-3</v>
      </c>
      <c r="L16" s="47"/>
      <c r="M16" s="48">
        <f t="shared" si="6"/>
        <v>3</v>
      </c>
      <c r="N16" s="38"/>
    </row>
    <row r="17" s="32" customFormat="1" ht="18" customHeight="1" spans="1:14">
      <c r="A17" s="36">
        <f t="shared" si="3"/>
        <v>16</v>
      </c>
      <c r="B17" s="36" t="s">
        <v>17</v>
      </c>
      <c r="C17" s="36" t="s">
        <v>38</v>
      </c>
      <c r="D17" s="36">
        <v>2414</v>
      </c>
      <c r="E17" s="39" t="s">
        <v>466</v>
      </c>
      <c r="F17" s="36">
        <v>27917</v>
      </c>
      <c r="G17" s="38">
        <v>1</v>
      </c>
      <c r="H17" s="38">
        <f t="shared" si="4"/>
        <v>31</v>
      </c>
      <c r="I17" s="38">
        <v>26</v>
      </c>
      <c r="J17" s="45">
        <f t="shared" si="5"/>
        <v>0.838709677419355</v>
      </c>
      <c r="K17" s="46">
        <f t="shared" si="0"/>
        <v>-5</v>
      </c>
      <c r="L17" s="47"/>
      <c r="M17" s="48">
        <f t="shared" si="6"/>
        <v>5</v>
      </c>
      <c r="N17" s="38"/>
    </row>
    <row r="18" s="32" customFormat="1" ht="18" customHeight="1" spans="1:14">
      <c r="A18" s="36">
        <f t="shared" si="3"/>
        <v>17</v>
      </c>
      <c r="B18" s="36" t="s">
        <v>33</v>
      </c>
      <c r="C18" s="36" t="s">
        <v>231</v>
      </c>
      <c r="D18" s="36">
        <v>2422</v>
      </c>
      <c r="E18" s="37" t="s">
        <v>467</v>
      </c>
      <c r="F18" s="36">
        <v>14404</v>
      </c>
      <c r="G18" s="38">
        <v>1</v>
      </c>
      <c r="H18" s="38">
        <f t="shared" si="4"/>
        <v>31</v>
      </c>
      <c r="I18" s="38">
        <v>26</v>
      </c>
      <c r="J18" s="45">
        <f t="shared" si="5"/>
        <v>0.838709677419355</v>
      </c>
      <c r="K18" s="46">
        <f t="shared" si="0"/>
        <v>-5</v>
      </c>
      <c r="L18" s="47"/>
      <c r="M18" s="48">
        <f t="shared" si="6"/>
        <v>5</v>
      </c>
      <c r="N18" s="38"/>
    </row>
    <row r="19" s="32" customFormat="1" ht="18" customHeight="1" spans="1:14">
      <c r="A19" s="36">
        <f t="shared" si="3"/>
        <v>18</v>
      </c>
      <c r="B19" s="36" t="s">
        <v>33</v>
      </c>
      <c r="C19" s="36" t="s">
        <v>231</v>
      </c>
      <c r="D19" s="36">
        <v>2422</v>
      </c>
      <c r="E19" s="37" t="s">
        <v>468</v>
      </c>
      <c r="F19" s="36">
        <v>15043</v>
      </c>
      <c r="G19" s="38">
        <v>1</v>
      </c>
      <c r="H19" s="38">
        <f t="shared" si="4"/>
        <v>31</v>
      </c>
      <c r="I19" s="38">
        <v>35</v>
      </c>
      <c r="J19" s="45">
        <f t="shared" si="5"/>
        <v>1.12903225806452</v>
      </c>
      <c r="K19" s="46">
        <f t="shared" si="0"/>
        <v>4</v>
      </c>
      <c r="L19" s="47">
        <f>K19*0.5</f>
        <v>2</v>
      </c>
      <c r="M19" s="48"/>
      <c r="N19" s="38"/>
    </row>
    <row r="20" s="32" customFormat="1" ht="18" customHeight="1" spans="1:14">
      <c r="A20" s="36">
        <f t="shared" si="3"/>
        <v>19</v>
      </c>
      <c r="B20" s="36" t="s">
        <v>33</v>
      </c>
      <c r="C20" s="36" t="s">
        <v>201</v>
      </c>
      <c r="D20" s="36">
        <v>2443</v>
      </c>
      <c r="E20" s="37" t="s">
        <v>469</v>
      </c>
      <c r="F20" s="36">
        <v>11504</v>
      </c>
      <c r="G20" s="38">
        <v>2</v>
      </c>
      <c r="H20" s="38">
        <f t="shared" si="4"/>
        <v>62</v>
      </c>
      <c r="I20" s="38">
        <v>54</v>
      </c>
      <c r="J20" s="45">
        <f t="shared" si="5"/>
        <v>0.870967741935484</v>
      </c>
      <c r="K20" s="46">
        <f t="shared" si="0"/>
        <v>-8</v>
      </c>
      <c r="L20" s="47"/>
      <c r="M20" s="48">
        <f t="shared" ref="M20:M25" si="7">K20*-1</f>
        <v>8</v>
      </c>
      <c r="N20" s="38"/>
    </row>
    <row r="21" s="32" customFormat="1" ht="18" customHeight="1" spans="1:14">
      <c r="A21" s="36">
        <f t="shared" si="3"/>
        <v>20</v>
      </c>
      <c r="B21" s="36" t="s">
        <v>33</v>
      </c>
      <c r="C21" s="36" t="s">
        <v>201</v>
      </c>
      <c r="D21" s="36">
        <v>2443</v>
      </c>
      <c r="E21" s="37" t="s">
        <v>470</v>
      </c>
      <c r="F21" s="36">
        <v>14747</v>
      </c>
      <c r="G21" s="38">
        <v>2</v>
      </c>
      <c r="H21" s="38">
        <f t="shared" si="4"/>
        <v>62</v>
      </c>
      <c r="I21" s="38">
        <v>49</v>
      </c>
      <c r="J21" s="45">
        <f t="shared" si="5"/>
        <v>0.790322580645161</v>
      </c>
      <c r="K21" s="46">
        <f t="shared" si="0"/>
        <v>-13</v>
      </c>
      <c r="L21" s="47"/>
      <c r="M21" s="48">
        <f t="shared" si="7"/>
        <v>13</v>
      </c>
      <c r="N21" s="38"/>
    </row>
    <row r="22" s="32" customFormat="1" ht="18" customHeight="1" spans="1:14">
      <c r="A22" s="36">
        <f t="shared" si="3"/>
        <v>21</v>
      </c>
      <c r="B22" s="36" t="s">
        <v>33</v>
      </c>
      <c r="C22" s="36" t="s">
        <v>207</v>
      </c>
      <c r="D22" s="36">
        <v>2451</v>
      </c>
      <c r="E22" s="37" t="s">
        <v>471</v>
      </c>
      <c r="F22" s="36">
        <v>6830</v>
      </c>
      <c r="G22" s="38">
        <v>1.5</v>
      </c>
      <c r="H22" s="38">
        <v>47</v>
      </c>
      <c r="I22" s="38">
        <v>27</v>
      </c>
      <c r="J22" s="45">
        <f t="shared" si="5"/>
        <v>0.574468085106383</v>
      </c>
      <c r="K22" s="46">
        <f t="shared" si="0"/>
        <v>-20</v>
      </c>
      <c r="L22" s="47"/>
      <c r="M22" s="48">
        <f t="shared" si="7"/>
        <v>20</v>
      </c>
      <c r="N22" s="38"/>
    </row>
    <row r="23" s="32" customFormat="1" ht="18" customHeight="1" spans="1:14">
      <c r="A23" s="36">
        <f t="shared" si="3"/>
        <v>22</v>
      </c>
      <c r="B23" s="36" t="s">
        <v>33</v>
      </c>
      <c r="C23" s="36" t="s">
        <v>207</v>
      </c>
      <c r="D23" s="36">
        <v>2451</v>
      </c>
      <c r="E23" s="37" t="s">
        <v>472</v>
      </c>
      <c r="F23" s="36">
        <v>6831</v>
      </c>
      <c r="G23" s="38">
        <v>1.5</v>
      </c>
      <c r="H23" s="38">
        <v>47</v>
      </c>
      <c r="I23" s="38">
        <v>30</v>
      </c>
      <c r="J23" s="45">
        <f t="shared" si="5"/>
        <v>0.638297872340426</v>
      </c>
      <c r="K23" s="46">
        <f t="shared" si="0"/>
        <v>-17</v>
      </c>
      <c r="L23" s="47"/>
      <c r="M23" s="48">
        <f t="shared" si="7"/>
        <v>17</v>
      </c>
      <c r="N23" s="38"/>
    </row>
    <row r="24" s="32" customFormat="1" ht="18" customHeight="1" spans="1:14">
      <c r="A24" s="36">
        <f t="shared" ref="A24:A32" si="8">ROW()-1</f>
        <v>23</v>
      </c>
      <c r="B24" s="36" t="s">
        <v>33</v>
      </c>
      <c r="C24" s="36" t="s">
        <v>225</v>
      </c>
      <c r="D24" s="36">
        <v>2466</v>
      </c>
      <c r="E24" s="37" t="s">
        <v>473</v>
      </c>
      <c r="F24" s="36">
        <v>11453</v>
      </c>
      <c r="G24" s="38">
        <v>2</v>
      </c>
      <c r="H24" s="38">
        <f t="shared" ref="H24:H29" si="9">G24*31</f>
        <v>62</v>
      </c>
      <c r="I24" s="38">
        <v>13</v>
      </c>
      <c r="J24" s="45">
        <f t="shared" ref="J24:J44" si="10">I24/H24</f>
        <v>0.209677419354839</v>
      </c>
      <c r="K24" s="46">
        <f t="shared" ref="K24:K62" si="11">I24-H24</f>
        <v>-49</v>
      </c>
      <c r="L24" s="47"/>
      <c r="M24" s="48">
        <v>40</v>
      </c>
      <c r="N24" s="38"/>
    </row>
    <row r="25" s="32" customFormat="1" ht="18" customHeight="1" spans="1:14">
      <c r="A25" s="36">
        <f t="shared" si="8"/>
        <v>24</v>
      </c>
      <c r="B25" s="36" t="s">
        <v>33</v>
      </c>
      <c r="C25" s="36" t="s">
        <v>225</v>
      </c>
      <c r="D25" s="36">
        <v>2466</v>
      </c>
      <c r="E25" s="37" t="s">
        <v>474</v>
      </c>
      <c r="F25" s="36">
        <v>10177</v>
      </c>
      <c r="G25" s="38">
        <v>2</v>
      </c>
      <c r="H25" s="38">
        <f t="shared" si="9"/>
        <v>62</v>
      </c>
      <c r="I25" s="38">
        <v>43</v>
      </c>
      <c r="J25" s="45">
        <f t="shared" si="10"/>
        <v>0.693548387096774</v>
      </c>
      <c r="K25" s="46">
        <f t="shared" si="11"/>
        <v>-19</v>
      </c>
      <c r="L25" s="47"/>
      <c r="M25" s="48">
        <f t="shared" si="7"/>
        <v>19</v>
      </c>
      <c r="N25" s="38"/>
    </row>
    <row r="26" s="32" customFormat="1" ht="18" customHeight="1" spans="1:14">
      <c r="A26" s="36">
        <f t="shared" si="8"/>
        <v>25</v>
      </c>
      <c r="B26" s="36" t="s">
        <v>33</v>
      </c>
      <c r="C26" s="36" t="s">
        <v>225</v>
      </c>
      <c r="D26" s="36">
        <v>2466</v>
      </c>
      <c r="E26" s="36" t="s">
        <v>475</v>
      </c>
      <c r="F26" s="36">
        <v>4086</v>
      </c>
      <c r="G26" s="38">
        <v>2</v>
      </c>
      <c r="H26" s="38">
        <f t="shared" si="9"/>
        <v>62</v>
      </c>
      <c r="I26" s="38">
        <v>80</v>
      </c>
      <c r="J26" s="45">
        <f t="shared" si="10"/>
        <v>1.29032258064516</v>
      </c>
      <c r="K26" s="46">
        <f t="shared" si="11"/>
        <v>18</v>
      </c>
      <c r="L26" s="47">
        <f>K26*0.5</f>
        <v>9</v>
      </c>
      <c r="M26" s="48"/>
      <c r="N26" s="38"/>
    </row>
    <row r="27" s="32" customFormat="1" ht="18" customHeight="1" spans="1:14">
      <c r="A27" s="36">
        <f t="shared" si="8"/>
        <v>26</v>
      </c>
      <c r="B27" s="36" t="s">
        <v>33</v>
      </c>
      <c r="C27" s="36" t="s">
        <v>225</v>
      </c>
      <c r="D27" s="36">
        <v>2466</v>
      </c>
      <c r="E27" s="40" t="s">
        <v>476</v>
      </c>
      <c r="F27" s="36">
        <v>28417</v>
      </c>
      <c r="G27" s="38">
        <v>2</v>
      </c>
      <c r="H27" s="38">
        <f t="shared" si="9"/>
        <v>62</v>
      </c>
      <c r="I27" s="38">
        <v>40</v>
      </c>
      <c r="J27" s="45">
        <f t="shared" si="10"/>
        <v>0.645161290322581</v>
      </c>
      <c r="K27" s="46">
        <f t="shared" si="11"/>
        <v>-22</v>
      </c>
      <c r="L27" s="47"/>
      <c r="M27" s="48">
        <f>K27*-1</f>
        <v>22</v>
      </c>
      <c r="N27" s="38"/>
    </row>
    <row r="28" s="32" customFormat="1" ht="18" customHeight="1" spans="1:14">
      <c r="A28" s="36">
        <f t="shared" si="8"/>
        <v>27</v>
      </c>
      <c r="B28" s="36" t="s">
        <v>33</v>
      </c>
      <c r="C28" s="36" t="s">
        <v>198</v>
      </c>
      <c r="D28" s="36">
        <v>2471</v>
      </c>
      <c r="E28" s="37" t="s">
        <v>477</v>
      </c>
      <c r="F28" s="36">
        <v>6814</v>
      </c>
      <c r="G28" s="38">
        <v>1</v>
      </c>
      <c r="H28" s="38">
        <f t="shared" si="9"/>
        <v>31</v>
      </c>
      <c r="I28" s="38">
        <v>55</v>
      </c>
      <c r="J28" s="45">
        <f t="shared" si="10"/>
        <v>1.7741935483871</v>
      </c>
      <c r="K28" s="46">
        <f t="shared" si="11"/>
        <v>24</v>
      </c>
      <c r="L28" s="47">
        <f>K28*0.5</f>
        <v>12</v>
      </c>
      <c r="M28" s="48"/>
      <c r="N28" s="38"/>
    </row>
    <row r="29" s="32" customFormat="1" ht="18" customHeight="1" spans="1:14">
      <c r="A29" s="36">
        <f t="shared" si="8"/>
        <v>28</v>
      </c>
      <c r="B29" s="36" t="s">
        <v>33</v>
      </c>
      <c r="C29" s="36" t="s">
        <v>198</v>
      </c>
      <c r="D29" s="36">
        <v>2471</v>
      </c>
      <c r="E29" s="37" t="s">
        <v>478</v>
      </c>
      <c r="F29" s="36">
        <v>13100</v>
      </c>
      <c r="G29" s="38">
        <v>1</v>
      </c>
      <c r="H29" s="38">
        <f t="shared" si="9"/>
        <v>31</v>
      </c>
      <c r="I29" s="38">
        <v>40</v>
      </c>
      <c r="J29" s="45">
        <f t="shared" si="10"/>
        <v>1.29032258064516</v>
      </c>
      <c r="K29" s="46">
        <f t="shared" si="11"/>
        <v>9</v>
      </c>
      <c r="L29" s="47">
        <f>K29*0.5</f>
        <v>4.5</v>
      </c>
      <c r="M29" s="48"/>
      <c r="N29" s="38"/>
    </row>
    <row r="30" s="32" customFormat="1" ht="18" customHeight="1" spans="1:14">
      <c r="A30" s="36">
        <f t="shared" si="8"/>
        <v>29</v>
      </c>
      <c r="B30" s="36" t="s">
        <v>33</v>
      </c>
      <c r="C30" s="36" t="s">
        <v>213</v>
      </c>
      <c r="D30" s="36">
        <v>2479</v>
      </c>
      <c r="E30" s="36" t="s">
        <v>479</v>
      </c>
      <c r="F30" s="36">
        <v>12505</v>
      </c>
      <c r="G30" s="38">
        <v>1.5</v>
      </c>
      <c r="H30" s="38">
        <v>47</v>
      </c>
      <c r="I30" s="38">
        <v>32</v>
      </c>
      <c r="J30" s="45">
        <f t="shared" si="10"/>
        <v>0.680851063829787</v>
      </c>
      <c r="K30" s="46">
        <f t="shared" si="11"/>
        <v>-15</v>
      </c>
      <c r="L30" s="47"/>
      <c r="M30" s="48">
        <f>K30*-1</f>
        <v>15</v>
      </c>
      <c r="N30" s="38"/>
    </row>
    <row r="31" s="32" customFormat="1" ht="18" customHeight="1" spans="1:14">
      <c r="A31" s="36">
        <f t="shared" si="8"/>
        <v>30</v>
      </c>
      <c r="B31" s="39" t="s">
        <v>33</v>
      </c>
      <c r="C31" s="40" t="s">
        <v>213</v>
      </c>
      <c r="D31" s="36">
        <v>2479</v>
      </c>
      <c r="E31" s="40" t="s">
        <v>480</v>
      </c>
      <c r="F31" s="36">
        <v>28422</v>
      </c>
      <c r="G31" s="38">
        <v>1.5</v>
      </c>
      <c r="H31" s="38">
        <v>47</v>
      </c>
      <c r="I31" s="38">
        <v>38</v>
      </c>
      <c r="J31" s="45">
        <f t="shared" si="10"/>
        <v>0.808510638297872</v>
      </c>
      <c r="K31" s="46">
        <f t="shared" si="11"/>
        <v>-9</v>
      </c>
      <c r="L31" s="47"/>
      <c r="M31" s="48">
        <f>K31*-1</f>
        <v>9</v>
      </c>
      <c r="N31" s="38"/>
    </row>
    <row r="32" s="32" customFormat="1" ht="18" customHeight="1" spans="1:14">
      <c r="A32" s="36">
        <f t="shared" si="8"/>
        <v>31</v>
      </c>
      <c r="B32" s="39" t="s">
        <v>33</v>
      </c>
      <c r="C32" s="40" t="s">
        <v>213</v>
      </c>
      <c r="D32" s="36">
        <v>2479</v>
      </c>
      <c r="E32" s="39" t="s">
        <v>481</v>
      </c>
      <c r="F32" s="41">
        <v>28574</v>
      </c>
      <c r="G32" s="38">
        <v>1.5</v>
      </c>
      <c r="H32" s="38">
        <v>47</v>
      </c>
      <c r="I32" s="38">
        <v>48</v>
      </c>
      <c r="J32" s="45">
        <f t="shared" si="10"/>
        <v>1.02127659574468</v>
      </c>
      <c r="K32" s="46">
        <f t="shared" si="11"/>
        <v>1</v>
      </c>
      <c r="L32" s="47">
        <f>K32*0.5</f>
        <v>0.5</v>
      </c>
      <c r="M32" s="48"/>
      <c r="N32" s="38"/>
    </row>
    <row r="33" s="32" customFormat="1" ht="18" customHeight="1" spans="1:14">
      <c r="A33" s="36">
        <f t="shared" ref="A33:A38" si="12">ROW()-1</f>
        <v>32</v>
      </c>
      <c r="B33" s="36" t="s">
        <v>33</v>
      </c>
      <c r="C33" s="36" t="s">
        <v>189</v>
      </c>
      <c r="D33" s="36">
        <v>2483</v>
      </c>
      <c r="E33" s="37" t="s">
        <v>482</v>
      </c>
      <c r="F33" s="36">
        <v>4302</v>
      </c>
      <c r="G33" s="38">
        <v>1.5</v>
      </c>
      <c r="H33" s="38">
        <v>47</v>
      </c>
      <c r="I33" s="38">
        <v>35</v>
      </c>
      <c r="J33" s="45">
        <f t="shared" si="10"/>
        <v>0.74468085106383</v>
      </c>
      <c r="K33" s="46">
        <f t="shared" si="11"/>
        <v>-12</v>
      </c>
      <c r="L33" s="47"/>
      <c r="M33" s="48">
        <f>K33*-1</f>
        <v>12</v>
      </c>
      <c r="N33" s="38"/>
    </row>
    <row r="34" s="32" customFormat="1" ht="18" customHeight="1" spans="1:14">
      <c r="A34" s="36">
        <f t="shared" si="12"/>
        <v>33</v>
      </c>
      <c r="B34" s="36" t="s">
        <v>29</v>
      </c>
      <c r="C34" s="36" t="s">
        <v>297</v>
      </c>
      <c r="D34" s="36">
        <v>2497</v>
      </c>
      <c r="E34" s="37" t="s">
        <v>483</v>
      </c>
      <c r="F34" s="36">
        <v>12921</v>
      </c>
      <c r="G34" s="38">
        <v>1</v>
      </c>
      <c r="H34" s="38">
        <f t="shared" ref="H34:H39" si="13">G34*31</f>
        <v>31</v>
      </c>
      <c r="I34" s="38">
        <v>28</v>
      </c>
      <c r="J34" s="45">
        <f t="shared" si="10"/>
        <v>0.903225806451613</v>
      </c>
      <c r="K34" s="46">
        <f t="shared" si="11"/>
        <v>-3</v>
      </c>
      <c r="L34" s="47"/>
      <c r="M34" s="48">
        <f>K34*-1</f>
        <v>3</v>
      </c>
      <c r="N34" s="38"/>
    </row>
    <row r="35" s="32" customFormat="1" ht="18" customHeight="1" spans="1:14">
      <c r="A35" s="36">
        <f t="shared" si="12"/>
        <v>34</v>
      </c>
      <c r="B35" s="36" t="s">
        <v>29</v>
      </c>
      <c r="C35" s="36" t="s">
        <v>297</v>
      </c>
      <c r="D35" s="36">
        <v>2497</v>
      </c>
      <c r="E35" s="37" t="s">
        <v>484</v>
      </c>
      <c r="F35" s="36">
        <v>15614</v>
      </c>
      <c r="G35" s="38">
        <v>1</v>
      </c>
      <c r="H35" s="38">
        <f t="shared" si="13"/>
        <v>31</v>
      </c>
      <c r="I35" s="38">
        <v>28</v>
      </c>
      <c r="J35" s="45">
        <f t="shared" si="10"/>
        <v>0.903225806451613</v>
      </c>
      <c r="K35" s="46">
        <f t="shared" si="11"/>
        <v>-3</v>
      </c>
      <c r="L35" s="47"/>
      <c r="M35" s="48">
        <f>K35*-1</f>
        <v>3</v>
      </c>
      <c r="N35" s="38"/>
    </row>
    <row r="36" s="32" customFormat="1" ht="18" customHeight="1" spans="1:14">
      <c r="A36" s="36">
        <f t="shared" si="12"/>
        <v>35</v>
      </c>
      <c r="B36" s="36" t="s">
        <v>29</v>
      </c>
      <c r="C36" s="36" t="s">
        <v>297</v>
      </c>
      <c r="D36" s="36">
        <v>2497</v>
      </c>
      <c r="E36" s="37" t="s">
        <v>485</v>
      </c>
      <c r="F36" s="36">
        <v>5641</v>
      </c>
      <c r="G36" s="38">
        <v>1</v>
      </c>
      <c r="H36" s="38">
        <f t="shared" si="13"/>
        <v>31</v>
      </c>
      <c r="I36" s="38">
        <v>12</v>
      </c>
      <c r="J36" s="45">
        <f t="shared" si="10"/>
        <v>0.387096774193548</v>
      </c>
      <c r="K36" s="46">
        <f t="shared" si="11"/>
        <v>-19</v>
      </c>
      <c r="L36" s="47"/>
      <c r="M36" s="48">
        <f>K36*-1</f>
        <v>19</v>
      </c>
      <c r="N36" s="38"/>
    </row>
    <row r="37" s="32" customFormat="1" ht="18" customHeight="1" spans="1:14">
      <c r="A37" s="36">
        <f t="shared" si="12"/>
        <v>36</v>
      </c>
      <c r="B37" s="36" t="s">
        <v>29</v>
      </c>
      <c r="C37" s="36" t="s">
        <v>291</v>
      </c>
      <c r="D37" s="36">
        <v>2512</v>
      </c>
      <c r="E37" s="37" t="s">
        <v>486</v>
      </c>
      <c r="F37" s="36">
        <v>6303</v>
      </c>
      <c r="G37" s="38">
        <v>2</v>
      </c>
      <c r="H37" s="38">
        <f t="shared" si="13"/>
        <v>62</v>
      </c>
      <c r="I37" s="38">
        <v>69</v>
      </c>
      <c r="J37" s="45">
        <f t="shared" si="10"/>
        <v>1.11290322580645</v>
      </c>
      <c r="K37" s="46">
        <f t="shared" si="11"/>
        <v>7</v>
      </c>
      <c r="L37" s="47">
        <f>K37*0.5</f>
        <v>3.5</v>
      </c>
      <c r="M37" s="48"/>
      <c r="N37" s="38"/>
    </row>
    <row r="38" s="32" customFormat="1" ht="18" customHeight="1" spans="1:14">
      <c r="A38" s="36">
        <f t="shared" si="12"/>
        <v>37</v>
      </c>
      <c r="B38" s="36" t="s">
        <v>29</v>
      </c>
      <c r="C38" s="36" t="s">
        <v>291</v>
      </c>
      <c r="D38" s="36">
        <v>2512</v>
      </c>
      <c r="E38" s="37" t="s">
        <v>487</v>
      </c>
      <c r="F38" s="36">
        <v>7046</v>
      </c>
      <c r="G38" s="38">
        <v>2</v>
      </c>
      <c r="H38" s="38">
        <f t="shared" si="13"/>
        <v>62</v>
      </c>
      <c r="I38" s="38">
        <v>80</v>
      </c>
      <c r="J38" s="45">
        <f t="shared" si="10"/>
        <v>1.29032258064516</v>
      </c>
      <c r="K38" s="46">
        <f t="shared" si="11"/>
        <v>18</v>
      </c>
      <c r="L38" s="47">
        <f>K38*0.5</f>
        <v>9</v>
      </c>
      <c r="M38" s="48"/>
      <c r="N38" s="38"/>
    </row>
    <row r="39" s="32" customFormat="1" ht="18" customHeight="1" spans="1:14">
      <c r="A39" s="36">
        <f t="shared" ref="A39:A70" si="14">ROW()-1</f>
        <v>38</v>
      </c>
      <c r="B39" s="36" t="s">
        <v>29</v>
      </c>
      <c r="C39" s="36" t="s">
        <v>291</v>
      </c>
      <c r="D39" s="36">
        <v>2512</v>
      </c>
      <c r="E39" s="37" t="s">
        <v>488</v>
      </c>
      <c r="F39" s="36">
        <v>10205</v>
      </c>
      <c r="G39" s="38">
        <v>2</v>
      </c>
      <c r="H39" s="38">
        <f t="shared" si="13"/>
        <v>62</v>
      </c>
      <c r="I39" s="38">
        <v>56</v>
      </c>
      <c r="J39" s="45">
        <f t="shared" si="10"/>
        <v>0.903225806451613</v>
      </c>
      <c r="K39" s="46">
        <f t="shared" si="11"/>
        <v>-6</v>
      </c>
      <c r="L39" s="47"/>
      <c r="M39" s="48">
        <f>K39*-1</f>
        <v>6</v>
      </c>
      <c r="N39" s="38"/>
    </row>
    <row r="40" s="32" customFormat="1" ht="18" customHeight="1" spans="1:14">
      <c r="A40" s="36">
        <f t="shared" si="14"/>
        <v>39</v>
      </c>
      <c r="B40" s="36" t="s">
        <v>29</v>
      </c>
      <c r="C40" s="36" t="s">
        <v>288</v>
      </c>
      <c r="D40" s="36">
        <v>2520</v>
      </c>
      <c r="E40" s="37" t="s">
        <v>489</v>
      </c>
      <c r="F40" s="36">
        <v>9331</v>
      </c>
      <c r="G40" s="38">
        <v>1.3</v>
      </c>
      <c r="H40" s="38">
        <v>40</v>
      </c>
      <c r="I40" s="38">
        <v>40</v>
      </c>
      <c r="J40" s="45">
        <f t="shared" si="10"/>
        <v>1</v>
      </c>
      <c r="K40" s="46"/>
      <c r="L40" s="47"/>
      <c r="M40" s="48"/>
      <c r="N40" s="38"/>
    </row>
    <row r="41" s="32" customFormat="1" ht="18" customHeight="1" spans="1:14">
      <c r="A41" s="36">
        <f t="shared" si="14"/>
        <v>40</v>
      </c>
      <c r="B41" s="36" t="s">
        <v>29</v>
      </c>
      <c r="C41" s="36" t="s">
        <v>288</v>
      </c>
      <c r="D41" s="36">
        <v>2520</v>
      </c>
      <c r="E41" s="37" t="s">
        <v>490</v>
      </c>
      <c r="F41" s="36">
        <v>13581</v>
      </c>
      <c r="G41" s="38">
        <v>1.3</v>
      </c>
      <c r="H41" s="38">
        <v>40</v>
      </c>
      <c r="I41" s="38">
        <v>46</v>
      </c>
      <c r="J41" s="45">
        <f t="shared" si="10"/>
        <v>1.15</v>
      </c>
      <c r="K41" s="46">
        <f t="shared" si="11"/>
        <v>6</v>
      </c>
      <c r="L41" s="47">
        <f>K41*0.5</f>
        <v>3</v>
      </c>
      <c r="M41" s="48"/>
      <c r="N41" s="38"/>
    </row>
    <row r="42" s="32" customFormat="1" ht="18" customHeight="1" spans="1:14">
      <c r="A42" s="36">
        <f t="shared" si="14"/>
        <v>41</v>
      </c>
      <c r="B42" s="36" t="s">
        <v>33</v>
      </c>
      <c r="C42" s="36" t="s">
        <v>288</v>
      </c>
      <c r="D42" s="36">
        <v>2520</v>
      </c>
      <c r="E42" s="36" t="s">
        <v>491</v>
      </c>
      <c r="F42" s="36">
        <v>7279</v>
      </c>
      <c r="G42" s="38">
        <v>1.3</v>
      </c>
      <c r="H42" s="38">
        <v>40</v>
      </c>
      <c r="I42" s="38">
        <v>40</v>
      </c>
      <c r="J42" s="45">
        <f t="shared" si="10"/>
        <v>1</v>
      </c>
      <c r="K42" s="46"/>
      <c r="L42" s="47"/>
      <c r="M42" s="48"/>
      <c r="N42" s="38"/>
    </row>
    <row r="43" s="32" customFormat="1" ht="18" customHeight="1" spans="1:14">
      <c r="A43" s="36">
        <f t="shared" si="14"/>
        <v>42</v>
      </c>
      <c r="B43" s="36" t="s">
        <v>29</v>
      </c>
      <c r="C43" s="36" t="s">
        <v>305</v>
      </c>
      <c r="D43" s="36">
        <v>2526</v>
      </c>
      <c r="E43" s="37" t="s">
        <v>492</v>
      </c>
      <c r="F43" s="36">
        <v>4325</v>
      </c>
      <c r="G43" s="38">
        <v>2</v>
      </c>
      <c r="H43" s="38">
        <f>G43*31</f>
        <v>62</v>
      </c>
      <c r="I43" s="38">
        <v>64</v>
      </c>
      <c r="J43" s="45">
        <f t="shared" si="10"/>
        <v>1.03225806451613</v>
      </c>
      <c r="K43" s="46">
        <f t="shared" si="11"/>
        <v>2</v>
      </c>
      <c r="L43" s="47">
        <f>K43*0.5</f>
        <v>1</v>
      </c>
      <c r="M43" s="48"/>
      <c r="N43" s="38"/>
    </row>
    <row r="44" s="32" customFormat="1" ht="18" customHeight="1" spans="1:14">
      <c r="A44" s="36">
        <f t="shared" si="14"/>
        <v>43</v>
      </c>
      <c r="B44" s="36" t="s">
        <v>29</v>
      </c>
      <c r="C44" s="36" t="s">
        <v>305</v>
      </c>
      <c r="D44" s="36">
        <v>2526</v>
      </c>
      <c r="E44" s="37" t="s">
        <v>493</v>
      </c>
      <c r="F44" s="36">
        <v>8338</v>
      </c>
      <c r="G44" s="38">
        <v>2</v>
      </c>
      <c r="H44" s="38">
        <f>G44*31</f>
        <v>62</v>
      </c>
      <c r="I44" s="38">
        <v>64</v>
      </c>
      <c r="J44" s="45">
        <f t="shared" si="10"/>
        <v>1.03225806451613</v>
      </c>
      <c r="K44" s="46">
        <f t="shared" si="11"/>
        <v>2</v>
      </c>
      <c r="L44" s="47">
        <f>K44*0.5</f>
        <v>1</v>
      </c>
      <c r="M44" s="48"/>
      <c r="N44" s="38"/>
    </row>
    <row r="45" s="32" customFormat="1" ht="18" customHeight="1" spans="1:14">
      <c r="A45" s="36">
        <f t="shared" si="14"/>
        <v>44</v>
      </c>
      <c r="B45" s="36" t="s">
        <v>33</v>
      </c>
      <c r="C45" s="36" t="s">
        <v>204</v>
      </c>
      <c r="D45" s="36">
        <v>2527</v>
      </c>
      <c r="E45" s="37" t="s">
        <v>494</v>
      </c>
      <c r="F45" s="36">
        <v>4301</v>
      </c>
      <c r="G45" s="38">
        <v>2</v>
      </c>
      <c r="H45" s="38">
        <f>G45*31</f>
        <v>62</v>
      </c>
      <c r="I45" s="38">
        <v>81</v>
      </c>
      <c r="J45" s="45">
        <f t="shared" ref="J45:J77" si="15">I45/H45</f>
        <v>1.30645161290323</v>
      </c>
      <c r="K45" s="46">
        <f t="shared" si="11"/>
        <v>19</v>
      </c>
      <c r="L45" s="47">
        <f>K45*0.5</f>
        <v>9.5</v>
      </c>
      <c r="M45" s="48"/>
      <c r="N45" s="38"/>
    </row>
    <row r="46" s="32" customFormat="1" ht="18" customHeight="1" spans="1:14">
      <c r="A46" s="36">
        <f t="shared" si="14"/>
        <v>45</v>
      </c>
      <c r="B46" s="41" t="s">
        <v>33</v>
      </c>
      <c r="C46" s="42" t="s">
        <v>204</v>
      </c>
      <c r="D46" s="36">
        <v>2527</v>
      </c>
      <c r="E46" s="40" t="s">
        <v>495</v>
      </c>
      <c r="F46" s="36">
        <v>28421</v>
      </c>
      <c r="G46" s="38">
        <v>2</v>
      </c>
      <c r="H46" s="38">
        <f>G46*31</f>
        <v>62</v>
      </c>
      <c r="I46" s="38">
        <v>51</v>
      </c>
      <c r="J46" s="45">
        <f t="shared" si="15"/>
        <v>0.82258064516129</v>
      </c>
      <c r="K46" s="46">
        <f t="shared" si="11"/>
        <v>-11</v>
      </c>
      <c r="L46" s="47"/>
      <c r="M46" s="48">
        <f t="shared" ref="M46:M58" si="16">K46*-1</f>
        <v>11</v>
      </c>
      <c r="N46" s="38"/>
    </row>
    <row r="47" s="32" customFormat="1" ht="18" customHeight="1" spans="1:14">
      <c r="A47" s="36">
        <f t="shared" si="14"/>
        <v>46</v>
      </c>
      <c r="B47" s="36" t="s">
        <v>33</v>
      </c>
      <c r="C47" s="36" t="s">
        <v>496</v>
      </c>
      <c r="D47" s="36">
        <v>2559</v>
      </c>
      <c r="E47" s="37" t="s">
        <v>497</v>
      </c>
      <c r="F47" s="36">
        <v>7583</v>
      </c>
      <c r="G47" s="38">
        <v>1</v>
      </c>
      <c r="H47" s="38">
        <v>31</v>
      </c>
      <c r="I47" s="38">
        <v>25</v>
      </c>
      <c r="J47" s="45">
        <f t="shared" si="15"/>
        <v>0.806451612903226</v>
      </c>
      <c r="K47" s="46">
        <f t="shared" si="11"/>
        <v>-6</v>
      </c>
      <c r="L47" s="47"/>
      <c r="M47" s="48">
        <f t="shared" si="16"/>
        <v>6</v>
      </c>
      <c r="N47" s="38"/>
    </row>
    <row r="48" s="32" customFormat="1" ht="18" customHeight="1" spans="1:14">
      <c r="A48" s="36">
        <f t="shared" si="14"/>
        <v>47</v>
      </c>
      <c r="B48" s="36" t="s">
        <v>33</v>
      </c>
      <c r="C48" s="36" t="s">
        <v>496</v>
      </c>
      <c r="D48" s="36">
        <v>2559</v>
      </c>
      <c r="E48" s="37" t="s">
        <v>498</v>
      </c>
      <c r="F48" s="36">
        <v>10932</v>
      </c>
      <c r="G48" s="38">
        <v>1</v>
      </c>
      <c r="H48" s="38">
        <v>31</v>
      </c>
      <c r="I48" s="38">
        <v>27</v>
      </c>
      <c r="J48" s="45">
        <f t="shared" si="15"/>
        <v>0.870967741935484</v>
      </c>
      <c r="K48" s="46">
        <f t="shared" si="11"/>
        <v>-4</v>
      </c>
      <c r="L48" s="47"/>
      <c r="M48" s="48">
        <f t="shared" si="16"/>
        <v>4</v>
      </c>
      <c r="N48" s="38"/>
    </row>
    <row r="49" s="32" customFormat="1" ht="18" customHeight="1" spans="1:14">
      <c r="A49" s="36">
        <f t="shared" si="14"/>
        <v>48</v>
      </c>
      <c r="B49" s="36" t="s">
        <v>33</v>
      </c>
      <c r="C49" s="36" t="s">
        <v>496</v>
      </c>
      <c r="D49" s="36">
        <v>2559</v>
      </c>
      <c r="E49" s="37" t="s">
        <v>499</v>
      </c>
      <c r="F49" s="36">
        <v>13019</v>
      </c>
      <c r="G49" s="38">
        <v>1</v>
      </c>
      <c r="H49" s="38">
        <v>31</v>
      </c>
      <c r="I49" s="38">
        <v>13</v>
      </c>
      <c r="J49" s="45">
        <f t="shared" si="15"/>
        <v>0.419354838709677</v>
      </c>
      <c r="K49" s="46">
        <f t="shared" si="11"/>
        <v>-18</v>
      </c>
      <c r="L49" s="47"/>
      <c r="M49" s="48">
        <f t="shared" si="16"/>
        <v>18</v>
      </c>
      <c r="N49" s="38"/>
    </row>
    <row r="50" s="32" customFormat="1" ht="18" customHeight="1" spans="1:14">
      <c r="A50" s="36">
        <f t="shared" si="14"/>
        <v>49</v>
      </c>
      <c r="B50" s="36" t="s">
        <v>33</v>
      </c>
      <c r="C50" s="36" t="s">
        <v>500</v>
      </c>
      <c r="D50" s="36">
        <v>2573</v>
      </c>
      <c r="E50" s="37" t="s">
        <v>501</v>
      </c>
      <c r="F50" s="36">
        <v>4044</v>
      </c>
      <c r="G50" s="38">
        <v>3</v>
      </c>
      <c r="H50" s="38">
        <f>G50*31</f>
        <v>93</v>
      </c>
      <c r="I50" s="38">
        <v>69</v>
      </c>
      <c r="J50" s="45">
        <f t="shared" si="15"/>
        <v>0.741935483870968</v>
      </c>
      <c r="K50" s="46">
        <f t="shared" si="11"/>
        <v>-24</v>
      </c>
      <c r="L50" s="47"/>
      <c r="M50" s="48">
        <f t="shared" si="16"/>
        <v>24</v>
      </c>
      <c r="N50" s="38"/>
    </row>
    <row r="51" s="32" customFormat="1" ht="18" customHeight="1" spans="1:14">
      <c r="A51" s="36">
        <f t="shared" si="14"/>
        <v>50</v>
      </c>
      <c r="B51" s="36" t="s">
        <v>33</v>
      </c>
      <c r="C51" s="36" t="s">
        <v>500</v>
      </c>
      <c r="D51" s="36">
        <v>2573</v>
      </c>
      <c r="E51" s="37" t="s">
        <v>502</v>
      </c>
      <c r="F51" s="36">
        <v>4444</v>
      </c>
      <c r="G51" s="38">
        <v>3</v>
      </c>
      <c r="H51" s="38">
        <f>G51*31</f>
        <v>93</v>
      </c>
      <c r="I51" s="38">
        <v>32</v>
      </c>
      <c r="J51" s="45">
        <f t="shared" si="15"/>
        <v>0.344086021505376</v>
      </c>
      <c r="K51" s="46">
        <f t="shared" si="11"/>
        <v>-61</v>
      </c>
      <c r="L51" s="47"/>
      <c r="M51" s="48">
        <v>40</v>
      </c>
      <c r="N51" s="38"/>
    </row>
    <row r="52" s="32" customFormat="1" ht="18" customHeight="1" spans="1:14">
      <c r="A52" s="36">
        <f t="shared" si="14"/>
        <v>51</v>
      </c>
      <c r="B52" s="36" t="s">
        <v>33</v>
      </c>
      <c r="C52" s="36" t="s">
        <v>500</v>
      </c>
      <c r="D52" s="36">
        <v>2573</v>
      </c>
      <c r="E52" s="37" t="s">
        <v>503</v>
      </c>
      <c r="F52" s="36">
        <v>14418</v>
      </c>
      <c r="G52" s="38">
        <v>3</v>
      </c>
      <c r="H52" s="38">
        <f>G52*31</f>
        <v>93</v>
      </c>
      <c r="I52" s="38">
        <v>62</v>
      </c>
      <c r="J52" s="45">
        <f t="shared" si="15"/>
        <v>0.666666666666667</v>
      </c>
      <c r="K52" s="46">
        <f t="shared" si="11"/>
        <v>-31</v>
      </c>
      <c r="L52" s="47"/>
      <c r="M52" s="48">
        <f t="shared" si="16"/>
        <v>31</v>
      </c>
      <c r="N52" s="38"/>
    </row>
    <row r="53" s="32" customFormat="1" ht="18" customHeight="1" spans="1:14">
      <c r="A53" s="36">
        <f t="shared" si="14"/>
        <v>52</v>
      </c>
      <c r="B53" s="36" t="s">
        <v>25</v>
      </c>
      <c r="C53" s="36" t="s">
        <v>348</v>
      </c>
      <c r="D53" s="36">
        <v>2595</v>
      </c>
      <c r="E53" s="37" t="s">
        <v>504</v>
      </c>
      <c r="F53" s="36">
        <v>10613</v>
      </c>
      <c r="G53" s="38">
        <v>2.5</v>
      </c>
      <c r="H53" s="38">
        <v>78</v>
      </c>
      <c r="I53" s="38">
        <v>47</v>
      </c>
      <c r="J53" s="45">
        <f t="shared" si="15"/>
        <v>0.602564102564103</v>
      </c>
      <c r="K53" s="46">
        <f t="shared" si="11"/>
        <v>-31</v>
      </c>
      <c r="L53" s="47"/>
      <c r="M53" s="48">
        <f t="shared" si="16"/>
        <v>31</v>
      </c>
      <c r="N53" s="38"/>
    </row>
    <row r="54" s="32" customFormat="1" ht="18" customHeight="1" spans="1:14">
      <c r="A54" s="36">
        <f t="shared" si="14"/>
        <v>53</v>
      </c>
      <c r="B54" s="36" t="s">
        <v>25</v>
      </c>
      <c r="C54" s="36" t="s">
        <v>348</v>
      </c>
      <c r="D54" s="36">
        <v>2595</v>
      </c>
      <c r="E54" s="37" t="s">
        <v>505</v>
      </c>
      <c r="F54" s="36">
        <v>7107</v>
      </c>
      <c r="G54" s="38">
        <v>2.5</v>
      </c>
      <c r="H54" s="38">
        <v>78</v>
      </c>
      <c r="I54" s="38">
        <v>35</v>
      </c>
      <c r="J54" s="45">
        <f t="shared" si="15"/>
        <v>0.448717948717949</v>
      </c>
      <c r="K54" s="46">
        <f t="shared" si="11"/>
        <v>-43</v>
      </c>
      <c r="L54" s="47"/>
      <c r="M54" s="48">
        <v>40</v>
      </c>
      <c r="N54" s="38"/>
    </row>
    <row r="55" s="32" customFormat="1" ht="18" customHeight="1" spans="1:14">
      <c r="A55" s="36">
        <f t="shared" si="14"/>
        <v>54</v>
      </c>
      <c r="B55" s="36" t="s">
        <v>25</v>
      </c>
      <c r="C55" s="36" t="s">
        <v>348</v>
      </c>
      <c r="D55" s="36">
        <v>2595</v>
      </c>
      <c r="E55" s="36" t="s">
        <v>506</v>
      </c>
      <c r="F55" s="36">
        <v>9563</v>
      </c>
      <c r="G55" s="38">
        <v>2.5</v>
      </c>
      <c r="H55" s="38">
        <v>78</v>
      </c>
      <c r="I55" s="38">
        <v>49</v>
      </c>
      <c r="J55" s="45">
        <f t="shared" si="15"/>
        <v>0.628205128205128</v>
      </c>
      <c r="K55" s="46">
        <f t="shared" si="11"/>
        <v>-29</v>
      </c>
      <c r="L55" s="47"/>
      <c r="M55" s="48">
        <f t="shared" si="16"/>
        <v>29</v>
      </c>
      <c r="N55" s="38"/>
    </row>
    <row r="56" s="32" customFormat="1" ht="18" customHeight="1" spans="1:14">
      <c r="A56" s="36">
        <f t="shared" si="14"/>
        <v>55</v>
      </c>
      <c r="B56" s="36" t="s">
        <v>25</v>
      </c>
      <c r="C56" s="36" t="s">
        <v>348</v>
      </c>
      <c r="D56" s="36">
        <v>2595</v>
      </c>
      <c r="E56" s="39" t="s">
        <v>507</v>
      </c>
      <c r="F56" s="36">
        <v>991137</v>
      </c>
      <c r="G56" s="38">
        <v>2.5</v>
      </c>
      <c r="H56" s="38">
        <v>78</v>
      </c>
      <c r="I56" s="38">
        <v>49</v>
      </c>
      <c r="J56" s="45">
        <f t="shared" si="15"/>
        <v>0.628205128205128</v>
      </c>
      <c r="K56" s="46">
        <f t="shared" si="11"/>
        <v>-29</v>
      </c>
      <c r="L56" s="47"/>
      <c r="M56" s="48">
        <f t="shared" si="16"/>
        <v>29</v>
      </c>
      <c r="N56" s="38"/>
    </row>
    <row r="57" s="32" customFormat="1" ht="18" customHeight="1" spans="1:14">
      <c r="A57" s="36">
        <f t="shared" si="14"/>
        <v>56</v>
      </c>
      <c r="B57" s="36" t="s">
        <v>25</v>
      </c>
      <c r="C57" s="36" t="s">
        <v>348</v>
      </c>
      <c r="D57" s="36">
        <v>2595</v>
      </c>
      <c r="E57" s="37" t="s">
        <v>508</v>
      </c>
      <c r="F57" s="36">
        <v>16079</v>
      </c>
      <c r="G57" s="38">
        <v>2.5</v>
      </c>
      <c r="H57" s="38">
        <v>78</v>
      </c>
      <c r="I57" s="38">
        <v>29</v>
      </c>
      <c r="J57" s="45">
        <f t="shared" si="15"/>
        <v>0.371794871794872</v>
      </c>
      <c r="K57" s="46">
        <f t="shared" si="11"/>
        <v>-49</v>
      </c>
      <c r="L57" s="47"/>
      <c r="M57" s="48">
        <v>40</v>
      </c>
      <c r="N57" s="38"/>
    </row>
    <row r="58" s="32" customFormat="1" ht="18" customHeight="1" spans="1:14">
      <c r="A58" s="36">
        <f t="shared" si="14"/>
        <v>57</v>
      </c>
      <c r="B58" s="36" t="s">
        <v>21</v>
      </c>
      <c r="C58" s="36" t="s">
        <v>412</v>
      </c>
      <c r="D58" s="36">
        <v>2713</v>
      </c>
      <c r="E58" s="37" t="s">
        <v>509</v>
      </c>
      <c r="F58" s="36">
        <v>11004</v>
      </c>
      <c r="G58" s="38">
        <v>2</v>
      </c>
      <c r="H58" s="38">
        <f>G58*31</f>
        <v>62</v>
      </c>
      <c r="I58" s="38">
        <v>28</v>
      </c>
      <c r="J58" s="45">
        <f t="shared" si="15"/>
        <v>0.451612903225806</v>
      </c>
      <c r="K58" s="46">
        <f t="shared" si="11"/>
        <v>-34</v>
      </c>
      <c r="L58" s="47"/>
      <c r="M58" s="48">
        <f t="shared" si="16"/>
        <v>34</v>
      </c>
      <c r="N58" s="38"/>
    </row>
    <row r="59" s="32" customFormat="1" ht="18" customHeight="1" spans="1:14">
      <c r="A59" s="36">
        <f t="shared" si="14"/>
        <v>58</v>
      </c>
      <c r="B59" s="36" t="s">
        <v>21</v>
      </c>
      <c r="C59" s="36" t="s">
        <v>412</v>
      </c>
      <c r="D59" s="36">
        <v>2713</v>
      </c>
      <c r="E59" s="37" t="s">
        <v>510</v>
      </c>
      <c r="F59" s="36">
        <v>11537</v>
      </c>
      <c r="G59" s="38">
        <v>2</v>
      </c>
      <c r="H59" s="38">
        <f>G59*31</f>
        <v>62</v>
      </c>
      <c r="I59" s="38">
        <v>63</v>
      </c>
      <c r="J59" s="45">
        <f t="shared" si="15"/>
        <v>1.01612903225806</v>
      </c>
      <c r="K59" s="46">
        <f t="shared" si="11"/>
        <v>1</v>
      </c>
      <c r="L59" s="47">
        <f>K59*0.5</f>
        <v>0.5</v>
      </c>
      <c r="M59" s="48"/>
      <c r="N59" s="38"/>
    </row>
    <row r="60" s="32" customFormat="1" ht="18" customHeight="1" spans="1:14">
      <c r="A60" s="36">
        <f t="shared" si="14"/>
        <v>59</v>
      </c>
      <c r="B60" s="36" t="s">
        <v>29</v>
      </c>
      <c r="C60" s="36" t="s">
        <v>308</v>
      </c>
      <c r="D60" s="36">
        <v>2714</v>
      </c>
      <c r="E60" s="37" t="s">
        <v>511</v>
      </c>
      <c r="F60" s="36">
        <v>11382</v>
      </c>
      <c r="G60" s="38">
        <v>1.5</v>
      </c>
      <c r="H60" s="38">
        <v>47</v>
      </c>
      <c r="I60" s="38">
        <v>50</v>
      </c>
      <c r="J60" s="45">
        <f t="shared" si="15"/>
        <v>1.06382978723404</v>
      </c>
      <c r="K60" s="46">
        <f t="shared" si="11"/>
        <v>3</v>
      </c>
      <c r="L60" s="47">
        <f>K60*0.5</f>
        <v>1.5</v>
      </c>
      <c r="M60" s="48"/>
      <c r="N60" s="38"/>
    </row>
    <row r="61" s="32" customFormat="1" ht="18" customHeight="1" spans="1:14">
      <c r="A61" s="36">
        <f t="shared" si="14"/>
        <v>60</v>
      </c>
      <c r="B61" s="36" t="s">
        <v>29</v>
      </c>
      <c r="C61" s="36" t="s">
        <v>308</v>
      </c>
      <c r="D61" s="36">
        <v>2714</v>
      </c>
      <c r="E61" s="37" t="s">
        <v>512</v>
      </c>
      <c r="F61" s="36">
        <v>9749</v>
      </c>
      <c r="G61" s="38">
        <v>1.5</v>
      </c>
      <c r="H61" s="38">
        <v>47</v>
      </c>
      <c r="I61" s="38">
        <v>49</v>
      </c>
      <c r="J61" s="45">
        <f t="shared" si="15"/>
        <v>1.04255319148936</v>
      </c>
      <c r="K61" s="46">
        <f t="shared" si="11"/>
        <v>2</v>
      </c>
      <c r="L61" s="47">
        <f>K61*0.5</f>
        <v>1</v>
      </c>
      <c r="M61" s="48"/>
      <c r="N61" s="38"/>
    </row>
    <row r="62" s="32" customFormat="1" ht="18" customHeight="1" spans="1:14">
      <c r="A62" s="36">
        <f t="shared" si="14"/>
        <v>61</v>
      </c>
      <c r="B62" s="36" t="s">
        <v>21</v>
      </c>
      <c r="C62" s="36" t="s">
        <v>409</v>
      </c>
      <c r="D62" s="36">
        <v>2715</v>
      </c>
      <c r="E62" s="37" t="s">
        <v>513</v>
      </c>
      <c r="F62" s="36">
        <v>5501</v>
      </c>
      <c r="G62" s="38">
        <v>2</v>
      </c>
      <c r="H62" s="38">
        <f>G62*31</f>
        <v>62</v>
      </c>
      <c r="I62" s="38">
        <v>35</v>
      </c>
      <c r="J62" s="45">
        <f t="shared" si="15"/>
        <v>0.564516129032258</v>
      </c>
      <c r="K62" s="46">
        <f t="shared" si="11"/>
        <v>-27</v>
      </c>
      <c r="L62" s="47"/>
      <c r="M62" s="48">
        <f>K62*-1</f>
        <v>27</v>
      </c>
      <c r="N62" s="38"/>
    </row>
    <row r="63" s="32" customFormat="1" ht="18" customHeight="1" spans="1:14">
      <c r="A63" s="36">
        <f t="shared" si="14"/>
        <v>62</v>
      </c>
      <c r="B63" s="36" t="s">
        <v>17</v>
      </c>
      <c r="C63" s="36" t="s">
        <v>514</v>
      </c>
      <c r="D63" s="36">
        <v>2717</v>
      </c>
      <c r="E63" s="37" t="s">
        <v>515</v>
      </c>
      <c r="F63" s="36">
        <v>13209</v>
      </c>
      <c r="G63" s="38">
        <v>1</v>
      </c>
      <c r="H63" s="38">
        <f>G63*31</f>
        <v>31</v>
      </c>
      <c r="I63" s="38">
        <v>34</v>
      </c>
      <c r="J63" s="45">
        <f t="shared" si="15"/>
        <v>1.09677419354839</v>
      </c>
      <c r="K63" s="46">
        <f t="shared" ref="K63:K77" si="17">I63-H63</f>
        <v>3</v>
      </c>
      <c r="L63" s="47">
        <f>K63*0.5</f>
        <v>1.5</v>
      </c>
      <c r="M63" s="48"/>
      <c r="N63" s="38"/>
    </row>
    <row r="64" s="32" customFormat="1" ht="18" customHeight="1" spans="1:14">
      <c r="A64" s="36">
        <f t="shared" si="14"/>
        <v>63</v>
      </c>
      <c r="B64" s="36" t="s">
        <v>17</v>
      </c>
      <c r="C64" s="36" t="s">
        <v>514</v>
      </c>
      <c r="D64" s="36">
        <v>2717</v>
      </c>
      <c r="E64" s="37" t="s">
        <v>516</v>
      </c>
      <c r="F64" s="36">
        <v>15329</v>
      </c>
      <c r="G64" s="38">
        <v>1</v>
      </c>
      <c r="H64" s="38">
        <f>G64*31</f>
        <v>31</v>
      </c>
      <c r="I64" s="38">
        <v>28</v>
      </c>
      <c r="J64" s="45">
        <f t="shared" si="15"/>
        <v>0.903225806451613</v>
      </c>
      <c r="K64" s="46">
        <f t="shared" si="17"/>
        <v>-3</v>
      </c>
      <c r="L64" s="47"/>
      <c r="M64" s="48">
        <f>K64*-1</f>
        <v>3</v>
      </c>
      <c r="N64" s="38"/>
    </row>
    <row r="65" s="32" customFormat="1" ht="18" customHeight="1" spans="1:14">
      <c r="A65" s="36">
        <f t="shared" si="14"/>
        <v>64</v>
      </c>
      <c r="B65" s="36" t="s">
        <v>17</v>
      </c>
      <c r="C65" s="36" t="s">
        <v>517</v>
      </c>
      <c r="D65" s="36">
        <v>2722</v>
      </c>
      <c r="E65" s="41" t="s">
        <v>518</v>
      </c>
      <c r="F65" s="41">
        <v>28781</v>
      </c>
      <c r="G65" s="38">
        <v>1.5</v>
      </c>
      <c r="H65" s="38">
        <v>47</v>
      </c>
      <c r="I65" s="38">
        <v>67</v>
      </c>
      <c r="J65" s="45">
        <f t="shared" si="15"/>
        <v>1.42553191489362</v>
      </c>
      <c r="K65" s="46">
        <f t="shared" si="17"/>
        <v>20</v>
      </c>
      <c r="L65" s="47">
        <f>K65*0.5</f>
        <v>10</v>
      </c>
      <c r="M65" s="48"/>
      <c r="N65" s="38"/>
    </row>
    <row r="66" s="32" customFormat="1" ht="18" customHeight="1" spans="1:14">
      <c r="A66" s="36">
        <f t="shared" si="14"/>
        <v>65</v>
      </c>
      <c r="B66" s="36" t="s">
        <v>17</v>
      </c>
      <c r="C66" s="39" t="s">
        <v>517</v>
      </c>
      <c r="D66" s="36">
        <v>2722</v>
      </c>
      <c r="E66" s="41" t="s">
        <v>519</v>
      </c>
      <c r="F66" s="41">
        <v>28782</v>
      </c>
      <c r="G66" s="38">
        <v>1.5</v>
      </c>
      <c r="H66" s="38">
        <v>47</v>
      </c>
      <c r="I66" s="38">
        <v>50</v>
      </c>
      <c r="J66" s="45">
        <f t="shared" si="15"/>
        <v>1.06382978723404</v>
      </c>
      <c r="K66" s="46">
        <f t="shared" si="17"/>
        <v>3</v>
      </c>
      <c r="L66" s="47">
        <f>K66*0.5</f>
        <v>1.5</v>
      </c>
      <c r="M66" s="48"/>
      <c r="N66" s="38"/>
    </row>
    <row r="67" s="32" customFormat="1" ht="18" customHeight="1" spans="1:14">
      <c r="A67" s="36">
        <f t="shared" si="14"/>
        <v>66</v>
      </c>
      <c r="B67" s="36" t="s">
        <v>17</v>
      </c>
      <c r="C67" s="36" t="s">
        <v>22</v>
      </c>
      <c r="D67" s="36">
        <v>2729</v>
      </c>
      <c r="E67" s="37" t="s">
        <v>520</v>
      </c>
      <c r="F67" s="36">
        <v>11323</v>
      </c>
      <c r="G67" s="38">
        <v>1.5</v>
      </c>
      <c r="H67" s="38">
        <v>47</v>
      </c>
      <c r="I67" s="38">
        <v>61</v>
      </c>
      <c r="J67" s="45">
        <f t="shared" si="15"/>
        <v>1.29787234042553</v>
      </c>
      <c r="K67" s="46">
        <f t="shared" si="17"/>
        <v>14</v>
      </c>
      <c r="L67" s="47">
        <f>K67*0.5</f>
        <v>7</v>
      </c>
      <c r="M67" s="48"/>
      <c r="N67" s="38"/>
    </row>
    <row r="68" s="32" customFormat="1" ht="18" customHeight="1" spans="1:14">
      <c r="A68" s="36">
        <f t="shared" si="14"/>
        <v>67</v>
      </c>
      <c r="B68" s="36" t="s">
        <v>17</v>
      </c>
      <c r="C68" s="36" t="s">
        <v>22</v>
      </c>
      <c r="D68" s="36">
        <v>2729</v>
      </c>
      <c r="E68" s="37" t="s">
        <v>521</v>
      </c>
      <c r="F68" s="36">
        <v>5782</v>
      </c>
      <c r="G68" s="38">
        <v>1.5</v>
      </c>
      <c r="H68" s="38">
        <v>47</v>
      </c>
      <c r="I68" s="38">
        <v>43</v>
      </c>
      <c r="J68" s="45">
        <f t="shared" si="15"/>
        <v>0.914893617021277</v>
      </c>
      <c r="K68" s="46">
        <f t="shared" si="17"/>
        <v>-4</v>
      </c>
      <c r="L68" s="47"/>
      <c r="M68" s="48">
        <f>K68*-1</f>
        <v>4</v>
      </c>
      <c r="N68" s="38"/>
    </row>
    <row r="69" s="32" customFormat="1" ht="18" customHeight="1" spans="1:14">
      <c r="A69" s="36">
        <f t="shared" si="14"/>
        <v>68</v>
      </c>
      <c r="B69" s="36" t="s">
        <v>29</v>
      </c>
      <c r="C69" s="36" t="s">
        <v>294</v>
      </c>
      <c r="D69" s="36">
        <v>2730</v>
      </c>
      <c r="E69" s="37" t="s">
        <v>522</v>
      </c>
      <c r="F69" s="36">
        <v>11178</v>
      </c>
      <c r="G69" s="38">
        <v>2</v>
      </c>
      <c r="H69" s="38">
        <f>G69*31</f>
        <v>62</v>
      </c>
      <c r="I69" s="38">
        <v>77</v>
      </c>
      <c r="J69" s="45">
        <f t="shared" si="15"/>
        <v>1.24193548387097</v>
      </c>
      <c r="K69" s="46">
        <f t="shared" si="17"/>
        <v>15</v>
      </c>
      <c r="L69" s="47">
        <f>K69*0.5</f>
        <v>7.5</v>
      </c>
      <c r="M69" s="48"/>
      <c r="N69" s="38"/>
    </row>
    <row r="70" s="32" customFormat="1" ht="18" customHeight="1" spans="1:14">
      <c r="A70" s="36">
        <f t="shared" si="14"/>
        <v>69</v>
      </c>
      <c r="B70" s="36" t="s">
        <v>29</v>
      </c>
      <c r="C70" s="36" t="s">
        <v>294</v>
      </c>
      <c r="D70" s="36">
        <v>2730</v>
      </c>
      <c r="E70" s="39" t="s">
        <v>523</v>
      </c>
      <c r="F70" s="36">
        <v>27710</v>
      </c>
      <c r="G70" s="38">
        <v>2</v>
      </c>
      <c r="H70" s="38">
        <f>G70*31</f>
        <v>62</v>
      </c>
      <c r="I70" s="38">
        <v>75</v>
      </c>
      <c r="J70" s="45">
        <f t="shared" si="15"/>
        <v>1.20967741935484</v>
      </c>
      <c r="K70" s="46">
        <f t="shared" si="17"/>
        <v>13</v>
      </c>
      <c r="L70" s="47">
        <f>K70*0.5</f>
        <v>6.5</v>
      </c>
      <c r="M70" s="48"/>
      <c r="N70" s="38"/>
    </row>
    <row r="71" s="32" customFormat="1" ht="18" customHeight="1" spans="1:14">
      <c r="A71" s="36">
        <f t="shared" ref="A71:A78" si="18">ROW()-1</f>
        <v>70</v>
      </c>
      <c r="B71" s="36" t="s">
        <v>29</v>
      </c>
      <c r="C71" s="36" t="s">
        <v>302</v>
      </c>
      <c r="D71" s="36">
        <v>2735</v>
      </c>
      <c r="E71" s="37" t="s">
        <v>524</v>
      </c>
      <c r="F71" s="36">
        <v>10930</v>
      </c>
      <c r="G71" s="38">
        <v>1</v>
      </c>
      <c r="H71" s="38">
        <f>G71*31</f>
        <v>31</v>
      </c>
      <c r="I71" s="38">
        <v>30</v>
      </c>
      <c r="J71" s="45">
        <f t="shared" si="15"/>
        <v>0.967741935483871</v>
      </c>
      <c r="K71" s="46">
        <f t="shared" si="17"/>
        <v>-1</v>
      </c>
      <c r="L71" s="47"/>
      <c r="M71" s="48">
        <f>K71*-1</f>
        <v>1</v>
      </c>
      <c r="N71" s="38"/>
    </row>
    <row r="72" s="32" customFormat="1" ht="18" customHeight="1" spans="1:14">
      <c r="A72" s="36">
        <f t="shared" si="18"/>
        <v>71</v>
      </c>
      <c r="B72" s="36" t="s">
        <v>29</v>
      </c>
      <c r="C72" s="36" t="s">
        <v>302</v>
      </c>
      <c r="D72" s="36">
        <v>2735</v>
      </c>
      <c r="E72" s="39" t="s">
        <v>525</v>
      </c>
      <c r="F72" s="36">
        <v>14444</v>
      </c>
      <c r="G72" s="38">
        <v>1</v>
      </c>
      <c r="H72" s="38">
        <f>G72*31</f>
        <v>31</v>
      </c>
      <c r="I72" s="38">
        <v>39</v>
      </c>
      <c r="J72" s="45">
        <f t="shared" si="15"/>
        <v>1.25806451612903</v>
      </c>
      <c r="K72" s="46">
        <f t="shared" si="17"/>
        <v>8</v>
      </c>
      <c r="L72" s="47">
        <f>K72*0.5</f>
        <v>4</v>
      </c>
      <c r="M72" s="48"/>
      <c r="N72" s="38"/>
    </row>
    <row r="73" s="32" customFormat="1" ht="18" customHeight="1" spans="1:14">
      <c r="A73" s="36">
        <f t="shared" si="18"/>
        <v>72</v>
      </c>
      <c r="B73" s="36" t="s">
        <v>29</v>
      </c>
      <c r="C73" s="36" t="s">
        <v>302</v>
      </c>
      <c r="D73" s="36">
        <v>2735</v>
      </c>
      <c r="E73" s="40" t="s">
        <v>526</v>
      </c>
      <c r="F73" s="36">
        <v>28404</v>
      </c>
      <c r="G73" s="38">
        <v>1</v>
      </c>
      <c r="H73" s="38">
        <f>G73*31</f>
        <v>31</v>
      </c>
      <c r="I73" s="38">
        <v>17</v>
      </c>
      <c r="J73" s="45">
        <f t="shared" si="15"/>
        <v>0.548387096774194</v>
      </c>
      <c r="K73" s="46">
        <f t="shared" si="17"/>
        <v>-14</v>
      </c>
      <c r="L73" s="47"/>
      <c r="M73" s="48">
        <f>K73*-1</f>
        <v>14</v>
      </c>
      <c r="N73" s="38"/>
    </row>
    <row r="74" s="32" customFormat="1" ht="18" customHeight="1" spans="1:14">
      <c r="A74" s="36">
        <f t="shared" si="18"/>
        <v>73</v>
      </c>
      <c r="B74" s="36" t="s">
        <v>17</v>
      </c>
      <c r="C74" s="36" t="s">
        <v>30</v>
      </c>
      <c r="D74" s="36">
        <v>2738</v>
      </c>
      <c r="E74" s="36" t="s">
        <v>527</v>
      </c>
      <c r="F74" s="36">
        <v>4033</v>
      </c>
      <c r="G74" s="38">
        <v>1.5</v>
      </c>
      <c r="H74" s="38">
        <v>47</v>
      </c>
      <c r="I74" s="38">
        <v>56</v>
      </c>
      <c r="J74" s="45">
        <f t="shared" si="15"/>
        <v>1.19148936170213</v>
      </c>
      <c r="K74" s="46">
        <f t="shared" si="17"/>
        <v>9</v>
      </c>
      <c r="L74" s="47">
        <f>K74*0.5</f>
        <v>4.5</v>
      </c>
      <c r="M74" s="48"/>
      <c r="N74" s="38"/>
    </row>
    <row r="75" s="32" customFormat="1" ht="18" customHeight="1" spans="1:14">
      <c r="A75" s="36">
        <f t="shared" si="18"/>
        <v>74</v>
      </c>
      <c r="B75" s="36" t="s">
        <v>17</v>
      </c>
      <c r="C75" s="36" t="s">
        <v>30</v>
      </c>
      <c r="D75" s="36">
        <v>2738</v>
      </c>
      <c r="E75" s="37" t="s">
        <v>528</v>
      </c>
      <c r="F75" s="36">
        <v>4435</v>
      </c>
      <c r="G75" s="38">
        <v>1.5</v>
      </c>
      <c r="H75" s="38">
        <v>47</v>
      </c>
      <c r="I75" s="38">
        <v>62</v>
      </c>
      <c r="J75" s="45">
        <f t="shared" si="15"/>
        <v>1.31914893617021</v>
      </c>
      <c r="K75" s="46">
        <f t="shared" si="17"/>
        <v>15</v>
      </c>
      <c r="L75" s="47">
        <f>K75*0.5</f>
        <v>7.5</v>
      </c>
      <c r="M75" s="48"/>
      <c r="N75" s="38"/>
    </row>
    <row r="76" s="32" customFormat="1" ht="18" customHeight="1" spans="1:14">
      <c r="A76" s="36">
        <f t="shared" si="18"/>
        <v>75</v>
      </c>
      <c r="B76" s="36" t="s">
        <v>17</v>
      </c>
      <c r="C76" s="42" t="s">
        <v>30</v>
      </c>
      <c r="D76" s="36">
        <v>2738</v>
      </c>
      <c r="E76" s="37" t="s">
        <v>529</v>
      </c>
      <c r="F76" s="36">
        <v>26605</v>
      </c>
      <c r="G76" s="38">
        <v>1.5</v>
      </c>
      <c r="H76" s="38">
        <v>47</v>
      </c>
      <c r="I76" s="38">
        <v>56</v>
      </c>
      <c r="J76" s="45">
        <f t="shared" si="15"/>
        <v>1.19148936170213</v>
      </c>
      <c r="K76" s="46">
        <f t="shared" si="17"/>
        <v>9</v>
      </c>
      <c r="L76" s="47">
        <f>K76*0.5</f>
        <v>4.5</v>
      </c>
      <c r="M76" s="48"/>
      <c r="N76" s="38"/>
    </row>
    <row r="77" s="32" customFormat="1" ht="18" customHeight="1" spans="1:14">
      <c r="A77" s="36">
        <f t="shared" si="18"/>
        <v>76</v>
      </c>
      <c r="B77" s="36" t="s">
        <v>17</v>
      </c>
      <c r="C77" s="42" t="s">
        <v>30</v>
      </c>
      <c r="D77" s="36">
        <v>2738</v>
      </c>
      <c r="E77" s="37" t="s">
        <v>530</v>
      </c>
      <c r="F77" s="36">
        <v>8972</v>
      </c>
      <c r="G77" s="38">
        <v>1.5</v>
      </c>
      <c r="H77" s="38">
        <v>47</v>
      </c>
      <c r="I77" s="38">
        <v>37</v>
      </c>
      <c r="J77" s="45">
        <f t="shared" si="15"/>
        <v>0.787234042553192</v>
      </c>
      <c r="K77" s="46">
        <f t="shared" si="17"/>
        <v>-10</v>
      </c>
      <c r="L77" s="47"/>
      <c r="M77" s="48">
        <f>K77*-1</f>
        <v>10</v>
      </c>
      <c r="N77" s="38"/>
    </row>
    <row r="78" s="32" customFormat="1" ht="18" customHeight="1" spans="1:14">
      <c r="A78" s="36">
        <f t="shared" ref="A78:A87" si="19">ROW()-1</f>
        <v>77</v>
      </c>
      <c r="B78" s="36" t="s">
        <v>17</v>
      </c>
      <c r="C78" s="36" t="s">
        <v>34</v>
      </c>
      <c r="D78" s="36">
        <v>2741</v>
      </c>
      <c r="E78" s="37" t="s">
        <v>531</v>
      </c>
      <c r="F78" s="36">
        <v>6123</v>
      </c>
      <c r="G78" s="38">
        <v>1.5</v>
      </c>
      <c r="H78" s="38">
        <v>47</v>
      </c>
      <c r="I78" s="38">
        <v>47</v>
      </c>
      <c r="J78" s="45">
        <f t="shared" ref="J78:J107" si="20">I78/H78</f>
        <v>1</v>
      </c>
      <c r="K78" s="46">
        <f t="shared" ref="K78:K131" si="21">I78-H78</f>
        <v>0</v>
      </c>
      <c r="L78" s="47"/>
      <c r="M78" s="48"/>
      <c r="N78" s="38"/>
    </row>
    <row r="79" s="32" customFormat="1" ht="18" customHeight="1" spans="1:14">
      <c r="A79" s="36">
        <f t="shared" si="19"/>
        <v>78</v>
      </c>
      <c r="B79" s="36" t="s">
        <v>17</v>
      </c>
      <c r="C79" s="36" t="s">
        <v>34</v>
      </c>
      <c r="D79" s="36">
        <v>2741</v>
      </c>
      <c r="E79" s="37" t="s">
        <v>532</v>
      </c>
      <c r="F79" s="36">
        <v>14992</v>
      </c>
      <c r="G79" s="38">
        <v>1.5</v>
      </c>
      <c r="H79" s="38">
        <v>47</v>
      </c>
      <c r="I79" s="38">
        <v>53</v>
      </c>
      <c r="J79" s="45">
        <f t="shared" si="20"/>
        <v>1.12765957446809</v>
      </c>
      <c r="K79" s="46">
        <f t="shared" si="21"/>
        <v>6</v>
      </c>
      <c r="L79" s="47">
        <f>K79*0.5</f>
        <v>3</v>
      </c>
      <c r="M79" s="48"/>
      <c r="N79" s="38"/>
    </row>
    <row r="80" s="32" customFormat="1" ht="18" customHeight="1" spans="1:14">
      <c r="A80" s="36">
        <f t="shared" si="19"/>
        <v>79</v>
      </c>
      <c r="B80" s="36" t="s">
        <v>17</v>
      </c>
      <c r="C80" s="36" t="s">
        <v>34</v>
      </c>
      <c r="D80" s="36">
        <v>2741</v>
      </c>
      <c r="E80" s="39" t="s">
        <v>533</v>
      </c>
      <c r="F80" s="36">
        <v>26636</v>
      </c>
      <c r="G80" s="38">
        <v>1.5</v>
      </c>
      <c r="H80" s="38">
        <v>47</v>
      </c>
      <c r="I80" s="38">
        <v>51</v>
      </c>
      <c r="J80" s="45">
        <f t="shared" si="20"/>
        <v>1.08510638297872</v>
      </c>
      <c r="K80" s="46">
        <f t="shared" si="21"/>
        <v>4</v>
      </c>
      <c r="L80" s="47">
        <f>K80*0.5</f>
        <v>2</v>
      </c>
      <c r="M80" s="48"/>
      <c r="N80" s="38"/>
    </row>
    <row r="81" s="32" customFormat="1" ht="18" customHeight="1" spans="1:14">
      <c r="A81" s="36">
        <f t="shared" si="19"/>
        <v>80</v>
      </c>
      <c r="B81" s="36" t="s">
        <v>17</v>
      </c>
      <c r="C81" s="36" t="s">
        <v>34</v>
      </c>
      <c r="D81" s="36">
        <v>2741</v>
      </c>
      <c r="E81" s="40" t="s">
        <v>534</v>
      </c>
      <c r="F81" s="36">
        <v>28401</v>
      </c>
      <c r="G81" s="38">
        <v>1.5</v>
      </c>
      <c r="H81" s="38">
        <v>47</v>
      </c>
      <c r="I81" s="38">
        <v>51</v>
      </c>
      <c r="J81" s="45">
        <f t="shared" si="20"/>
        <v>1.08510638297872</v>
      </c>
      <c r="K81" s="46">
        <f t="shared" si="21"/>
        <v>4</v>
      </c>
      <c r="L81" s="47">
        <f>K81*0.5</f>
        <v>2</v>
      </c>
      <c r="M81" s="48"/>
      <c r="N81" s="38"/>
    </row>
    <row r="82" s="32" customFormat="1" ht="18" customHeight="1" spans="1:14">
      <c r="A82" s="36">
        <f t="shared" si="19"/>
        <v>81</v>
      </c>
      <c r="B82" s="36" t="s">
        <v>17</v>
      </c>
      <c r="C82" s="36" t="s">
        <v>26</v>
      </c>
      <c r="D82" s="36">
        <v>2751</v>
      </c>
      <c r="E82" s="37" t="s">
        <v>535</v>
      </c>
      <c r="F82" s="36">
        <v>5701</v>
      </c>
      <c r="G82" s="38">
        <v>1.5</v>
      </c>
      <c r="H82" s="38">
        <v>47</v>
      </c>
      <c r="I82" s="38">
        <v>49</v>
      </c>
      <c r="J82" s="45">
        <f t="shared" si="20"/>
        <v>1.04255319148936</v>
      </c>
      <c r="K82" s="46">
        <f t="shared" si="21"/>
        <v>2</v>
      </c>
      <c r="L82" s="47">
        <f>K82*0.5</f>
        <v>1</v>
      </c>
      <c r="M82" s="48"/>
      <c r="N82" s="38"/>
    </row>
    <row r="83" s="32" customFormat="1" ht="18" customHeight="1" spans="1:14">
      <c r="A83" s="36">
        <f t="shared" si="19"/>
        <v>82</v>
      </c>
      <c r="B83" s="36" t="s">
        <v>17</v>
      </c>
      <c r="C83" s="36" t="s">
        <v>26</v>
      </c>
      <c r="D83" s="36">
        <v>2751</v>
      </c>
      <c r="E83" s="37" t="s">
        <v>536</v>
      </c>
      <c r="F83" s="36">
        <v>16108</v>
      </c>
      <c r="G83" s="38">
        <v>1.5</v>
      </c>
      <c r="H83" s="38">
        <v>47</v>
      </c>
      <c r="I83" s="38">
        <v>66</v>
      </c>
      <c r="J83" s="45">
        <f t="shared" si="20"/>
        <v>1.40425531914894</v>
      </c>
      <c r="K83" s="46">
        <f t="shared" si="21"/>
        <v>19</v>
      </c>
      <c r="L83" s="47">
        <f>K83*0.5</f>
        <v>9.5</v>
      </c>
      <c r="M83" s="48"/>
      <c r="N83" s="38"/>
    </row>
    <row r="84" s="32" customFormat="1" ht="18" customHeight="1" spans="1:14">
      <c r="A84" s="36">
        <f t="shared" si="19"/>
        <v>83</v>
      </c>
      <c r="B84" s="36" t="s">
        <v>17</v>
      </c>
      <c r="C84" s="36" t="s">
        <v>537</v>
      </c>
      <c r="D84" s="36">
        <v>2755</v>
      </c>
      <c r="E84" s="37" t="s">
        <v>538</v>
      </c>
      <c r="F84" s="36">
        <v>4311</v>
      </c>
      <c r="G84" s="38">
        <v>1.5</v>
      </c>
      <c r="H84" s="38">
        <v>47</v>
      </c>
      <c r="I84" s="38">
        <v>41</v>
      </c>
      <c r="J84" s="45">
        <f t="shared" si="20"/>
        <v>0.872340425531915</v>
      </c>
      <c r="K84" s="46">
        <f t="shared" si="21"/>
        <v>-6</v>
      </c>
      <c r="L84" s="47"/>
      <c r="M84" s="48">
        <f>K84*-1</f>
        <v>6</v>
      </c>
      <c r="N84" s="38"/>
    </row>
    <row r="85" s="32" customFormat="1" ht="18" customHeight="1" spans="1:14">
      <c r="A85" s="36">
        <f t="shared" si="19"/>
        <v>84</v>
      </c>
      <c r="B85" s="36" t="s">
        <v>17</v>
      </c>
      <c r="C85" s="36" t="s">
        <v>537</v>
      </c>
      <c r="D85" s="36">
        <v>2755</v>
      </c>
      <c r="E85" s="37" t="s">
        <v>539</v>
      </c>
      <c r="F85" s="36">
        <v>8233</v>
      </c>
      <c r="G85" s="38">
        <v>1.5</v>
      </c>
      <c r="H85" s="38">
        <v>47</v>
      </c>
      <c r="I85" s="38">
        <v>27</v>
      </c>
      <c r="J85" s="45">
        <f t="shared" si="20"/>
        <v>0.574468085106383</v>
      </c>
      <c r="K85" s="46">
        <f t="shared" si="21"/>
        <v>-20</v>
      </c>
      <c r="L85" s="47"/>
      <c r="M85" s="48">
        <f>K85*-1</f>
        <v>20</v>
      </c>
      <c r="N85" s="38"/>
    </row>
    <row r="86" s="32" customFormat="1" ht="18" customHeight="1" spans="1:14">
      <c r="A86" s="36">
        <f t="shared" si="19"/>
        <v>85</v>
      </c>
      <c r="B86" s="36" t="s">
        <v>17</v>
      </c>
      <c r="C86" s="36" t="s">
        <v>537</v>
      </c>
      <c r="D86" s="36">
        <v>2755</v>
      </c>
      <c r="E86" s="39" t="s">
        <v>540</v>
      </c>
      <c r="F86" s="36">
        <v>27737</v>
      </c>
      <c r="G86" s="38">
        <v>1.5</v>
      </c>
      <c r="H86" s="38">
        <v>47</v>
      </c>
      <c r="I86" s="38">
        <v>16</v>
      </c>
      <c r="J86" s="45">
        <f t="shared" si="20"/>
        <v>0.340425531914894</v>
      </c>
      <c r="K86" s="46">
        <f t="shared" si="21"/>
        <v>-31</v>
      </c>
      <c r="L86" s="47"/>
      <c r="M86" s="48">
        <f>K86*-1</f>
        <v>31</v>
      </c>
      <c r="N86" s="38"/>
    </row>
    <row r="87" s="32" customFormat="1" ht="18" customHeight="1" spans="1:14">
      <c r="A87" s="36">
        <f t="shared" si="19"/>
        <v>86</v>
      </c>
      <c r="B87" s="36" t="s">
        <v>29</v>
      </c>
      <c r="C87" s="36" t="s">
        <v>299</v>
      </c>
      <c r="D87" s="36">
        <v>2757</v>
      </c>
      <c r="E87" s="37" t="s">
        <v>541</v>
      </c>
      <c r="F87" s="36">
        <v>7006</v>
      </c>
      <c r="G87" s="38">
        <v>2</v>
      </c>
      <c r="H87" s="38">
        <f t="shared" ref="H87:H95" si="22">G87*31</f>
        <v>62</v>
      </c>
      <c r="I87" s="38">
        <v>80</v>
      </c>
      <c r="J87" s="45">
        <f t="shared" si="20"/>
        <v>1.29032258064516</v>
      </c>
      <c r="K87" s="46">
        <f t="shared" si="21"/>
        <v>18</v>
      </c>
      <c r="L87" s="47">
        <f>K87*0.5</f>
        <v>9</v>
      </c>
      <c r="M87" s="48"/>
      <c r="N87" s="38"/>
    </row>
    <row r="88" s="32" customFormat="1" ht="18" customHeight="1" spans="1:14">
      <c r="A88" s="36">
        <f t="shared" ref="A88:A97" si="23">ROW()-1</f>
        <v>87</v>
      </c>
      <c r="B88" s="36" t="s">
        <v>29</v>
      </c>
      <c r="C88" s="36" t="s">
        <v>299</v>
      </c>
      <c r="D88" s="36">
        <v>2757</v>
      </c>
      <c r="E88" s="39" t="s">
        <v>542</v>
      </c>
      <c r="F88" s="36">
        <v>27604</v>
      </c>
      <c r="G88" s="38">
        <v>2</v>
      </c>
      <c r="H88" s="38">
        <f t="shared" si="22"/>
        <v>62</v>
      </c>
      <c r="I88" s="38">
        <v>78</v>
      </c>
      <c r="J88" s="45">
        <f t="shared" si="20"/>
        <v>1.25806451612903</v>
      </c>
      <c r="K88" s="46">
        <f t="shared" si="21"/>
        <v>16</v>
      </c>
      <c r="L88" s="47">
        <f>K88*0.5</f>
        <v>8</v>
      </c>
      <c r="M88" s="48"/>
      <c r="N88" s="38"/>
    </row>
    <row r="89" s="32" customFormat="1" ht="18" customHeight="1" spans="1:14">
      <c r="A89" s="36">
        <f t="shared" si="23"/>
        <v>88</v>
      </c>
      <c r="B89" s="36" t="s">
        <v>29</v>
      </c>
      <c r="C89" s="36" t="s">
        <v>299</v>
      </c>
      <c r="D89" s="36">
        <v>2757</v>
      </c>
      <c r="E89" s="36" t="s">
        <v>543</v>
      </c>
      <c r="F89" s="36">
        <v>16417</v>
      </c>
      <c r="G89" s="38">
        <v>2</v>
      </c>
      <c r="H89" s="38">
        <f t="shared" si="22"/>
        <v>62</v>
      </c>
      <c r="I89" s="38">
        <v>27</v>
      </c>
      <c r="J89" s="45">
        <f t="shared" si="20"/>
        <v>0.435483870967742</v>
      </c>
      <c r="K89" s="46">
        <f t="shared" si="21"/>
        <v>-35</v>
      </c>
      <c r="L89" s="47"/>
      <c r="M89" s="48">
        <f>K89*-1</f>
        <v>35</v>
      </c>
      <c r="N89" s="38"/>
    </row>
    <row r="90" s="32" customFormat="1" ht="18" customHeight="1" spans="1:14">
      <c r="A90" s="36">
        <f t="shared" si="23"/>
        <v>89</v>
      </c>
      <c r="B90" s="36" t="s">
        <v>17</v>
      </c>
      <c r="C90" s="36" t="s">
        <v>544</v>
      </c>
      <c r="D90" s="36">
        <v>2771</v>
      </c>
      <c r="E90" s="37" t="s">
        <v>545</v>
      </c>
      <c r="F90" s="36">
        <v>13020</v>
      </c>
      <c r="G90" s="38">
        <v>1</v>
      </c>
      <c r="H90" s="38">
        <f t="shared" si="22"/>
        <v>31</v>
      </c>
      <c r="I90" s="38">
        <v>31</v>
      </c>
      <c r="J90" s="45">
        <f t="shared" si="20"/>
        <v>1</v>
      </c>
      <c r="K90" s="46"/>
      <c r="L90" s="47"/>
      <c r="M90" s="48"/>
      <c r="N90" s="38"/>
    </row>
    <row r="91" s="32" customFormat="1" ht="18" customHeight="1" spans="1:14">
      <c r="A91" s="36">
        <f t="shared" si="23"/>
        <v>90</v>
      </c>
      <c r="B91" s="36" t="s">
        <v>17</v>
      </c>
      <c r="C91" s="36" t="s">
        <v>544</v>
      </c>
      <c r="D91" s="36">
        <v>2771</v>
      </c>
      <c r="E91" s="39" t="s">
        <v>546</v>
      </c>
      <c r="F91" s="36">
        <v>27940</v>
      </c>
      <c r="G91" s="38">
        <v>1</v>
      </c>
      <c r="H91" s="38">
        <f t="shared" si="22"/>
        <v>31</v>
      </c>
      <c r="I91" s="38">
        <v>37</v>
      </c>
      <c r="J91" s="45">
        <f t="shared" si="20"/>
        <v>1.19354838709677</v>
      </c>
      <c r="K91" s="46">
        <f t="shared" si="21"/>
        <v>6</v>
      </c>
      <c r="L91" s="47">
        <f>K91*0.5</f>
        <v>3</v>
      </c>
      <c r="M91" s="48"/>
      <c r="N91" s="38"/>
    </row>
    <row r="92" s="32" customFormat="1" ht="18" customHeight="1" spans="1:14">
      <c r="A92" s="36">
        <f t="shared" si="23"/>
        <v>91</v>
      </c>
      <c r="B92" s="36" t="s">
        <v>33</v>
      </c>
      <c r="C92" s="36" t="s">
        <v>219</v>
      </c>
      <c r="D92" s="36">
        <v>2778</v>
      </c>
      <c r="E92" s="37" t="s">
        <v>547</v>
      </c>
      <c r="F92" s="36">
        <v>5457</v>
      </c>
      <c r="G92" s="38">
        <v>2</v>
      </c>
      <c r="H92" s="38">
        <f t="shared" si="22"/>
        <v>62</v>
      </c>
      <c r="I92" s="38">
        <v>50</v>
      </c>
      <c r="J92" s="45">
        <f t="shared" si="20"/>
        <v>0.806451612903226</v>
      </c>
      <c r="K92" s="46">
        <f t="shared" si="21"/>
        <v>-12</v>
      </c>
      <c r="L92" s="47"/>
      <c r="M92" s="48">
        <f>K92*-1</f>
        <v>12</v>
      </c>
      <c r="N92" s="38"/>
    </row>
    <row r="93" s="32" customFormat="1" ht="18" customHeight="1" spans="1:14">
      <c r="A93" s="36">
        <f t="shared" si="23"/>
        <v>92</v>
      </c>
      <c r="B93" s="36" t="s">
        <v>33</v>
      </c>
      <c r="C93" s="36" t="s">
        <v>219</v>
      </c>
      <c r="D93" s="36">
        <v>2778</v>
      </c>
      <c r="E93" s="37" t="s">
        <v>548</v>
      </c>
      <c r="F93" s="36">
        <v>10186</v>
      </c>
      <c r="G93" s="38">
        <v>2</v>
      </c>
      <c r="H93" s="38">
        <f t="shared" si="22"/>
        <v>62</v>
      </c>
      <c r="I93" s="38">
        <v>58</v>
      </c>
      <c r="J93" s="45">
        <f t="shared" si="20"/>
        <v>0.935483870967742</v>
      </c>
      <c r="K93" s="46">
        <f t="shared" si="21"/>
        <v>-4</v>
      </c>
      <c r="L93" s="47"/>
      <c r="M93" s="48">
        <f>K93*-1</f>
        <v>4</v>
      </c>
      <c r="N93" s="38"/>
    </row>
    <row r="94" s="32" customFormat="1" ht="18" customHeight="1" spans="1:14">
      <c r="A94" s="36">
        <f t="shared" si="23"/>
        <v>93</v>
      </c>
      <c r="B94" s="36" t="s">
        <v>25</v>
      </c>
      <c r="C94" s="36" t="s">
        <v>357</v>
      </c>
      <c r="D94" s="36">
        <v>2791</v>
      </c>
      <c r="E94" s="37" t="s">
        <v>549</v>
      </c>
      <c r="F94" s="36">
        <v>11752</v>
      </c>
      <c r="G94" s="38">
        <v>3</v>
      </c>
      <c r="H94" s="38">
        <f t="shared" si="22"/>
        <v>93</v>
      </c>
      <c r="I94" s="38">
        <v>123</v>
      </c>
      <c r="J94" s="45">
        <f t="shared" si="20"/>
        <v>1.32258064516129</v>
      </c>
      <c r="K94" s="46">
        <f t="shared" si="21"/>
        <v>30</v>
      </c>
      <c r="L94" s="47">
        <f>K94*0.5</f>
        <v>15</v>
      </c>
      <c r="M94" s="48"/>
      <c r="N94" s="38"/>
    </row>
    <row r="95" s="32" customFormat="1" ht="18" customHeight="1" spans="1:14">
      <c r="A95" s="36">
        <f t="shared" si="23"/>
        <v>94</v>
      </c>
      <c r="B95" s="41" t="s">
        <v>25</v>
      </c>
      <c r="C95" s="42" t="s">
        <v>357</v>
      </c>
      <c r="D95" s="36">
        <v>2791</v>
      </c>
      <c r="E95" s="40" t="s">
        <v>550</v>
      </c>
      <c r="F95" s="36">
        <v>28390</v>
      </c>
      <c r="G95" s="38">
        <v>3</v>
      </c>
      <c r="H95" s="38">
        <f t="shared" si="22"/>
        <v>93</v>
      </c>
      <c r="I95" s="38">
        <v>94</v>
      </c>
      <c r="J95" s="45">
        <f t="shared" si="20"/>
        <v>1.01075268817204</v>
      </c>
      <c r="K95" s="46">
        <f t="shared" si="21"/>
        <v>1</v>
      </c>
      <c r="L95" s="47"/>
      <c r="M95" s="48"/>
      <c r="N95" s="38"/>
    </row>
    <row r="96" s="32" customFormat="1" ht="18" customHeight="1" spans="1:14">
      <c r="A96" s="36">
        <f t="shared" si="23"/>
        <v>95</v>
      </c>
      <c r="B96" s="36" t="s">
        <v>29</v>
      </c>
      <c r="C96" s="36" t="s">
        <v>279</v>
      </c>
      <c r="D96" s="36">
        <v>2797</v>
      </c>
      <c r="E96" s="37" t="s">
        <v>551</v>
      </c>
      <c r="F96" s="36">
        <v>5527</v>
      </c>
      <c r="G96" s="38">
        <v>1.5</v>
      </c>
      <c r="H96" s="38">
        <v>47</v>
      </c>
      <c r="I96" s="38">
        <v>42</v>
      </c>
      <c r="J96" s="45">
        <f t="shared" si="20"/>
        <v>0.893617021276596</v>
      </c>
      <c r="K96" s="46">
        <f t="shared" si="21"/>
        <v>-5</v>
      </c>
      <c r="L96" s="47"/>
      <c r="M96" s="48">
        <f>K96*-1</f>
        <v>5</v>
      </c>
      <c r="N96" s="38"/>
    </row>
    <row r="97" s="32" customFormat="1" ht="18" customHeight="1" spans="1:14">
      <c r="A97" s="36">
        <f t="shared" si="23"/>
        <v>96</v>
      </c>
      <c r="B97" s="36" t="s">
        <v>29</v>
      </c>
      <c r="C97" s="36" t="s">
        <v>279</v>
      </c>
      <c r="D97" s="36">
        <v>2797</v>
      </c>
      <c r="E97" s="37" t="s">
        <v>552</v>
      </c>
      <c r="F97" s="36">
        <v>7917</v>
      </c>
      <c r="G97" s="38">
        <v>1.5</v>
      </c>
      <c r="H97" s="38">
        <v>47</v>
      </c>
      <c r="I97" s="38">
        <v>39</v>
      </c>
      <c r="J97" s="45">
        <f t="shared" si="20"/>
        <v>0.829787234042553</v>
      </c>
      <c r="K97" s="46">
        <f t="shared" si="21"/>
        <v>-8</v>
      </c>
      <c r="L97" s="47"/>
      <c r="M97" s="48">
        <f>K97*-1</f>
        <v>8</v>
      </c>
      <c r="N97" s="38"/>
    </row>
    <row r="98" s="32" customFormat="1" ht="18" customHeight="1" spans="1:14">
      <c r="A98" s="36">
        <f t="shared" ref="A98:A106" si="24">ROW()-1</f>
        <v>97</v>
      </c>
      <c r="B98" s="36" t="s">
        <v>33</v>
      </c>
      <c r="C98" s="36" t="s">
        <v>553</v>
      </c>
      <c r="D98" s="36">
        <v>2802</v>
      </c>
      <c r="E98" s="37" t="s">
        <v>554</v>
      </c>
      <c r="F98" s="36">
        <v>12462</v>
      </c>
      <c r="G98" s="38">
        <v>3</v>
      </c>
      <c r="H98" s="38">
        <f t="shared" ref="H98:H103" si="25">G98*31</f>
        <v>93</v>
      </c>
      <c r="I98" s="38">
        <v>55</v>
      </c>
      <c r="J98" s="45">
        <f t="shared" si="20"/>
        <v>0.591397849462366</v>
      </c>
      <c r="K98" s="46">
        <f t="shared" si="21"/>
        <v>-38</v>
      </c>
      <c r="L98" s="47"/>
      <c r="M98" s="48">
        <f>K98*-1</f>
        <v>38</v>
      </c>
      <c r="N98" s="38"/>
    </row>
    <row r="99" s="32" customFormat="1" ht="18" customHeight="1" spans="1:14">
      <c r="A99" s="36">
        <f t="shared" si="24"/>
        <v>98</v>
      </c>
      <c r="B99" s="36" t="s">
        <v>33</v>
      </c>
      <c r="C99" s="36" t="s">
        <v>553</v>
      </c>
      <c r="D99" s="36">
        <v>2802</v>
      </c>
      <c r="E99" s="37" t="s">
        <v>555</v>
      </c>
      <c r="F99" s="36">
        <v>16061</v>
      </c>
      <c r="G99" s="38">
        <v>3</v>
      </c>
      <c r="H99" s="38">
        <f t="shared" si="25"/>
        <v>93</v>
      </c>
      <c r="I99" s="38">
        <v>94</v>
      </c>
      <c r="J99" s="45">
        <f t="shared" si="20"/>
        <v>1.01075268817204</v>
      </c>
      <c r="K99" s="46">
        <f t="shared" si="21"/>
        <v>1</v>
      </c>
      <c r="L99" s="47">
        <f>K99*0.5</f>
        <v>0.5</v>
      </c>
      <c r="M99" s="48"/>
      <c r="N99" s="38"/>
    </row>
    <row r="100" s="32" customFormat="1" ht="18" customHeight="1" spans="1:14">
      <c r="A100" s="36">
        <f t="shared" si="24"/>
        <v>99</v>
      </c>
      <c r="B100" s="36" t="s">
        <v>33</v>
      </c>
      <c r="C100" s="36" t="s">
        <v>234</v>
      </c>
      <c r="D100" s="36">
        <v>2804</v>
      </c>
      <c r="E100" s="37" t="s">
        <v>556</v>
      </c>
      <c r="F100" s="36">
        <v>10907</v>
      </c>
      <c r="G100" s="38">
        <v>1</v>
      </c>
      <c r="H100" s="38">
        <f t="shared" si="25"/>
        <v>31</v>
      </c>
      <c r="I100" s="38">
        <v>23</v>
      </c>
      <c r="J100" s="45">
        <f t="shared" si="20"/>
        <v>0.741935483870968</v>
      </c>
      <c r="K100" s="46">
        <f t="shared" si="21"/>
        <v>-8</v>
      </c>
      <c r="L100" s="47"/>
      <c r="M100" s="48">
        <f>K100*-1</f>
        <v>8</v>
      </c>
      <c r="N100" s="38"/>
    </row>
    <row r="101" s="32" customFormat="1" ht="18" customHeight="1" spans="1:14">
      <c r="A101" s="36">
        <f t="shared" si="24"/>
        <v>100</v>
      </c>
      <c r="B101" s="36" t="s">
        <v>33</v>
      </c>
      <c r="C101" s="36" t="s">
        <v>234</v>
      </c>
      <c r="D101" s="36">
        <v>2804</v>
      </c>
      <c r="E101" s="37" t="s">
        <v>557</v>
      </c>
      <c r="F101" s="36">
        <v>11964</v>
      </c>
      <c r="G101" s="38">
        <v>1</v>
      </c>
      <c r="H101" s="38">
        <f t="shared" si="25"/>
        <v>31</v>
      </c>
      <c r="I101" s="38">
        <v>36</v>
      </c>
      <c r="J101" s="45">
        <f t="shared" si="20"/>
        <v>1.16129032258065</v>
      </c>
      <c r="K101" s="46">
        <f t="shared" si="21"/>
        <v>5</v>
      </c>
      <c r="L101" s="47">
        <f>K101*0.5</f>
        <v>2.5</v>
      </c>
      <c r="M101" s="48"/>
      <c r="N101" s="38"/>
    </row>
    <row r="102" s="32" customFormat="1" ht="18" customHeight="1" spans="1:14">
      <c r="A102" s="36">
        <f t="shared" si="24"/>
        <v>101</v>
      </c>
      <c r="B102" s="36" t="s">
        <v>29</v>
      </c>
      <c r="C102" s="36" t="s">
        <v>282</v>
      </c>
      <c r="D102" s="36">
        <v>2808</v>
      </c>
      <c r="E102" s="37" t="s">
        <v>558</v>
      </c>
      <c r="F102" s="36">
        <v>12454</v>
      </c>
      <c r="G102" s="38">
        <v>2</v>
      </c>
      <c r="H102" s="38">
        <f t="shared" si="25"/>
        <v>62</v>
      </c>
      <c r="I102" s="38">
        <v>55</v>
      </c>
      <c r="J102" s="45">
        <f t="shared" si="20"/>
        <v>0.887096774193548</v>
      </c>
      <c r="K102" s="46">
        <f t="shared" si="21"/>
        <v>-7</v>
      </c>
      <c r="L102" s="47"/>
      <c r="M102" s="48">
        <f>K102*-1</f>
        <v>7</v>
      </c>
      <c r="N102" s="38"/>
    </row>
    <row r="103" s="32" customFormat="1" ht="18" customHeight="1" spans="1:14">
      <c r="A103" s="36">
        <f t="shared" si="24"/>
        <v>102</v>
      </c>
      <c r="B103" s="36" t="s">
        <v>29</v>
      </c>
      <c r="C103" s="36" t="s">
        <v>282</v>
      </c>
      <c r="D103" s="36">
        <v>2808</v>
      </c>
      <c r="E103" s="37" t="s">
        <v>559</v>
      </c>
      <c r="F103" s="36">
        <v>12669</v>
      </c>
      <c r="G103" s="38">
        <v>2</v>
      </c>
      <c r="H103" s="38">
        <f t="shared" si="25"/>
        <v>62</v>
      </c>
      <c r="I103" s="38">
        <v>49</v>
      </c>
      <c r="J103" s="45">
        <f t="shared" si="20"/>
        <v>0.790322580645161</v>
      </c>
      <c r="K103" s="46">
        <f t="shared" si="21"/>
        <v>-13</v>
      </c>
      <c r="L103" s="47"/>
      <c r="M103" s="48">
        <f>K103*-1</f>
        <v>13</v>
      </c>
      <c r="N103" s="38"/>
    </row>
    <row r="104" s="32" customFormat="1" ht="18" customHeight="1" spans="1:14">
      <c r="A104" s="36">
        <f t="shared" si="24"/>
        <v>103</v>
      </c>
      <c r="B104" s="36" t="s">
        <v>25</v>
      </c>
      <c r="C104" s="36" t="s">
        <v>351</v>
      </c>
      <c r="D104" s="36">
        <v>2813</v>
      </c>
      <c r="E104" s="36" t="s">
        <v>560</v>
      </c>
      <c r="F104" s="36">
        <v>1002851</v>
      </c>
      <c r="G104" s="38">
        <v>1.5</v>
      </c>
      <c r="H104" s="38">
        <v>47</v>
      </c>
      <c r="I104" s="38">
        <v>64</v>
      </c>
      <c r="J104" s="45">
        <f t="shared" si="20"/>
        <v>1.36170212765957</v>
      </c>
      <c r="K104" s="46">
        <f t="shared" si="21"/>
        <v>17</v>
      </c>
      <c r="L104" s="47">
        <f>K104*0.5</f>
        <v>8.5</v>
      </c>
      <c r="M104" s="48"/>
      <c r="N104" s="38"/>
    </row>
    <row r="105" s="32" customFormat="1" ht="18" customHeight="1" spans="1:14">
      <c r="A105" s="36">
        <f t="shared" si="24"/>
        <v>104</v>
      </c>
      <c r="B105" s="36" t="s">
        <v>25</v>
      </c>
      <c r="C105" s="36" t="s">
        <v>351</v>
      </c>
      <c r="D105" s="36">
        <v>2813</v>
      </c>
      <c r="E105" s="36" t="s">
        <v>561</v>
      </c>
      <c r="F105" s="36">
        <v>12937</v>
      </c>
      <c r="G105" s="38">
        <v>1.5</v>
      </c>
      <c r="H105" s="38">
        <v>47</v>
      </c>
      <c r="I105" s="38">
        <v>41</v>
      </c>
      <c r="J105" s="45">
        <f t="shared" si="20"/>
        <v>0.872340425531915</v>
      </c>
      <c r="K105" s="46">
        <f t="shared" si="21"/>
        <v>-6</v>
      </c>
      <c r="L105" s="47"/>
      <c r="M105" s="48">
        <f>K105*-1</f>
        <v>6</v>
      </c>
      <c r="N105" s="38"/>
    </row>
    <row r="106" s="32" customFormat="1" ht="18" customHeight="1" spans="1:14">
      <c r="A106" s="36">
        <f t="shared" si="24"/>
        <v>105</v>
      </c>
      <c r="B106" s="36" t="s">
        <v>29</v>
      </c>
      <c r="C106" s="36" t="s">
        <v>273</v>
      </c>
      <c r="D106" s="36">
        <v>2816</v>
      </c>
      <c r="E106" s="37" t="s">
        <v>562</v>
      </c>
      <c r="F106" s="36">
        <v>15726</v>
      </c>
      <c r="G106" s="38">
        <v>3</v>
      </c>
      <c r="H106" s="38">
        <f>G106*31</f>
        <v>93</v>
      </c>
      <c r="I106" s="38">
        <f>45+39</f>
        <v>84</v>
      </c>
      <c r="J106" s="45">
        <f t="shared" si="20"/>
        <v>0.903225806451613</v>
      </c>
      <c r="K106" s="46">
        <f t="shared" si="21"/>
        <v>-9</v>
      </c>
      <c r="L106" s="47"/>
      <c r="M106" s="48">
        <f>K106*-1</f>
        <v>9</v>
      </c>
      <c r="N106" s="38"/>
    </row>
    <row r="107" s="32" customFormat="1" ht="18" customHeight="1" spans="1:14">
      <c r="A107" s="36">
        <f t="shared" ref="A107:A116" si="26">ROW()-1</f>
        <v>106</v>
      </c>
      <c r="B107" s="36" t="s">
        <v>29</v>
      </c>
      <c r="C107" s="36" t="s">
        <v>276</v>
      </c>
      <c r="D107" s="36">
        <v>2817</v>
      </c>
      <c r="E107" s="37" t="s">
        <v>563</v>
      </c>
      <c r="F107" s="36">
        <v>14379</v>
      </c>
      <c r="G107" s="38">
        <v>2</v>
      </c>
      <c r="H107" s="38">
        <f t="shared" ref="H107:H114" si="27">G107*31</f>
        <v>62</v>
      </c>
      <c r="I107" s="38">
        <v>40</v>
      </c>
      <c r="J107" s="45">
        <f t="shared" ref="J107:J114" si="28">I107/H107</f>
        <v>0.645161290322581</v>
      </c>
      <c r="K107" s="46">
        <f t="shared" si="21"/>
        <v>-22</v>
      </c>
      <c r="L107" s="47"/>
      <c r="M107" s="48">
        <f>K107*-1</f>
        <v>22</v>
      </c>
      <c r="N107" s="38"/>
    </row>
    <row r="108" s="32" customFormat="1" ht="18" customHeight="1" spans="1:14">
      <c r="A108" s="36">
        <f t="shared" si="26"/>
        <v>107</v>
      </c>
      <c r="B108" s="36" t="s">
        <v>29</v>
      </c>
      <c r="C108" s="42" t="s">
        <v>276</v>
      </c>
      <c r="D108" s="36">
        <v>2817</v>
      </c>
      <c r="E108" s="39" t="s">
        <v>564</v>
      </c>
      <c r="F108" s="39">
        <v>28718</v>
      </c>
      <c r="G108" s="38">
        <v>2</v>
      </c>
      <c r="H108" s="38">
        <f t="shared" si="27"/>
        <v>62</v>
      </c>
      <c r="I108" s="38">
        <v>55</v>
      </c>
      <c r="J108" s="45">
        <f t="shared" si="28"/>
        <v>0.887096774193548</v>
      </c>
      <c r="K108" s="46">
        <f t="shared" si="21"/>
        <v>-7</v>
      </c>
      <c r="L108" s="47"/>
      <c r="M108" s="48">
        <f>K108*-1</f>
        <v>7</v>
      </c>
      <c r="N108" s="38"/>
    </row>
    <row r="109" s="32" customFormat="1" ht="18" customHeight="1" spans="1:14">
      <c r="A109" s="36">
        <f t="shared" si="26"/>
        <v>108</v>
      </c>
      <c r="B109" s="36" t="s">
        <v>29</v>
      </c>
      <c r="C109" s="42" t="s">
        <v>276</v>
      </c>
      <c r="D109" s="36">
        <v>2817</v>
      </c>
      <c r="E109" s="39" t="s">
        <v>565</v>
      </c>
      <c r="F109" s="36">
        <v>27918</v>
      </c>
      <c r="G109" s="38">
        <v>2</v>
      </c>
      <c r="H109" s="38">
        <f t="shared" si="27"/>
        <v>62</v>
      </c>
      <c r="I109" s="38">
        <v>48</v>
      </c>
      <c r="J109" s="45">
        <f t="shared" si="28"/>
        <v>0.774193548387097</v>
      </c>
      <c r="K109" s="46">
        <f t="shared" si="21"/>
        <v>-14</v>
      </c>
      <c r="L109" s="47"/>
      <c r="M109" s="48">
        <f>K109*-1</f>
        <v>14</v>
      </c>
      <c r="N109" s="38"/>
    </row>
    <row r="110" s="32" customFormat="1" ht="18" customHeight="1" spans="1:14">
      <c r="A110" s="36">
        <f t="shared" si="26"/>
        <v>109</v>
      </c>
      <c r="B110" s="36" t="s">
        <v>29</v>
      </c>
      <c r="C110" s="36" t="s">
        <v>285</v>
      </c>
      <c r="D110" s="36">
        <v>2819</v>
      </c>
      <c r="E110" s="36" t="s">
        <v>566</v>
      </c>
      <c r="F110" s="36">
        <v>13304</v>
      </c>
      <c r="G110" s="38">
        <v>1</v>
      </c>
      <c r="H110" s="38">
        <f t="shared" si="27"/>
        <v>31</v>
      </c>
      <c r="I110" s="38">
        <v>37</v>
      </c>
      <c r="J110" s="45">
        <f t="shared" si="28"/>
        <v>1.19354838709677</v>
      </c>
      <c r="K110" s="46">
        <f t="shared" si="21"/>
        <v>6</v>
      </c>
      <c r="L110" s="47">
        <f>K110*0.5</f>
        <v>3</v>
      </c>
      <c r="M110" s="48"/>
      <c r="N110" s="38"/>
    </row>
    <row r="111" s="32" customFormat="1" ht="18" customHeight="1" spans="1:14">
      <c r="A111" s="36">
        <f t="shared" si="26"/>
        <v>110</v>
      </c>
      <c r="B111" s="36" t="s">
        <v>29</v>
      </c>
      <c r="C111" s="36" t="s">
        <v>285</v>
      </c>
      <c r="D111" s="36">
        <v>2819</v>
      </c>
      <c r="E111" s="37" t="s">
        <v>567</v>
      </c>
      <c r="F111" s="36">
        <v>9140</v>
      </c>
      <c r="G111" s="38">
        <v>1</v>
      </c>
      <c r="H111" s="38">
        <f t="shared" si="27"/>
        <v>31</v>
      </c>
      <c r="I111" s="38">
        <v>48</v>
      </c>
      <c r="J111" s="45">
        <f t="shared" si="28"/>
        <v>1.54838709677419</v>
      </c>
      <c r="K111" s="46">
        <f t="shared" si="21"/>
        <v>17</v>
      </c>
      <c r="L111" s="47">
        <f>K111*0.5</f>
        <v>8.5</v>
      </c>
      <c r="M111" s="48"/>
      <c r="N111" s="38"/>
    </row>
    <row r="112" s="32" customFormat="1" ht="18" customHeight="1" spans="1:14">
      <c r="A112" s="36">
        <f t="shared" si="26"/>
        <v>111</v>
      </c>
      <c r="B112" s="36" t="s">
        <v>25</v>
      </c>
      <c r="C112" s="36" t="s">
        <v>568</v>
      </c>
      <c r="D112" s="36">
        <v>2820</v>
      </c>
      <c r="E112" s="39" t="s">
        <v>569</v>
      </c>
      <c r="F112" s="36">
        <v>11620</v>
      </c>
      <c r="G112" s="38">
        <v>2</v>
      </c>
      <c r="H112" s="38">
        <f t="shared" si="27"/>
        <v>62</v>
      </c>
      <c r="I112" s="38">
        <v>80</v>
      </c>
      <c r="J112" s="45">
        <f t="shared" si="28"/>
        <v>1.29032258064516</v>
      </c>
      <c r="K112" s="46">
        <f t="shared" si="21"/>
        <v>18</v>
      </c>
      <c r="L112" s="47">
        <f>K112*0.5</f>
        <v>9</v>
      </c>
      <c r="M112" s="48"/>
      <c r="N112" s="38"/>
    </row>
    <row r="113" s="32" customFormat="1" ht="18" customHeight="1" spans="1:14">
      <c r="A113" s="36">
        <f t="shared" si="26"/>
        <v>112</v>
      </c>
      <c r="B113" s="36" t="s">
        <v>25</v>
      </c>
      <c r="C113" s="36" t="s">
        <v>568</v>
      </c>
      <c r="D113" s="36">
        <v>2820</v>
      </c>
      <c r="E113" s="36" t="s">
        <v>570</v>
      </c>
      <c r="F113" s="36">
        <v>9190</v>
      </c>
      <c r="G113" s="38">
        <v>2</v>
      </c>
      <c r="H113" s="38">
        <f t="shared" si="27"/>
        <v>62</v>
      </c>
      <c r="I113" s="38">
        <f>57+14</f>
        <v>71</v>
      </c>
      <c r="J113" s="45">
        <f t="shared" si="28"/>
        <v>1.14516129032258</v>
      </c>
      <c r="K113" s="46">
        <f t="shared" si="21"/>
        <v>9</v>
      </c>
      <c r="L113" s="47">
        <f>K113*0.5</f>
        <v>4.5</v>
      </c>
      <c r="M113" s="48"/>
      <c r="N113" s="38"/>
    </row>
    <row r="114" s="32" customFormat="1" ht="18" customHeight="1" spans="1:14">
      <c r="A114" s="36">
        <f t="shared" si="26"/>
        <v>113</v>
      </c>
      <c r="B114" s="36" t="s">
        <v>25</v>
      </c>
      <c r="C114" s="36" t="s">
        <v>568</v>
      </c>
      <c r="D114" s="6">
        <v>2820</v>
      </c>
      <c r="E114" s="6" t="s">
        <v>571</v>
      </c>
      <c r="F114" s="6">
        <v>29211</v>
      </c>
      <c r="G114" s="38"/>
      <c r="H114" s="38"/>
      <c r="I114" s="38">
        <v>17</v>
      </c>
      <c r="J114" s="45"/>
      <c r="K114" s="46">
        <f t="shared" si="21"/>
        <v>17</v>
      </c>
      <c r="L114" s="47"/>
      <c r="M114" s="48"/>
      <c r="N114" s="38"/>
    </row>
    <row r="115" s="32" customFormat="1" ht="18" customHeight="1" spans="1:14">
      <c r="A115" s="36">
        <f t="shared" si="26"/>
        <v>114</v>
      </c>
      <c r="B115" s="36" t="s">
        <v>33</v>
      </c>
      <c r="C115" s="36" t="s">
        <v>216</v>
      </c>
      <c r="D115" s="36">
        <v>2826</v>
      </c>
      <c r="E115" s="37" t="s">
        <v>572</v>
      </c>
      <c r="F115" s="36">
        <v>15083</v>
      </c>
      <c r="G115" s="38">
        <v>2</v>
      </c>
      <c r="H115" s="38">
        <f>G115*31</f>
        <v>62</v>
      </c>
      <c r="I115" s="38">
        <v>59</v>
      </c>
      <c r="J115" s="45">
        <f>I115/H115</f>
        <v>0.951612903225806</v>
      </c>
      <c r="K115" s="46">
        <f t="shared" si="21"/>
        <v>-3</v>
      </c>
      <c r="L115" s="47"/>
      <c r="M115" s="48">
        <f t="shared" ref="M115:M121" si="29">K115*-1</f>
        <v>3</v>
      </c>
      <c r="N115" s="38"/>
    </row>
    <row r="116" s="32" customFormat="1" ht="18" customHeight="1" spans="1:14">
      <c r="A116" s="36">
        <f t="shared" si="26"/>
        <v>115</v>
      </c>
      <c r="B116" s="36" t="s">
        <v>33</v>
      </c>
      <c r="C116" s="36" t="s">
        <v>216</v>
      </c>
      <c r="D116" s="36">
        <v>2826</v>
      </c>
      <c r="E116" s="39" t="s">
        <v>573</v>
      </c>
      <c r="F116" s="36">
        <v>27811</v>
      </c>
      <c r="G116" s="38">
        <v>2</v>
      </c>
      <c r="H116" s="38">
        <f>G116*31</f>
        <v>62</v>
      </c>
      <c r="I116" s="38">
        <v>29</v>
      </c>
      <c r="J116" s="45">
        <f>I116/H116</f>
        <v>0.467741935483871</v>
      </c>
      <c r="K116" s="46">
        <f t="shared" si="21"/>
        <v>-33</v>
      </c>
      <c r="L116" s="47"/>
      <c r="M116" s="48">
        <f t="shared" si="29"/>
        <v>33</v>
      </c>
      <c r="N116" s="38"/>
    </row>
    <row r="117" s="32" customFormat="1" ht="18" customHeight="1" spans="1:14">
      <c r="A117" s="36">
        <f t="shared" ref="A117:A123" si="30">ROW()-1</f>
        <v>116</v>
      </c>
      <c r="B117" s="36" t="s">
        <v>25</v>
      </c>
      <c r="C117" s="36" t="s">
        <v>354</v>
      </c>
      <c r="D117" s="36">
        <v>2834</v>
      </c>
      <c r="E117" s="36" t="s">
        <v>574</v>
      </c>
      <c r="F117" s="36">
        <v>12255</v>
      </c>
      <c r="G117" s="38">
        <v>1.5</v>
      </c>
      <c r="H117" s="38">
        <v>47</v>
      </c>
      <c r="I117" s="38">
        <v>27</v>
      </c>
      <c r="J117" s="45">
        <f t="shared" ref="J117:J122" si="31">I117/H117</f>
        <v>0.574468085106383</v>
      </c>
      <c r="K117" s="46">
        <f t="shared" si="21"/>
        <v>-20</v>
      </c>
      <c r="L117" s="47"/>
      <c r="M117" s="48">
        <f t="shared" si="29"/>
        <v>20</v>
      </c>
      <c r="N117" s="38"/>
    </row>
    <row r="118" s="32" customFormat="1" ht="18" customHeight="1" spans="1:14">
      <c r="A118" s="36">
        <f t="shared" si="30"/>
        <v>117</v>
      </c>
      <c r="B118" s="36" t="s">
        <v>25</v>
      </c>
      <c r="C118" s="36" t="s">
        <v>354</v>
      </c>
      <c r="D118" s="36">
        <v>2834</v>
      </c>
      <c r="E118" s="36" t="s">
        <v>575</v>
      </c>
      <c r="F118" s="36">
        <v>6965</v>
      </c>
      <c r="G118" s="38">
        <v>1.5</v>
      </c>
      <c r="H118" s="38">
        <v>47</v>
      </c>
      <c r="I118" s="38">
        <v>44</v>
      </c>
      <c r="J118" s="45">
        <f t="shared" si="31"/>
        <v>0.936170212765957</v>
      </c>
      <c r="K118" s="46">
        <f t="shared" si="21"/>
        <v>-3</v>
      </c>
      <c r="L118" s="47"/>
      <c r="M118" s="48">
        <f t="shared" si="29"/>
        <v>3</v>
      </c>
      <c r="N118" s="38"/>
    </row>
    <row r="119" s="32" customFormat="1" ht="18" customHeight="1" spans="1:14">
      <c r="A119" s="36">
        <f t="shared" si="30"/>
        <v>118</v>
      </c>
      <c r="B119" s="36" t="s">
        <v>25</v>
      </c>
      <c r="C119" s="36" t="s">
        <v>354</v>
      </c>
      <c r="D119" s="36">
        <v>2834</v>
      </c>
      <c r="E119" s="39" t="s">
        <v>576</v>
      </c>
      <c r="F119" s="36">
        <v>27881</v>
      </c>
      <c r="G119" s="38">
        <v>1.5</v>
      </c>
      <c r="H119" s="38">
        <v>47</v>
      </c>
      <c r="I119" s="38">
        <v>31</v>
      </c>
      <c r="J119" s="45">
        <f t="shared" si="31"/>
        <v>0.659574468085106</v>
      </c>
      <c r="K119" s="46">
        <f t="shared" si="21"/>
        <v>-16</v>
      </c>
      <c r="L119" s="47"/>
      <c r="M119" s="48">
        <f t="shared" si="29"/>
        <v>16</v>
      </c>
      <c r="N119" s="38"/>
    </row>
    <row r="120" s="32" customFormat="1" ht="18" customHeight="1" spans="1:14">
      <c r="A120" s="36">
        <f t="shared" si="30"/>
        <v>119</v>
      </c>
      <c r="B120" s="36" t="s">
        <v>25</v>
      </c>
      <c r="C120" s="36" t="s">
        <v>354</v>
      </c>
      <c r="D120" s="36">
        <v>2834</v>
      </c>
      <c r="E120" s="39" t="s">
        <v>577</v>
      </c>
      <c r="F120" s="36">
        <v>990176</v>
      </c>
      <c r="G120" s="38">
        <v>1.5</v>
      </c>
      <c r="H120" s="38">
        <v>47</v>
      </c>
      <c r="I120" s="38">
        <v>27</v>
      </c>
      <c r="J120" s="45">
        <f t="shared" si="31"/>
        <v>0.574468085106383</v>
      </c>
      <c r="K120" s="46">
        <f t="shared" si="21"/>
        <v>-20</v>
      </c>
      <c r="L120" s="47"/>
      <c r="M120" s="48">
        <f t="shared" si="29"/>
        <v>20</v>
      </c>
      <c r="N120" s="38"/>
    </row>
    <row r="121" s="32" customFormat="1" ht="18" customHeight="1" spans="1:14">
      <c r="A121" s="36">
        <f t="shared" si="30"/>
        <v>120</v>
      </c>
      <c r="B121" s="41" t="s">
        <v>25</v>
      </c>
      <c r="C121" s="40" t="s">
        <v>354</v>
      </c>
      <c r="D121" s="36">
        <v>2834</v>
      </c>
      <c r="E121" s="40" t="s">
        <v>578</v>
      </c>
      <c r="F121" s="36">
        <v>28395</v>
      </c>
      <c r="G121" s="38">
        <v>1.5</v>
      </c>
      <c r="H121" s="38">
        <v>47</v>
      </c>
      <c r="I121" s="38">
        <v>38</v>
      </c>
      <c r="J121" s="45">
        <f t="shared" si="31"/>
        <v>0.808510638297872</v>
      </c>
      <c r="K121" s="46">
        <f t="shared" si="21"/>
        <v>-9</v>
      </c>
      <c r="L121" s="47"/>
      <c r="M121" s="48">
        <f t="shared" si="29"/>
        <v>9</v>
      </c>
      <c r="N121" s="38"/>
    </row>
    <row r="122" s="32" customFormat="1" ht="18" customHeight="1" spans="1:14">
      <c r="A122" s="36">
        <f t="shared" si="30"/>
        <v>121</v>
      </c>
      <c r="B122" s="36" t="s">
        <v>48</v>
      </c>
      <c r="C122" s="36" t="s">
        <v>119</v>
      </c>
      <c r="D122" s="36">
        <v>2837</v>
      </c>
      <c r="E122" s="36" t="s">
        <v>579</v>
      </c>
      <c r="F122" s="36">
        <v>9138</v>
      </c>
      <c r="G122" s="38">
        <v>1</v>
      </c>
      <c r="H122" s="38">
        <f>G122*31</f>
        <v>31</v>
      </c>
      <c r="I122" s="38">
        <v>32</v>
      </c>
      <c r="J122" s="45">
        <f t="shared" si="31"/>
        <v>1.03225806451613</v>
      </c>
      <c r="K122" s="46">
        <f t="shared" si="21"/>
        <v>1</v>
      </c>
      <c r="L122" s="47">
        <f>K122*0.5</f>
        <v>0.5</v>
      </c>
      <c r="M122" s="48"/>
      <c r="N122" s="38"/>
    </row>
    <row r="123" s="32" customFormat="1" ht="18" customHeight="1" spans="1:14">
      <c r="A123" s="36">
        <f t="shared" ref="A123:A132" si="32">ROW()-1</f>
        <v>122</v>
      </c>
      <c r="B123" s="36" t="s">
        <v>21</v>
      </c>
      <c r="C123" s="36" t="s">
        <v>401</v>
      </c>
      <c r="D123" s="36">
        <v>2839</v>
      </c>
      <c r="E123" s="36" t="s">
        <v>580</v>
      </c>
      <c r="F123" s="36">
        <v>9112</v>
      </c>
      <c r="G123" s="38">
        <v>2</v>
      </c>
      <c r="H123" s="38">
        <f t="shared" ref="H123:H135" si="33">G123*31</f>
        <v>62</v>
      </c>
      <c r="I123" s="38">
        <v>27</v>
      </c>
      <c r="J123" s="45">
        <f t="shared" ref="J123:J131" si="34">I123/H123</f>
        <v>0.435483870967742</v>
      </c>
      <c r="K123" s="46">
        <f t="shared" si="21"/>
        <v>-35</v>
      </c>
      <c r="L123" s="47"/>
      <c r="M123" s="48">
        <f t="shared" ref="M123:M130" si="35">K123*-1</f>
        <v>35</v>
      </c>
      <c r="N123" s="38"/>
    </row>
    <row r="124" s="32" customFormat="1" ht="18" customHeight="1" spans="1:14">
      <c r="A124" s="36">
        <f t="shared" si="32"/>
        <v>123</v>
      </c>
      <c r="B124" s="36" t="s">
        <v>52</v>
      </c>
      <c r="C124" s="36" t="s">
        <v>166</v>
      </c>
      <c r="D124" s="36">
        <v>2844</v>
      </c>
      <c r="E124" s="36" t="s">
        <v>581</v>
      </c>
      <c r="F124" s="36">
        <v>15035</v>
      </c>
      <c r="G124" s="38">
        <v>1</v>
      </c>
      <c r="H124" s="38">
        <f t="shared" si="33"/>
        <v>31</v>
      </c>
      <c r="I124" s="38">
        <v>8</v>
      </c>
      <c r="J124" s="45">
        <f t="shared" si="34"/>
        <v>0.258064516129032</v>
      </c>
      <c r="K124" s="46">
        <f t="shared" si="21"/>
        <v>-23</v>
      </c>
      <c r="L124" s="47"/>
      <c r="M124" s="48">
        <f t="shared" si="35"/>
        <v>23</v>
      </c>
      <c r="N124" s="38"/>
    </row>
    <row r="125" s="32" customFormat="1" ht="18" customHeight="1" spans="1:14">
      <c r="A125" s="36">
        <f t="shared" si="32"/>
        <v>124</v>
      </c>
      <c r="B125" s="36" t="s">
        <v>52</v>
      </c>
      <c r="C125" s="36" t="s">
        <v>166</v>
      </c>
      <c r="D125" s="36">
        <v>2844</v>
      </c>
      <c r="E125" s="36" t="s">
        <v>582</v>
      </c>
      <c r="F125" s="36">
        <v>11142</v>
      </c>
      <c r="G125" s="38">
        <v>1</v>
      </c>
      <c r="H125" s="38">
        <f t="shared" si="33"/>
        <v>31</v>
      </c>
      <c r="I125" s="38">
        <v>19</v>
      </c>
      <c r="J125" s="45">
        <f t="shared" si="34"/>
        <v>0.612903225806452</v>
      </c>
      <c r="K125" s="46">
        <f t="shared" si="21"/>
        <v>-12</v>
      </c>
      <c r="L125" s="47"/>
      <c r="M125" s="48">
        <f t="shared" si="35"/>
        <v>12</v>
      </c>
      <c r="N125" s="38"/>
    </row>
    <row r="126" s="32" customFormat="1" ht="18" customHeight="1" spans="1:14">
      <c r="A126" s="36">
        <f t="shared" si="32"/>
        <v>125</v>
      </c>
      <c r="B126" s="36" t="s">
        <v>52</v>
      </c>
      <c r="C126" s="36" t="s">
        <v>157</v>
      </c>
      <c r="D126" s="36">
        <v>2851</v>
      </c>
      <c r="E126" s="36" t="s">
        <v>583</v>
      </c>
      <c r="F126" s="36">
        <v>6148</v>
      </c>
      <c r="G126" s="38">
        <v>2</v>
      </c>
      <c r="H126" s="38">
        <f t="shared" si="33"/>
        <v>62</v>
      </c>
      <c r="I126" s="38">
        <v>32</v>
      </c>
      <c r="J126" s="45">
        <f t="shared" si="34"/>
        <v>0.516129032258065</v>
      </c>
      <c r="K126" s="46">
        <f t="shared" si="21"/>
        <v>-30</v>
      </c>
      <c r="L126" s="47"/>
      <c r="M126" s="48">
        <f t="shared" si="35"/>
        <v>30</v>
      </c>
      <c r="N126" s="38"/>
    </row>
    <row r="127" s="32" customFormat="1" ht="18" customHeight="1" spans="1:14">
      <c r="A127" s="36">
        <f t="shared" si="32"/>
        <v>126</v>
      </c>
      <c r="B127" s="36" t="s">
        <v>52</v>
      </c>
      <c r="C127" s="36" t="s">
        <v>157</v>
      </c>
      <c r="D127" s="36">
        <v>2851</v>
      </c>
      <c r="E127" s="36" t="s">
        <v>584</v>
      </c>
      <c r="F127" s="36">
        <v>6232</v>
      </c>
      <c r="G127" s="38">
        <v>2</v>
      </c>
      <c r="H127" s="38">
        <f t="shared" si="33"/>
        <v>62</v>
      </c>
      <c r="I127" s="38">
        <v>26</v>
      </c>
      <c r="J127" s="45">
        <f t="shared" si="34"/>
        <v>0.419354838709677</v>
      </c>
      <c r="K127" s="46">
        <f t="shared" si="21"/>
        <v>-36</v>
      </c>
      <c r="L127" s="47"/>
      <c r="M127" s="48">
        <f t="shared" si="35"/>
        <v>36</v>
      </c>
      <c r="N127" s="38"/>
    </row>
    <row r="128" s="32" customFormat="1" ht="18" customHeight="1" spans="1:14">
      <c r="A128" s="36">
        <f t="shared" si="32"/>
        <v>127</v>
      </c>
      <c r="B128" s="36" t="s">
        <v>52</v>
      </c>
      <c r="C128" s="36" t="s">
        <v>151</v>
      </c>
      <c r="D128" s="36">
        <v>2852</v>
      </c>
      <c r="E128" s="36" t="s">
        <v>585</v>
      </c>
      <c r="F128" s="36">
        <v>9320</v>
      </c>
      <c r="G128" s="38">
        <v>1</v>
      </c>
      <c r="H128" s="38">
        <f t="shared" si="33"/>
        <v>31</v>
      </c>
      <c r="I128" s="38">
        <v>15</v>
      </c>
      <c r="J128" s="45">
        <f t="shared" si="34"/>
        <v>0.483870967741935</v>
      </c>
      <c r="K128" s="46">
        <f t="shared" si="21"/>
        <v>-16</v>
      </c>
      <c r="L128" s="47"/>
      <c r="M128" s="48">
        <f t="shared" si="35"/>
        <v>16</v>
      </c>
      <c r="N128" s="38"/>
    </row>
    <row r="129" s="32" customFormat="1" ht="18" customHeight="1" spans="1:14">
      <c r="A129" s="36">
        <f t="shared" si="32"/>
        <v>128</v>
      </c>
      <c r="B129" s="36" t="s">
        <v>52</v>
      </c>
      <c r="C129" s="36" t="s">
        <v>151</v>
      </c>
      <c r="D129" s="36">
        <v>2852</v>
      </c>
      <c r="E129" s="36" t="s">
        <v>586</v>
      </c>
      <c r="F129" s="36">
        <v>14840</v>
      </c>
      <c r="G129" s="38">
        <v>1</v>
      </c>
      <c r="H129" s="38">
        <f t="shared" si="33"/>
        <v>31</v>
      </c>
      <c r="I129" s="38">
        <v>14</v>
      </c>
      <c r="J129" s="45">
        <f t="shared" si="34"/>
        <v>0.451612903225806</v>
      </c>
      <c r="K129" s="46">
        <f t="shared" si="21"/>
        <v>-17</v>
      </c>
      <c r="L129" s="47"/>
      <c r="M129" s="48">
        <f t="shared" si="35"/>
        <v>17</v>
      </c>
      <c r="N129" s="38"/>
    </row>
    <row r="130" s="32" customFormat="1" ht="18" customHeight="1" spans="1:14">
      <c r="A130" s="36">
        <f t="shared" si="32"/>
        <v>129</v>
      </c>
      <c r="B130" s="36" t="s">
        <v>52</v>
      </c>
      <c r="C130" s="36" t="s">
        <v>154</v>
      </c>
      <c r="D130" s="36">
        <v>2853</v>
      </c>
      <c r="E130" s="36" t="s">
        <v>587</v>
      </c>
      <c r="F130" s="36">
        <v>7687</v>
      </c>
      <c r="G130" s="38">
        <v>1</v>
      </c>
      <c r="H130" s="38">
        <f t="shared" si="33"/>
        <v>31</v>
      </c>
      <c r="I130" s="38">
        <v>5</v>
      </c>
      <c r="J130" s="45">
        <f t="shared" si="34"/>
        <v>0.161290322580645</v>
      </c>
      <c r="K130" s="46">
        <f t="shared" si="21"/>
        <v>-26</v>
      </c>
      <c r="L130" s="47"/>
      <c r="M130" s="48">
        <f t="shared" si="35"/>
        <v>26</v>
      </c>
      <c r="N130" s="38"/>
    </row>
    <row r="131" s="32" customFormat="1" ht="18" customHeight="1" spans="1:14">
      <c r="A131" s="36">
        <f t="shared" si="32"/>
        <v>130</v>
      </c>
      <c r="B131" s="36" t="s">
        <v>52</v>
      </c>
      <c r="C131" s="36" t="s">
        <v>154</v>
      </c>
      <c r="D131" s="36">
        <v>2853</v>
      </c>
      <c r="E131" s="41" t="s">
        <v>588</v>
      </c>
      <c r="F131" s="41">
        <v>28504</v>
      </c>
      <c r="G131" s="38">
        <v>1</v>
      </c>
      <c r="H131" s="38">
        <f t="shared" si="33"/>
        <v>31</v>
      </c>
      <c r="I131" s="38">
        <v>31</v>
      </c>
      <c r="J131" s="45">
        <f t="shared" si="34"/>
        <v>1</v>
      </c>
      <c r="K131" s="46">
        <f t="shared" si="21"/>
        <v>0</v>
      </c>
      <c r="L131" s="47"/>
      <c r="M131" s="48"/>
      <c r="N131" s="38"/>
    </row>
    <row r="132" s="32" customFormat="1" ht="18" customHeight="1" spans="1:14">
      <c r="A132" s="36">
        <f t="shared" ref="A132:A141" si="36">ROW()-1</f>
        <v>131</v>
      </c>
      <c r="B132" s="36" t="s">
        <v>52</v>
      </c>
      <c r="C132" s="36" t="s">
        <v>163</v>
      </c>
      <c r="D132" s="36">
        <v>2854</v>
      </c>
      <c r="E132" s="36" t="s">
        <v>589</v>
      </c>
      <c r="F132" s="36">
        <v>6752</v>
      </c>
      <c r="G132" s="38">
        <v>1</v>
      </c>
      <c r="H132" s="38">
        <f t="shared" si="33"/>
        <v>31</v>
      </c>
      <c r="I132" s="38">
        <v>34</v>
      </c>
      <c r="J132" s="45">
        <f t="shared" ref="J132:J169" si="37">I132/H132</f>
        <v>1.09677419354839</v>
      </c>
      <c r="K132" s="46">
        <f t="shared" ref="K132:K193" si="38">I132-H132</f>
        <v>3</v>
      </c>
      <c r="L132" s="47">
        <f>K132*0.5</f>
        <v>1.5</v>
      </c>
      <c r="M132" s="48"/>
      <c r="N132" s="38"/>
    </row>
    <row r="133" s="32" customFormat="1" ht="18" customHeight="1" spans="1:14">
      <c r="A133" s="36">
        <f t="shared" si="36"/>
        <v>132</v>
      </c>
      <c r="B133" s="36" t="s">
        <v>52</v>
      </c>
      <c r="C133" s="36" t="s">
        <v>163</v>
      </c>
      <c r="D133" s="36">
        <v>2854</v>
      </c>
      <c r="E133" s="36" t="s">
        <v>590</v>
      </c>
      <c r="F133" s="36">
        <v>11627</v>
      </c>
      <c r="G133" s="38">
        <v>1</v>
      </c>
      <c r="H133" s="38">
        <f t="shared" si="33"/>
        <v>31</v>
      </c>
      <c r="I133" s="38">
        <v>14</v>
      </c>
      <c r="J133" s="45">
        <f t="shared" si="37"/>
        <v>0.451612903225806</v>
      </c>
      <c r="K133" s="46">
        <f t="shared" si="38"/>
        <v>-17</v>
      </c>
      <c r="L133" s="47"/>
      <c r="M133" s="48">
        <f>K133*-1</f>
        <v>17</v>
      </c>
      <c r="N133" s="38"/>
    </row>
    <row r="134" s="32" customFormat="1" ht="18" customHeight="1" spans="1:14">
      <c r="A134" s="36">
        <f t="shared" si="36"/>
        <v>133</v>
      </c>
      <c r="B134" s="36" t="s">
        <v>48</v>
      </c>
      <c r="C134" s="36" t="s">
        <v>591</v>
      </c>
      <c r="D134" s="36">
        <v>2865</v>
      </c>
      <c r="E134" s="36" t="s">
        <v>592</v>
      </c>
      <c r="F134" s="36">
        <v>11619</v>
      </c>
      <c r="G134" s="38">
        <v>1</v>
      </c>
      <c r="H134" s="38">
        <f t="shared" si="33"/>
        <v>31</v>
      </c>
      <c r="I134" s="38">
        <v>24</v>
      </c>
      <c r="J134" s="45">
        <f t="shared" si="37"/>
        <v>0.774193548387097</v>
      </c>
      <c r="K134" s="46">
        <f t="shared" si="38"/>
        <v>-7</v>
      </c>
      <c r="L134" s="47"/>
      <c r="M134" s="48">
        <f>K134*-1</f>
        <v>7</v>
      </c>
      <c r="N134" s="38"/>
    </row>
    <row r="135" s="32" customFormat="1" ht="18" customHeight="1" spans="1:14">
      <c r="A135" s="36">
        <f t="shared" si="36"/>
        <v>134</v>
      </c>
      <c r="B135" s="36" t="s">
        <v>48</v>
      </c>
      <c r="C135" s="36" t="s">
        <v>591</v>
      </c>
      <c r="D135" s="36">
        <v>2865</v>
      </c>
      <c r="E135" s="36" t="s">
        <v>593</v>
      </c>
      <c r="F135" s="36">
        <v>12934</v>
      </c>
      <c r="G135" s="38">
        <v>1</v>
      </c>
      <c r="H135" s="38">
        <f t="shared" si="33"/>
        <v>31</v>
      </c>
      <c r="I135" s="38">
        <v>31</v>
      </c>
      <c r="J135" s="45">
        <f t="shared" si="37"/>
        <v>1</v>
      </c>
      <c r="K135" s="46"/>
      <c r="L135" s="47"/>
      <c r="M135" s="48"/>
      <c r="N135" s="38"/>
    </row>
    <row r="136" s="32" customFormat="1" ht="18" customHeight="1" spans="1:14">
      <c r="A136" s="36">
        <f t="shared" si="36"/>
        <v>135</v>
      </c>
      <c r="B136" s="36" t="s">
        <v>52</v>
      </c>
      <c r="C136" s="36" t="s">
        <v>160</v>
      </c>
      <c r="D136" s="36">
        <v>2873</v>
      </c>
      <c r="E136" s="36" t="s">
        <v>594</v>
      </c>
      <c r="F136" s="36">
        <v>15224</v>
      </c>
      <c r="G136" s="38">
        <v>1.5</v>
      </c>
      <c r="H136" s="38">
        <v>47</v>
      </c>
      <c r="I136" s="38">
        <v>25</v>
      </c>
      <c r="J136" s="45">
        <f t="shared" si="37"/>
        <v>0.531914893617021</v>
      </c>
      <c r="K136" s="46">
        <f t="shared" si="38"/>
        <v>-22</v>
      </c>
      <c r="L136" s="47"/>
      <c r="M136" s="48">
        <f>K136*-1</f>
        <v>22</v>
      </c>
      <c r="N136" s="38"/>
    </row>
    <row r="137" s="32" customFormat="1" ht="18" customHeight="1" spans="1:14">
      <c r="A137" s="36">
        <f t="shared" si="36"/>
        <v>136</v>
      </c>
      <c r="B137" s="36" t="s">
        <v>52</v>
      </c>
      <c r="C137" s="36" t="s">
        <v>172</v>
      </c>
      <c r="D137" s="36">
        <v>2874</v>
      </c>
      <c r="E137" s="36" t="s">
        <v>595</v>
      </c>
      <c r="F137" s="36">
        <v>14740</v>
      </c>
      <c r="G137" s="38">
        <v>1</v>
      </c>
      <c r="H137" s="38">
        <f t="shared" ref="H137:H145" si="39">G137*31</f>
        <v>31</v>
      </c>
      <c r="I137" s="38">
        <v>38</v>
      </c>
      <c r="J137" s="45">
        <f t="shared" si="37"/>
        <v>1.2258064516129</v>
      </c>
      <c r="K137" s="46">
        <f t="shared" si="38"/>
        <v>7</v>
      </c>
      <c r="L137" s="47">
        <f>K137*0.5</f>
        <v>3.5</v>
      </c>
      <c r="M137" s="48"/>
      <c r="N137" s="38"/>
    </row>
    <row r="138" s="32" customFormat="1" ht="18" customHeight="1" spans="1:14">
      <c r="A138" s="36">
        <f t="shared" si="36"/>
        <v>137</v>
      </c>
      <c r="B138" s="36" t="s">
        <v>52</v>
      </c>
      <c r="C138" s="36" t="s">
        <v>172</v>
      </c>
      <c r="D138" s="36">
        <v>2874</v>
      </c>
      <c r="E138" s="36" t="s">
        <v>596</v>
      </c>
      <c r="F138" s="36">
        <v>11903</v>
      </c>
      <c r="G138" s="38">
        <v>1</v>
      </c>
      <c r="H138" s="38">
        <f t="shared" si="39"/>
        <v>31</v>
      </c>
      <c r="I138" s="38">
        <v>23</v>
      </c>
      <c r="J138" s="45">
        <f t="shared" si="37"/>
        <v>0.741935483870968</v>
      </c>
      <c r="K138" s="46">
        <f t="shared" si="38"/>
        <v>-8</v>
      </c>
      <c r="L138" s="47"/>
      <c r="M138" s="48">
        <f>K138*-1</f>
        <v>8</v>
      </c>
      <c r="N138" s="38"/>
    </row>
    <row r="139" s="32" customFormat="1" ht="18" customHeight="1" spans="1:14">
      <c r="A139" s="36">
        <f t="shared" si="36"/>
        <v>138</v>
      </c>
      <c r="B139" s="36" t="s">
        <v>52</v>
      </c>
      <c r="C139" s="36" t="s">
        <v>597</v>
      </c>
      <c r="D139" s="36">
        <v>2875</v>
      </c>
      <c r="E139" s="36" t="s">
        <v>598</v>
      </c>
      <c r="F139" s="36">
        <v>6733</v>
      </c>
      <c r="G139" s="38">
        <v>1</v>
      </c>
      <c r="H139" s="38">
        <f t="shared" si="39"/>
        <v>31</v>
      </c>
      <c r="I139" s="38">
        <v>31</v>
      </c>
      <c r="J139" s="45">
        <f t="shared" si="37"/>
        <v>1</v>
      </c>
      <c r="K139" s="46"/>
      <c r="L139" s="47"/>
      <c r="M139" s="48"/>
      <c r="N139" s="38"/>
    </row>
    <row r="140" s="32" customFormat="1" ht="18" customHeight="1" spans="1:14">
      <c r="A140" s="36">
        <f t="shared" si="36"/>
        <v>139</v>
      </c>
      <c r="B140" s="36" t="s">
        <v>52</v>
      </c>
      <c r="C140" s="36" t="s">
        <v>597</v>
      </c>
      <c r="D140" s="36">
        <v>2875</v>
      </c>
      <c r="E140" s="36" t="s">
        <v>599</v>
      </c>
      <c r="F140" s="36">
        <v>14106</v>
      </c>
      <c r="G140" s="38">
        <v>1</v>
      </c>
      <c r="H140" s="38">
        <f t="shared" si="39"/>
        <v>31</v>
      </c>
      <c r="I140" s="38">
        <v>12</v>
      </c>
      <c r="J140" s="45">
        <f t="shared" si="37"/>
        <v>0.387096774193548</v>
      </c>
      <c r="K140" s="46">
        <f t="shared" si="38"/>
        <v>-19</v>
      </c>
      <c r="L140" s="47"/>
      <c r="M140" s="48">
        <f>K140*-1</f>
        <v>19</v>
      </c>
      <c r="N140" s="38"/>
    </row>
    <row r="141" s="32" customFormat="1" ht="18" customHeight="1" spans="1:14">
      <c r="A141" s="36">
        <f t="shared" si="36"/>
        <v>140</v>
      </c>
      <c r="B141" s="36" t="s">
        <v>21</v>
      </c>
      <c r="C141" s="36" t="s">
        <v>406</v>
      </c>
      <c r="D141" s="36">
        <v>2876</v>
      </c>
      <c r="E141" s="36" t="s">
        <v>600</v>
      </c>
      <c r="F141" s="36">
        <v>5406</v>
      </c>
      <c r="G141" s="38">
        <v>1</v>
      </c>
      <c r="H141" s="38">
        <f t="shared" si="39"/>
        <v>31</v>
      </c>
      <c r="I141" s="38">
        <v>23</v>
      </c>
      <c r="J141" s="45">
        <f t="shared" si="37"/>
        <v>0.741935483870968</v>
      </c>
      <c r="K141" s="46">
        <f t="shared" si="38"/>
        <v>-8</v>
      </c>
      <c r="L141" s="47"/>
      <c r="M141" s="48">
        <f>K141*-1</f>
        <v>8</v>
      </c>
      <c r="N141" s="38"/>
    </row>
    <row r="142" s="32" customFormat="1" ht="18" customHeight="1" spans="1:14">
      <c r="A142" s="36">
        <f t="shared" ref="A142:A151" si="40">ROW()-1</f>
        <v>141</v>
      </c>
      <c r="B142" s="36" t="s">
        <v>21</v>
      </c>
      <c r="C142" s="36" t="s">
        <v>406</v>
      </c>
      <c r="D142" s="36">
        <v>2876</v>
      </c>
      <c r="E142" s="39" t="s">
        <v>601</v>
      </c>
      <c r="F142" s="36">
        <v>5979</v>
      </c>
      <c r="G142" s="38">
        <v>1</v>
      </c>
      <c r="H142" s="38">
        <f t="shared" si="39"/>
        <v>31</v>
      </c>
      <c r="I142" s="38">
        <v>24</v>
      </c>
      <c r="J142" s="45">
        <f t="shared" si="37"/>
        <v>0.774193548387097</v>
      </c>
      <c r="K142" s="46">
        <f t="shared" si="38"/>
        <v>-7</v>
      </c>
      <c r="L142" s="47"/>
      <c r="M142" s="48">
        <f>K142*-1</f>
        <v>7</v>
      </c>
      <c r="N142" s="38"/>
    </row>
    <row r="143" s="32" customFormat="1" ht="18" customHeight="1" spans="1:14">
      <c r="A143" s="36">
        <f t="shared" si="40"/>
        <v>142</v>
      </c>
      <c r="B143" s="36" t="s">
        <v>21</v>
      </c>
      <c r="C143" s="36" t="s">
        <v>403</v>
      </c>
      <c r="D143" s="36">
        <v>2877</v>
      </c>
      <c r="E143" s="36" t="s">
        <v>602</v>
      </c>
      <c r="F143" s="36">
        <v>7317</v>
      </c>
      <c r="G143" s="38">
        <v>1</v>
      </c>
      <c r="H143" s="38">
        <f t="shared" si="39"/>
        <v>31</v>
      </c>
      <c r="I143" s="38">
        <v>41</v>
      </c>
      <c r="J143" s="45">
        <f t="shared" si="37"/>
        <v>1.32258064516129</v>
      </c>
      <c r="K143" s="46">
        <f t="shared" si="38"/>
        <v>10</v>
      </c>
      <c r="L143" s="47">
        <f>K143*0.5</f>
        <v>5</v>
      </c>
      <c r="M143" s="48"/>
      <c r="N143" s="38"/>
    </row>
    <row r="144" s="32" customFormat="1" ht="18" customHeight="1" spans="1:14">
      <c r="A144" s="36">
        <f t="shared" si="40"/>
        <v>143</v>
      </c>
      <c r="B144" s="36" t="s">
        <v>21</v>
      </c>
      <c r="C144" s="36" t="s">
        <v>403</v>
      </c>
      <c r="D144" s="36">
        <v>2877</v>
      </c>
      <c r="E144" s="36" t="s">
        <v>603</v>
      </c>
      <c r="F144" s="36">
        <v>7749</v>
      </c>
      <c r="G144" s="38">
        <v>1</v>
      </c>
      <c r="H144" s="38">
        <f t="shared" si="39"/>
        <v>31</v>
      </c>
      <c r="I144" s="38">
        <v>29</v>
      </c>
      <c r="J144" s="45">
        <f t="shared" si="37"/>
        <v>0.935483870967742</v>
      </c>
      <c r="K144" s="46">
        <f t="shared" si="38"/>
        <v>-2</v>
      </c>
      <c r="L144" s="47"/>
      <c r="M144" s="48">
        <f>K144*-1</f>
        <v>2</v>
      </c>
      <c r="N144" s="38"/>
    </row>
    <row r="145" s="32" customFormat="1" ht="18" customHeight="1" spans="1:14">
      <c r="A145" s="36">
        <f t="shared" si="40"/>
        <v>144</v>
      </c>
      <c r="B145" s="36" t="s">
        <v>21</v>
      </c>
      <c r="C145" s="36" t="s">
        <v>403</v>
      </c>
      <c r="D145" s="36">
        <v>2877</v>
      </c>
      <c r="E145" s="36" t="s">
        <v>604</v>
      </c>
      <c r="F145" s="36">
        <v>12566</v>
      </c>
      <c r="G145" s="38">
        <v>1</v>
      </c>
      <c r="H145" s="38">
        <f t="shared" si="39"/>
        <v>31</v>
      </c>
      <c r="I145" s="38">
        <v>36</v>
      </c>
      <c r="J145" s="45">
        <f t="shared" si="37"/>
        <v>1.16129032258065</v>
      </c>
      <c r="K145" s="46">
        <f t="shared" si="38"/>
        <v>5</v>
      </c>
      <c r="L145" s="47">
        <f>K145*0.5</f>
        <v>2.5</v>
      </c>
      <c r="M145" s="48"/>
      <c r="N145" s="38"/>
    </row>
    <row r="146" s="32" customFormat="1" ht="18" customHeight="1" spans="1:14">
      <c r="A146" s="36">
        <f t="shared" si="40"/>
        <v>145</v>
      </c>
      <c r="B146" s="36" t="s">
        <v>48</v>
      </c>
      <c r="C146" s="36" t="s">
        <v>113</v>
      </c>
      <c r="D146" s="36">
        <v>2881</v>
      </c>
      <c r="E146" s="36" t="s">
        <v>605</v>
      </c>
      <c r="F146" s="36">
        <v>7011</v>
      </c>
      <c r="G146" s="38">
        <v>1.5</v>
      </c>
      <c r="H146" s="38">
        <v>47</v>
      </c>
      <c r="I146" s="38">
        <v>38</v>
      </c>
      <c r="J146" s="45">
        <f t="shared" si="37"/>
        <v>0.808510638297872</v>
      </c>
      <c r="K146" s="46">
        <f t="shared" si="38"/>
        <v>-9</v>
      </c>
      <c r="L146" s="47"/>
      <c r="M146" s="48">
        <f t="shared" ref="M146:M151" si="41">K146*-1</f>
        <v>9</v>
      </c>
      <c r="N146" s="38"/>
    </row>
    <row r="147" s="32" customFormat="1" ht="18" customHeight="1" spans="1:14">
      <c r="A147" s="36">
        <f t="shared" si="40"/>
        <v>146</v>
      </c>
      <c r="B147" s="36" t="s">
        <v>48</v>
      </c>
      <c r="C147" s="36" t="s">
        <v>113</v>
      </c>
      <c r="D147" s="36">
        <v>2881</v>
      </c>
      <c r="E147" s="36" t="s">
        <v>606</v>
      </c>
      <c r="F147" s="36">
        <v>11372</v>
      </c>
      <c r="G147" s="38">
        <v>1.5</v>
      </c>
      <c r="H147" s="38">
        <v>47</v>
      </c>
      <c r="I147" s="38">
        <v>32</v>
      </c>
      <c r="J147" s="45">
        <f t="shared" si="37"/>
        <v>0.680851063829787</v>
      </c>
      <c r="K147" s="46">
        <f t="shared" si="38"/>
        <v>-15</v>
      </c>
      <c r="L147" s="47"/>
      <c r="M147" s="48">
        <f t="shared" si="41"/>
        <v>15</v>
      </c>
      <c r="N147" s="38"/>
    </row>
    <row r="148" s="32" customFormat="1" ht="18" customHeight="1" spans="1:14">
      <c r="A148" s="36">
        <f t="shared" si="40"/>
        <v>147</v>
      </c>
      <c r="B148" s="36" t="s">
        <v>48</v>
      </c>
      <c r="C148" s="36" t="s">
        <v>113</v>
      </c>
      <c r="D148" s="36">
        <v>2881</v>
      </c>
      <c r="E148" s="36" t="s">
        <v>607</v>
      </c>
      <c r="F148" s="36">
        <v>14064</v>
      </c>
      <c r="G148" s="38">
        <v>1.5</v>
      </c>
      <c r="H148" s="38">
        <v>47</v>
      </c>
      <c r="I148" s="38">
        <v>28</v>
      </c>
      <c r="J148" s="45">
        <f t="shared" si="37"/>
        <v>0.595744680851064</v>
      </c>
      <c r="K148" s="46">
        <f t="shared" si="38"/>
        <v>-19</v>
      </c>
      <c r="L148" s="47"/>
      <c r="M148" s="48">
        <f t="shared" si="41"/>
        <v>19</v>
      </c>
      <c r="N148" s="38"/>
    </row>
    <row r="149" s="32" customFormat="1" ht="18" customHeight="1" spans="1:14">
      <c r="A149" s="36">
        <f t="shared" si="40"/>
        <v>148</v>
      </c>
      <c r="B149" s="36" t="s">
        <v>48</v>
      </c>
      <c r="C149" s="36" t="s">
        <v>113</v>
      </c>
      <c r="D149" s="36">
        <v>2881</v>
      </c>
      <c r="E149" s="36" t="s">
        <v>608</v>
      </c>
      <c r="F149" s="36">
        <v>5764</v>
      </c>
      <c r="G149" s="38">
        <v>1.5</v>
      </c>
      <c r="H149" s="38">
        <v>47</v>
      </c>
      <c r="I149" s="38">
        <v>46</v>
      </c>
      <c r="J149" s="45">
        <f t="shared" si="37"/>
        <v>0.978723404255319</v>
      </c>
      <c r="K149" s="46">
        <f t="shared" si="38"/>
        <v>-1</v>
      </c>
      <c r="L149" s="47"/>
      <c r="M149" s="48">
        <f t="shared" si="41"/>
        <v>1</v>
      </c>
      <c r="N149" s="38"/>
    </row>
    <row r="150" s="32" customFormat="1" ht="18" customHeight="1" spans="1:14">
      <c r="A150" s="36">
        <f t="shared" si="40"/>
        <v>149</v>
      </c>
      <c r="B150" s="36" t="s">
        <v>37</v>
      </c>
      <c r="C150" s="36" t="s">
        <v>609</v>
      </c>
      <c r="D150" s="36">
        <v>2883</v>
      </c>
      <c r="E150" s="36" t="s">
        <v>610</v>
      </c>
      <c r="F150" s="36">
        <v>6492</v>
      </c>
      <c r="G150" s="38">
        <v>1</v>
      </c>
      <c r="H150" s="38">
        <f t="shared" ref="H150:H161" si="42">G150*31</f>
        <v>31</v>
      </c>
      <c r="I150" s="38">
        <v>22</v>
      </c>
      <c r="J150" s="45">
        <f t="shared" si="37"/>
        <v>0.709677419354839</v>
      </c>
      <c r="K150" s="46">
        <f t="shared" si="38"/>
        <v>-9</v>
      </c>
      <c r="L150" s="47"/>
      <c r="M150" s="48">
        <f t="shared" si="41"/>
        <v>9</v>
      </c>
      <c r="N150" s="38"/>
    </row>
    <row r="151" s="32" customFormat="1" ht="18" customHeight="1" spans="1:14">
      <c r="A151" s="36">
        <f t="shared" si="40"/>
        <v>150</v>
      </c>
      <c r="B151" s="36" t="s">
        <v>37</v>
      </c>
      <c r="C151" s="36" t="s">
        <v>609</v>
      </c>
      <c r="D151" s="36">
        <v>2883</v>
      </c>
      <c r="E151" s="36" t="s">
        <v>611</v>
      </c>
      <c r="F151" s="36">
        <v>11961</v>
      </c>
      <c r="G151" s="38">
        <v>1</v>
      </c>
      <c r="H151" s="38">
        <f t="shared" si="42"/>
        <v>31</v>
      </c>
      <c r="I151" s="38">
        <v>18</v>
      </c>
      <c r="J151" s="45">
        <f t="shared" si="37"/>
        <v>0.580645161290323</v>
      </c>
      <c r="K151" s="46">
        <f t="shared" si="38"/>
        <v>-13</v>
      </c>
      <c r="L151" s="47"/>
      <c r="M151" s="48">
        <f t="shared" si="41"/>
        <v>13</v>
      </c>
      <c r="N151" s="38"/>
    </row>
    <row r="152" s="32" customFormat="1" ht="18" customHeight="1" spans="1:14">
      <c r="A152" s="36">
        <f t="shared" ref="A152:A161" si="43">ROW()-1</f>
        <v>151</v>
      </c>
      <c r="B152" s="36" t="s">
        <v>37</v>
      </c>
      <c r="C152" s="36" t="s">
        <v>427</v>
      </c>
      <c r="D152" s="36">
        <v>2886</v>
      </c>
      <c r="E152" s="36" t="s">
        <v>612</v>
      </c>
      <c r="F152" s="36">
        <v>6506</v>
      </c>
      <c r="G152" s="38">
        <v>1</v>
      </c>
      <c r="H152" s="38">
        <f t="shared" si="42"/>
        <v>31</v>
      </c>
      <c r="I152" s="38">
        <v>44</v>
      </c>
      <c r="J152" s="45">
        <f t="shared" si="37"/>
        <v>1.41935483870968</v>
      </c>
      <c r="K152" s="46">
        <f t="shared" si="38"/>
        <v>13</v>
      </c>
      <c r="L152" s="47">
        <f>K152*0.5</f>
        <v>6.5</v>
      </c>
      <c r="M152" s="48"/>
      <c r="N152" s="38"/>
    </row>
    <row r="153" s="32" customFormat="1" ht="18" customHeight="1" spans="1:14">
      <c r="A153" s="36">
        <f t="shared" si="43"/>
        <v>152</v>
      </c>
      <c r="B153" s="36" t="s">
        <v>37</v>
      </c>
      <c r="C153" s="36" t="s">
        <v>427</v>
      </c>
      <c r="D153" s="36">
        <v>2886</v>
      </c>
      <c r="E153" s="36" t="s">
        <v>613</v>
      </c>
      <c r="F153" s="36">
        <v>10772</v>
      </c>
      <c r="G153" s="38">
        <v>1</v>
      </c>
      <c r="H153" s="38">
        <f t="shared" si="42"/>
        <v>31</v>
      </c>
      <c r="I153" s="38">
        <v>23</v>
      </c>
      <c r="J153" s="45">
        <f t="shared" si="37"/>
        <v>0.741935483870968</v>
      </c>
      <c r="K153" s="46">
        <f t="shared" si="38"/>
        <v>-8</v>
      </c>
      <c r="L153" s="47"/>
      <c r="M153" s="48">
        <f>K153*-1</f>
        <v>8</v>
      </c>
      <c r="N153" s="38"/>
    </row>
    <row r="154" s="32" customFormat="1" ht="18" customHeight="1" spans="1:14">
      <c r="A154" s="36">
        <f t="shared" si="43"/>
        <v>153</v>
      </c>
      <c r="B154" s="36" t="s">
        <v>37</v>
      </c>
      <c r="C154" s="36" t="s">
        <v>430</v>
      </c>
      <c r="D154" s="36">
        <v>2888</v>
      </c>
      <c r="E154" s="36" t="s">
        <v>614</v>
      </c>
      <c r="F154" s="36">
        <v>12981</v>
      </c>
      <c r="G154" s="38">
        <v>1</v>
      </c>
      <c r="H154" s="38">
        <f t="shared" si="42"/>
        <v>31</v>
      </c>
      <c r="I154" s="38">
        <v>2</v>
      </c>
      <c r="J154" s="45">
        <f t="shared" si="37"/>
        <v>0.0645161290322581</v>
      </c>
      <c r="K154" s="46">
        <f t="shared" si="38"/>
        <v>-29</v>
      </c>
      <c r="L154" s="47"/>
      <c r="M154" s="48">
        <f>K154*-1</f>
        <v>29</v>
      </c>
      <c r="N154" s="38"/>
    </row>
    <row r="155" s="32" customFormat="1" ht="18" customHeight="1" spans="1:14">
      <c r="A155" s="36">
        <f t="shared" si="43"/>
        <v>154</v>
      </c>
      <c r="B155" s="36" t="s">
        <v>37</v>
      </c>
      <c r="C155" s="36" t="s">
        <v>430</v>
      </c>
      <c r="D155" s="36">
        <v>2888</v>
      </c>
      <c r="E155" s="36" t="s">
        <v>615</v>
      </c>
      <c r="F155" s="36">
        <v>15385</v>
      </c>
      <c r="G155" s="38">
        <v>1</v>
      </c>
      <c r="H155" s="38">
        <f t="shared" si="42"/>
        <v>31</v>
      </c>
      <c r="I155" s="38">
        <v>52</v>
      </c>
      <c r="J155" s="45">
        <f t="shared" si="37"/>
        <v>1.67741935483871</v>
      </c>
      <c r="K155" s="46">
        <f t="shared" si="38"/>
        <v>21</v>
      </c>
      <c r="L155" s="47">
        <f>K155*0.5</f>
        <v>10.5</v>
      </c>
      <c r="M155" s="48"/>
      <c r="N155" s="38"/>
    </row>
    <row r="156" s="32" customFormat="1" ht="18" customHeight="1" spans="1:14">
      <c r="A156" s="36">
        <f t="shared" si="43"/>
        <v>155</v>
      </c>
      <c r="B156" s="36" t="s">
        <v>37</v>
      </c>
      <c r="C156" s="36" t="s">
        <v>436</v>
      </c>
      <c r="D156" s="36">
        <v>2893</v>
      </c>
      <c r="E156" s="36" t="s">
        <v>616</v>
      </c>
      <c r="F156" s="36">
        <v>9527</v>
      </c>
      <c r="G156" s="38">
        <v>1</v>
      </c>
      <c r="H156" s="38">
        <f t="shared" si="42"/>
        <v>31</v>
      </c>
      <c r="I156" s="38">
        <v>11</v>
      </c>
      <c r="J156" s="45">
        <f t="shared" si="37"/>
        <v>0.354838709677419</v>
      </c>
      <c r="K156" s="46">
        <f t="shared" si="38"/>
        <v>-20</v>
      </c>
      <c r="L156" s="47"/>
      <c r="M156" s="48">
        <f>K156*-1</f>
        <v>20</v>
      </c>
      <c r="N156" s="38"/>
    </row>
    <row r="157" s="32" customFormat="1" ht="18" customHeight="1" spans="1:14">
      <c r="A157" s="36">
        <f t="shared" si="43"/>
        <v>156</v>
      </c>
      <c r="B157" s="36" t="s">
        <v>37</v>
      </c>
      <c r="C157" s="36" t="s">
        <v>436</v>
      </c>
      <c r="D157" s="36">
        <v>2893</v>
      </c>
      <c r="E157" s="36" t="s">
        <v>617</v>
      </c>
      <c r="F157" s="36">
        <v>5698</v>
      </c>
      <c r="G157" s="38">
        <v>1</v>
      </c>
      <c r="H157" s="38">
        <f t="shared" si="42"/>
        <v>31</v>
      </c>
      <c r="I157" s="38">
        <v>33</v>
      </c>
      <c r="J157" s="45">
        <f t="shared" si="37"/>
        <v>1.06451612903226</v>
      </c>
      <c r="K157" s="46">
        <f t="shared" si="38"/>
        <v>2</v>
      </c>
      <c r="L157" s="47">
        <f>K157*0.5</f>
        <v>1</v>
      </c>
      <c r="M157" s="48"/>
      <c r="N157" s="38"/>
    </row>
    <row r="158" s="32" customFormat="1" ht="18" customHeight="1" spans="1:14">
      <c r="A158" s="36">
        <f t="shared" si="43"/>
        <v>157</v>
      </c>
      <c r="B158" s="36" t="s">
        <v>44</v>
      </c>
      <c r="C158" s="36" t="s">
        <v>135</v>
      </c>
      <c r="D158" s="36">
        <v>2894</v>
      </c>
      <c r="E158" s="36" t="s">
        <v>618</v>
      </c>
      <c r="F158" s="36">
        <v>7948</v>
      </c>
      <c r="G158" s="38">
        <v>1</v>
      </c>
      <c r="H158" s="38">
        <f t="shared" si="42"/>
        <v>31</v>
      </c>
      <c r="I158" s="38">
        <v>28</v>
      </c>
      <c r="J158" s="45">
        <f t="shared" si="37"/>
        <v>0.903225806451613</v>
      </c>
      <c r="K158" s="46">
        <f t="shared" si="38"/>
        <v>-3</v>
      </c>
      <c r="L158" s="47"/>
      <c r="M158" s="48">
        <f>K158*-1</f>
        <v>3</v>
      </c>
      <c r="N158" s="38"/>
    </row>
    <row r="159" s="32" customFormat="1" ht="18" customHeight="1" spans="1:14">
      <c r="A159" s="36">
        <f t="shared" si="43"/>
        <v>158</v>
      </c>
      <c r="B159" s="36" t="s">
        <v>44</v>
      </c>
      <c r="C159" s="36" t="s">
        <v>135</v>
      </c>
      <c r="D159" s="36">
        <v>2894</v>
      </c>
      <c r="E159" s="36" t="s">
        <v>619</v>
      </c>
      <c r="F159" s="36">
        <v>15232</v>
      </c>
      <c r="G159" s="38">
        <v>1</v>
      </c>
      <c r="H159" s="38">
        <f t="shared" si="42"/>
        <v>31</v>
      </c>
      <c r="I159" s="38">
        <v>3</v>
      </c>
      <c r="J159" s="45">
        <f t="shared" si="37"/>
        <v>0.0967741935483871</v>
      </c>
      <c r="K159" s="46">
        <f t="shared" si="38"/>
        <v>-28</v>
      </c>
      <c r="L159" s="47"/>
      <c r="M159" s="48">
        <f>K159*-1</f>
        <v>28</v>
      </c>
      <c r="N159" s="38"/>
    </row>
    <row r="160" s="32" customFormat="1" ht="18" customHeight="1" spans="1:14">
      <c r="A160" s="36">
        <f t="shared" si="43"/>
        <v>159</v>
      </c>
      <c r="B160" s="36" t="s">
        <v>37</v>
      </c>
      <c r="C160" s="36" t="s">
        <v>424</v>
      </c>
      <c r="D160" s="36">
        <v>2901</v>
      </c>
      <c r="E160" s="36" t="s">
        <v>620</v>
      </c>
      <c r="F160" s="36">
        <v>6385</v>
      </c>
      <c r="G160" s="38">
        <v>1</v>
      </c>
      <c r="H160" s="38">
        <f t="shared" si="42"/>
        <v>31</v>
      </c>
      <c r="I160" s="38">
        <v>49</v>
      </c>
      <c r="J160" s="45">
        <f t="shared" si="37"/>
        <v>1.58064516129032</v>
      </c>
      <c r="K160" s="46">
        <f t="shared" si="38"/>
        <v>18</v>
      </c>
      <c r="L160" s="47">
        <f>K160*0.5</f>
        <v>9</v>
      </c>
      <c r="M160" s="48"/>
      <c r="N160" s="38"/>
    </row>
    <row r="161" s="32" customFormat="1" ht="18" customHeight="1" spans="1:14">
      <c r="A161" s="36">
        <f t="shared" si="43"/>
        <v>160</v>
      </c>
      <c r="B161" s="36" t="s">
        <v>37</v>
      </c>
      <c r="C161" s="36" t="s">
        <v>424</v>
      </c>
      <c r="D161" s="36">
        <v>2901</v>
      </c>
      <c r="E161" s="36" t="s">
        <v>621</v>
      </c>
      <c r="F161" s="36">
        <v>15405</v>
      </c>
      <c r="G161" s="38">
        <v>1</v>
      </c>
      <c r="H161" s="38">
        <f t="shared" si="42"/>
        <v>31</v>
      </c>
      <c r="I161" s="38">
        <v>33</v>
      </c>
      <c r="J161" s="45">
        <f t="shared" si="37"/>
        <v>1.06451612903226</v>
      </c>
      <c r="K161" s="46">
        <f t="shared" si="38"/>
        <v>2</v>
      </c>
      <c r="L161" s="47">
        <f>K161*0.5</f>
        <v>1</v>
      </c>
      <c r="M161" s="48"/>
      <c r="N161" s="38"/>
    </row>
    <row r="162" s="32" customFormat="1" ht="18" customHeight="1" spans="1:14">
      <c r="A162" s="36">
        <f t="shared" ref="A162:A171" si="44">ROW()-1</f>
        <v>161</v>
      </c>
      <c r="B162" s="36" t="s">
        <v>37</v>
      </c>
      <c r="C162" s="36" t="s">
        <v>421</v>
      </c>
      <c r="D162" s="36">
        <v>2904</v>
      </c>
      <c r="E162" s="36" t="s">
        <v>420</v>
      </c>
      <c r="F162" s="36">
        <v>8073</v>
      </c>
      <c r="G162" s="38">
        <v>1.5</v>
      </c>
      <c r="H162" s="38">
        <v>47</v>
      </c>
      <c r="I162" s="38">
        <v>18</v>
      </c>
      <c r="J162" s="45">
        <f t="shared" si="37"/>
        <v>0.382978723404255</v>
      </c>
      <c r="K162" s="46">
        <f t="shared" si="38"/>
        <v>-29</v>
      </c>
      <c r="L162" s="47"/>
      <c r="M162" s="48">
        <f t="shared" ref="M162:M167" si="45">K162*-1</f>
        <v>29</v>
      </c>
      <c r="N162" s="38"/>
    </row>
    <row r="163" s="32" customFormat="1" ht="18" customHeight="1" spans="1:14">
      <c r="A163" s="36">
        <f t="shared" si="44"/>
        <v>162</v>
      </c>
      <c r="B163" s="36" t="s">
        <v>37</v>
      </c>
      <c r="C163" s="36" t="s">
        <v>421</v>
      </c>
      <c r="D163" s="36">
        <v>2904</v>
      </c>
      <c r="E163" s="36" t="s">
        <v>622</v>
      </c>
      <c r="F163" s="36">
        <v>6497</v>
      </c>
      <c r="G163" s="38">
        <v>1.5</v>
      </c>
      <c r="H163" s="38">
        <v>47</v>
      </c>
      <c r="I163" s="38">
        <v>28</v>
      </c>
      <c r="J163" s="45">
        <f t="shared" si="37"/>
        <v>0.595744680851064</v>
      </c>
      <c r="K163" s="46">
        <f t="shared" si="38"/>
        <v>-19</v>
      </c>
      <c r="L163" s="47"/>
      <c r="M163" s="48">
        <f t="shared" si="45"/>
        <v>19</v>
      </c>
      <c r="N163" s="38"/>
    </row>
    <row r="164" s="32" customFormat="1" ht="18" customHeight="1" spans="1:14">
      <c r="A164" s="36">
        <f t="shared" si="44"/>
        <v>163</v>
      </c>
      <c r="B164" s="36" t="s">
        <v>44</v>
      </c>
      <c r="C164" s="36" t="s">
        <v>129</v>
      </c>
      <c r="D164" s="36">
        <v>2905</v>
      </c>
      <c r="E164" s="42" t="s">
        <v>623</v>
      </c>
      <c r="F164" s="36">
        <v>16264</v>
      </c>
      <c r="G164" s="38">
        <v>1</v>
      </c>
      <c r="H164" s="38">
        <f t="shared" ref="H164:H169" si="46">G164*31</f>
        <v>31</v>
      </c>
      <c r="I164" s="38">
        <v>15</v>
      </c>
      <c r="J164" s="45">
        <f t="shared" si="37"/>
        <v>0.483870967741935</v>
      </c>
      <c r="K164" s="46">
        <f t="shared" si="38"/>
        <v>-16</v>
      </c>
      <c r="L164" s="47"/>
      <c r="M164" s="48">
        <f t="shared" si="45"/>
        <v>16</v>
      </c>
      <c r="N164" s="38"/>
    </row>
    <row r="165" s="32" customFormat="1" ht="18" customHeight="1" spans="1:14">
      <c r="A165" s="36">
        <f t="shared" si="44"/>
        <v>164</v>
      </c>
      <c r="B165" s="36" t="s">
        <v>44</v>
      </c>
      <c r="C165" s="36" t="s">
        <v>129</v>
      </c>
      <c r="D165" s="36">
        <v>2905</v>
      </c>
      <c r="E165" s="42" t="s">
        <v>624</v>
      </c>
      <c r="F165" s="36">
        <v>16301</v>
      </c>
      <c r="G165" s="38">
        <v>1</v>
      </c>
      <c r="H165" s="38">
        <f t="shared" si="46"/>
        <v>31</v>
      </c>
      <c r="I165" s="38">
        <v>14</v>
      </c>
      <c r="J165" s="45">
        <f t="shared" si="37"/>
        <v>0.451612903225806</v>
      </c>
      <c r="K165" s="46">
        <f t="shared" si="38"/>
        <v>-17</v>
      </c>
      <c r="L165" s="47"/>
      <c r="M165" s="48">
        <f t="shared" si="45"/>
        <v>17</v>
      </c>
      <c r="N165" s="38"/>
    </row>
    <row r="166" s="32" customFormat="1" ht="18" customHeight="1" spans="1:14">
      <c r="A166" s="36">
        <f t="shared" si="44"/>
        <v>165</v>
      </c>
      <c r="B166" s="36" t="s">
        <v>17</v>
      </c>
      <c r="C166" s="36" t="s">
        <v>18</v>
      </c>
      <c r="D166" s="36">
        <v>2907</v>
      </c>
      <c r="E166" s="37" t="s">
        <v>625</v>
      </c>
      <c r="F166" s="36">
        <v>9988</v>
      </c>
      <c r="G166" s="38">
        <v>2</v>
      </c>
      <c r="H166" s="38">
        <f t="shared" si="46"/>
        <v>62</v>
      </c>
      <c r="I166" s="38">
        <v>34</v>
      </c>
      <c r="J166" s="45">
        <f t="shared" si="37"/>
        <v>0.548387096774194</v>
      </c>
      <c r="K166" s="46">
        <f t="shared" si="38"/>
        <v>-28</v>
      </c>
      <c r="L166" s="47"/>
      <c r="M166" s="48">
        <f t="shared" si="45"/>
        <v>28</v>
      </c>
      <c r="N166" s="38"/>
    </row>
    <row r="167" s="32" customFormat="1" ht="18" customHeight="1" spans="1:14">
      <c r="A167" s="36">
        <f t="shared" si="44"/>
        <v>166</v>
      </c>
      <c r="B167" s="36" t="s">
        <v>17</v>
      </c>
      <c r="C167" s="36" t="s">
        <v>18</v>
      </c>
      <c r="D167" s="36">
        <v>2907</v>
      </c>
      <c r="E167" s="37" t="s">
        <v>626</v>
      </c>
      <c r="F167" s="36">
        <v>15903</v>
      </c>
      <c r="G167" s="38">
        <v>2</v>
      </c>
      <c r="H167" s="38">
        <f t="shared" si="46"/>
        <v>62</v>
      </c>
      <c r="I167" s="38">
        <v>11</v>
      </c>
      <c r="J167" s="45">
        <f t="shared" si="37"/>
        <v>0.17741935483871</v>
      </c>
      <c r="K167" s="46">
        <f t="shared" si="38"/>
        <v>-51</v>
      </c>
      <c r="L167" s="47"/>
      <c r="M167" s="48">
        <v>40</v>
      </c>
      <c r="N167" s="38"/>
    </row>
    <row r="168" s="32" customFormat="1" ht="18" customHeight="1" spans="1:14">
      <c r="A168" s="36">
        <f t="shared" si="44"/>
        <v>167</v>
      </c>
      <c r="B168" s="36" t="s">
        <v>44</v>
      </c>
      <c r="C168" s="36" t="s">
        <v>138</v>
      </c>
      <c r="D168" s="36">
        <v>2910</v>
      </c>
      <c r="E168" s="36" t="s">
        <v>627</v>
      </c>
      <c r="F168" s="36">
        <v>10043</v>
      </c>
      <c r="G168" s="38">
        <v>1</v>
      </c>
      <c r="H168" s="38">
        <f t="shared" si="46"/>
        <v>31</v>
      </c>
      <c r="I168" s="38">
        <v>31</v>
      </c>
      <c r="J168" s="45">
        <f t="shared" si="37"/>
        <v>1</v>
      </c>
      <c r="K168" s="46">
        <f t="shared" si="38"/>
        <v>0</v>
      </c>
      <c r="L168" s="47"/>
      <c r="M168" s="48"/>
      <c r="N168" s="38"/>
    </row>
    <row r="169" s="32" customFormat="1" ht="18" customHeight="1" spans="1:14">
      <c r="A169" s="36">
        <f t="shared" si="44"/>
        <v>168</v>
      </c>
      <c r="B169" s="36" t="s">
        <v>44</v>
      </c>
      <c r="C169" s="36" t="s">
        <v>138</v>
      </c>
      <c r="D169" s="36">
        <v>2910</v>
      </c>
      <c r="E169" s="36" t="s">
        <v>628</v>
      </c>
      <c r="F169" s="41">
        <v>28505</v>
      </c>
      <c r="G169" s="38">
        <v>1</v>
      </c>
      <c r="H169" s="38">
        <f t="shared" si="46"/>
        <v>31</v>
      </c>
      <c r="I169" s="38">
        <v>27</v>
      </c>
      <c r="J169" s="45">
        <f t="shared" si="37"/>
        <v>0.870967741935484</v>
      </c>
      <c r="K169" s="46">
        <f t="shared" si="38"/>
        <v>-4</v>
      </c>
      <c r="L169" s="47"/>
      <c r="M169" s="48">
        <f t="shared" ref="M169:M177" si="47">K169*-1</f>
        <v>4</v>
      </c>
      <c r="N169" s="38"/>
    </row>
    <row r="170" s="32" customFormat="1" ht="18" customHeight="1" spans="1:14">
      <c r="A170" s="36">
        <f t="shared" si="44"/>
        <v>169</v>
      </c>
      <c r="B170" s="36" t="s">
        <v>44</v>
      </c>
      <c r="C170" s="36" t="s">
        <v>132</v>
      </c>
      <c r="D170" s="36">
        <v>2914</v>
      </c>
      <c r="E170" s="36" t="s">
        <v>629</v>
      </c>
      <c r="F170" s="36">
        <v>6301</v>
      </c>
      <c r="G170" s="38">
        <v>1</v>
      </c>
      <c r="H170" s="38">
        <f t="shared" ref="H170:H190" si="48">G170*31</f>
        <v>31</v>
      </c>
      <c r="I170" s="38">
        <v>23</v>
      </c>
      <c r="J170" s="45">
        <f t="shared" ref="J170:J203" si="49">I170/H170</f>
        <v>0.741935483870968</v>
      </c>
      <c r="K170" s="46">
        <f t="shared" si="38"/>
        <v>-8</v>
      </c>
      <c r="L170" s="47"/>
      <c r="M170" s="48">
        <f t="shared" si="47"/>
        <v>8</v>
      </c>
      <c r="N170" s="38"/>
    </row>
    <row r="171" s="32" customFormat="1" ht="18" customHeight="1" spans="1:14">
      <c r="A171" s="36">
        <f t="shared" ref="A171:A180" si="50">ROW()-1</f>
        <v>170</v>
      </c>
      <c r="B171" s="36" t="s">
        <v>44</v>
      </c>
      <c r="C171" s="36" t="s">
        <v>132</v>
      </c>
      <c r="D171" s="36">
        <v>2914</v>
      </c>
      <c r="E171" s="36" t="s">
        <v>630</v>
      </c>
      <c r="F171" s="36">
        <v>7379</v>
      </c>
      <c r="G171" s="38">
        <v>1</v>
      </c>
      <c r="H171" s="38">
        <f t="shared" si="48"/>
        <v>31</v>
      </c>
      <c r="I171" s="38">
        <v>26</v>
      </c>
      <c r="J171" s="45">
        <f t="shared" si="49"/>
        <v>0.838709677419355</v>
      </c>
      <c r="K171" s="46">
        <f t="shared" si="38"/>
        <v>-5</v>
      </c>
      <c r="L171" s="47"/>
      <c r="M171" s="48">
        <f t="shared" si="47"/>
        <v>5</v>
      </c>
      <c r="N171" s="38"/>
    </row>
    <row r="172" s="32" customFormat="1" ht="18" customHeight="1" spans="1:14">
      <c r="A172" s="36">
        <f t="shared" si="50"/>
        <v>171</v>
      </c>
      <c r="B172" s="36" t="s">
        <v>44</v>
      </c>
      <c r="C172" s="36" t="s">
        <v>132</v>
      </c>
      <c r="D172" s="36">
        <v>2914</v>
      </c>
      <c r="E172" s="39" t="s">
        <v>631</v>
      </c>
      <c r="F172" s="36">
        <v>27809</v>
      </c>
      <c r="G172" s="38">
        <v>1</v>
      </c>
      <c r="H172" s="38">
        <f t="shared" si="48"/>
        <v>31</v>
      </c>
      <c r="I172" s="38">
        <v>27</v>
      </c>
      <c r="J172" s="45">
        <f t="shared" si="49"/>
        <v>0.870967741935484</v>
      </c>
      <c r="K172" s="46">
        <f t="shared" si="38"/>
        <v>-4</v>
      </c>
      <c r="L172" s="47"/>
      <c r="M172" s="48">
        <f t="shared" si="47"/>
        <v>4</v>
      </c>
      <c r="N172" s="38"/>
    </row>
    <row r="173" s="32" customFormat="1" ht="18" customHeight="1" spans="1:14">
      <c r="A173" s="36">
        <f t="shared" si="50"/>
        <v>172</v>
      </c>
      <c r="B173" s="36" t="s">
        <v>44</v>
      </c>
      <c r="C173" s="36" t="s">
        <v>141</v>
      </c>
      <c r="D173" s="36">
        <v>2916</v>
      </c>
      <c r="E173" s="36" t="s">
        <v>632</v>
      </c>
      <c r="F173" s="36">
        <v>12377</v>
      </c>
      <c r="G173" s="38">
        <v>1</v>
      </c>
      <c r="H173" s="38">
        <f t="shared" si="48"/>
        <v>31</v>
      </c>
      <c r="I173" s="38">
        <v>7</v>
      </c>
      <c r="J173" s="45">
        <f t="shared" si="49"/>
        <v>0.225806451612903</v>
      </c>
      <c r="K173" s="46">
        <f t="shared" si="38"/>
        <v>-24</v>
      </c>
      <c r="L173" s="47"/>
      <c r="M173" s="48">
        <f t="shared" si="47"/>
        <v>24</v>
      </c>
      <c r="N173" s="38"/>
    </row>
    <row r="174" s="32" customFormat="1" ht="18" customHeight="1" spans="1:14">
      <c r="A174" s="36">
        <f t="shared" si="50"/>
        <v>173</v>
      </c>
      <c r="B174" s="36" t="s">
        <v>44</v>
      </c>
      <c r="C174" s="36" t="s">
        <v>141</v>
      </c>
      <c r="D174" s="36">
        <v>2916</v>
      </c>
      <c r="E174" s="36" t="s">
        <v>633</v>
      </c>
      <c r="F174" s="36">
        <v>15079</v>
      </c>
      <c r="G174" s="38">
        <v>1</v>
      </c>
      <c r="H174" s="38">
        <f t="shared" si="48"/>
        <v>31</v>
      </c>
      <c r="I174" s="38">
        <v>10</v>
      </c>
      <c r="J174" s="45">
        <f t="shared" si="49"/>
        <v>0.32258064516129</v>
      </c>
      <c r="K174" s="46">
        <f t="shared" si="38"/>
        <v>-21</v>
      </c>
      <c r="L174" s="47"/>
      <c r="M174" s="48">
        <f t="shared" si="47"/>
        <v>21</v>
      </c>
      <c r="N174" s="38"/>
    </row>
    <row r="175" s="32" customFormat="1" ht="18" customHeight="1" spans="1:14">
      <c r="A175" s="36">
        <f t="shared" si="50"/>
        <v>174</v>
      </c>
      <c r="B175" s="36" t="s">
        <v>17</v>
      </c>
      <c r="C175" s="36" t="s">
        <v>60</v>
      </c>
      <c r="D175" s="36">
        <v>101453</v>
      </c>
      <c r="E175" s="37" t="s">
        <v>634</v>
      </c>
      <c r="F175" s="36">
        <v>4518</v>
      </c>
      <c r="G175" s="38">
        <v>2</v>
      </c>
      <c r="H175" s="38">
        <f t="shared" si="48"/>
        <v>62</v>
      </c>
      <c r="I175" s="38">
        <v>42</v>
      </c>
      <c r="J175" s="45">
        <f t="shared" si="49"/>
        <v>0.67741935483871</v>
      </c>
      <c r="K175" s="46">
        <f t="shared" si="38"/>
        <v>-20</v>
      </c>
      <c r="L175" s="47"/>
      <c r="M175" s="48">
        <f t="shared" si="47"/>
        <v>20</v>
      </c>
      <c r="N175" s="38"/>
    </row>
    <row r="176" s="32" customFormat="1" ht="18" customHeight="1" spans="1:14">
      <c r="A176" s="36">
        <f t="shared" si="50"/>
        <v>175</v>
      </c>
      <c r="B176" s="36" t="s">
        <v>17</v>
      </c>
      <c r="C176" s="36" t="s">
        <v>60</v>
      </c>
      <c r="D176" s="36">
        <v>101453</v>
      </c>
      <c r="E176" s="39" t="s">
        <v>635</v>
      </c>
      <c r="F176" s="39">
        <v>28719</v>
      </c>
      <c r="G176" s="38">
        <v>2</v>
      </c>
      <c r="H176" s="38">
        <f t="shared" si="48"/>
        <v>62</v>
      </c>
      <c r="I176" s="38">
        <v>33</v>
      </c>
      <c r="J176" s="45">
        <f t="shared" si="49"/>
        <v>0.532258064516129</v>
      </c>
      <c r="K176" s="46">
        <f t="shared" si="38"/>
        <v>-29</v>
      </c>
      <c r="L176" s="47"/>
      <c r="M176" s="48">
        <f t="shared" si="47"/>
        <v>29</v>
      </c>
      <c r="N176" s="38"/>
    </row>
    <row r="177" s="32" customFormat="1" ht="18" customHeight="1" spans="1:14">
      <c r="A177" s="36">
        <f t="shared" si="50"/>
        <v>176</v>
      </c>
      <c r="B177" s="36" t="s">
        <v>17</v>
      </c>
      <c r="C177" s="36" t="s">
        <v>60</v>
      </c>
      <c r="D177" s="36">
        <v>101453</v>
      </c>
      <c r="E177" s="37" t="s">
        <v>636</v>
      </c>
      <c r="F177" s="36">
        <v>11866</v>
      </c>
      <c r="G177" s="38">
        <v>2</v>
      </c>
      <c r="H177" s="38">
        <f t="shared" si="48"/>
        <v>62</v>
      </c>
      <c r="I177" s="38">
        <v>23</v>
      </c>
      <c r="J177" s="45">
        <f t="shared" si="49"/>
        <v>0.370967741935484</v>
      </c>
      <c r="K177" s="46">
        <f t="shared" si="38"/>
        <v>-39</v>
      </c>
      <c r="L177" s="47"/>
      <c r="M177" s="48">
        <f t="shared" si="47"/>
        <v>39</v>
      </c>
      <c r="N177" s="38"/>
    </row>
    <row r="178" s="32" customFormat="1" ht="18" customHeight="1" spans="1:14">
      <c r="A178" s="36">
        <f t="shared" si="50"/>
        <v>177</v>
      </c>
      <c r="B178" s="36" t="s">
        <v>29</v>
      </c>
      <c r="C178" s="36" t="s">
        <v>311</v>
      </c>
      <c r="D178" s="36">
        <v>102479</v>
      </c>
      <c r="E178" s="39" t="s">
        <v>637</v>
      </c>
      <c r="F178" s="36">
        <v>12936</v>
      </c>
      <c r="G178" s="38">
        <v>2</v>
      </c>
      <c r="H178" s="38">
        <f t="shared" si="48"/>
        <v>62</v>
      </c>
      <c r="I178" s="38">
        <v>110</v>
      </c>
      <c r="J178" s="45">
        <f t="shared" si="49"/>
        <v>1.7741935483871</v>
      </c>
      <c r="K178" s="46">
        <f t="shared" si="38"/>
        <v>48</v>
      </c>
      <c r="L178" s="47">
        <v>20</v>
      </c>
      <c r="M178" s="48"/>
      <c r="N178" s="38"/>
    </row>
    <row r="179" s="32" customFormat="1" ht="18" customHeight="1" spans="1:14">
      <c r="A179" s="36">
        <f t="shared" si="50"/>
        <v>178</v>
      </c>
      <c r="B179" s="36" t="s">
        <v>29</v>
      </c>
      <c r="C179" s="36" t="s">
        <v>311</v>
      </c>
      <c r="D179" s="36">
        <v>102479</v>
      </c>
      <c r="E179" s="41" t="s">
        <v>638</v>
      </c>
      <c r="F179" s="41">
        <v>28780</v>
      </c>
      <c r="G179" s="38">
        <v>2</v>
      </c>
      <c r="H179" s="38">
        <f t="shared" si="48"/>
        <v>62</v>
      </c>
      <c r="I179" s="38">
        <v>49</v>
      </c>
      <c r="J179" s="45">
        <f t="shared" si="49"/>
        <v>0.790322580645161</v>
      </c>
      <c r="K179" s="46">
        <f t="shared" si="38"/>
        <v>-13</v>
      </c>
      <c r="L179" s="47"/>
      <c r="M179" s="48">
        <f t="shared" ref="M179:M185" si="51">K179*-1</f>
        <v>13</v>
      </c>
      <c r="N179" s="38"/>
    </row>
    <row r="180" s="32" customFormat="1" ht="18" customHeight="1" spans="1:14">
      <c r="A180" s="36">
        <f t="shared" si="50"/>
        <v>179</v>
      </c>
      <c r="B180" s="36" t="s">
        <v>48</v>
      </c>
      <c r="C180" s="36" t="s">
        <v>122</v>
      </c>
      <c r="D180" s="36">
        <v>102564</v>
      </c>
      <c r="E180" s="36" t="s">
        <v>639</v>
      </c>
      <c r="F180" s="36">
        <v>4450</v>
      </c>
      <c r="G180" s="38">
        <v>1</v>
      </c>
      <c r="H180" s="38">
        <f t="shared" si="48"/>
        <v>31</v>
      </c>
      <c r="I180" s="38">
        <v>11</v>
      </c>
      <c r="J180" s="45">
        <f t="shared" si="49"/>
        <v>0.354838709677419</v>
      </c>
      <c r="K180" s="46">
        <f t="shared" si="38"/>
        <v>-20</v>
      </c>
      <c r="L180" s="47"/>
      <c r="M180" s="48">
        <f t="shared" si="51"/>
        <v>20</v>
      </c>
      <c r="N180" s="38"/>
    </row>
    <row r="181" s="32" customFormat="1" ht="18" customHeight="1" spans="1:14">
      <c r="A181" s="36">
        <f t="shared" ref="A181:A203" si="52">ROW()-1</f>
        <v>180</v>
      </c>
      <c r="B181" s="36" t="s">
        <v>48</v>
      </c>
      <c r="C181" s="36" t="s">
        <v>122</v>
      </c>
      <c r="D181" s="36">
        <v>102564</v>
      </c>
      <c r="E181" s="36" t="s">
        <v>640</v>
      </c>
      <c r="F181" s="36">
        <v>11363</v>
      </c>
      <c r="G181" s="38">
        <v>1</v>
      </c>
      <c r="H181" s="38">
        <f t="shared" si="48"/>
        <v>31</v>
      </c>
      <c r="I181" s="38">
        <v>10</v>
      </c>
      <c r="J181" s="45">
        <f t="shared" si="49"/>
        <v>0.32258064516129</v>
      </c>
      <c r="K181" s="46">
        <f t="shared" si="38"/>
        <v>-21</v>
      </c>
      <c r="L181" s="47"/>
      <c r="M181" s="48">
        <f t="shared" si="51"/>
        <v>21</v>
      </c>
      <c r="N181" s="38"/>
    </row>
    <row r="182" s="32" customFormat="1" ht="18" customHeight="1" spans="1:14">
      <c r="A182" s="36">
        <f t="shared" si="52"/>
        <v>181</v>
      </c>
      <c r="B182" s="36" t="s">
        <v>33</v>
      </c>
      <c r="C182" s="36" t="s">
        <v>237</v>
      </c>
      <c r="D182" s="36">
        <v>102565</v>
      </c>
      <c r="E182" s="37" t="s">
        <v>641</v>
      </c>
      <c r="F182" s="36">
        <v>16096</v>
      </c>
      <c r="G182" s="38">
        <v>2</v>
      </c>
      <c r="H182" s="38">
        <f t="shared" si="48"/>
        <v>62</v>
      </c>
      <c r="I182" s="38">
        <v>33</v>
      </c>
      <c r="J182" s="45">
        <f t="shared" si="49"/>
        <v>0.532258064516129</v>
      </c>
      <c r="K182" s="46">
        <f t="shared" si="38"/>
        <v>-29</v>
      </c>
      <c r="L182" s="47"/>
      <c r="M182" s="48">
        <f t="shared" si="51"/>
        <v>29</v>
      </c>
      <c r="N182" s="38"/>
    </row>
    <row r="183" s="32" customFormat="1" ht="18" customHeight="1" spans="1:14">
      <c r="A183" s="36">
        <f t="shared" si="52"/>
        <v>182</v>
      </c>
      <c r="B183" s="36" t="s">
        <v>33</v>
      </c>
      <c r="C183" s="36" t="s">
        <v>237</v>
      </c>
      <c r="D183" s="36">
        <v>102565</v>
      </c>
      <c r="E183" s="39" t="s">
        <v>642</v>
      </c>
      <c r="F183" s="36">
        <v>27883</v>
      </c>
      <c r="G183" s="38">
        <v>2</v>
      </c>
      <c r="H183" s="38">
        <f t="shared" si="48"/>
        <v>62</v>
      </c>
      <c r="I183" s="38">
        <v>46</v>
      </c>
      <c r="J183" s="45">
        <f t="shared" si="49"/>
        <v>0.741935483870968</v>
      </c>
      <c r="K183" s="46">
        <f t="shared" si="38"/>
        <v>-16</v>
      </c>
      <c r="L183" s="47"/>
      <c r="M183" s="48">
        <f t="shared" si="51"/>
        <v>16</v>
      </c>
      <c r="N183" s="38"/>
    </row>
    <row r="184" s="32" customFormat="1" ht="18" customHeight="1" spans="1:14">
      <c r="A184" s="36">
        <f t="shared" si="52"/>
        <v>183</v>
      </c>
      <c r="B184" s="36" t="s">
        <v>21</v>
      </c>
      <c r="C184" s="36" t="s">
        <v>414</v>
      </c>
      <c r="D184" s="36">
        <v>102567</v>
      </c>
      <c r="E184" s="36" t="s">
        <v>643</v>
      </c>
      <c r="F184" s="36">
        <v>5954</v>
      </c>
      <c r="G184" s="38">
        <v>1</v>
      </c>
      <c r="H184" s="38">
        <f t="shared" si="48"/>
        <v>31</v>
      </c>
      <c r="I184" s="38">
        <v>26</v>
      </c>
      <c r="J184" s="45">
        <f t="shared" si="49"/>
        <v>0.838709677419355</v>
      </c>
      <c r="K184" s="46">
        <f t="shared" si="38"/>
        <v>-5</v>
      </c>
      <c r="L184" s="47"/>
      <c r="M184" s="48">
        <f t="shared" si="51"/>
        <v>5</v>
      </c>
      <c r="N184" s="38"/>
    </row>
    <row r="185" s="32" customFormat="1" ht="18" customHeight="1" spans="1:14">
      <c r="A185" s="36">
        <f t="shared" si="52"/>
        <v>184</v>
      </c>
      <c r="B185" s="36" t="s">
        <v>21</v>
      </c>
      <c r="C185" s="36" t="s">
        <v>414</v>
      </c>
      <c r="D185" s="36">
        <v>102567</v>
      </c>
      <c r="E185" s="36" t="s">
        <v>644</v>
      </c>
      <c r="F185" s="36">
        <v>11458</v>
      </c>
      <c r="G185" s="38">
        <v>1</v>
      </c>
      <c r="H185" s="38">
        <f t="shared" si="48"/>
        <v>31</v>
      </c>
      <c r="I185" s="38">
        <v>28</v>
      </c>
      <c r="J185" s="45">
        <f t="shared" si="49"/>
        <v>0.903225806451613</v>
      </c>
      <c r="K185" s="46">
        <f t="shared" si="38"/>
        <v>-3</v>
      </c>
      <c r="L185" s="47"/>
      <c r="M185" s="48">
        <f t="shared" si="51"/>
        <v>3</v>
      </c>
      <c r="N185" s="38"/>
    </row>
    <row r="186" s="32" customFormat="1" ht="18" customHeight="1" spans="1:14">
      <c r="A186" s="36">
        <f t="shared" si="52"/>
        <v>185</v>
      </c>
      <c r="B186" s="36" t="s">
        <v>33</v>
      </c>
      <c r="C186" s="36" t="s">
        <v>240</v>
      </c>
      <c r="D186" s="36">
        <v>102934</v>
      </c>
      <c r="E186" s="37" t="s">
        <v>645</v>
      </c>
      <c r="F186" s="36">
        <v>6607</v>
      </c>
      <c r="G186" s="38">
        <v>1</v>
      </c>
      <c r="H186" s="38">
        <f t="shared" si="48"/>
        <v>31</v>
      </c>
      <c r="I186" s="38">
        <v>66</v>
      </c>
      <c r="J186" s="45">
        <f t="shared" si="49"/>
        <v>2.12903225806452</v>
      </c>
      <c r="K186" s="46">
        <f t="shared" si="38"/>
        <v>35</v>
      </c>
      <c r="L186" s="47">
        <f>K186*0.5</f>
        <v>17.5</v>
      </c>
      <c r="M186" s="48"/>
      <c r="N186" s="38"/>
    </row>
    <row r="187" s="32" customFormat="1" ht="18" customHeight="1" spans="1:14">
      <c r="A187" s="36">
        <f t="shared" si="52"/>
        <v>186</v>
      </c>
      <c r="B187" s="36" t="s">
        <v>33</v>
      </c>
      <c r="C187" s="36" t="s">
        <v>240</v>
      </c>
      <c r="D187" s="36">
        <v>102934</v>
      </c>
      <c r="E187" s="37" t="s">
        <v>646</v>
      </c>
      <c r="F187" s="36">
        <v>16076</v>
      </c>
      <c r="G187" s="38">
        <v>1</v>
      </c>
      <c r="H187" s="38">
        <f t="shared" si="48"/>
        <v>31</v>
      </c>
      <c r="I187" s="38">
        <v>25</v>
      </c>
      <c r="J187" s="45">
        <f t="shared" si="49"/>
        <v>0.806451612903226</v>
      </c>
      <c r="K187" s="46">
        <f t="shared" si="38"/>
        <v>-6</v>
      </c>
      <c r="L187" s="47"/>
      <c r="M187" s="48">
        <f>K187*-1</f>
        <v>6</v>
      </c>
      <c r="N187" s="38"/>
    </row>
    <row r="188" s="32" customFormat="1" ht="18" customHeight="1" spans="1:14">
      <c r="A188" s="36">
        <f t="shared" si="52"/>
        <v>187</v>
      </c>
      <c r="B188" s="36" t="s">
        <v>33</v>
      </c>
      <c r="C188" s="36" t="s">
        <v>240</v>
      </c>
      <c r="D188" s="36">
        <v>102934</v>
      </c>
      <c r="E188" s="39" t="s">
        <v>647</v>
      </c>
      <c r="F188" s="39">
        <v>27699</v>
      </c>
      <c r="G188" s="38">
        <v>1</v>
      </c>
      <c r="H188" s="38">
        <f t="shared" si="48"/>
        <v>31</v>
      </c>
      <c r="I188" s="38">
        <v>57</v>
      </c>
      <c r="J188" s="45">
        <f t="shared" si="49"/>
        <v>1.83870967741935</v>
      </c>
      <c r="K188" s="46">
        <f t="shared" si="38"/>
        <v>26</v>
      </c>
      <c r="L188" s="47">
        <f>K188*0.5</f>
        <v>13</v>
      </c>
      <c r="M188" s="48"/>
      <c r="N188" s="38"/>
    </row>
    <row r="189" s="32" customFormat="1" ht="18" customHeight="1" spans="1:14">
      <c r="A189" s="36">
        <f t="shared" si="52"/>
        <v>188</v>
      </c>
      <c r="B189" s="36" t="s">
        <v>25</v>
      </c>
      <c r="C189" s="36" t="s">
        <v>363</v>
      </c>
      <c r="D189" s="36">
        <v>102935</v>
      </c>
      <c r="E189" s="36" t="s">
        <v>648</v>
      </c>
      <c r="F189" s="36">
        <v>10989</v>
      </c>
      <c r="G189" s="38">
        <v>2</v>
      </c>
      <c r="H189" s="38">
        <f t="shared" si="48"/>
        <v>62</v>
      </c>
      <c r="I189" s="38">
        <v>56</v>
      </c>
      <c r="J189" s="45">
        <f t="shared" si="49"/>
        <v>0.903225806451613</v>
      </c>
      <c r="K189" s="46">
        <f t="shared" si="38"/>
        <v>-6</v>
      </c>
      <c r="L189" s="47"/>
      <c r="M189" s="48">
        <f>K189*-1</f>
        <v>6</v>
      </c>
      <c r="N189" s="38"/>
    </row>
    <row r="190" s="32" customFormat="1" ht="18" customHeight="1" spans="1:14">
      <c r="A190" s="36">
        <f t="shared" si="52"/>
        <v>189</v>
      </c>
      <c r="B190" s="36" t="s">
        <v>25</v>
      </c>
      <c r="C190" s="36" t="s">
        <v>363</v>
      </c>
      <c r="D190" s="36">
        <v>102935</v>
      </c>
      <c r="E190" s="36" t="s">
        <v>649</v>
      </c>
      <c r="F190" s="39">
        <v>28480</v>
      </c>
      <c r="G190" s="38">
        <v>2</v>
      </c>
      <c r="H190" s="38">
        <f t="shared" si="48"/>
        <v>62</v>
      </c>
      <c r="I190" s="38">
        <v>84</v>
      </c>
      <c r="J190" s="45">
        <f t="shared" si="49"/>
        <v>1.35483870967742</v>
      </c>
      <c r="K190" s="46">
        <f t="shared" si="38"/>
        <v>22</v>
      </c>
      <c r="L190" s="47">
        <f>K190*0.5</f>
        <v>11</v>
      </c>
      <c r="M190" s="48"/>
      <c r="N190" s="38"/>
    </row>
    <row r="191" s="32" customFormat="1" ht="18" customHeight="1" spans="1:14">
      <c r="A191" s="36">
        <f t="shared" si="52"/>
        <v>190</v>
      </c>
      <c r="B191" s="36" t="s">
        <v>33</v>
      </c>
      <c r="C191" s="36" t="s">
        <v>243</v>
      </c>
      <c r="D191" s="36">
        <v>103198</v>
      </c>
      <c r="E191" s="37" t="s">
        <v>650</v>
      </c>
      <c r="F191" s="36">
        <v>14385</v>
      </c>
      <c r="G191" s="38">
        <v>2.5</v>
      </c>
      <c r="H191" s="38">
        <v>78</v>
      </c>
      <c r="I191" s="38">
        <v>71</v>
      </c>
      <c r="J191" s="45">
        <f t="shared" si="49"/>
        <v>0.91025641025641</v>
      </c>
      <c r="K191" s="46">
        <f t="shared" si="38"/>
        <v>-7</v>
      </c>
      <c r="L191" s="47"/>
      <c r="M191" s="48"/>
      <c r="N191" s="38"/>
    </row>
    <row r="192" s="32" customFormat="1" ht="18" customHeight="1" spans="1:14">
      <c r="A192" s="36">
        <f t="shared" si="52"/>
        <v>191</v>
      </c>
      <c r="B192" s="36" t="s">
        <v>33</v>
      </c>
      <c r="C192" s="36" t="s">
        <v>243</v>
      </c>
      <c r="D192" s="36">
        <v>103198</v>
      </c>
      <c r="E192" s="37" t="s">
        <v>651</v>
      </c>
      <c r="F192" s="36">
        <v>16075</v>
      </c>
      <c r="G192" s="38">
        <v>2.5</v>
      </c>
      <c r="H192" s="38">
        <v>78</v>
      </c>
      <c r="I192" s="38">
        <v>52</v>
      </c>
      <c r="J192" s="45">
        <f t="shared" si="49"/>
        <v>0.666666666666667</v>
      </c>
      <c r="K192" s="46">
        <f t="shared" si="38"/>
        <v>-26</v>
      </c>
      <c r="L192" s="47"/>
      <c r="M192" s="48">
        <f>K192*-1</f>
        <v>26</v>
      </c>
      <c r="N192" s="38"/>
    </row>
    <row r="193" s="32" customFormat="1" ht="18" customHeight="1" spans="1:14">
      <c r="A193" s="36">
        <f t="shared" si="52"/>
        <v>192</v>
      </c>
      <c r="B193" s="36" t="s">
        <v>29</v>
      </c>
      <c r="C193" s="36" t="s">
        <v>314</v>
      </c>
      <c r="D193" s="36">
        <v>103199</v>
      </c>
      <c r="E193" s="37" t="s">
        <v>652</v>
      </c>
      <c r="F193" s="36">
        <v>15049</v>
      </c>
      <c r="G193" s="38">
        <v>1</v>
      </c>
      <c r="H193" s="38">
        <f t="shared" ref="H193:H203" si="53">G193*31</f>
        <v>31</v>
      </c>
      <c r="I193" s="38">
        <v>48</v>
      </c>
      <c r="J193" s="45">
        <f t="shared" si="49"/>
        <v>1.54838709677419</v>
      </c>
      <c r="K193" s="46">
        <f t="shared" si="38"/>
        <v>17</v>
      </c>
      <c r="L193" s="47">
        <f>K193*0.5</f>
        <v>8.5</v>
      </c>
      <c r="M193" s="48"/>
      <c r="N193" s="38"/>
    </row>
    <row r="194" s="32" customFormat="1" ht="18" customHeight="1" spans="1:14">
      <c r="A194" s="36">
        <f t="shared" si="52"/>
        <v>193</v>
      </c>
      <c r="B194" s="36" t="s">
        <v>29</v>
      </c>
      <c r="C194" s="36" t="s">
        <v>314</v>
      </c>
      <c r="D194" s="36">
        <v>103199</v>
      </c>
      <c r="E194" s="37" t="s">
        <v>653</v>
      </c>
      <c r="F194" s="36">
        <v>14339</v>
      </c>
      <c r="G194" s="38">
        <v>1</v>
      </c>
      <c r="H194" s="38">
        <f t="shared" si="53"/>
        <v>31</v>
      </c>
      <c r="I194" s="38">
        <v>31</v>
      </c>
      <c r="J194" s="45">
        <f t="shared" si="49"/>
        <v>1</v>
      </c>
      <c r="K194" s="46"/>
      <c r="L194" s="47"/>
      <c r="M194" s="48"/>
      <c r="N194" s="38"/>
    </row>
    <row r="195" s="32" customFormat="1" ht="18" customHeight="1" spans="1:14">
      <c r="A195" s="36">
        <f t="shared" si="52"/>
        <v>194</v>
      </c>
      <c r="B195" s="36" t="s">
        <v>29</v>
      </c>
      <c r="C195" s="36" t="s">
        <v>314</v>
      </c>
      <c r="D195" s="36">
        <v>103199</v>
      </c>
      <c r="E195" s="37" t="s">
        <v>654</v>
      </c>
      <c r="F195" s="36">
        <v>28503</v>
      </c>
      <c r="G195" s="38">
        <v>1</v>
      </c>
      <c r="H195" s="38">
        <f t="shared" si="53"/>
        <v>31</v>
      </c>
      <c r="I195" s="38">
        <v>31</v>
      </c>
      <c r="J195" s="45">
        <f t="shared" si="49"/>
        <v>1</v>
      </c>
      <c r="K195" s="46"/>
      <c r="L195" s="47"/>
      <c r="M195" s="48"/>
      <c r="N195" s="38"/>
    </row>
    <row r="196" s="32" customFormat="1" ht="18" customHeight="1" spans="1:14">
      <c r="A196" s="36">
        <f t="shared" si="52"/>
        <v>195</v>
      </c>
      <c r="B196" s="36" t="s">
        <v>17</v>
      </c>
      <c r="C196" s="36" t="s">
        <v>63</v>
      </c>
      <c r="D196" s="36">
        <v>103639</v>
      </c>
      <c r="E196" s="37" t="s">
        <v>655</v>
      </c>
      <c r="F196" s="36">
        <v>5347</v>
      </c>
      <c r="G196" s="38">
        <v>2</v>
      </c>
      <c r="H196" s="38">
        <f t="shared" si="53"/>
        <v>62</v>
      </c>
      <c r="I196" s="38">
        <v>40</v>
      </c>
      <c r="J196" s="45">
        <f t="shared" si="49"/>
        <v>0.645161290322581</v>
      </c>
      <c r="K196" s="46">
        <f t="shared" ref="K196:K202" si="54">I196-H196</f>
        <v>-22</v>
      </c>
      <c r="L196" s="47"/>
      <c r="M196" s="48">
        <f>K196*-1</f>
        <v>22</v>
      </c>
      <c r="N196" s="38"/>
    </row>
    <row r="197" s="32" customFormat="1" ht="18" customHeight="1" spans="1:14">
      <c r="A197" s="36">
        <f t="shared" si="52"/>
        <v>196</v>
      </c>
      <c r="B197" s="36" t="s">
        <v>17</v>
      </c>
      <c r="C197" s="39" t="s">
        <v>63</v>
      </c>
      <c r="D197" s="36">
        <v>103639</v>
      </c>
      <c r="E197" s="36" t="s">
        <v>656</v>
      </c>
      <c r="F197" s="36">
        <v>15893</v>
      </c>
      <c r="G197" s="38">
        <v>2</v>
      </c>
      <c r="H197" s="38">
        <f t="shared" si="53"/>
        <v>62</v>
      </c>
      <c r="I197" s="38">
        <v>35</v>
      </c>
      <c r="J197" s="45">
        <f t="shared" si="49"/>
        <v>0.564516129032258</v>
      </c>
      <c r="K197" s="46">
        <f t="shared" si="54"/>
        <v>-27</v>
      </c>
      <c r="L197" s="47"/>
      <c r="M197" s="48">
        <f>K197*-1</f>
        <v>27</v>
      </c>
      <c r="N197" s="38"/>
    </row>
    <row r="198" s="32" customFormat="1" ht="18" customHeight="1" spans="1:14">
      <c r="A198" s="36">
        <f t="shared" si="52"/>
        <v>197</v>
      </c>
      <c r="B198" s="36" t="s">
        <v>44</v>
      </c>
      <c r="C198" s="36" t="s">
        <v>144</v>
      </c>
      <c r="D198" s="36">
        <v>104428</v>
      </c>
      <c r="E198" s="36" t="s">
        <v>657</v>
      </c>
      <c r="F198" s="36">
        <v>6472</v>
      </c>
      <c r="G198" s="38">
        <v>2</v>
      </c>
      <c r="H198" s="38">
        <f t="shared" si="53"/>
        <v>62</v>
      </c>
      <c r="I198" s="38">
        <v>28</v>
      </c>
      <c r="J198" s="45">
        <f t="shared" si="49"/>
        <v>0.451612903225806</v>
      </c>
      <c r="K198" s="46">
        <f t="shared" si="54"/>
        <v>-34</v>
      </c>
      <c r="L198" s="47"/>
      <c r="M198" s="48">
        <f>K198*-1</f>
        <v>34</v>
      </c>
      <c r="N198" s="38"/>
    </row>
    <row r="199" s="32" customFormat="1" ht="18" customHeight="1" spans="1:14">
      <c r="A199" s="36">
        <f t="shared" si="52"/>
        <v>198</v>
      </c>
      <c r="B199" s="36" t="s">
        <v>44</v>
      </c>
      <c r="C199" s="36" t="s">
        <v>144</v>
      </c>
      <c r="D199" s="36">
        <v>104428</v>
      </c>
      <c r="E199" s="36" t="s">
        <v>658</v>
      </c>
      <c r="F199" s="36">
        <v>15599</v>
      </c>
      <c r="G199" s="38">
        <v>2</v>
      </c>
      <c r="H199" s="38">
        <f t="shared" si="53"/>
        <v>62</v>
      </c>
      <c r="I199" s="38">
        <v>64</v>
      </c>
      <c r="J199" s="45">
        <f t="shared" si="49"/>
        <v>1.03225806451613</v>
      </c>
      <c r="K199" s="46">
        <f t="shared" si="54"/>
        <v>2</v>
      </c>
      <c r="L199" s="47">
        <f>K199*0.5</f>
        <v>1</v>
      </c>
      <c r="M199" s="48"/>
      <c r="N199" s="38"/>
    </row>
    <row r="200" s="32" customFormat="1" ht="18" customHeight="1" spans="1:14">
      <c r="A200" s="36">
        <f t="shared" si="52"/>
        <v>199</v>
      </c>
      <c r="B200" s="36" t="s">
        <v>17</v>
      </c>
      <c r="C200" s="36" t="s">
        <v>66</v>
      </c>
      <c r="D200" s="36">
        <v>104429</v>
      </c>
      <c r="E200" s="36" t="s">
        <v>659</v>
      </c>
      <c r="F200" s="36">
        <v>14399</v>
      </c>
      <c r="G200" s="38">
        <v>2</v>
      </c>
      <c r="H200" s="38">
        <f t="shared" si="53"/>
        <v>62</v>
      </c>
      <c r="I200" s="38">
        <v>64</v>
      </c>
      <c r="J200" s="45">
        <f t="shared" si="49"/>
        <v>1.03225806451613</v>
      </c>
      <c r="K200" s="46">
        <f t="shared" si="54"/>
        <v>2</v>
      </c>
      <c r="L200" s="47"/>
      <c r="M200" s="48"/>
      <c r="N200" s="38"/>
    </row>
    <row r="201" s="32" customFormat="1" ht="18" customHeight="1" spans="1:14">
      <c r="A201" s="36">
        <f t="shared" si="52"/>
        <v>200</v>
      </c>
      <c r="B201" s="36" t="s">
        <v>52</v>
      </c>
      <c r="C201" s="36" t="s">
        <v>175</v>
      </c>
      <c r="D201" s="36">
        <v>104533</v>
      </c>
      <c r="E201" s="36" t="s">
        <v>660</v>
      </c>
      <c r="F201" s="36">
        <v>6473</v>
      </c>
      <c r="G201" s="38">
        <v>1</v>
      </c>
      <c r="H201" s="38">
        <f t="shared" si="53"/>
        <v>31</v>
      </c>
      <c r="I201" s="38">
        <v>37</v>
      </c>
      <c r="J201" s="45">
        <f t="shared" si="49"/>
        <v>1.19354838709677</v>
      </c>
      <c r="K201" s="46">
        <f t="shared" si="54"/>
        <v>6</v>
      </c>
      <c r="L201" s="47">
        <f>K201*0.5</f>
        <v>3</v>
      </c>
      <c r="M201" s="48"/>
      <c r="N201" s="38"/>
    </row>
    <row r="202" s="32" customFormat="1" ht="18" customHeight="1" spans="1:14">
      <c r="A202" s="36">
        <f t="shared" si="52"/>
        <v>201</v>
      </c>
      <c r="B202" s="36" t="s">
        <v>52</v>
      </c>
      <c r="C202" s="36" t="s">
        <v>175</v>
      </c>
      <c r="D202" s="36">
        <v>104533</v>
      </c>
      <c r="E202" s="36" t="s">
        <v>661</v>
      </c>
      <c r="F202" s="36">
        <v>4081</v>
      </c>
      <c r="G202" s="38">
        <v>1</v>
      </c>
      <c r="H202" s="38">
        <f t="shared" si="53"/>
        <v>31</v>
      </c>
      <c r="I202" s="38">
        <v>43</v>
      </c>
      <c r="J202" s="45">
        <f t="shared" si="49"/>
        <v>1.38709677419355</v>
      </c>
      <c r="K202" s="46">
        <f t="shared" si="54"/>
        <v>12</v>
      </c>
      <c r="L202" s="47">
        <f>K202*0.5</f>
        <v>6</v>
      </c>
      <c r="M202" s="48"/>
      <c r="N202" s="38"/>
    </row>
    <row r="203" s="32" customFormat="1" ht="18" customHeight="1" spans="1:14">
      <c r="A203" s="36">
        <f t="shared" si="52"/>
        <v>202</v>
      </c>
      <c r="B203" s="36" t="s">
        <v>44</v>
      </c>
      <c r="C203" s="36" t="s">
        <v>147</v>
      </c>
      <c r="D203" s="36">
        <v>104838</v>
      </c>
      <c r="E203" s="36" t="s">
        <v>662</v>
      </c>
      <c r="F203" s="36">
        <v>10955</v>
      </c>
      <c r="G203" s="38">
        <v>1</v>
      </c>
      <c r="H203" s="38">
        <f t="shared" si="53"/>
        <v>31</v>
      </c>
      <c r="I203" s="38">
        <v>31</v>
      </c>
      <c r="J203" s="45">
        <f t="shared" si="49"/>
        <v>1</v>
      </c>
      <c r="K203" s="46"/>
      <c r="L203" s="47"/>
      <c r="M203" s="48"/>
      <c r="N203" s="38"/>
    </row>
    <row r="204" s="32" customFormat="1" ht="18" customHeight="1" spans="1:14">
      <c r="A204" s="36">
        <f t="shared" ref="A204:A221" si="55">ROW()-1</f>
        <v>203</v>
      </c>
      <c r="B204" s="36" t="s">
        <v>33</v>
      </c>
      <c r="C204" s="36" t="s">
        <v>246</v>
      </c>
      <c r="D204" s="36">
        <v>105267</v>
      </c>
      <c r="E204" s="42" t="s">
        <v>663</v>
      </c>
      <c r="F204" s="36">
        <v>16203</v>
      </c>
      <c r="G204" s="38">
        <v>1.5</v>
      </c>
      <c r="H204" s="38">
        <v>47</v>
      </c>
      <c r="I204" s="38">
        <v>50</v>
      </c>
      <c r="J204" s="45">
        <f t="shared" ref="J204:J218" si="56">I204/H204</f>
        <v>1.06382978723404</v>
      </c>
      <c r="K204" s="46">
        <f t="shared" ref="K204:K230" si="57">I204-H204</f>
        <v>3</v>
      </c>
      <c r="L204" s="47">
        <f>K204*0.5</f>
        <v>1.5</v>
      </c>
      <c r="M204" s="48"/>
      <c r="N204" s="38"/>
    </row>
    <row r="205" s="32" customFormat="1" ht="18" customHeight="1" spans="1:14">
      <c r="A205" s="36">
        <f t="shared" si="55"/>
        <v>204</v>
      </c>
      <c r="B205" s="36" t="s">
        <v>33</v>
      </c>
      <c r="C205" s="36" t="s">
        <v>246</v>
      </c>
      <c r="D205" s="36">
        <v>105267</v>
      </c>
      <c r="E205" s="37" t="s">
        <v>664</v>
      </c>
      <c r="F205" s="36">
        <v>12886</v>
      </c>
      <c r="G205" s="38">
        <v>1.5</v>
      </c>
      <c r="H205" s="38">
        <v>47</v>
      </c>
      <c r="I205" s="38">
        <v>44</v>
      </c>
      <c r="J205" s="45">
        <f t="shared" si="56"/>
        <v>0.936170212765957</v>
      </c>
      <c r="K205" s="46">
        <f t="shared" si="57"/>
        <v>-3</v>
      </c>
      <c r="L205" s="47"/>
      <c r="M205" s="48">
        <f>K205*-1</f>
        <v>3</v>
      </c>
      <c r="N205" s="38"/>
    </row>
    <row r="206" s="32" customFormat="1" ht="18" customHeight="1" spans="1:14">
      <c r="A206" s="36">
        <f t="shared" si="55"/>
        <v>205</v>
      </c>
      <c r="B206" s="41" t="s">
        <v>33</v>
      </c>
      <c r="C206" s="40" t="s">
        <v>246</v>
      </c>
      <c r="D206" s="36">
        <v>105267</v>
      </c>
      <c r="E206" s="40" t="s">
        <v>665</v>
      </c>
      <c r="F206" s="36">
        <v>28413</v>
      </c>
      <c r="G206" s="38">
        <v>1.5</v>
      </c>
      <c r="H206" s="38">
        <v>47</v>
      </c>
      <c r="I206" s="38">
        <v>42</v>
      </c>
      <c r="J206" s="45">
        <f t="shared" si="56"/>
        <v>0.893617021276596</v>
      </c>
      <c r="K206" s="46">
        <f t="shared" si="57"/>
        <v>-5</v>
      </c>
      <c r="L206" s="47"/>
      <c r="M206" s="48">
        <f>K206*-1</f>
        <v>5</v>
      </c>
      <c r="N206" s="38"/>
    </row>
    <row r="207" s="32" customFormat="1" ht="18" customHeight="1" spans="1:14">
      <c r="A207" s="36">
        <f t="shared" si="55"/>
        <v>206</v>
      </c>
      <c r="B207" s="36" t="s">
        <v>17</v>
      </c>
      <c r="C207" s="36" t="s">
        <v>69</v>
      </c>
      <c r="D207" s="36">
        <v>105751</v>
      </c>
      <c r="E207" s="37" t="s">
        <v>666</v>
      </c>
      <c r="F207" s="36">
        <v>9295</v>
      </c>
      <c r="G207" s="38">
        <v>1</v>
      </c>
      <c r="H207" s="38">
        <v>31</v>
      </c>
      <c r="I207" s="38">
        <v>13</v>
      </c>
      <c r="J207" s="45">
        <f t="shared" si="56"/>
        <v>0.419354838709677</v>
      </c>
      <c r="K207" s="46">
        <f t="shared" si="57"/>
        <v>-18</v>
      </c>
      <c r="L207" s="47"/>
      <c r="M207" s="48">
        <f>K207*-1</f>
        <v>18</v>
      </c>
      <c r="N207" s="38"/>
    </row>
    <row r="208" s="32" customFormat="1" ht="18" customHeight="1" spans="1:14">
      <c r="A208" s="36">
        <f t="shared" si="55"/>
        <v>207</v>
      </c>
      <c r="B208" s="36" t="s">
        <v>17</v>
      </c>
      <c r="C208" s="36" t="s">
        <v>69</v>
      </c>
      <c r="D208" s="36">
        <v>105751</v>
      </c>
      <c r="E208" s="37" t="s">
        <v>667</v>
      </c>
      <c r="F208" s="36">
        <v>15615</v>
      </c>
      <c r="G208" s="38">
        <v>1</v>
      </c>
      <c r="H208" s="38">
        <v>31</v>
      </c>
      <c r="I208" s="38">
        <v>19</v>
      </c>
      <c r="J208" s="45">
        <f t="shared" si="56"/>
        <v>0.612903225806452</v>
      </c>
      <c r="K208" s="46">
        <f t="shared" si="57"/>
        <v>-12</v>
      </c>
      <c r="L208" s="47"/>
      <c r="M208" s="48">
        <f>K208*-1</f>
        <v>12</v>
      </c>
      <c r="N208" s="38"/>
    </row>
    <row r="209" s="32" customFormat="1" ht="18" customHeight="1" spans="1:14">
      <c r="A209" s="36">
        <f t="shared" si="55"/>
        <v>208</v>
      </c>
      <c r="B209" s="36" t="s">
        <v>25</v>
      </c>
      <c r="C209" s="36" t="s">
        <v>366</v>
      </c>
      <c r="D209" s="36">
        <v>105910</v>
      </c>
      <c r="E209" s="37" t="s">
        <v>668</v>
      </c>
      <c r="F209" s="36">
        <v>13199</v>
      </c>
      <c r="G209" s="38">
        <v>2</v>
      </c>
      <c r="H209" s="38">
        <f>G209*31</f>
        <v>62</v>
      </c>
      <c r="I209" s="38">
        <v>65</v>
      </c>
      <c r="J209" s="45">
        <f t="shared" si="56"/>
        <v>1.04838709677419</v>
      </c>
      <c r="K209" s="46">
        <f t="shared" si="57"/>
        <v>3</v>
      </c>
      <c r="L209" s="47">
        <f>K209*0.5</f>
        <v>1.5</v>
      </c>
      <c r="M209" s="48"/>
      <c r="N209" s="38"/>
    </row>
    <row r="210" s="32" customFormat="1" ht="18" customHeight="1" spans="1:14">
      <c r="A210" s="36">
        <f t="shared" si="55"/>
        <v>209</v>
      </c>
      <c r="B210" s="36" t="s">
        <v>25</v>
      </c>
      <c r="C210" s="36" t="s">
        <v>366</v>
      </c>
      <c r="D210" s="36">
        <v>105910</v>
      </c>
      <c r="E210" s="36" t="s">
        <v>669</v>
      </c>
      <c r="F210" s="36">
        <v>12846</v>
      </c>
      <c r="G210" s="38">
        <v>2</v>
      </c>
      <c r="H210" s="38">
        <f>G210*31</f>
        <v>62</v>
      </c>
      <c r="I210" s="38">
        <v>56</v>
      </c>
      <c r="J210" s="45">
        <f t="shared" si="56"/>
        <v>0.903225806451613</v>
      </c>
      <c r="K210" s="46">
        <f t="shared" si="57"/>
        <v>-6</v>
      </c>
      <c r="L210" s="47"/>
      <c r="M210" s="48">
        <f>K210*-1</f>
        <v>6</v>
      </c>
      <c r="N210" s="38"/>
    </row>
    <row r="211" s="32" customFormat="1" ht="18" customHeight="1" spans="1:14">
      <c r="A211" s="36">
        <f t="shared" si="55"/>
        <v>210</v>
      </c>
      <c r="B211" s="36" t="s">
        <v>25</v>
      </c>
      <c r="C211" s="36" t="s">
        <v>369</v>
      </c>
      <c r="D211" s="36">
        <v>106066</v>
      </c>
      <c r="E211" s="36" t="s">
        <v>670</v>
      </c>
      <c r="F211" s="36">
        <v>9669</v>
      </c>
      <c r="G211" s="38">
        <v>2</v>
      </c>
      <c r="H211" s="38">
        <f>G211*31</f>
        <v>62</v>
      </c>
      <c r="I211" s="38">
        <v>75</v>
      </c>
      <c r="J211" s="45">
        <f t="shared" si="56"/>
        <v>1.20967741935484</v>
      </c>
      <c r="K211" s="46">
        <f t="shared" si="57"/>
        <v>13</v>
      </c>
      <c r="L211" s="47">
        <f>K211*0.5</f>
        <v>6.5</v>
      </c>
      <c r="M211" s="48"/>
      <c r="N211" s="38"/>
    </row>
    <row r="212" s="32" customFormat="1" ht="18" customHeight="1" spans="1:14">
      <c r="A212" s="36">
        <f t="shared" si="55"/>
        <v>211</v>
      </c>
      <c r="B212" s="36" t="s">
        <v>17</v>
      </c>
      <c r="C212" s="36" t="s">
        <v>72</v>
      </c>
      <c r="D212" s="36">
        <v>106399</v>
      </c>
      <c r="E212" s="37" t="s">
        <v>671</v>
      </c>
      <c r="F212" s="36">
        <v>4077</v>
      </c>
      <c r="G212" s="38">
        <v>1.5</v>
      </c>
      <c r="H212" s="38">
        <v>47</v>
      </c>
      <c r="I212" s="38">
        <v>20</v>
      </c>
      <c r="J212" s="45">
        <f t="shared" si="56"/>
        <v>0.425531914893617</v>
      </c>
      <c r="K212" s="46">
        <f t="shared" si="57"/>
        <v>-27</v>
      </c>
      <c r="L212" s="47"/>
      <c r="M212" s="48">
        <f>K212*-1</f>
        <v>27</v>
      </c>
      <c r="N212" s="38"/>
    </row>
    <row r="213" s="32" customFormat="1" ht="18" customHeight="1" spans="1:14">
      <c r="A213" s="36">
        <f t="shared" si="55"/>
        <v>212</v>
      </c>
      <c r="B213" s="36" t="s">
        <v>17</v>
      </c>
      <c r="C213" s="36" t="s">
        <v>72</v>
      </c>
      <c r="D213" s="36">
        <v>106399</v>
      </c>
      <c r="E213" s="37" t="s">
        <v>672</v>
      </c>
      <c r="F213" s="36">
        <v>10931</v>
      </c>
      <c r="G213" s="38">
        <v>1.5</v>
      </c>
      <c r="H213" s="38">
        <v>47</v>
      </c>
      <c r="I213" s="38">
        <v>37</v>
      </c>
      <c r="J213" s="45">
        <f t="shared" si="56"/>
        <v>0.787234042553192</v>
      </c>
      <c r="K213" s="46">
        <f t="shared" si="57"/>
        <v>-10</v>
      </c>
      <c r="L213" s="47"/>
      <c r="M213" s="48">
        <f>K213*-1</f>
        <v>10</v>
      </c>
      <c r="N213" s="38"/>
    </row>
    <row r="214" s="32" customFormat="1" ht="18" customHeight="1" spans="1:14">
      <c r="A214" s="36">
        <f t="shared" si="55"/>
        <v>213</v>
      </c>
      <c r="B214" s="36" t="s">
        <v>17</v>
      </c>
      <c r="C214" s="36" t="s">
        <v>72</v>
      </c>
      <c r="D214" s="36">
        <v>106399</v>
      </c>
      <c r="E214" s="40" t="s">
        <v>673</v>
      </c>
      <c r="F214" s="36">
        <v>28411</v>
      </c>
      <c r="G214" s="38">
        <v>1.5</v>
      </c>
      <c r="H214" s="38">
        <v>47</v>
      </c>
      <c r="I214" s="38">
        <v>1</v>
      </c>
      <c r="J214" s="45">
        <f t="shared" si="56"/>
        <v>0.0212765957446809</v>
      </c>
      <c r="K214" s="46">
        <f t="shared" si="57"/>
        <v>-46</v>
      </c>
      <c r="L214" s="47"/>
      <c r="M214" s="48">
        <v>40</v>
      </c>
      <c r="N214" s="38"/>
    </row>
    <row r="215" s="32" customFormat="1" ht="18" customHeight="1" spans="1:14">
      <c r="A215" s="36">
        <f t="shared" si="55"/>
        <v>214</v>
      </c>
      <c r="B215" s="36" t="s">
        <v>25</v>
      </c>
      <c r="C215" s="36" t="s">
        <v>372</v>
      </c>
      <c r="D215" s="36">
        <v>106485</v>
      </c>
      <c r="E215" s="39" t="s">
        <v>674</v>
      </c>
      <c r="F215" s="36">
        <v>28053</v>
      </c>
      <c r="G215" s="38">
        <v>1</v>
      </c>
      <c r="H215" s="38">
        <f>G215*31</f>
        <v>31</v>
      </c>
      <c r="I215" s="38">
        <v>47</v>
      </c>
      <c r="J215" s="45">
        <f t="shared" si="56"/>
        <v>1.51612903225806</v>
      </c>
      <c r="K215" s="46">
        <f t="shared" si="57"/>
        <v>16</v>
      </c>
      <c r="L215" s="47">
        <f>K215*0.5</f>
        <v>8</v>
      </c>
      <c r="M215" s="48"/>
      <c r="N215" s="38"/>
    </row>
    <row r="216" s="32" customFormat="1" ht="18" customHeight="1" spans="1:14">
      <c r="A216" s="36">
        <f t="shared" si="55"/>
        <v>215</v>
      </c>
      <c r="B216" s="36" t="s">
        <v>25</v>
      </c>
      <c r="C216" s="36" t="s">
        <v>372</v>
      </c>
      <c r="D216" s="36">
        <v>106485</v>
      </c>
      <c r="E216" s="40" t="s">
        <v>675</v>
      </c>
      <c r="F216" s="36">
        <v>28391</v>
      </c>
      <c r="G216" s="38">
        <v>1</v>
      </c>
      <c r="H216" s="38">
        <f>G216*31</f>
        <v>31</v>
      </c>
      <c r="I216" s="38">
        <v>17</v>
      </c>
      <c r="J216" s="45">
        <f t="shared" si="56"/>
        <v>0.548387096774194</v>
      </c>
      <c r="K216" s="46">
        <f t="shared" si="57"/>
        <v>-14</v>
      </c>
      <c r="L216" s="47"/>
      <c r="M216" s="48">
        <f>K216*-1</f>
        <v>14</v>
      </c>
      <c r="N216" s="38"/>
    </row>
    <row r="217" s="32" customFormat="1" ht="18" customHeight="1" spans="1:14">
      <c r="A217" s="36">
        <f t="shared" si="55"/>
        <v>216</v>
      </c>
      <c r="B217" s="36" t="s">
        <v>17</v>
      </c>
      <c r="C217" s="36" t="s">
        <v>75</v>
      </c>
      <c r="D217" s="36">
        <v>106568</v>
      </c>
      <c r="E217" s="39" t="s">
        <v>676</v>
      </c>
      <c r="F217" s="36">
        <v>15775</v>
      </c>
      <c r="G217" s="38">
        <v>2</v>
      </c>
      <c r="H217" s="38">
        <f>G217*31</f>
        <v>62</v>
      </c>
      <c r="I217" s="38">
        <v>31</v>
      </c>
      <c r="J217" s="45">
        <f t="shared" si="56"/>
        <v>0.5</v>
      </c>
      <c r="K217" s="46">
        <f t="shared" si="57"/>
        <v>-31</v>
      </c>
      <c r="L217" s="47"/>
      <c r="M217" s="48">
        <f>K217*-1</f>
        <v>31</v>
      </c>
      <c r="N217" s="38"/>
    </row>
    <row r="218" s="32" customFormat="1" ht="18" customHeight="1" spans="1:14">
      <c r="A218" s="36">
        <f t="shared" si="55"/>
        <v>217</v>
      </c>
      <c r="B218" s="36" t="s">
        <v>33</v>
      </c>
      <c r="C218" s="36" t="s">
        <v>249</v>
      </c>
      <c r="D218" s="36">
        <v>106569</v>
      </c>
      <c r="E218" s="37" t="s">
        <v>677</v>
      </c>
      <c r="F218" s="36">
        <v>12451</v>
      </c>
      <c r="G218" s="38">
        <v>1</v>
      </c>
      <c r="H218" s="38">
        <f t="shared" ref="H218:H226" si="58">G218*31</f>
        <v>31</v>
      </c>
      <c r="I218" s="38">
        <v>22</v>
      </c>
      <c r="J218" s="45">
        <f t="shared" ref="J218:J232" si="59">I218/H218</f>
        <v>0.709677419354839</v>
      </c>
      <c r="K218" s="46">
        <f t="shared" si="57"/>
        <v>-9</v>
      </c>
      <c r="L218" s="47"/>
      <c r="M218" s="48">
        <f>K218*-1</f>
        <v>9</v>
      </c>
      <c r="N218" s="38"/>
    </row>
    <row r="219" s="32" customFormat="1" ht="18" customHeight="1" spans="1:14">
      <c r="A219" s="36">
        <f t="shared" si="55"/>
        <v>218</v>
      </c>
      <c r="B219" s="36" t="s">
        <v>33</v>
      </c>
      <c r="C219" s="36" t="s">
        <v>249</v>
      </c>
      <c r="D219" s="36">
        <v>106569</v>
      </c>
      <c r="E219" s="39" t="s">
        <v>678</v>
      </c>
      <c r="F219" s="39">
        <v>28720</v>
      </c>
      <c r="G219" s="38">
        <v>1</v>
      </c>
      <c r="H219" s="38">
        <f t="shared" si="58"/>
        <v>31</v>
      </c>
      <c r="I219" s="38">
        <v>13</v>
      </c>
      <c r="J219" s="45">
        <f t="shared" si="59"/>
        <v>0.419354838709677</v>
      </c>
      <c r="K219" s="46">
        <f t="shared" si="57"/>
        <v>-18</v>
      </c>
      <c r="L219" s="47"/>
      <c r="M219" s="48">
        <f>K219*-1</f>
        <v>18</v>
      </c>
      <c r="N219" s="38"/>
    </row>
    <row r="220" s="32" customFormat="1" ht="18" customHeight="1" spans="1:14">
      <c r="A220" s="36">
        <f t="shared" si="55"/>
        <v>219</v>
      </c>
      <c r="B220" s="36" t="s">
        <v>25</v>
      </c>
      <c r="C220" s="36" t="s">
        <v>375</v>
      </c>
      <c r="D220" s="36">
        <v>106865</v>
      </c>
      <c r="E220" s="37" t="s">
        <v>679</v>
      </c>
      <c r="F220" s="36">
        <v>10902</v>
      </c>
      <c r="G220" s="38">
        <v>1</v>
      </c>
      <c r="H220" s="38">
        <f t="shared" si="58"/>
        <v>31</v>
      </c>
      <c r="I220" s="38">
        <v>48</v>
      </c>
      <c r="J220" s="45">
        <f t="shared" si="59"/>
        <v>1.54838709677419</v>
      </c>
      <c r="K220" s="46">
        <f t="shared" si="57"/>
        <v>17</v>
      </c>
      <c r="L220" s="47">
        <f>K220*0.5</f>
        <v>8.5</v>
      </c>
      <c r="M220" s="48"/>
      <c r="N220" s="38"/>
    </row>
    <row r="221" s="32" customFormat="1" ht="18" customHeight="1" spans="1:14">
      <c r="A221" s="36">
        <f t="shared" si="55"/>
        <v>220</v>
      </c>
      <c r="B221" s="36" t="s">
        <v>25</v>
      </c>
      <c r="C221" s="36" t="s">
        <v>375</v>
      </c>
      <c r="D221" s="36">
        <v>106865</v>
      </c>
      <c r="E221" s="39" t="s">
        <v>680</v>
      </c>
      <c r="F221" s="39">
        <v>14303</v>
      </c>
      <c r="G221" s="38">
        <v>1</v>
      </c>
      <c r="H221" s="38">
        <f t="shared" si="58"/>
        <v>31</v>
      </c>
      <c r="I221" s="38">
        <v>39</v>
      </c>
      <c r="J221" s="45">
        <f t="shared" si="59"/>
        <v>1.25806451612903</v>
      </c>
      <c r="K221" s="46">
        <f t="shared" si="57"/>
        <v>8</v>
      </c>
      <c r="L221" s="47">
        <f>K221*0.5</f>
        <v>4</v>
      </c>
      <c r="M221" s="48"/>
      <c r="N221" s="38"/>
    </row>
    <row r="222" s="32" customFormat="1" ht="18" customHeight="1" spans="1:14">
      <c r="A222" s="36">
        <f t="shared" ref="A222:A231" si="60">ROW()-1</f>
        <v>221</v>
      </c>
      <c r="B222" s="36" t="s">
        <v>29</v>
      </c>
      <c r="C222" s="36" t="s">
        <v>317</v>
      </c>
      <c r="D222" s="36">
        <v>107658</v>
      </c>
      <c r="E222" s="37" t="s">
        <v>681</v>
      </c>
      <c r="F222" s="36">
        <v>7388</v>
      </c>
      <c r="G222" s="38">
        <v>2</v>
      </c>
      <c r="H222" s="38">
        <f t="shared" si="58"/>
        <v>62</v>
      </c>
      <c r="I222" s="38">
        <v>15</v>
      </c>
      <c r="J222" s="45">
        <f t="shared" si="59"/>
        <v>0.241935483870968</v>
      </c>
      <c r="K222" s="46">
        <f t="shared" si="57"/>
        <v>-47</v>
      </c>
      <c r="L222" s="47"/>
      <c r="M222" s="48">
        <v>40</v>
      </c>
      <c r="N222" s="38"/>
    </row>
    <row r="223" s="32" customFormat="1" ht="18" customHeight="1" spans="1:14">
      <c r="A223" s="36">
        <f t="shared" si="60"/>
        <v>222</v>
      </c>
      <c r="B223" s="36" t="s">
        <v>29</v>
      </c>
      <c r="C223" s="36" t="s">
        <v>317</v>
      </c>
      <c r="D223" s="36">
        <v>107658</v>
      </c>
      <c r="E223" s="37" t="s">
        <v>682</v>
      </c>
      <c r="F223" s="36">
        <v>4562</v>
      </c>
      <c r="G223" s="38">
        <v>2</v>
      </c>
      <c r="H223" s="38">
        <f t="shared" si="58"/>
        <v>62</v>
      </c>
      <c r="I223" s="38">
        <v>47</v>
      </c>
      <c r="J223" s="45">
        <f t="shared" si="59"/>
        <v>0.758064516129032</v>
      </c>
      <c r="K223" s="46">
        <f t="shared" si="57"/>
        <v>-15</v>
      </c>
      <c r="L223" s="47"/>
      <c r="M223" s="48">
        <f>K223*-1</f>
        <v>15</v>
      </c>
      <c r="N223" s="38"/>
    </row>
    <row r="224" s="32" customFormat="1" ht="18" customHeight="1" spans="1:14">
      <c r="A224" s="36">
        <f t="shared" si="60"/>
        <v>223</v>
      </c>
      <c r="B224" s="36" t="s">
        <v>29</v>
      </c>
      <c r="C224" s="36" t="s">
        <v>317</v>
      </c>
      <c r="D224" s="36">
        <v>107658</v>
      </c>
      <c r="E224" s="37" t="s">
        <v>683</v>
      </c>
      <c r="F224" s="36">
        <v>14861</v>
      </c>
      <c r="G224" s="38">
        <v>2</v>
      </c>
      <c r="H224" s="38">
        <f t="shared" si="58"/>
        <v>62</v>
      </c>
      <c r="I224" s="38">
        <v>54</v>
      </c>
      <c r="J224" s="45">
        <f t="shared" si="59"/>
        <v>0.870967741935484</v>
      </c>
      <c r="K224" s="46">
        <f t="shared" si="57"/>
        <v>-8</v>
      </c>
      <c r="L224" s="47"/>
      <c r="M224" s="48">
        <f>K224*-1</f>
        <v>8</v>
      </c>
      <c r="N224" s="38"/>
    </row>
    <row r="225" s="32" customFormat="1" ht="18" customHeight="1" spans="1:14">
      <c r="A225" s="36">
        <f t="shared" si="60"/>
        <v>224</v>
      </c>
      <c r="B225" s="36" t="s">
        <v>52</v>
      </c>
      <c r="C225" s="36" t="s">
        <v>178</v>
      </c>
      <c r="D225" s="36">
        <v>107728</v>
      </c>
      <c r="E225" s="36" t="s">
        <v>684</v>
      </c>
      <c r="F225" s="36">
        <v>13397</v>
      </c>
      <c r="G225" s="38">
        <v>1</v>
      </c>
      <c r="H225" s="38">
        <f t="shared" si="58"/>
        <v>31</v>
      </c>
      <c r="I225" s="38">
        <v>20</v>
      </c>
      <c r="J225" s="45">
        <f t="shared" si="59"/>
        <v>0.645161290322581</v>
      </c>
      <c r="K225" s="46">
        <f t="shared" si="57"/>
        <v>-11</v>
      </c>
      <c r="L225" s="47"/>
      <c r="M225" s="48">
        <f>K225*-1</f>
        <v>11</v>
      </c>
      <c r="N225" s="38"/>
    </row>
    <row r="226" s="32" customFormat="1" ht="18" customHeight="1" spans="1:14">
      <c r="A226" s="36">
        <f t="shared" si="60"/>
        <v>225</v>
      </c>
      <c r="B226" s="36" t="s">
        <v>52</v>
      </c>
      <c r="C226" s="36" t="s">
        <v>178</v>
      </c>
      <c r="D226" s="36">
        <v>107728</v>
      </c>
      <c r="E226" s="36" t="s">
        <v>685</v>
      </c>
      <c r="F226" s="36">
        <v>6731</v>
      </c>
      <c r="G226" s="38">
        <v>1</v>
      </c>
      <c r="H226" s="38">
        <f t="shared" si="58"/>
        <v>31</v>
      </c>
      <c r="I226" s="38">
        <v>17</v>
      </c>
      <c r="J226" s="45">
        <f t="shared" si="59"/>
        <v>0.548387096774194</v>
      </c>
      <c r="K226" s="46">
        <f t="shared" si="57"/>
        <v>-14</v>
      </c>
      <c r="L226" s="47"/>
      <c r="M226" s="48">
        <f>K226*-1</f>
        <v>14</v>
      </c>
      <c r="N226" s="38"/>
    </row>
    <row r="227" s="32" customFormat="1" ht="18" customHeight="1" spans="1:14">
      <c r="A227" s="36">
        <f t="shared" si="60"/>
        <v>226</v>
      </c>
      <c r="B227" s="36" t="s">
        <v>33</v>
      </c>
      <c r="C227" s="36" t="s">
        <v>252</v>
      </c>
      <c r="D227" s="36">
        <v>108277</v>
      </c>
      <c r="E227" s="37" t="s">
        <v>686</v>
      </c>
      <c r="F227" s="36">
        <v>13186</v>
      </c>
      <c r="G227" s="38">
        <v>1.5</v>
      </c>
      <c r="H227" s="38">
        <v>47</v>
      </c>
      <c r="I227" s="38">
        <v>103</v>
      </c>
      <c r="J227" s="45">
        <f t="shared" si="59"/>
        <v>2.19148936170213</v>
      </c>
      <c r="K227" s="46">
        <f t="shared" si="57"/>
        <v>56</v>
      </c>
      <c r="L227" s="47">
        <v>20</v>
      </c>
      <c r="M227" s="48"/>
      <c r="N227" s="38"/>
    </row>
    <row r="228" s="32" customFormat="1" ht="18" customHeight="1" spans="1:14">
      <c r="A228" s="36">
        <f t="shared" si="60"/>
        <v>227</v>
      </c>
      <c r="B228" s="39" t="s">
        <v>33</v>
      </c>
      <c r="C228" s="42" t="s">
        <v>252</v>
      </c>
      <c r="D228" s="36">
        <v>108277</v>
      </c>
      <c r="E228" s="40" t="s">
        <v>687</v>
      </c>
      <c r="F228" s="36">
        <v>28424</v>
      </c>
      <c r="G228" s="38">
        <v>1.5</v>
      </c>
      <c r="H228" s="38">
        <v>47</v>
      </c>
      <c r="I228" s="38">
        <v>101</v>
      </c>
      <c r="J228" s="45">
        <f t="shared" si="59"/>
        <v>2.14893617021277</v>
      </c>
      <c r="K228" s="46">
        <f t="shared" si="57"/>
        <v>54</v>
      </c>
      <c r="L228" s="47">
        <v>20</v>
      </c>
      <c r="M228" s="48"/>
      <c r="N228" s="38"/>
    </row>
    <row r="229" s="32" customFormat="1" ht="18" customHeight="1" spans="1:14">
      <c r="A229" s="36">
        <f t="shared" si="60"/>
        <v>228</v>
      </c>
      <c r="B229" s="36" t="s">
        <v>21</v>
      </c>
      <c r="C229" s="36" t="s">
        <v>417</v>
      </c>
      <c r="D229" s="36">
        <v>108656</v>
      </c>
      <c r="E229" s="36" t="s">
        <v>688</v>
      </c>
      <c r="F229" s="36">
        <v>8489</v>
      </c>
      <c r="G229" s="38">
        <v>2.5</v>
      </c>
      <c r="H229" s="38">
        <v>78</v>
      </c>
      <c r="I229" s="38">
        <v>49</v>
      </c>
      <c r="J229" s="45">
        <f t="shared" si="59"/>
        <v>0.628205128205128</v>
      </c>
      <c r="K229" s="46">
        <f t="shared" si="57"/>
        <v>-29</v>
      </c>
      <c r="L229" s="47"/>
      <c r="M229" s="48">
        <f>K229*-1</f>
        <v>29</v>
      </c>
      <c r="N229" s="38"/>
    </row>
    <row r="230" s="32" customFormat="1" ht="18" customHeight="1" spans="1:14">
      <c r="A230" s="36">
        <f t="shared" si="60"/>
        <v>229</v>
      </c>
      <c r="B230" s="36" t="s">
        <v>21</v>
      </c>
      <c r="C230" s="36" t="s">
        <v>417</v>
      </c>
      <c r="D230" s="36">
        <v>108656</v>
      </c>
      <c r="E230" s="36" t="s">
        <v>689</v>
      </c>
      <c r="F230" s="36">
        <v>4330</v>
      </c>
      <c r="G230" s="38">
        <v>2.5</v>
      </c>
      <c r="H230" s="38">
        <v>78</v>
      </c>
      <c r="I230" s="38">
        <v>117</v>
      </c>
      <c r="J230" s="45">
        <f t="shared" si="59"/>
        <v>1.5</v>
      </c>
      <c r="K230" s="46">
        <f t="shared" si="57"/>
        <v>39</v>
      </c>
      <c r="L230" s="47">
        <f>K230*0.5</f>
        <v>19.5</v>
      </c>
      <c r="M230" s="48"/>
      <c r="N230" s="38"/>
    </row>
    <row r="231" s="32" customFormat="1" ht="18" customHeight="1" spans="1:14">
      <c r="A231" s="36">
        <f t="shared" ref="A231:A242" si="61">ROW()-1</f>
        <v>230</v>
      </c>
      <c r="B231" s="36" t="s">
        <v>37</v>
      </c>
      <c r="C231" s="36" t="s">
        <v>438</v>
      </c>
      <c r="D231" s="36">
        <v>110378</v>
      </c>
      <c r="E231" s="36" t="s">
        <v>690</v>
      </c>
      <c r="F231" s="36">
        <v>5521</v>
      </c>
      <c r="G231" s="38">
        <v>2</v>
      </c>
      <c r="H231" s="38">
        <f>G231*31</f>
        <v>62</v>
      </c>
      <c r="I231" s="38">
        <v>62</v>
      </c>
      <c r="J231" s="45">
        <f t="shared" si="59"/>
        <v>1</v>
      </c>
      <c r="K231" s="46"/>
      <c r="L231" s="47"/>
      <c r="M231" s="48"/>
      <c r="N231" s="38"/>
    </row>
    <row r="232" s="32" customFormat="1" ht="18" customHeight="1" spans="1:14">
      <c r="A232" s="36">
        <f t="shared" si="61"/>
        <v>231</v>
      </c>
      <c r="B232" s="36" t="s">
        <v>37</v>
      </c>
      <c r="C232" s="36" t="s">
        <v>438</v>
      </c>
      <c r="D232" s="6">
        <v>110378</v>
      </c>
      <c r="E232" s="6" t="s">
        <v>691</v>
      </c>
      <c r="F232" s="6">
        <v>28799</v>
      </c>
      <c r="G232" s="38"/>
      <c r="H232" s="38"/>
      <c r="I232" s="38">
        <v>16</v>
      </c>
      <c r="J232" s="45"/>
      <c r="K232" s="46">
        <f t="shared" ref="K232:K257" si="62">I232-H232</f>
        <v>16</v>
      </c>
      <c r="L232" s="47"/>
      <c r="M232" s="48"/>
      <c r="N232" s="38"/>
    </row>
    <row r="233" s="32" customFormat="1" ht="18" customHeight="1" spans="1:14">
      <c r="A233" s="36">
        <f t="shared" si="61"/>
        <v>232</v>
      </c>
      <c r="B233" s="36" t="s">
        <v>33</v>
      </c>
      <c r="C233" s="36" t="s">
        <v>255</v>
      </c>
      <c r="D233" s="36">
        <v>111219</v>
      </c>
      <c r="E233" s="37" t="s">
        <v>692</v>
      </c>
      <c r="F233" s="36">
        <v>4117</v>
      </c>
      <c r="G233" s="38">
        <v>2</v>
      </c>
      <c r="H233" s="38">
        <f>G233*31</f>
        <v>62</v>
      </c>
      <c r="I233" s="38">
        <v>71</v>
      </c>
      <c r="J233" s="45">
        <f t="shared" ref="J233:J250" si="63">I233/H233</f>
        <v>1.14516129032258</v>
      </c>
      <c r="K233" s="46">
        <f t="shared" si="62"/>
        <v>9</v>
      </c>
      <c r="L233" s="47">
        <f>K233*0.5</f>
        <v>4.5</v>
      </c>
      <c r="M233" s="48"/>
      <c r="N233" s="38"/>
    </row>
    <row r="234" s="32" customFormat="1" ht="18" customHeight="1" spans="1:14">
      <c r="A234" s="36">
        <f t="shared" si="61"/>
        <v>233</v>
      </c>
      <c r="B234" s="36" t="s">
        <v>33</v>
      </c>
      <c r="C234" s="36" t="s">
        <v>255</v>
      </c>
      <c r="D234" s="36">
        <v>111219</v>
      </c>
      <c r="E234" s="37" t="s">
        <v>693</v>
      </c>
      <c r="F234" s="36">
        <v>12528</v>
      </c>
      <c r="G234" s="38">
        <v>2</v>
      </c>
      <c r="H234" s="38">
        <f>G234*31</f>
        <v>62</v>
      </c>
      <c r="I234" s="38">
        <v>79</v>
      </c>
      <c r="J234" s="45">
        <f t="shared" si="63"/>
        <v>1.2741935483871</v>
      </c>
      <c r="K234" s="46">
        <f t="shared" si="62"/>
        <v>17</v>
      </c>
      <c r="L234" s="47">
        <f>K234*0.5</f>
        <v>8.5</v>
      </c>
      <c r="M234" s="48"/>
      <c r="N234" s="38"/>
    </row>
    <row r="235" s="32" customFormat="1" ht="18" customHeight="1" spans="1:14">
      <c r="A235" s="36">
        <f t="shared" si="61"/>
        <v>234</v>
      </c>
      <c r="B235" s="36" t="s">
        <v>48</v>
      </c>
      <c r="C235" s="36" t="s">
        <v>694</v>
      </c>
      <c r="D235" s="36">
        <v>111400</v>
      </c>
      <c r="E235" s="36" t="s">
        <v>695</v>
      </c>
      <c r="F235" s="36">
        <v>4310</v>
      </c>
      <c r="G235" s="38">
        <v>1.5</v>
      </c>
      <c r="H235" s="38">
        <v>47</v>
      </c>
      <c r="I235" s="38">
        <v>37</v>
      </c>
      <c r="J235" s="45">
        <f t="shared" si="63"/>
        <v>0.787234042553192</v>
      </c>
      <c r="K235" s="46">
        <f t="shared" si="62"/>
        <v>-10</v>
      </c>
      <c r="L235" s="47"/>
      <c r="M235" s="48">
        <f>K235*-1</f>
        <v>10</v>
      </c>
      <c r="N235" s="38"/>
    </row>
    <row r="236" s="32" customFormat="1" ht="18" customHeight="1" spans="1:14">
      <c r="A236" s="36">
        <f t="shared" si="61"/>
        <v>235</v>
      </c>
      <c r="B236" s="36" t="s">
        <v>48</v>
      </c>
      <c r="C236" s="36" t="s">
        <v>694</v>
      </c>
      <c r="D236" s="36">
        <v>111400</v>
      </c>
      <c r="E236" s="36" t="s">
        <v>696</v>
      </c>
      <c r="F236" s="36">
        <v>7645</v>
      </c>
      <c r="G236" s="38">
        <v>1.5</v>
      </c>
      <c r="H236" s="38">
        <v>47</v>
      </c>
      <c r="I236" s="38">
        <v>31</v>
      </c>
      <c r="J236" s="45">
        <f t="shared" si="63"/>
        <v>0.659574468085106</v>
      </c>
      <c r="K236" s="46">
        <f t="shared" si="62"/>
        <v>-16</v>
      </c>
      <c r="L236" s="47"/>
      <c r="M236" s="48">
        <f>K236*-1</f>
        <v>16</v>
      </c>
      <c r="N236" s="38"/>
    </row>
    <row r="237" s="32" customFormat="1" ht="18" customHeight="1" spans="1:14">
      <c r="A237" s="36">
        <f t="shared" si="61"/>
        <v>236</v>
      </c>
      <c r="B237" s="36" t="s">
        <v>48</v>
      </c>
      <c r="C237" s="36" t="s">
        <v>694</v>
      </c>
      <c r="D237" s="36">
        <v>111400</v>
      </c>
      <c r="E237" s="36" t="s">
        <v>697</v>
      </c>
      <c r="F237" s="36">
        <v>11483</v>
      </c>
      <c r="G237" s="38">
        <v>1.5</v>
      </c>
      <c r="H237" s="38">
        <v>47</v>
      </c>
      <c r="I237" s="38">
        <v>31</v>
      </c>
      <c r="J237" s="45">
        <f t="shared" si="63"/>
        <v>0.659574468085106</v>
      </c>
      <c r="K237" s="46">
        <f t="shared" si="62"/>
        <v>-16</v>
      </c>
      <c r="L237" s="47"/>
      <c r="M237" s="48">
        <f>K237*-1</f>
        <v>16</v>
      </c>
      <c r="N237" s="38"/>
    </row>
    <row r="238" s="32" customFormat="1" ht="18" customHeight="1" spans="1:14">
      <c r="A238" s="36">
        <f t="shared" si="61"/>
        <v>237</v>
      </c>
      <c r="B238" s="36" t="s">
        <v>33</v>
      </c>
      <c r="C238" s="36" t="s">
        <v>258</v>
      </c>
      <c r="D238" s="36">
        <v>112415</v>
      </c>
      <c r="E238" s="37" t="s">
        <v>698</v>
      </c>
      <c r="F238" s="36">
        <v>4188</v>
      </c>
      <c r="G238" s="38">
        <v>1</v>
      </c>
      <c r="H238" s="38">
        <f>G238*31</f>
        <v>31</v>
      </c>
      <c r="I238" s="38">
        <v>48</v>
      </c>
      <c r="J238" s="45">
        <f t="shared" si="63"/>
        <v>1.54838709677419</v>
      </c>
      <c r="K238" s="46">
        <f t="shared" si="62"/>
        <v>17</v>
      </c>
      <c r="L238" s="47">
        <f>K238*0.5</f>
        <v>8.5</v>
      </c>
      <c r="M238" s="48"/>
      <c r="N238" s="38"/>
    </row>
    <row r="239" s="32" customFormat="1" ht="18" customHeight="1" spans="1:14">
      <c r="A239" s="36">
        <f t="shared" si="61"/>
        <v>238</v>
      </c>
      <c r="B239" s="36" t="s">
        <v>33</v>
      </c>
      <c r="C239" s="36" t="s">
        <v>258</v>
      </c>
      <c r="D239" s="36">
        <v>112415</v>
      </c>
      <c r="E239" s="37" t="s">
        <v>699</v>
      </c>
      <c r="F239" s="36">
        <v>12449</v>
      </c>
      <c r="G239" s="38">
        <v>1</v>
      </c>
      <c r="H239" s="38">
        <f>G239*31</f>
        <v>31</v>
      </c>
      <c r="I239" s="38">
        <v>26</v>
      </c>
      <c r="J239" s="45">
        <f t="shared" si="63"/>
        <v>0.838709677419355</v>
      </c>
      <c r="K239" s="46">
        <f t="shared" si="62"/>
        <v>-5</v>
      </c>
      <c r="L239" s="47"/>
      <c r="M239" s="48">
        <f t="shared" ref="M239:M245" si="64">K239*-1</f>
        <v>5</v>
      </c>
      <c r="N239" s="38"/>
    </row>
    <row r="240" s="32" customFormat="1" ht="18" customHeight="1" spans="1:14">
      <c r="A240" s="36">
        <f t="shared" si="61"/>
        <v>239</v>
      </c>
      <c r="B240" s="36" t="s">
        <v>33</v>
      </c>
      <c r="C240" s="36" t="s">
        <v>261</v>
      </c>
      <c r="D240" s="36">
        <v>113008</v>
      </c>
      <c r="E240" s="37" t="s">
        <v>700</v>
      </c>
      <c r="F240" s="36">
        <v>15849</v>
      </c>
      <c r="G240" s="38">
        <v>2</v>
      </c>
      <c r="H240" s="38">
        <f>G240*31</f>
        <v>62</v>
      </c>
      <c r="I240" s="38">
        <v>23</v>
      </c>
      <c r="J240" s="45">
        <f t="shared" si="63"/>
        <v>0.370967741935484</v>
      </c>
      <c r="K240" s="46">
        <f t="shared" si="62"/>
        <v>-39</v>
      </c>
      <c r="L240" s="47"/>
      <c r="M240" s="48">
        <f t="shared" si="64"/>
        <v>39</v>
      </c>
      <c r="N240" s="38"/>
    </row>
    <row r="241" s="32" customFormat="1" ht="18" customHeight="1" spans="1:14">
      <c r="A241" s="36">
        <f t="shared" si="61"/>
        <v>240</v>
      </c>
      <c r="B241" s="36" t="s">
        <v>33</v>
      </c>
      <c r="C241" s="36" t="s">
        <v>261</v>
      </c>
      <c r="D241" s="36">
        <v>113008</v>
      </c>
      <c r="E241" s="37" t="s">
        <v>701</v>
      </c>
      <c r="F241" s="36">
        <v>11425</v>
      </c>
      <c r="G241" s="38">
        <v>2</v>
      </c>
      <c r="H241" s="38">
        <f>G241*31</f>
        <v>62</v>
      </c>
      <c r="I241" s="38">
        <v>38</v>
      </c>
      <c r="J241" s="45">
        <f t="shared" si="63"/>
        <v>0.612903225806452</v>
      </c>
      <c r="K241" s="46">
        <f t="shared" si="62"/>
        <v>-24</v>
      </c>
      <c r="L241" s="47"/>
      <c r="M241" s="48">
        <f t="shared" si="64"/>
        <v>24</v>
      </c>
      <c r="N241" s="38"/>
    </row>
    <row r="242" s="32" customFormat="1" ht="18" customHeight="1" spans="1:14">
      <c r="A242" s="36">
        <f t="shared" si="61"/>
        <v>241</v>
      </c>
      <c r="B242" s="36" t="s">
        <v>17</v>
      </c>
      <c r="C242" s="36" t="s">
        <v>78</v>
      </c>
      <c r="D242" s="36">
        <v>113025</v>
      </c>
      <c r="E242" s="37" t="s">
        <v>702</v>
      </c>
      <c r="F242" s="36">
        <v>12144</v>
      </c>
      <c r="G242" s="38">
        <v>1</v>
      </c>
      <c r="H242" s="38">
        <f>G242*31</f>
        <v>31</v>
      </c>
      <c r="I242" s="38">
        <v>18</v>
      </c>
      <c r="J242" s="45">
        <f t="shared" si="63"/>
        <v>0.580645161290323</v>
      </c>
      <c r="K242" s="46">
        <f t="shared" si="62"/>
        <v>-13</v>
      </c>
      <c r="L242" s="47"/>
      <c r="M242" s="48">
        <f t="shared" si="64"/>
        <v>13</v>
      </c>
      <c r="N242" s="38"/>
    </row>
    <row r="243" s="32" customFormat="1" ht="18" customHeight="1" spans="1:14">
      <c r="A243" s="36">
        <f t="shared" ref="A243:A249" si="65">ROW()-1</f>
        <v>242</v>
      </c>
      <c r="B243" s="36" t="s">
        <v>17</v>
      </c>
      <c r="C243" s="36" t="s">
        <v>78</v>
      </c>
      <c r="D243" s="36">
        <v>113025</v>
      </c>
      <c r="E243" s="39" t="s">
        <v>703</v>
      </c>
      <c r="F243" s="36">
        <v>27763</v>
      </c>
      <c r="G243" s="38">
        <v>1</v>
      </c>
      <c r="H243" s="38">
        <f t="shared" ref="H243:H249" si="66">G243*31</f>
        <v>31</v>
      </c>
      <c r="I243" s="38">
        <v>24</v>
      </c>
      <c r="J243" s="45">
        <f t="shared" si="63"/>
        <v>0.774193548387097</v>
      </c>
      <c r="K243" s="46">
        <f t="shared" si="62"/>
        <v>-7</v>
      </c>
      <c r="L243" s="47"/>
      <c r="M243" s="48">
        <f t="shared" si="64"/>
        <v>7</v>
      </c>
      <c r="N243" s="38"/>
    </row>
    <row r="244" s="32" customFormat="1" ht="18" customHeight="1" spans="1:14">
      <c r="A244" s="36">
        <f t="shared" si="65"/>
        <v>243</v>
      </c>
      <c r="B244" s="36" t="s">
        <v>25</v>
      </c>
      <c r="C244" s="36" t="s">
        <v>378</v>
      </c>
      <c r="D244" s="36">
        <v>113299</v>
      </c>
      <c r="E244" s="36" t="s">
        <v>704</v>
      </c>
      <c r="F244" s="36">
        <v>14429</v>
      </c>
      <c r="G244" s="38">
        <v>2</v>
      </c>
      <c r="H244" s="38">
        <f t="shared" si="66"/>
        <v>62</v>
      </c>
      <c r="I244" s="38">
        <v>56</v>
      </c>
      <c r="J244" s="45">
        <f t="shared" si="63"/>
        <v>0.903225806451613</v>
      </c>
      <c r="K244" s="46">
        <f t="shared" si="62"/>
        <v>-6</v>
      </c>
      <c r="L244" s="47"/>
      <c r="M244" s="48">
        <f t="shared" si="64"/>
        <v>6</v>
      </c>
      <c r="N244" s="38"/>
    </row>
    <row r="245" s="32" customFormat="1" ht="18" customHeight="1" spans="1:14">
      <c r="A245" s="36">
        <f t="shared" si="65"/>
        <v>244</v>
      </c>
      <c r="B245" s="36" t="s">
        <v>25</v>
      </c>
      <c r="C245" s="36" t="s">
        <v>378</v>
      </c>
      <c r="D245" s="36">
        <v>113299</v>
      </c>
      <c r="E245" s="36" t="s">
        <v>705</v>
      </c>
      <c r="F245" s="36">
        <v>14470</v>
      </c>
      <c r="G245" s="38">
        <v>2</v>
      </c>
      <c r="H245" s="38">
        <f t="shared" si="66"/>
        <v>62</v>
      </c>
      <c r="I245" s="38">
        <v>34</v>
      </c>
      <c r="J245" s="45">
        <f t="shared" si="63"/>
        <v>0.548387096774194</v>
      </c>
      <c r="K245" s="46">
        <f t="shared" si="62"/>
        <v>-28</v>
      </c>
      <c r="L245" s="47"/>
      <c r="M245" s="48">
        <f t="shared" si="64"/>
        <v>28</v>
      </c>
      <c r="N245" s="38"/>
    </row>
    <row r="246" s="32" customFormat="1" ht="18" customHeight="1" spans="1:14">
      <c r="A246" s="36">
        <f t="shared" si="65"/>
        <v>245</v>
      </c>
      <c r="B246" s="36" t="s">
        <v>17</v>
      </c>
      <c r="C246" s="36" t="s">
        <v>81</v>
      </c>
      <c r="D246" s="36">
        <v>113833</v>
      </c>
      <c r="E246" s="37" t="s">
        <v>706</v>
      </c>
      <c r="F246" s="36">
        <v>13296</v>
      </c>
      <c r="G246" s="38">
        <v>2</v>
      </c>
      <c r="H246" s="38">
        <f t="shared" si="66"/>
        <v>62</v>
      </c>
      <c r="I246" s="38">
        <v>81</v>
      </c>
      <c r="J246" s="45">
        <f t="shared" si="63"/>
        <v>1.30645161290323</v>
      </c>
      <c r="K246" s="46">
        <f t="shared" si="62"/>
        <v>19</v>
      </c>
      <c r="L246" s="47">
        <f>K246*0.5</f>
        <v>9.5</v>
      </c>
      <c r="M246" s="48"/>
      <c r="N246" s="38"/>
    </row>
    <row r="247" s="32" customFormat="1" ht="18" customHeight="1" spans="1:14">
      <c r="A247" s="36">
        <f t="shared" si="65"/>
        <v>246</v>
      </c>
      <c r="B247" s="36" t="s">
        <v>17</v>
      </c>
      <c r="C247" s="36" t="s">
        <v>81</v>
      </c>
      <c r="D247" s="36">
        <v>113833</v>
      </c>
      <c r="E247" s="39" t="s">
        <v>707</v>
      </c>
      <c r="F247" s="36">
        <v>27994</v>
      </c>
      <c r="G247" s="38">
        <v>2</v>
      </c>
      <c r="H247" s="38">
        <f t="shared" si="66"/>
        <v>62</v>
      </c>
      <c r="I247" s="38">
        <v>44</v>
      </c>
      <c r="J247" s="45">
        <f t="shared" si="63"/>
        <v>0.709677419354839</v>
      </c>
      <c r="K247" s="46">
        <f t="shared" si="62"/>
        <v>-18</v>
      </c>
      <c r="L247" s="47"/>
      <c r="M247" s="48">
        <f>K247*-1</f>
        <v>18</v>
      </c>
      <c r="N247" s="38"/>
    </row>
    <row r="248" s="32" customFormat="1" ht="18" customHeight="1" spans="1:14">
      <c r="A248" s="36">
        <f t="shared" si="65"/>
        <v>247</v>
      </c>
      <c r="B248" s="36" t="s">
        <v>17</v>
      </c>
      <c r="C248" s="36" t="s">
        <v>84</v>
      </c>
      <c r="D248" s="36">
        <v>114286</v>
      </c>
      <c r="E248" s="42" t="s">
        <v>708</v>
      </c>
      <c r="F248" s="36">
        <v>16266</v>
      </c>
      <c r="G248" s="38">
        <v>2</v>
      </c>
      <c r="H248" s="38">
        <f t="shared" si="66"/>
        <v>62</v>
      </c>
      <c r="I248" s="38">
        <v>57</v>
      </c>
      <c r="J248" s="45">
        <f t="shared" si="63"/>
        <v>0.919354838709677</v>
      </c>
      <c r="K248" s="46">
        <f t="shared" si="62"/>
        <v>-5</v>
      </c>
      <c r="L248" s="47"/>
      <c r="M248" s="48">
        <f>K248*-1</f>
        <v>5</v>
      </c>
      <c r="N248" s="38"/>
    </row>
    <row r="249" s="32" customFormat="1" ht="18" customHeight="1" spans="1:14">
      <c r="A249" s="36">
        <f t="shared" si="65"/>
        <v>248</v>
      </c>
      <c r="B249" s="36" t="s">
        <v>17</v>
      </c>
      <c r="C249" s="36" t="s">
        <v>84</v>
      </c>
      <c r="D249" s="36">
        <v>114286</v>
      </c>
      <c r="E249" s="37" t="s">
        <v>709</v>
      </c>
      <c r="F249" s="36">
        <v>13698</v>
      </c>
      <c r="G249" s="38">
        <v>2</v>
      </c>
      <c r="H249" s="38">
        <f t="shared" si="66"/>
        <v>62</v>
      </c>
      <c r="I249" s="38">
        <v>45</v>
      </c>
      <c r="J249" s="45">
        <f t="shared" si="63"/>
        <v>0.725806451612903</v>
      </c>
      <c r="K249" s="46">
        <f t="shared" si="62"/>
        <v>-17</v>
      </c>
      <c r="L249" s="47"/>
      <c r="M249" s="48">
        <f>K249*-1</f>
        <v>17</v>
      </c>
      <c r="N249" s="38"/>
    </row>
    <row r="250" s="32" customFormat="1" ht="18" customHeight="1" spans="1:14">
      <c r="A250" s="36">
        <f t="shared" ref="A250:A265" si="67">ROW()-1</f>
        <v>249</v>
      </c>
      <c r="B250" s="36" t="s">
        <v>29</v>
      </c>
      <c r="C250" s="36" t="s">
        <v>320</v>
      </c>
      <c r="D250" s="36">
        <v>114622</v>
      </c>
      <c r="E250" s="37" t="s">
        <v>710</v>
      </c>
      <c r="F250" s="36">
        <v>11143</v>
      </c>
      <c r="G250" s="38">
        <v>2</v>
      </c>
      <c r="H250" s="38">
        <f t="shared" ref="H250:H255" si="68">G250*31</f>
        <v>62</v>
      </c>
      <c r="I250" s="38">
        <v>66</v>
      </c>
      <c r="J250" s="45">
        <f t="shared" ref="J250:J255" si="69">I250/H250</f>
        <v>1.06451612903226</v>
      </c>
      <c r="K250" s="46">
        <f t="shared" si="62"/>
        <v>4</v>
      </c>
      <c r="L250" s="47">
        <f>K250*0.5</f>
        <v>2</v>
      </c>
      <c r="M250" s="48"/>
      <c r="N250" s="38"/>
    </row>
    <row r="251" s="32" customFormat="1" ht="18" customHeight="1" spans="1:14">
      <c r="A251" s="36">
        <f t="shared" si="67"/>
        <v>250</v>
      </c>
      <c r="B251" s="36" t="s">
        <v>29</v>
      </c>
      <c r="C251" s="39" t="s">
        <v>320</v>
      </c>
      <c r="D251" s="36">
        <v>114622</v>
      </c>
      <c r="E251" s="37" t="s">
        <v>711</v>
      </c>
      <c r="F251" s="36">
        <v>13052</v>
      </c>
      <c r="G251" s="38">
        <v>2</v>
      </c>
      <c r="H251" s="38">
        <f t="shared" si="68"/>
        <v>62</v>
      </c>
      <c r="I251" s="38">
        <v>76</v>
      </c>
      <c r="J251" s="45">
        <f t="shared" si="69"/>
        <v>1.2258064516129</v>
      </c>
      <c r="K251" s="46">
        <f t="shared" si="62"/>
        <v>14</v>
      </c>
      <c r="L251" s="47">
        <f>K251*0.5</f>
        <v>7</v>
      </c>
      <c r="M251" s="48"/>
      <c r="N251" s="38"/>
    </row>
    <row r="252" s="32" customFormat="1" ht="18" customHeight="1" spans="1:14">
      <c r="A252" s="36">
        <f t="shared" si="67"/>
        <v>251</v>
      </c>
      <c r="B252" s="36" t="s">
        <v>29</v>
      </c>
      <c r="C252" s="39" t="s">
        <v>320</v>
      </c>
      <c r="D252" s="36">
        <v>114622</v>
      </c>
      <c r="E252" s="39" t="s">
        <v>712</v>
      </c>
      <c r="F252" s="39">
        <v>26732</v>
      </c>
      <c r="G252" s="38">
        <v>2</v>
      </c>
      <c r="H252" s="38">
        <f t="shared" si="68"/>
        <v>62</v>
      </c>
      <c r="I252" s="38">
        <v>92</v>
      </c>
      <c r="J252" s="45">
        <f t="shared" si="69"/>
        <v>1.48387096774194</v>
      </c>
      <c r="K252" s="46">
        <f t="shared" si="62"/>
        <v>30</v>
      </c>
      <c r="L252" s="47">
        <f>K252*0.5</f>
        <v>15</v>
      </c>
      <c r="M252" s="48"/>
      <c r="N252" s="38"/>
    </row>
    <row r="253" s="32" customFormat="1" ht="18" customHeight="1" spans="1:14">
      <c r="A253" s="36">
        <f t="shared" si="67"/>
        <v>252</v>
      </c>
      <c r="B253" s="36" t="s">
        <v>25</v>
      </c>
      <c r="C253" s="36" t="s">
        <v>381</v>
      </c>
      <c r="D253" s="36">
        <v>114685</v>
      </c>
      <c r="E253" s="37" t="s">
        <v>713</v>
      </c>
      <c r="F253" s="36">
        <v>4024</v>
      </c>
      <c r="G253" s="38">
        <v>3</v>
      </c>
      <c r="H253" s="38">
        <f t="shared" si="68"/>
        <v>93</v>
      </c>
      <c r="I253" s="38">
        <v>124</v>
      </c>
      <c r="J253" s="45">
        <f t="shared" si="69"/>
        <v>1.33333333333333</v>
      </c>
      <c r="K253" s="46">
        <f t="shared" si="62"/>
        <v>31</v>
      </c>
      <c r="L253" s="47">
        <f>K253*0.5</f>
        <v>15.5</v>
      </c>
      <c r="M253" s="48"/>
      <c r="N253" s="38"/>
    </row>
    <row r="254" s="32" customFormat="1" ht="18" customHeight="1" spans="1:14">
      <c r="A254" s="36">
        <f t="shared" si="67"/>
        <v>253</v>
      </c>
      <c r="B254" s="36" t="s">
        <v>25</v>
      </c>
      <c r="C254" s="36" t="s">
        <v>381</v>
      </c>
      <c r="D254" s="36">
        <v>114685</v>
      </c>
      <c r="E254" s="39" t="s">
        <v>714</v>
      </c>
      <c r="F254" s="36">
        <v>27822</v>
      </c>
      <c r="G254" s="38">
        <v>3</v>
      </c>
      <c r="H254" s="38">
        <f t="shared" si="68"/>
        <v>93</v>
      </c>
      <c r="I254" s="38">
        <v>55</v>
      </c>
      <c r="J254" s="45">
        <f t="shared" si="69"/>
        <v>0.591397849462366</v>
      </c>
      <c r="K254" s="46">
        <f t="shared" si="62"/>
        <v>-38</v>
      </c>
      <c r="L254" s="47"/>
      <c r="M254" s="48">
        <f>K254*-1</f>
        <v>38</v>
      </c>
      <c r="N254" s="38"/>
    </row>
    <row r="255" s="32" customFormat="1" ht="18" customHeight="1" spans="1:14">
      <c r="A255" s="36">
        <f t="shared" si="67"/>
        <v>254</v>
      </c>
      <c r="B255" s="36" t="s">
        <v>25</v>
      </c>
      <c r="C255" s="36" t="s">
        <v>381</v>
      </c>
      <c r="D255" s="36">
        <v>114685</v>
      </c>
      <c r="E255" s="37" t="s">
        <v>715</v>
      </c>
      <c r="F255" s="36">
        <v>15255</v>
      </c>
      <c r="G255" s="38">
        <v>3</v>
      </c>
      <c r="H255" s="38">
        <f t="shared" si="68"/>
        <v>93</v>
      </c>
      <c r="I255" s="38">
        <v>97</v>
      </c>
      <c r="J255" s="45">
        <f t="shared" si="69"/>
        <v>1.04301075268817</v>
      </c>
      <c r="K255" s="46">
        <f t="shared" si="62"/>
        <v>4</v>
      </c>
      <c r="L255" s="47">
        <f>K255*0.5</f>
        <v>2</v>
      </c>
      <c r="M255" s="48"/>
      <c r="N255" s="38"/>
    </row>
    <row r="256" s="32" customFormat="1" ht="18" customHeight="1" spans="1:14">
      <c r="A256" s="36">
        <f t="shared" si="67"/>
        <v>255</v>
      </c>
      <c r="B256" s="36" t="s">
        <v>29</v>
      </c>
      <c r="C256" s="36" t="s">
        <v>323</v>
      </c>
      <c r="D256" s="36">
        <v>114844</v>
      </c>
      <c r="E256" s="37" t="s">
        <v>716</v>
      </c>
      <c r="F256" s="36">
        <v>13327</v>
      </c>
      <c r="G256" s="38">
        <v>2</v>
      </c>
      <c r="H256" s="38">
        <f t="shared" ref="H256:H267" si="70">G256*31</f>
        <v>62</v>
      </c>
      <c r="I256" s="38">
        <v>102</v>
      </c>
      <c r="J256" s="45">
        <f t="shared" ref="J256:J267" si="71">I256/H256</f>
        <v>1.64516129032258</v>
      </c>
      <c r="K256" s="46">
        <f t="shared" si="62"/>
        <v>40</v>
      </c>
      <c r="L256" s="47">
        <f>K256*0.5</f>
        <v>20</v>
      </c>
      <c r="M256" s="48"/>
      <c r="N256" s="38"/>
    </row>
    <row r="257" s="32" customFormat="1" ht="18" customHeight="1" spans="1:14">
      <c r="A257" s="36">
        <f t="shared" si="67"/>
        <v>256</v>
      </c>
      <c r="B257" s="36" t="s">
        <v>29</v>
      </c>
      <c r="C257" s="36" t="s">
        <v>323</v>
      </c>
      <c r="D257" s="36">
        <v>114844</v>
      </c>
      <c r="E257" s="37" t="s">
        <v>717</v>
      </c>
      <c r="F257" s="36">
        <v>13061</v>
      </c>
      <c r="G257" s="38">
        <v>2</v>
      </c>
      <c r="H257" s="38">
        <f t="shared" si="70"/>
        <v>62</v>
      </c>
      <c r="I257" s="38">
        <v>102</v>
      </c>
      <c r="J257" s="45">
        <f t="shared" si="71"/>
        <v>1.64516129032258</v>
      </c>
      <c r="K257" s="46">
        <f t="shared" si="62"/>
        <v>40</v>
      </c>
      <c r="L257" s="47">
        <f>K257*0.5</f>
        <v>20</v>
      </c>
      <c r="M257" s="48"/>
      <c r="N257" s="38"/>
    </row>
    <row r="258" s="32" customFormat="1" ht="18" customHeight="1" spans="1:14">
      <c r="A258" s="36">
        <f t="shared" si="67"/>
        <v>257</v>
      </c>
      <c r="B258" s="36" t="s">
        <v>29</v>
      </c>
      <c r="C258" s="36" t="s">
        <v>323</v>
      </c>
      <c r="D258" s="36">
        <v>114844</v>
      </c>
      <c r="E258" s="40" t="s">
        <v>718</v>
      </c>
      <c r="F258" s="36">
        <v>28399</v>
      </c>
      <c r="G258" s="38">
        <v>2</v>
      </c>
      <c r="H258" s="38">
        <f t="shared" si="70"/>
        <v>62</v>
      </c>
      <c r="I258" s="38">
        <v>62</v>
      </c>
      <c r="J258" s="45">
        <f t="shared" si="71"/>
        <v>1</v>
      </c>
      <c r="K258" s="46"/>
      <c r="L258" s="47"/>
      <c r="M258" s="48"/>
      <c r="N258" s="38"/>
    </row>
    <row r="259" s="32" customFormat="1" ht="18" customHeight="1" spans="1:14">
      <c r="A259" s="36">
        <f t="shared" si="67"/>
        <v>258</v>
      </c>
      <c r="B259" s="36" t="s">
        <v>17</v>
      </c>
      <c r="C259" s="36" t="s">
        <v>90</v>
      </c>
      <c r="D259" s="36">
        <v>115971</v>
      </c>
      <c r="E259" s="41" t="s">
        <v>719</v>
      </c>
      <c r="F259" s="36">
        <v>28243</v>
      </c>
      <c r="G259" s="38">
        <v>2</v>
      </c>
      <c r="H259" s="38">
        <f t="shared" si="70"/>
        <v>62</v>
      </c>
      <c r="I259" s="38">
        <v>59</v>
      </c>
      <c r="J259" s="45">
        <f t="shared" si="71"/>
        <v>0.951612903225806</v>
      </c>
      <c r="K259" s="46">
        <f t="shared" ref="K259:K289" si="72">I259-H259</f>
        <v>-3</v>
      </c>
      <c r="L259" s="47"/>
      <c r="M259" s="48">
        <f>K259*-1</f>
        <v>3</v>
      </c>
      <c r="N259" s="38"/>
    </row>
    <row r="260" s="32" customFormat="1" ht="18" customHeight="1" spans="1:14">
      <c r="A260" s="36">
        <f t="shared" si="67"/>
        <v>259</v>
      </c>
      <c r="B260" s="36" t="s">
        <v>25</v>
      </c>
      <c r="C260" s="36" t="s">
        <v>384</v>
      </c>
      <c r="D260" s="36">
        <v>116482</v>
      </c>
      <c r="E260" s="36" t="s">
        <v>720</v>
      </c>
      <c r="F260" s="36">
        <v>8386</v>
      </c>
      <c r="G260" s="38">
        <v>2</v>
      </c>
      <c r="H260" s="38">
        <f t="shared" si="70"/>
        <v>62</v>
      </c>
      <c r="I260" s="38">
        <v>79</v>
      </c>
      <c r="J260" s="45">
        <f t="shared" si="71"/>
        <v>1.2741935483871</v>
      </c>
      <c r="K260" s="46">
        <f t="shared" si="72"/>
        <v>17</v>
      </c>
      <c r="L260" s="47">
        <f>K260*0.5</f>
        <v>8.5</v>
      </c>
      <c r="M260" s="48"/>
      <c r="N260" s="38"/>
    </row>
    <row r="261" s="32" customFormat="1" ht="18" customHeight="1" spans="1:14">
      <c r="A261" s="36">
        <f t="shared" si="67"/>
        <v>260</v>
      </c>
      <c r="B261" s="36" t="s">
        <v>25</v>
      </c>
      <c r="C261" s="36" t="s">
        <v>384</v>
      </c>
      <c r="D261" s="36">
        <v>116482</v>
      </c>
      <c r="E261" s="36" t="s">
        <v>721</v>
      </c>
      <c r="F261" s="36">
        <v>16120</v>
      </c>
      <c r="G261" s="38">
        <v>2</v>
      </c>
      <c r="H261" s="38">
        <f t="shared" si="70"/>
        <v>62</v>
      </c>
      <c r="I261" s="38">
        <v>142</v>
      </c>
      <c r="J261" s="45">
        <f t="shared" si="71"/>
        <v>2.29032258064516</v>
      </c>
      <c r="K261" s="46">
        <f t="shared" si="72"/>
        <v>80</v>
      </c>
      <c r="L261" s="47">
        <v>20</v>
      </c>
      <c r="M261" s="48"/>
      <c r="N261" s="38"/>
    </row>
    <row r="262" s="32" customFormat="1" ht="18" customHeight="1" spans="1:14">
      <c r="A262" s="36">
        <f t="shared" si="67"/>
        <v>261</v>
      </c>
      <c r="B262" s="36" t="s">
        <v>25</v>
      </c>
      <c r="C262" s="36" t="s">
        <v>390</v>
      </c>
      <c r="D262" s="36">
        <v>116919</v>
      </c>
      <c r="E262" s="37" t="s">
        <v>722</v>
      </c>
      <c r="F262" s="36">
        <v>14436</v>
      </c>
      <c r="G262" s="38">
        <v>3</v>
      </c>
      <c r="H262" s="38">
        <f t="shared" si="70"/>
        <v>93</v>
      </c>
      <c r="I262" s="38">
        <v>185</v>
      </c>
      <c r="J262" s="45">
        <f t="shared" si="71"/>
        <v>1.98924731182796</v>
      </c>
      <c r="K262" s="46">
        <f t="shared" si="72"/>
        <v>92</v>
      </c>
      <c r="L262" s="47">
        <v>20</v>
      </c>
      <c r="M262" s="48"/>
      <c r="N262" s="38"/>
    </row>
    <row r="263" s="32" customFormat="1" ht="18" customHeight="1" spans="1:14">
      <c r="A263" s="36">
        <f t="shared" si="67"/>
        <v>262</v>
      </c>
      <c r="B263" s="36" t="s">
        <v>29</v>
      </c>
      <c r="C263" s="36" t="s">
        <v>326</v>
      </c>
      <c r="D263" s="36">
        <v>117184</v>
      </c>
      <c r="E263" s="37" t="s">
        <v>723</v>
      </c>
      <c r="F263" s="36">
        <v>11769</v>
      </c>
      <c r="G263" s="38">
        <v>2</v>
      </c>
      <c r="H263" s="38">
        <f t="shared" si="70"/>
        <v>62</v>
      </c>
      <c r="I263" s="38">
        <v>49</v>
      </c>
      <c r="J263" s="45">
        <f t="shared" si="71"/>
        <v>0.790322580645161</v>
      </c>
      <c r="K263" s="46">
        <f t="shared" si="72"/>
        <v>-13</v>
      </c>
      <c r="L263" s="47"/>
      <c r="M263" s="48">
        <f>K263*-1</f>
        <v>13</v>
      </c>
      <c r="N263" s="38"/>
    </row>
    <row r="264" s="32" customFormat="1" ht="18" customHeight="1" spans="1:14">
      <c r="A264" s="36">
        <f t="shared" si="67"/>
        <v>263</v>
      </c>
      <c r="B264" s="36" t="s">
        <v>29</v>
      </c>
      <c r="C264" s="36" t="s">
        <v>326</v>
      </c>
      <c r="D264" s="36">
        <v>117184</v>
      </c>
      <c r="E264" s="39" t="s">
        <v>724</v>
      </c>
      <c r="F264" s="36">
        <v>27739</v>
      </c>
      <c r="G264" s="38">
        <v>2</v>
      </c>
      <c r="H264" s="38">
        <f t="shared" si="70"/>
        <v>62</v>
      </c>
      <c r="I264" s="38">
        <v>46</v>
      </c>
      <c r="J264" s="45">
        <f t="shared" si="71"/>
        <v>0.741935483870968</v>
      </c>
      <c r="K264" s="46">
        <f t="shared" si="72"/>
        <v>-16</v>
      </c>
      <c r="L264" s="47"/>
      <c r="M264" s="48">
        <f>K264*-1</f>
        <v>16</v>
      </c>
      <c r="N264" s="38"/>
    </row>
    <row r="265" s="32" customFormat="1" ht="18" customHeight="1" spans="1:14">
      <c r="A265" s="36">
        <f t="shared" si="67"/>
        <v>264</v>
      </c>
      <c r="B265" s="36" t="s">
        <v>25</v>
      </c>
      <c r="C265" s="36" t="s">
        <v>393</v>
      </c>
      <c r="D265" s="36">
        <v>117310</v>
      </c>
      <c r="E265" s="37" t="s">
        <v>725</v>
      </c>
      <c r="F265" s="36">
        <v>16062</v>
      </c>
      <c r="G265" s="38">
        <v>1</v>
      </c>
      <c r="H265" s="38">
        <f t="shared" si="70"/>
        <v>31</v>
      </c>
      <c r="I265" s="38">
        <v>32</v>
      </c>
      <c r="J265" s="45">
        <f t="shared" si="71"/>
        <v>1.03225806451613</v>
      </c>
      <c r="K265" s="46">
        <f t="shared" si="72"/>
        <v>1</v>
      </c>
      <c r="L265" s="47"/>
      <c r="M265" s="48"/>
      <c r="N265" s="38"/>
    </row>
    <row r="266" s="32" customFormat="1" ht="18" customHeight="1" spans="1:14">
      <c r="A266" s="36">
        <f t="shared" ref="A266:A275" si="73">ROW()-1</f>
        <v>265</v>
      </c>
      <c r="B266" s="36" t="s">
        <v>33</v>
      </c>
      <c r="C266" s="36" t="s">
        <v>264</v>
      </c>
      <c r="D266" s="36">
        <v>117491</v>
      </c>
      <c r="E266" s="37" t="s">
        <v>726</v>
      </c>
      <c r="F266" s="36">
        <v>12909</v>
      </c>
      <c r="G266" s="38">
        <v>2</v>
      </c>
      <c r="H266" s="38">
        <f t="shared" si="70"/>
        <v>62</v>
      </c>
      <c r="I266" s="38">
        <v>89</v>
      </c>
      <c r="J266" s="45">
        <f t="shared" si="71"/>
        <v>1.43548387096774</v>
      </c>
      <c r="K266" s="46">
        <f t="shared" si="72"/>
        <v>27</v>
      </c>
      <c r="L266" s="47">
        <f>K266*0.5</f>
        <v>13.5</v>
      </c>
      <c r="M266" s="48"/>
      <c r="N266" s="38"/>
    </row>
    <row r="267" s="32" customFormat="1" ht="18" customHeight="1" spans="1:14">
      <c r="A267" s="36">
        <f t="shared" si="73"/>
        <v>266</v>
      </c>
      <c r="B267" s="36" t="s">
        <v>33</v>
      </c>
      <c r="C267" s="36" t="s">
        <v>264</v>
      </c>
      <c r="D267" s="36">
        <v>117491</v>
      </c>
      <c r="E267" s="37" t="s">
        <v>727</v>
      </c>
      <c r="F267" s="36">
        <v>15145</v>
      </c>
      <c r="G267" s="38">
        <v>2</v>
      </c>
      <c r="H267" s="38">
        <f t="shared" si="70"/>
        <v>62</v>
      </c>
      <c r="I267" s="38">
        <v>92</v>
      </c>
      <c r="J267" s="45">
        <f t="shared" si="71"/>
        <v>1.48387096774194</v>
      </c>
      <c r="K267" s="46">
        <f t="shared" si="72"/>
        <v>30</v>
      </c>
      <c r="L267" s="47">
        <f>K267*0.5</f>
        <v>15</v>
      </c>
      <c r="M267" s="48"/>
      <c r="N267" s="38"/>
    </row>
    <row r="268" s="32" customFormat="1" ht="18" customHeight="1" spans="1:14">
      <c r="A268" s="36">
        <f t="shared" si="73"/>
        <v>267</v>
      </c>
      <c r="B268" s="36" t="s">
        <v>33</v>
      </c>
      <c r="C268" s="36" t="s">
        <v>264</v>
      </c>
      <c r="D268" s="6">
        <v>117491</v>
      </c>
      <c r="E268" s="6" t="s">
        <v>728</v>
      </c>
      <c r="F268" s="6">
        <v>29218</v>
      </c>
      <c r="G268" s="38"/>
      <c r="H268" s="38"/>
      <c r="I268" s="38">
        <v>18</v>
      </c>
      <c r="J268" s="45"/>
      <c r="K268" s="46">
        <f t="shared" si="72"/>
        <v>18</v>
      </c>
      <c r="L268" s="47"/>
      <c r="M268" s="48"/>
      <c r="N268" s="38"/>
    </row>
    <row r="269" s="32" customFormat="1" ht="18" customHeight="1" spans="1:14">
      <c r="A269" s="36">
        <f t="shared" si="73"/>
        <v>268</v>
      </c>
      <c r="B269" s="36" t="s">
        <v>52</v>
      </c>
      <c r="C269" s="36" t="s">
        <v>180</v>
      </c>
      <c r="D269" s="36">
        <v>117923</v>
      </c>
      <c r="E269" s="36" t="s">
        <v>729</v>
      </c>
      <c r="F269" s="36">
        <v>13969</v>
      </c>
      <c r="G269" s="38">
        <v>1</v>
      </c>
      <c r="H269" s="38">
        <f>G269*31</f>
        <v>31</v>
      </c>
      <c r="I269" s="38">
        <v>28</v>
      </c>
      <c r="J269" s="45">
        <f>I269/H269</f>
        <v>0.903225806451613</v>
      </c>
      <c r="K269" s="46">
        <f t="shared" si="72"/>
        <v>-3</v>
      </c>
      <c r="L269" s="47"/>
      <c r="M269" s="48">
        <f>K269*-1</f>
        <v>3</v>
      </c>
      <c r="N269" s="38"/>
    </row>
    <row r="270" s="32" customFormat="1" ht="18" customHeight="1" spans="1:14">
      <c r="A270" s="36">
        <f t="shared" si="73"/>
        <v>269</v>
      </c>
      <c r="B270" s="36" t="s">
        <v>52</v>
      </c>
      <c r="C270" s="36" t="s">
        <v>180</v>
      </c>
      <c r="D270" s="36">
        <v>117923</v>
      </c>
      <c r="E270" s="36" t="s">
        <v>730</v>
      </c>
      <c r="F270" s="36">
        <v>13644</v>
      </c>
      <c r="G270" s="38">
        <v>1</v>
      </c>
      <c r="H270" s="38">
        <f>G270*31</f>
        <v>31</v>
      </c>
      <c r="I270" s="38">
        <v>11</v>
      </c>
      <c r="J270" s="45">
        <f>I270/H270</f>
        <v>0.354838709677419</v>
      </c>
      <c r="K270" s="46">
        <f t="shared" si="72"/>
        <v>-20</v>
      </c>
      <c r="L270" s="47"/>
      <c r="M270" s="48">
        <f>K270*-1</f>
        <v>20</v>
      </c>
      <c r="N270" s="38"/>
    </row>
    <row r="271" s="32" customFormat="1" ht="18" customHeight="1" spans="1:14">
      <c r="A271" s="36">
        <f t="shared" si="73"/>
        <v>270</v>
      </c>
      <c r="B271" s="36" t="s">
        <v>17</v>
      </c>
      <c r="C271" s="36" t="s">
        <v>93</v>
      </c>
      <c r="D271" s="36">
        <v>118074</v>
      </c>
      <c r="E271" s="37" t="s">
        <v>731</v>
      </c>
      <c r="F271" s="36">
        <v>4304</v>
      </c>
      <c r="G271" s="38">
        <v>1.5</v>
      </c>
      <c r="H271" s="38">
        <v>47</v>
      </c>
      <c r="I271" s="38">
        <v>68</v>
      </c>
      <c r="J271" s="45">
        <f>I271/H271</f>
        <v>1.4468085106383</v>
      </c>
      <c r="K271" s="46">
        <f t="shared" si="72"/>
        <v>21</v>
      </c>
      <c r="L271" s="47">
        <f>K271*0.5</f>
        <v>10.5</v>
      </c>
      <c r="M271" s="48"/>
      <c r="N271" s="38"/>
    </row>
    <row r="272" s="32" customFormat="1" ht="18" customHeight="1" spans="1:14">
      <c r="A272" s="36">
        <f t="shared" si="73"/>
        <v>271</v>
      </c>
      <c r="B272" s="36" t="s">
        <v>33</v>
      </c>
      <c r="C272" s="36" t="s">
        <v>267</v>
      </c>
      <c r="D272" s="36">
        <v>118151</v>
      </c>
      <c r="E272" s="37" t="s">
        <v>732</v>
      </c>
      <c r="F272" s="36">
        <v>13279</v>
      </c>
      <c r="G272" s="38">
        <v>1</v>
      </c>
      <c r="H272" s="38">
        <f t="shared" ref="H272:H285" si="74">G272*31</f>
        <v>31</v>
      </c>
      <c r="I272" s="38">
        <v>104</v>
      </c>
      <c r="J272" s="45">
        <f t="shared" ref="J272:J285" si="75">I272/H272</f>
        <v>3.35483870967742</v>
      </c>
      <c r="K272" s="46">
        <f t="shared" si="72"/>
        <v>73</v>
      </c>
      <c r="L272" s="47">
        <v>20</v>
      </c>
      <c r="M272" s="48"/>
      <c r="N272" s="38"/>
    </row>
    <row r="273" s="32" customFormat="1" ht="18" customHeight="1" spans="1:14">
      <c r="A273" s="36">
        <f t="shared" si="73"/>
        <v>272</v>
      </c>
      <c r="B273" s="36" t="s">
        <v>33</v>
      </c>
      <c r="C273" s="36" t="s">
        <v>267</v>
      </c>
      <c r="D273" s="36">
        <v>118151</v>
      </c>
      <c r="E273" s="49" t="s">
        <v>733</v>
      </c>
      <c r="F273" s="41">
        <v>28572</v>
      </c>
      <c r="G273" s="38">
        <v>1</v>
      </c>
      <c r="H273" s="38">
        <f t="shared" si="74"/>
        <v>31</v>
      </c>
      <c r="I273" s="38">
        <v>61</v>
      </c>
      <c r="J273" s="45">
        <f t="shared" si="75"/>
        <v>1.96774193548387</v>
      </c>
      <c r="K273" s="46">
        <f t="shared" si="72"/>
        <v>30</v>
      </c>
      <c r="L273" s="47">
        <f>K273*0.5</f>
        <v>15</v>
      </c>
      <c r="M273" s="48"/>
      <c r="N273" s="38"/>
    </row>
    <row r="274" spans="1:14">
      <c r="A274" s="36">
        <f t="shared" si="73"/>
        <v>273</v>
      </c>
      <c r="B274" s="36" t="s">
        <v>29</v>
      </c>
      <c r="C274" s="36" t="s">
        <v>329</v>
      </c>
      <c r="D274" s="36">
        <v>118758</v>
      </c>
      <c r="E274" s="37" t="s">
        <v>734</v>
      </c>
      <c r="F274" s="36">
        <v>14388</v>
      </c>
      <c r="G274" s="38">
        <v>2</v>
      </c>
      <c r="H274" s="38">
        <f t="shared" si="74"/>
        <v>62</v>
      </c>
      <c r="I274" s="38">
        <v>48</v>
      </c>
      <c r="J274" s="45">
        <f t="shared" si="75"/>
        <v>0.774193548387097</v>
      </c>
      <c r="K274" s="46">
        <f t="shared" si="72"/>
        <v>-14</v>
      </c>
      <c r="L274" s="47"/>
      <c r="M274" s="48">
        <f>K274*-1</f>
        <v>14</v>
      </c>
      <c r="N274" s="38"/>
    </row>
    <row r="275" spans="1:14">
      <c r="A275" s="36">
        <f t="shared" ref="A275:A285" si="76">ROW()-1</f>
        <v>274</v>
      </c>
      <c r="B275" s="36" t="s">
        <v>29</v>
      </c>
      <c r="C275" s="36" t="s">
        <v>329</v>
      </c>
      <c r="D275" s="36">
        <v>118758</v>
      </c>
      <c r="E275" s="37" t="s">
        <v>735</v>
      </c>
      <c r="F275" s="36">
        <v>16204</v>
      </c>
      <c r="G275" s="38">
        <v>2</v>
      </c>
      <c r="H275" s="38">
        <f t="shared" si="74"/>
        <v>62</v>
      </c>
      <c r="I275" s="38">
        <v>40</v>
      </c>
      <c r="J275" s="45">
        <f t="shared" si="75"/>
        <v>0.645161290322581</v>
      </c>
      <c r="K275" s="46">
        <f t="shared" si="72"/>
        <v>-22</v>
      </c>
      <c r="L275" s="47"/>
      <c r="M275" s="48">
        <f>K275*-1</f>
        <v>22</v>
      </c>
      <c r="N275" s="38"/>
    </row>
    <row r="276" spans="1:14">
      <c r="A276" s="36">
        <f t="shared" si="76"/>
        <v>275</v>
      </c>
      <c r="B276" s="36" t="s">
        <v>17</v>
      </c>
      <c r="C276" s="36" t="s">
        <v>96</v>
      </c>
      <c r="D276" s="36">
        <v>118951</v>
      </c>
      <c r="E276" s="37" t="s">
        <v>736</v>
      </c>
      <c r="F276" s="36">
        <v>14493</v>
      </c>
      <c r="G276" s="38">
        <v>1</v>
      </c>
      <c r="H276" s="38">
        <f t="shared" si="74"/>
        <v>31</v>
      </c>
      <c r="I276" s="38">
        <v>18</v>
      </c>
      <c r="J276" s="45">
        <f t="shared" si="75"/>
        <v>0.580645161290323</v>
      </c>
      <c r="K276" s="46">
        <f t="shared" si="72"/>
        <v>-13</v>
      </c>
      <c r="L276" s="47"/>
      <c r="M276" s="48">
        <f>K276*-1</f>
        <v>13</v>
      </c>
      <c r="N276" s="38"/>
    </row>
    <row r="277" spans="1:14">
      <c r="A277" s="36">
        <f t="shared" si="76"/>
        <v>276</v>
      </c>
      <c r="B277" s="36" t="s">
        <v>17</v>
      </c>
      <c r="C277" s="36" t="s">
        <v>96</v>
      </c>
      <c r="D277" s="36">
        <v>118951</v>
      </c>
      <c r="E277" s="37" t="s">
        <v>737</v>
      </c>
      <c r="F277" s="36">
        <v>12932</v>
      </c>
      <c r="G277" s="38">
        <v>1</v>
      </c>
      <c r="H277" s="38">
        <f t="shared" si="74"/>
        <v>31</v>
      </c>
      <c r="I277" s="38">
        <v>28</v>
      </c>
      <c r="J277" s="45">
        <f t="shared" si="75"/>
        <v>0.903225806451613</v>
      </c>
      <c r="K277" s="46">
        <f t="shared" si="72"/>
        <v>-3</v>
      </c>
      <c r="L277" s="47"/>
      <c r="M277" s="48">
        <f>K277*-1</f>
        <v>3</v>
      </c>
      <c r="N277" s="38"/>
    </row>
    <row r="278" spans="1:14">
      <c r="A278" s="36">
        <f t="shared" si="76"/>
        <v>277</v>
      </c>
      <c r="B278" s="36" t="s">
        <v>29</v>
      </c>
      <c r="C278" s="36" t="s">
        <v>332</v>
      </c>
      <c r="D278" s="36">
        <v>119262</v>
      </c>
      <c r="E278" s="37" t="s">
        <v>738</v>
      </c>
      <c r="F278" s="36">
        <v>15297</v>
      </c>
      <c r="G278" s="38">
        <v>1</v>
      </c>
      <c r="H278" s="38">
        <f t="shared" si="74"/>
        <v>31</v>
      </c>
      <c r="I278" s="38">
        <v>37</v>
      </c>
      <c r="J278" s="45">
        <f t="shared" si="75"/>
        <v>1.19354838709677</v>
      </c>
      <c r="K278" s="46">
        <f t="shared" si="72"/>
        <v>6</v>
      </c>
      <c r="L278" s="47">
        <f>K278*0.5</f>
        <v>3</v>
      </c>
      <c r="M278" s="48"/>
      <c r="N278" s="38"/>
    </row>
    <row r="279" spans="1:14">
      <c r="A279" s="36">
        <f t="shared" si="76"/>
        <v>278</v>
      </c>
      <c r="B279" s="36" t="s">
        <v>29</v>
      </c>
      <c r="C279" s="36" t="s">
        <v>332</v>
      </c>
      <c r="D279" s="36">
        <v>119262</v>
      </c>
      <c r="E279" s="37" t="s">
        <v>739</v>
      </c>
      <c r="F279" s="36">
        <v>6544</v>
      </c>
      <c r="G279" s="38">
        <v>1</v>
      </c>
      <c r="H279" s="38">
        <f t="shared" si="74"/>
        <v>31</v>
      </c>
      <c r="I279" s="38">
        <v>40</v>
      </c>
      <c r="J279" s="45">
        <f t="shared" si="75"/>
        <v>1.29032258064516</v>
      </c>
      <c r="K279" s="46">
        <f t="shared" si="72"/>
        <v>9</v>
      </c>
      <c r="L279" s="47">
        <f>K279*0.5</f>
        <v>4.5</v>
      </c>
      <c r="M279" s="48"/>
      <c r="N279" s="38"/>
    </row>
    <row r="280" spans="1:14">
      <c r="A280" s="36">
        <f t="shared" si="76"/>
        <v>279</v>
      </c>
      <c r="B280" s="36" t="s">
        <v>17</v>
      </c>
      <c r="C280" s="36" t="s">
        <v>99</v>
      </c>
      <c r="D280" s="36">
        <v>119263</v>
      </c>
      <c r="E280" s="37" t="s">
        <v>740</v>
      </c>
      <c r="F280" s="36">
        <v>6456</v>
      </c>
      <c r="G280" s="38">
        <v>1</v>
      </c>
      <c r="H280" s="38">
        <f t="shared" si="74"/>
        <v>31</v>
      </c>
      <c r="I280" s="38">
        <v>35</v>
      </c>
      <c r="J280" s="45">
        <f t="shared" si="75"/>
        <v>1.12903225806452</v>
      </c>
      <c r="K280" s="46">
        <f t="shared" si="72"/>
        <v>4</v>
      </c>
      <c r="L280" s="47">
        <f>K280*0.5</f>
        <v>2</v>
      </c>
      <c r="M280" s="48"/>
      <c r="N280" s="38"/>
    </row>
    <row r="281" spans="1:14">
      <c r="A281" s="36">
        <f t="shared" si="76"/>
        <v>280</v>
      </c>
      <c r="B281" s="36" t="s">
        <v>17</v>
      </c>
      <c r="C281" s="36" t="s">
        <v>99</v>
      </c>
      <c r="D281" s="36">
        <v>119263</v>
      </c>
      <c r="E281" s="42" t="s">
        <v>741</v>
      </c>
      <c r="F281" s="36">
        <v>16259</v>
      </c>
      <c r="G281" s="38">
        <v>1</v>
      </c>
      <c r="H281" s="38">
        <f t="shared" si="74"/>
        <v>31</v>
      </c>
      <c r="I281" s="38">
        <v>29</v>
      </c>
      <c r="J281" s="45">
        <f t="shared" si="75"/>
        <v>0.935483870967742</v>
      </c>
      <c r="K281" s="46">
        <f t="shared" si="72"/>
        <v>-2</v>
      </c>
      <c r="L281" s="47"/>
      <c r="M281" s="48">
        <f>K281*-1</f>
        <v>2</v>
      </c>
      <c r="N281" s="38"/>
    </row>
    <row r="282" spans="1:14">
      <c r="A282" s="36">
        <f t="shared" si="76"/>
        <v>281</v>
      </c>
      <c r="B282" s="36" t="s">
        <v>25</v>
      </c>
      <c r="C282" s="36" t="s">
        <v>395</v>
      </c>
      <c r="D282" s="36">
        <v>119622</v>
      </c>
      <c r="E282" s="37" t="s">
        <v>742</v>
      </c>
      <c r="F282" s="36">
        <v>12163</v>
      </c>
      <c r="G282" s="38">
        <v>1</v>
      </c>
      <c r="H282" s="38">
        <f t="shared" si="74"/>
        <v>31</v>
      </c>
      <c r="I282" s="38">
        <v>42</v>
      </c>
      <c r="J282" s="45">
        <f t="shared" si="75"/>
        <v>1.35483870967742</v>
      </c>
      <c r="K282" s="46">
        <f t="shared" si="72"/>
        <v>11</v>
      </c>
      <c r="L282" s="47">
        <f>K282*0.5</f>
        <v>5.5</v>
      </c>
      <c r="M282" s="48"/>
      <c r="N282" s="38"/>
    </row>
    <row r="283" spans="1:14">
      <c r="A283" s="36">
        <f t="shared" si="76"/>
        <v>282</v>
      </c>
      <c r="B283" s="36" t="s">
        <v>25</v>
      </c>
      <c r="C283" s="36" t="s">
        <v>395</v>
      </c>
      <c r="D283" s="36">
        <v>119622</v>
      </c>
      <c r="E283" s="36" t="s">
        <v>743</v>
      </c>
      <c r="F283" s="36">
        <v>14453</v>
      </c>
      <c r="G283" s="38">
        <v>1</v>
      </c>
      <c r="H283" s="38">
        <f t="shared" si="74"/>
        <v>31</v>
      </c>
      <c r="I283" s="38">
        <v>42</v>
      </c>
      <c r="J283" s="45">
        <f t="shared" si="75"/>
        <v>1.35483870967742</v>
      </c>
      <c r="K283" s="46">
        <f t="shared" si="72"/>
        <v>11</v>
      </c>
      <c r="L283" s="47">
        <f>K283*0.5</f>
        <v>5.5</v>
      </c>
      <c r="M283" s="48"/>
      <c r="N283" s="38"/>
    </row>
    <row r="284" spans="1:14">
      <c r="A284" s="36">
        <f t="shared" si="76"/>
        <v>283</v>
      </c>
      <c r="B284" s="36" t="s">
        <v>29</v>
      </c>
      <c r="C284" s="36" t="s">
        <v>334</v>
      </c>
      <c r="D284" s="36">
        <v>120844</v>
      </c>
      <c r="E284" s="37" t="s">
        <v>744</v>
      </c>
      <c r="F284" s="36">
        <v>9328</v>
      </c>
      <c r="G284" s="38">
        <v>2</v>
      </c>
      <c r="H284" s="38">
        <f t="shared" si="74"/>
        <v>62</v>
      </c>
      <c r="I284" s="38">
        <v>78</v>
      </c>
      <c r="J284" s="45">
        <f t="shared" si="75"/>
        <v>1.25806451612903</v>
      </c>
      <c r="K284" s="46">
        <f t="shared" si="72"/>
        <v>16</v>
      </c>
      <c r="L284" s="47">
        <f>K284*0.5</f>
        <v>8</v>
      </c>
      <c r="M284" s="48"/>
      <c r="N284" s="38"/>
    </row>
    <row r="285" spans="1:14">
      <c r="A285" s="36">
        <f t="shared" si="76"/>
        <v>284</v>
      </c>
      <c r="B285" s="36" t="s">
        <v>29</v>
      </c>
      <c r="C285" s="36" t="s">
        <v>334</v>
      </c>
      <c r="D285" s="6">
        <v>120844</v>
      </c>
      <c r="E285" s="6" t="s">
        <v>745</v>
      </c>
      <c r="F285" s="6">
        <v>29213</v>
      </c>
      <c r="G285" s="38"/>
      <c r="H285" s="38"/>
      <c r="I285" s="38">
        <v>12</v>
      </c>
      <c r="J285" s="45"/>
      <c r="K285" s="46">
        <f t="shared" si="72"/>
        <v>12</v>
      </c>
      <c r="L285" s="47"/>
      <c r="M285" s="48"/>
      <c r="N285" s="38"/>
    </row>
    <row r="286" spans="1:14">
      <c r="A286" s="36">
        <f t="shared" ref="A286:A299" si="77">ROW()-1</f>
        <v>285</v>
      </c>
      <c r="B286" s="36" t="s">
        <v>29</v>
      </c>
      <c r="C286" s="36" t="s">
        <v>337</v>
      </c>
      <c r="D286" s="36">
        <v>122198</v>
      </c>
      <c r="E286" s="37" t="s">
        <v>746</v>
      </c>
      <c r="F286" s="36">
        <v>15305</v>
      </c>
      <c r="G286" s="38">
        <v>2</v>
      </c>
      <c r="H286" s="38">
        <f>G286*31</f>
        <v>62</v>
      </c>
      <c r="I286" s="38">
        <v>100</v>
      </c>
      <c r="J286" s="45">
        <f>I286/H286</f>
        <v>1.61290322580645</v>
      </c>
      <c r="K286" s="46">
        <f t="shared" si="72"/>
        <v>38</v>
      </c>
      <c r="L286" s="47">
        <f>K286*0.5</f>
        <v>19</v>
      </c>
      <c r="M286" s="48"/>
      <c r="N286" s="38"/>
    </row>
    <row r="287" spans="1:14">
      <c r="A287" s="36">
        <f t="shared" si="77"/>
        <v>286</v>
      </c>
      <c r="B287" s="36" t="s">
        <v>52</v>
      </c>
      <c r="C287" s="36" t="s">
        <v>747</v>
      </c>
      <c r="D287" s="36">
        <v>122718</v>
      </c>
      <c r="E287" s="39" t="s">
        <v>748</v>
      </c>
      <c r="F287" s="36">
        <v>16492</v>
      </c>
      <c r="G287" s="38">
        <v>2</v>
      </c>
      <c r="H287" s="38">
        <f>G287*31</f>
        <v>62</v>
      </c>
      <c r="I287" s="38">
        <v>55</v>
      </c>
      <c r="J287" s="45">
        <f>I287/H287</f>
        <v>0.887096774193548</v>
      </c>
      <c r="K287" s="46">
        <f t="shared" si="72"/>
        <v>-7</v>
      </c>
      <c r="L287" s="47"/>
      <c r="M287" s="48">
        <f>K287*-1</f>
        <v>7</v>
      </c>
      <c r="N287" s="38"/>
    </row>
    <row r="288" spans="1:14">
      <c r="A288" s="36">
        <f t="shared" si="77"/>
        <v>287</v>
      </c>
      <c r="B288" s="36" t="s">
        <v>29</v>
      </c>
      <c r="C288" s="36" t="s">
        <v>340</v>
      </c>
      <c r="D288" s="36">
        <v>122906</v>
      </c>
      <c r="E288" s="37" t="s">
        <v>749</v>
      </c>
      <c r="F288" s="36">
        <v>14866</v>
      </c>
      <c r="G288" s="38">
        <v>3</v>
      </c>
      <c r="H288" s="38">
        <f>G288*31</f>
        <v>93</v>
      </c>
      <c r="I288" s="38">
        <v>125</v>
      </c>
      <c r="J288" s="45">
        <f>I288/H288</f>
        <v>1.34408602150538</v>
      </c>
      <c r="K288" s="46">
        <f t="shared" si="72"/>
        <v>32</v>
      </c>
      <c r="L288" s="47">
        <f>K288*0.5</f>
        <v>16</v>
      </c>
      <c r="M288" s="48"/>
      <c r="N288" s="38"/>
    </row>
    <row r="289" spans="1:14">
      <c r="A289" s="36">
        <f t="shared" si="77"/>
        <v>288</v>
      </c>
      <c r="B289" s="36" t="s">
        <v>29</v>
      </c>
      <c r="C289" s="36" t="s">
        <v>340</v>
      </c>
      <c r="D289" s="36">
        <v>122906</v>
      </c>
      <c r="E289" s="6" t="s">
        <v>750</v>
      </c>
      <c r="F289" s="6">
        <v>28778</v>
      </c>
      <c r="G289" s="38"/>
      <c r="H289" s="38"/>
      <c r="I289" s="38">
        <v>13</v>
      </c>
      <c r="J289" s="45"/>
      <c r="K289" s="46">
        <f t="shared" si="72"/>
        <v>13</v>
      </c>
      <c r="L289" s="47"/>
      <c r="M289" s="48"/>
      <c r="N289" s="38"/>
    </row>
    <row r="290" spans="1:14">
      <c r="A290" s="36">
        <f t="shared" si="77"/>
        <v>289</v>
      </c>
      <c r="B290" s="36" t="s">
        <v>52</v>
      </c>
      <c r="C290" s="36" t="s">
        <v>183</v>
      </c>
      <c r="D290" s="36">
        <v>123007</v>
      </c>
      <c r="E290" s="36" t="s">
        <v>751</v>
      </c>
      <c r="F290" s="36">
        <v>4028</v>
      </c>
      <c r="G290" s="38">
        <v>1</v>
      </c>
      <c r="H290" s="38">
        <v>31</v>
      </c>
      <c r="I290" s="38">
        <v>31</v>
      </c>
      <c r="J290" s="45">
        <f t="shared" ref="J290:J299" si="78">I290/H290</f>
        <v>1</v>
      </c>
      <c r="K290" s="46"/>
      <c r="L290" s="47"/>
      <c r="M290" s="48"/>
      <c r="N290" s="38"/>
    </row>
    <row r="291" spans="1:14">
      <c r="A291" s="36">
        <f t="shared" si="77"/>
        <v>290</v>
      </c>
      <c r="B291" s="36" t="s">
        <v>17</v>
      </c>
      <c r="C291" s="36" t="s">
        <v>102</v>
      </c>
      <c r="D291" s="36">
        <v>138202</v>
      </c>
      <c r="E291" s="36" t="s">
        <v>752</v>
      </c>
      <c r="F291" s="36">
        <v>15845</v>
      </c>
      <c r="G291" s="38">
        <v>2</v>
      </c>
      <c r="H291" s="38">
        <f t="shared" ref="H291:H299" si="79">G291*31</f>
        <v>62</v>
      </c>
      <c r="I291" s="38">
        <v>112</v>
      </c>
      <c r="J291" s="45">
        <f t="shared" si="78"/>
        <v>1.80645161290323</v>
      </c>
      <c r="K291" s="46">
        <f>I291-H291</f>
        <v>50</v>
      </c>
      <c r="L291" s="47">
        <v>20</v>
      </c>
      <c r="M291" s="48"/>
      <c r="N291" s="38"/>
    </row>
    <row r="292" spans="1:14">
      <c r="A292" s="36">
        <f t="shared" si="77"/>
        <v>291</v>
      </c>
      <c r="B292" s="36" t="s">
        <v>17</v>
      </c>
      <c r="C292" s="36" t="s">
        <v>102</v>
      </c>
      <c r="D292" s="36">
        <v>138202</v>
      </c>
      <c r="E292" s="36" t="s">
        <v>753</v>
      </c>
      <c r="F292" s="36">
        <v>15847</v>
      </c>
      <c r="G292" s="38">
        <v>2</v>
      </c>
      <c r="H292" s="38">
        <f t="shared" si="79"/>
        <v>62</v>
      </c>
      <c r="I292" s="38">
        <v>100</v>
      </c>
      <c r="J292" s="45">
        <f t="shared" si="78"/>
        <v>1.61290322580645</v>
      </c>
      <c r="K292" s="46">
        <f>I292-H292</f>
        <v>38</v>
      </c>
      <c r="L292" s="47">
        <f>K292*0.5</f>
        <v>19</v>
      </c>
      <c r="M292" s="48"/>
      <c r="N292" s="38"/>
    </row>
    <row r="293" spans="1:14">
      <c r="A293" s="36">
        <f t="shared" si="77"/>
        <v>292</v>
      </c>
      <c r="B293" s="36" t="s">
        <v>29</v>
      </c>
      <c r="C293" s="36" t="s">
        <v>342</v>
      </c>
      <c r="D293" s="36">
        <v>297863</v>
      </c>
      <c r="E293" s="37" t="s">
        <v>754</v>
      </c>
      <c r="F293" s="36">
        <v>9895</v>
      </c>
      <c r="G293" s="38">
        <v>1</v>
      </c>
      <c r="H293" s="38">
        <f t="shared" si="79"/>
        <v>31</v>
      </c>
      <c r="I293" s="38">
        <v>41</v>
      </c>
      <c r="J293" s="45">
        <f t="shared" si="78"/>
        <v>1.32258064516129</v>
      </c>
      <c r="K293" s="46">
        <f t="shared" ref="K293:K300" si="80">I293-H293</f>
        <v>10</v>
      </c>
      <c r="L293" s="47">
        <f>K293*0.5</f>
        <v>5</v>
      </c>
      <c r="M293" s="48"/>
      <c r="N293" s="38"/>
    </row>
    <row r="294" spans="1:14">
      <c r="A294" s="36">
        <f t="shared" si="77"/>
        <v>293</v>
      </c>
      <c r="B294" s="36" t="s">
        <v>29</v>
      </c>
      <c r="C294" s="36" t="s">
        <v>342</v>
      </c>
      <c r="D294" s="36">
        <v>297863</v>
      </c>
      <c r="E294" s="39" t="s">
        <v>755</v>
      </c>
      <c r="F294" s="36">
        <v>27810</v>
      </c>
      <c r="G294" s="38">
        <v>1</v>
      </c>
      <c r="H294" s="38">
        <f t="shared" si="79"/>
        <v>31</v>
      </c>
      <c r="I294" s="38">
        <v>77</v>
      </c>
      <c r="J294" s="45">
        <f t="shared" si="78"/>
        <v>2.48387096774194</v>
      </c>
      <c r="K294" s="46">
        <f t="shared" si="80"/>
        <v>46</v>
      </c>
      <c r="L294" s="47">
        <v>20</v>
      </c>
      <c r="M294" s="48"/>
      <c r="N294" s="38"/>
    </row>
    <row r="295" spans="1:14">
      <c r="A295" s="36">
        <f t="shared" si="77"/>
        <v>294</v>
      </c>
      <c r="B295" s="36" t="s">
        <v>29</v>
      </c>
      <c r="C295" s="36" t="s">
        <v>342</v>
      </c>
      <c r="D295" s="36">
        <v>297863</v>
      </c>
      <c r="E295" s="40" t="s">
        <v>756</v>
      </c>
      <c r="F295" s="36">
        <v>28402</v>
      </c>
      <c r="G295" s="38">
        <v>1</v>
      </c>
      <c r="H295" s="38">
        <f t="shared" si="79"/>
        <v>31</v>
      </c>
      <c r="I295" s="38">
        <v>28</v>
      </c>
      <c r="J295" s="45">
        <f t="shared" si="78"/>
        <v>0.903225806451613</v>
      </c>
      <c r="K295" s="46">
        <f t="shared" si="80"/>
        <v>-3</v>
      </c>
      <c r="L295" s="47"/>
      <c r="M295" s="48">
        <f>K295*-1</f>
        <v>3</v>
      </c>
      <c r="N295" s="38"/>
    </row>
    <row r="296" spans="1:14">
      <c r="A296" s="36">
        <f t="shared" si="77"/>
        <v>295</v>
      </c>
      <c r="B296" s="36" t="s">
        <v>33</v>
      </c>
      <c r="C296" s="36" t="s">
        <v>270</v>
      </c>
      <c r="D296" s="36">
        <v>298747</v>
      </c>
      <c r="E296" s="37" t="s">
        <v>757</v>
      </c>
      <c r="F296" s="36">
        <v>12990</v>
      </c>
      <c r="G296" s="38">
        <v>1</v>
      </c>
      <c r="H296" s="38">
        <f t="shared" si="79"/>
        <v>31</v>
      </c>
      <c r="I296" s="38">
        <v>45</v>
      </c>
      <c r="J296" s="45">
        <f t="shared" si="78"/>
        <v>1.45161290322581</v>
      </c>
      <c r="K296" s="46">
        <f t="shared" si="80"/>
        <v>14</v>
      </c>
      <c r="L296" s="47">
        <f>K296*0.5</f>
        <v>7</v>
      </c>
      <c r="M296" s="48"/>
      <c r="N296" s="38"/>
    </row>
    <row r="297" spans="1:14">
      <c r="A297" s="36">
        <f t="shared" si="77"/>
        <v>296</v>
      </c>
      <c r="B297" s="36" t="s">
        <v>33</v>
      </c>
      <c r="C297" s="36" t="s">
        <v>270</v>
      </c>
      <c r="D297" s="36">
        <v>298747</v>
      </c>
      <c r="E297" s="37" t="s">
        <v>758</v>
      </c>
      <c r="F297" s="36">
        <v>5844</v>
      </c>
      <c r="G297" s="38">
        <v>1</v>
      </c>
      <c r="H297" s="38">
        <f t="shared" si="79"/>
        <v>31</v>
      </c>
      <c r="I297" s="38">
        <v>24</v>
      </c>
      <c r="J297" s="45">
        <f t="shared" si="78"/>
        <v>0.774193548387097</v>
      </c>
      <c r="K297" s="46">
        <f t="shared" si="80"/>
        <v>-7</v>
      </c>
      <c r="L297" s="47"/>
      <c r="M297" s="48">
        <f>K297*-1</f>
        <v>7</v>
      </c>
      <c r="N297" s="38"/>
    </row>
    <row r="298" spans="1:14">
      <c r="A298" s="36">
        <f t="shared" si="77"/>
        <v>297</v>
      </c>
      <c r="B298" s="36" t="s">
        <v>29</v>
      </c>
      <c r="C298" s="39" t="s">
        <v>345</v>
      </c>
      <c r="D298" s="36">
        <v>302867</v>
      </c>
      <c r="E298" s="39" t="s">
        <v>759</v>
      </c>
      <c r="F298" s="36">
        <v>10191</v>
      </c>
      <c r="G298" s="38">
        <v>1</v>
      </c>
      <c r="H298" s="38">
        <f t="shared" si="79"/>
        <v>31</v>
      </c>
      <c r="I298" s="38">
        <v>34</v>
      </c>
      <c r="J298" s="45">
        <f t="shared" si="78"/>
        <v>1.09677419354839</v>
      </c>
      <c r="K298" s="46">
        <f t="shared" si="80"/>
        <v>3</v>
      </c>
      <c r="L298" s="47">
        <f>K298*0.5</f>
        <v>1.5</v>
      </c>
      <c r="M298" s="48"/>
      <c r="N298" s="38"/>
    </row>
    <row r="299" spans="1:14">
      <c r="A299" s="36">
        <f t="shared" si="77"/>
        <v>298</v>
      </c>
      <c r="B299" s="36" t="s">
        <v>29</v>
      </c>
      <c r="C299" s="39" t="s">
        <v>345</v>
      </c>
      <c r="D299" s="36">
        <v>302867</v>
      </c>
      <c r="E299" s="37" t="s">
        <v>760</v>
      </c>
      <c r="F299" s="36">
        <v>15742</v>
      </c>
      <c r="G299" s="38">
        <v>1</v>
      </c>
      <c r="H299" s="38">
        <f t="shared" si="79"/>
        <v>31</v>
      </c>
      <c r="I299" s="38">
        <v>47</v>
      </c>
      <c r="J299" s="45">
        <f t="shared" si="78"/>
        <v>1.51612903225806</v>
      </c>
      <c r="K299" s="46">
        <f t="shared" si="80"/>
        <v>16</v>
      </c>
      <c r="L299" s="47">
        <f>K299*0.5</f>
        <v>8</v>
      </c>
      <c r="M299" s="48"/>
      <c r="N299" s="38"/>
    </row>
    <row r="300" spans="12:13">
      <c r="L300" s="47">
        <f>SUM(L2:L299)</f>
        <v>792.5</v>
      </c>
      <c r="M300" s="47">
        <f>SUM(M2:M299)</f>
        <v>2839</v>
      </c>
    </row>
  </sheetData>
  <autoFilter xmlns:etc="http://www.wps.cn/officeDocument/2017/etCustomData" ref="A1:N300" etc:filterBottomFollowUsedRange="0">
    <extLst/>
  </autoFilter>
  <sortState ref="A2:J345">
    <sortCondition ref="D2:D345"/>
  </sortState>
  <conditionalFormatting sqref="E143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S17" sqref="S17"/>
    </sheetView>
  </sheetViews>
  <sheetFormatPr defaultColWidth="9" defaultRowHeight="13.5"/>
  <cols>
    <col min="2" max="2" width="8" customWidth="1"/>
    <col min="4" max="4" width="7.25" customWidth="1"/>
    <col min="6" max="7" width="9" hidden="1" customWidth="1"/>
    <col min="8" max="8" width="7.875" customWidth="1"/>
    <col min="9" max="9" width="7.125" customWidth="1"/>
    <col min="11" max="11" width="12" hidden="1" customWidth="1"/>
    <col min="12" max="12" width="12.375" hidden="1" customWidth="1"/>
    <col min="14" max="14" width="6.625" customWidth="1"/>
    <col min="17" max="18" width="9" hidden="1" customWidth="1"/>
    <col min="20" max="21" width="12.625" hidden="1" customWidth="1"/>
    <col min="25" max="25" width="7.875" customWidth="1"/>
    <col min="26" max="26" width="8.5" customWidth="1"/>
  </cols>
  <sheetData>
    <row r="1" ht="59" customHeight="1" spans="1:26">
      <c r="A1" s="1" t="s">
        <v>761</v>
      </c>
      <c r="B1" s="1" t="s">
        <v>762</v>
      </c>
      <c r="C1" s="1" t="s">
        <v>763</v>
      </c>
      <c r="D1" s="2" t="s">
        <v>764</v>
      </c>
      <c r="E1" s="3" t="s">
        <v>12</v>
      </c>
      <c r="F1" s="4" t="s">
        <v>765</v>
      </c>
      <c r="G1" s="4" t="s">
        <v>766</v>
      </c>
      <c r="H1" s="5" t="s">
        <v>767</v>
      </c>
      <c r="I1" s="4" t="s">
        <v>768</v>
      </c>
      <c r="J1" s="13" t="s">
        <v>769</v>
      </c>
      <c r="K1" s="13" t="s">
        <v>770</v>
      </c>
      <c r="L1" s="13" t="s">
        <v>771</v>
      </c>
      <c r="M1" s="14" t="s">
        <v>772</v>
      </c>
      <c r="N1" s="13" t="s">
        <v>768</v>
      </c>
      <c r="O1" s="15" t="s">
        <v>773</v>
      </c>
      <c r="P1" s="15" t="s">
        <v>774</v>
      </c>
      <c r="Q1" s="1" t="s">
        <v>775</v>
      </c>
      <c r="R1" s="1" t="s">
        <v>776</v>
      </c>
      <c r="S1" s="1" t="s">
        <v>777</v>
      </c>
      <c r="T1" s="1" t="s">
        <v>778</v>
      </c>
      <c r="U1" s="1" t="s">
        <v>779</v>
      </c>
      <c r="V1" s="1" t="s">
        <v>780</v>
      </c>
      <c r="W1" s="22" t="s">
        <v>781</v>
      </c>
      <c r="X1" s="22" t="s">
        <v>782</v>
      </c>
      <c r="Y1" s="28" t="s">
        <v>783</v>
      </c>
      <c r="Z1" s="29" t="s">
        <v>784</v>
      </c>
    </row>
    <row r="2" ht="14.25" spans="1:26">
      <c r="A2" s="6" t="s">
        <v>44</v>
      </c>
      <c r="B2" s="6">
        <v>527</v>
      </c>
      <c r="C2" s="6">
        <v>338</v>
      </c>
      <c r="D2" s="7">
        <f t="shared" ref="D2:D11" si="0">C2/B2</f>
        <v>0.641366223908918</v>
      </c>
      <c r="E2" s="8">
        <v>0.626074958320283</v>
      </c>
      <c r="F2" s="9">
        <v>11178</v>
      </c>
      <c r="G2" s="9">
        <v>5825</v>
      </c>
      <c r="H2" s="10">
        <f t="shared" ref="H2:H11" si="1">G2/F2</f>
        <v>0.521112900339953</v>
      </c>
      <c r="I2" s="16">
        <f>H2-E2</f>
        <v>-0.10496205798033</v>
      </c>
      <c r="J2" s="17">
        <v>0.768498720020894</v>
      </c>
      <c r="K2" s="18">
        <v>777599.15</v>
      </c>
      <c r="L2" s="18">
        <v>552863.81</v>
      </c>
      <c r="M2" s="19">
        <f t="shared" ref="M2:M11" si="2">L2/K2</f>
        <v>0.710988187165585</v>
      </c>
      <c r="N2" s="17">
        <f>M2-J2</f>
        <v>-0.0575105328553087</v>
      </c>
      <c r="O2" s="20">
        <v>0.499243140964995</v>
      </c>
      <c r="P2" s="20">
        <v>0.694643311385323</v>
      </c>
      <c r="Q2" s="23">
        <v>11518</v>
      </c>
      <c r="R2" s="23">
        <v>6081</v>
      </c>
      <c r="S2" s="24">
        <f t="shared" ref="S2:S11" si="3">R2/Q2</f>
        <v>0.527956242403195</v>
      </c>
      <c r="T2" s="23">
        <v>910869.66</v>
      </c>
      <c r="U2" s="23">
        <v>659328.97</v>
      </c>
      <c r="V2" s="24">
        <f t="shared" ref="V2:V11" si="4">U2/T2</f>
        <v>0.723845571933969</v>
      </c>
      <c r="W2" s="25">
        <f t="shared" ref="W2:W11" si="5">H2-S2</f>
        <v>-0.00684334206324155</v>
      </c>
      <c r="X2" s="25">
        <f t="shared" ref="X2:X11" si="6">M2-V2</f>
        <v>-0.0128573847683837</v>
      </c>
      <c r="Y2" s="30">
        <f t="shared" ref="Y2:Y11" si="7">H2-O2</f>
        <v>0.0218697593749582</v>
      </c>
      <c r="Z2" s="31">
        <f>M2-P2</f>
        <v>0.0163448757802628</v>
      </c>
    </row>
    <row r="3" ht="14.25" spans="1:26">
      <c r="A3" s="6" t="s">
        <v>52</v>
      </c>
      <c r="B3" s="6">
        <v>822</v>
      </c>
      <c r="C3" s="6">
        <v>559</v>
      </c>
      <c r="D3" s="7">
        <f t="shared" si="0"/>
        <v>0.680048661800487</v>
      </c>
      <c r="E3" s="8">
        <v>0.671651872580802</v>
      </c>
      <c r="F3" s="9">
        <v>21333</v>
      </c>
      <c r="G3" s="9">
        <v>11398</v>
      </c>
      <c r="H3" s="10">
        <f t="shared" si="1"/>
        <v>0.534289598274973</v>
      </c>
      <c r="I3" s="16">
        <f t="shared" ref="I3:I11" si="8">H3-E3</f>
        <v>-0.137362274305829</v>
      </c>
      <c r="J3" s="17">
        <v>0.80993392141736</v>
      </c>
      <c r="K3" s="18">
        <v>1370645.11</v>
      </c>
      <c r="L3" s="18">
        <v>997322.37</v>
      </c>
      <c r="M3" s="19">
        <f t="shared" si="2"/>
        <v>0.72762990414054</v>
      </c>
      <c r="N3" s="17">
        <f t="shared" ref="N3:N11" si="9">M3-J3</f>
        <v>-0.08230401727682</v>
      </c>
      <c r="O3" s="20">
        <v>0.548924140097377</v>
      </c>
      <c r="P3" s="20">
        <v>0.722576901048232</v>
      </c>
      <c r="Q3" s="23">
        <v>21580</v>
      </c>
      <c r="R3" s="23">
        <v>12575</v>
      </c>
      <c r="S3" s="24">
        <f t="shared" si="3"/>
        <v>0.582715477293791</v>
      </c>
      <c r="T3" s="23">
        <v>1590625.06</v>
      </c>
      <c r="U3" s="23">
        <v>1244801.18</v>
      </c>
      <c r="V3" s="24">
        <f t="shared" si="4"/>
        <v>0.782586174016396</v>
      </c>
      <c r="W3" s="25">
        <f t="shared" si="5"/>
        <v>-0.0484258790188176</v>
      </c>
      <c r="X3" s="25">
        <f t="shared" si="6"/>
        <v>-0.0549562698758558</v>
      </c>
      <c r="Y3" s="30">
        <f t="shared" si="7"/>
        <v>-0.0146345418224041</v>
      </c>
      <c r="Z3" s="31">
        <f t="shared" ref="Z3:Z11" si="10">M3-P3</f>
        <v>0.00505300309230794</v>
      </c>
    </row>
    <row r="4" ht="14.25" spans="1:26">
      <c r="A4" s="6" t="s">
        <v>29</v>
      </c>
      <c r="B4" s="6">
        <v>3335</v>
      </c>
      <c r="C4" s="6">
        <v>3295</v>
      </c>
      <c r="D4" s="7">
        <f t="shared" si="0"/>
        <v>0.988005997001499</v>
      </c>
      <c r="E4" s="8">
        <v>0.651366874575434</v>
      </c>
      <c r="F4" s="9">
        <v>59712</v>
      </c>
      <c r="G4" s="9">
        <v>35673</v>
      </c>
      <c r="H4" s="10">
        <f t="shared" si="1"/>
        <v>0.597417604501608</v>
      </c>
      <c r="I4" s="16">
        <f t="shared" si="8"/>
        <v>-0.0539492700738262</v>
      </c>
      <c r="J4" s="17">
        <v>0.794025799067381</v>
      </c>
      <c r="K4" s="18">
        <v>4268045.41</v>
      </c>
      <c r="L4" s="18">
        <v>3247961.31</v>
      </c>
      <c r="M4" s="19">
        <f t="shared" si="2"/>
        <v>0.760995021840688</v>
      </c>
      <c r="N4" s="17">
        <f t="shared" si="9"/>
        <v>-0.0330307772266926</v>
      </c>
      <c r="O4" s="20">
        <v>0.563782436051344</v>
      </c>
      <c r="P4" s="20">
        <v>0.709742904210291</v>
      </c>
      <c r="Q4" s="23">
        <v>59658</v>
      </c>
      <c r="R4" s="23">
        <v>34262</v>
      </c>
      <c r="S4" s="24">
        <f t="shared" si="3"/>
        <v>0.574306882563948</v>
      </c>
      <c r="T4" s="23">
        <v>4362542.98</v>
      </c>
      <c r="U4" s="23">
        <v>3292773.68</v>
      </c>
      <c r="V4" s="24">
        <f t="shared" si="4"/>
        <v>0.754783092131278</v>
      </c>
      <c r="W4" s="25">
        <f t="shared" si="5"/>
        <v>0.02311072193766</v>
      </c>
      <c r="X4" s="25">
        <f t="shared" si="6"/>
        <v>0.00621192970941054</v>
      </c>
      <c r="Y4" s="30">
        <f t="shared" si="7"/>
        <v>0.0336351684502642</v>
      </c>
      <c r="Z4" s="31">
        <f t="shared" si="10"/>
        <v>0.0512521176303975</v>
      </c>
    </row>
    <row r="5" ht="14.25" spans="1:26">
      <c r="A5" s="6" t="s">
        <v>37</v>
      </c>
      <c r="B5" s="6">
        <v>466</v>
      </c>
      <c r="C5" s="6">
        <v>411</v>
      </c>
      <c r="D5" s="7">
        <f t="shared" si="0"/>
        <v>0.881974248927039</v>
      </c>
      <c r="E5" s="8">
        <v>0.672562821399648</v>
      </c>
      <c r="F5" s="9">
        <v>12659</v>
      </c>
      <c r="G5" s="9">
        <v>6657</v>
      </c>
      <c r="H5" s="10">
        <f t="shared" si="1"/>
        <v>0.525870921873766</v>
      </c>
      <c r="I5" s="16">
        <f t="shared" si="8"/>
        <v>-0.146691899525882</v>
      </c>
      <c r="J5" s="17">
        <v>0.797992184602903</v>
      </c>
      <c r="K5" s="18">
        <v>886469.1</v>
      </c>
      <c r="L5" s="18">
        <v>625287.63</v>
      </c>
      <c r="M5" s="19">
        <f t="shared" si="2"/>
        <v>0.705368782735913</v>
      </c>
      <c r="N5" s="17">
        <f t="shared" si="9"/>
        <v>-0.0926234018669904</v>
      </c>
      <c r="O5" s="20">
        <v>0.520892351274788</v>
      </c>
      <c r="P5" s="20">
        <v>0.717538860108298</v>
      </c>
      <c r="Q5" s="23">
        <v>12519</v>
      </c>
      <c r="R5" s="23">
        <v>7275</v>
      </c>
      <c r="S5" s="24">
        <f t="shared" si="3"/>
        <v>0.58111670261203</v>
      </c>
      <c r="T5" s="23">
        <v>872880.25</v>
      </c>
      <c r="U5" s="23">
        <v>691771.6</v>
      </c>
      <c r="V5" s="24">
        <f t="shared" si="4"/>
        <v>0.792516041003334</v>
      </c>
      <c r="W5" s="25">
        <f t="shared" si="5"/>
        <v>-0.055245780738264</v>
      </c>
      <c r="X5" s="25">
        <f t="shared" si="6"/>
        <v>-0.0871472582674209</v>
      </c>
      <c r="Y5" s="30">
        <f t="shared" si="7"/>
        <v>0.00497857059897822</v>
      </c>
      <c r="Z5" s="31">
        <f t="shared" si="10"/>
        <v>-0.0121700773723852</v>
      </c>
    </row>
    <row r="6" ht="14.25" spans="1:26">
      <c r="A6" s="6" t="s">
        <v>17</v>
      </c>
      <c r="B6" s="6">
        <v>3146</v>
      </c>
      <c r="C6" s="6">
        <v>2440</v>
      </c>
      <c r="D6" s="7">
        <f t="shared" si="0"/>
        <v>0.775588048315321</v>
      </c>
      <c r="E6" s="8">
        <v>0.625514416307125</v>
      </c>
      <c r="F6" s="9">
        <v>61619</v>
      </c>
      <c r="G6" s="9">
        <v>33258</v>
      </c>
      <c r="H6" s="10">
        <f t="shared" si="1"/>
        <v>0.539736120352489</v>
      </c>
      <c r="I6" s="16">
        <f t="shared" si="8"/>
        <v>-0.0857782959546364</v>
      </c>
      <c r="J6" s="17">
        <v>0.790346068005174</v>
      </c>
      <c r="K6" s="18">
        <v>4409837.41</v>
      </c>
      <c r="L6" s="18">
        <v>3217572.24</v>
      </c>
      <c r="M6" s="19">
        <f t="shared" si="2"/>
        <v>0.729635118225368</v>
      </c>
      <c r="N6" s="17">
        <f t="shared" si="9"/>
        <v>-0.0607109497798062</v>
      </c>
      <c r="O6" s="20">
        <v>0.50867197923052</v>
      </c>
      <c r="P6" s="20">
        <v>0.674184012942812</v>
      </c>
      <c r="Q6" s="23">
        <v>68581</v>
      </c>
      <c r="R6" s="23">
        <v>35429</v>
      </c>
      <c r="S6" s="24">
        <f t="shared" si="3"/>
        <v>0.516600807803911</v>
      </c>
      <c r="T6" s="23">
        <v>4910450.85</v>
      </c>
      <c r="U6" s="23">
        <v>3532078.62</v>
      </c>
      <c r="V6" s="24">
        <f t="shared" si="4"/>
        <v>0.719298233073649</v>
      </c>
      <c r="W6" s="25">
        <f t="shared" si="5"/>
        <v>0.0231353125485779</v>
      </c>
      <c r="X6" s="25">
        <f t="shared" si="6"/>
        <v>0.0103368851517184</v>
      </c>
      <c r="Y6" s="30">
        <f t="shared" si="7"/>
        <v>0.0310641411219691</v>
      </c>
      <c r="Z6" s="31">
        <f t="shared" si="10"/>
        <v>0.055451105282556</v>
      </c>
    </row>
    <row r="7" ht="14.25" spans="1:26">
      <c r="A7" s="6" t="s">
        <v>25</v>
      </c>
      <c r="B7" s="6">
        <v>2566</v>
      </c>
      <c r="C7" s="6">
        <v>2338</v>
      </c>
      <c r="D7" s="7">
        <f t="shared" si="0"/>
        <v>0.911145752143414</v>
      </c>
      <c r="E7" s="8">
        <v>0.584485536315051</v>
      </c>
      <c r="F7" s="9">
        <v>44601</v>
      </c>
      <c r="G7" s="9">
        <v>18781</v>
      </c>
      <c r="H7" s="10">
        <f t="shared" si="1"/>
        <v>0.42108921324634</v>
      </c>
      <c r="I7" s="16">
        <f t="shared" si="8"/>
        <v>-0.163396323068711</v>
      </c>
      <c r="J7" s="17">
        <v>0.797776282305188</v>
      </c>
      <c r="K7" s="18">
        <v>6046731.39</v>
      </c>
      <c r="L7" s="18">
        <v>4564508.12</v>
      </c>
      <c r="M7" s="19">
        <f t="shared" si="2"/>
        <v>0.754871983820667</v>
      </c>
      <c r="N7" s="17">
        <f t="shared" si="9"/>
        <v>-0.0429042984845208</v>
      </c>
      <c r="O7" s="20">
        <v>0.397120130336863</v>
      </c>
      <c r="P7" s="20">
        <v>0.736049705727051</v>
      </c>
      <c r="Q7" s="23">
        <v>51251</v>
      </c>
      <c r="R7" s="23">
        <v>22185</v>
      </c>
      <c r="S7" s="24">
        <f t="shared" si="3"/>
        <v>0.432869602544341</v>
      </c>
      <c r="T7" s="23">
        <v>6545918.84</v>
      </c>
      <c r="U7" s="23">
        <v>4984334.27</v>
      </c>
      <c r="V7" s="24">
        <f t="shared" si="4"/>
        <v>0.761441501465362</v>
      </c>
      <c r="W7" s="25">
        <f t="shared" si="5"/>
        <v>-0.0117803892980008</v>
      </c>
      <c r="X7" s="25">
        <f t="shared" si="6"/>
        <v>-0.0065695176446946</v>
      </c>
      <c r="Y7" s="30">
        <f t="shared" si="7"/>
        <v>0.0239690829094765</v>
      </c>
      <c r="Z7" s="31">
        <f t="shared" si="10"/>
        <v>0.018822278093616</v>
      </c>
    </row>
    <row r="8" ht="14.25" spans="1:26">
      <c r="A8" s="6" t="s">
        <v>48</v>
      </c>
      <c r="B8" s="6">
        <v>484</v>
      </c>
      <c r="C8" s="6">
        <v>351</v>
      </c>
      <c r="D8" s="7">
        <f t="shared" si="0"/>
        <v>0.725206611570248</v>
      </c>
      <c r="E8" s="8">
        <v>0.622828421046472</v>
      </c>
      <c r="F8" s="9">
        <v>9687</v>
      </c>
      <c r="G8" s="9">
        <v>4811</v>
      </c>
      <c r="H8" s="10">
        <f t="shared" si="1"/>
        <v>0.49664498812842</v>
      </c>
      <c r="I8" s="16">
        <f t="shared" si="8"/>
        <v>-0.126183432918052</v>
      </c>
      <c r="J8" s="17">
        <v>0.778639770049015</v>
      </c>
      <c r="K8" s="18">
        <v>737194.49</v>
      </c>
      <c r="L8" s="18">
        <v>543913.68</v>
      </c>
      <c r="M8" s="19">
        <f t="shared" si="2"/>
        <v>0.737815715361627</v>
      </c>
      <c r="N8" s="17">
        <f t="shared" si="9"/>
        <v>-0.0408240546873876</v>
      </c>
      <c r="O8" s="20">
        <v>0.445369720076252</v>
      </c>
      <c r="P8" s="20">
        <v>0.657423836385047</v>
      </c>
      <c r="Q8" s="23">
        <v>9662</v>
      </c>
      <c r="R8" s="23">
        <v>5364</v>
      </c>
      <c r="S8" s="24">
        <f t="shared" si="3"/>
        <v>0.555164562202443</v>
      </c>
      <c r="T8" s="23">
        <v>787092.24</v>
      </c>
      <c r="U8" s="23">
        <v>616179.56</v>
      </c>
      <c r="V8" s="24">
        <f t="shared" si="4"/>
        <v>0.782855590089416</v>
      </c>
      <c r="W8" s="25">
        <f t="shared" si="5"/>
        <v>-0.0585195740740231</v>
      </c>
      <c r="X8" s="25">
        <f t="shared" si="6"/>
        <v>-0.0450398747277884</v>
      </c>
      <c r="Y8" s="30">
        <f t="shared" si="7"/>
        <v>0.0512752680521679</v>
      </c>
      <c r="Z8" s="31">
        <f t="shared" si="10"/>
        <v>0.0803918789765803</v>
      </c>
    </row>
    <row r="9" ht="14.25" spans="1:26">
      <c r="A9" s="6" t="s">
        <v>33</v>
      </c>
      <c r="B9" s="6">
        <v>3387</v>
      </c>
      <c r="C9" s="6">
        <v>2973</v>
      </c>
      <c r="D9" s="7">
        <f t="shared" si="0"/>
        <v>0.877767936226749</v>
      </c>
      <c r="E9" s="8">
        <v>0.62239574624317</v>
      </c>
      <c r="F9" s="9">
        <v>63596</v>
      </c>
      <c r="G9" s="9">
        <v>32711</v>
      </c>
      <c r="H9" s="10">
        <f t="shared" si="1"/>
        <v>0.514356248820681</v>
      </c>
      <c r="I9" s="16">
        <f t="shared" si="8"/>
        <v>-0.108039497422489</v>
      </c>
      <c r="J9" s="17">
        <v>0.822891278479938</v>
      </c>
      <c r="K9" s="18">
        <v>5120195.34</v>
      </c>
      <c r="L9" s="18">
        <v>3589330.47</v>
      </c>
      <c r="M9" s="19">
        <f t="shared" si="2"/>
        <v>0.701014362080959</v>
      </c>
      <c r="N9" s="17">
        <f t="shared" si="9"/>
        <v>-0.121876916398979</v>
      </c>
      <c r="O9" s="20">
        <v>0.486917381071005</v>
      </c>
      <c r="P9" s="20">
        <v>0.671702842417289</v>
      </c>
      <c r="Q9" s="23">
        <v>68061</v>
      </c>
      <c r="R9" s="23">
        <v>34667</v>
      </c>
      <c r="S9" s="24">
        <f t="shared" si="3"/>
        <v>0.509351904908832</v>
      </c>
      <c r="T9" s="23">
        <v>5569399.38</v>
      </c>
      <c r="U9" s="23">
        <v>3885113.56</v>
      </c>
      <c r="V9" s="24">
        <f t="shared" si="4"/>
        <v>0.69758214394745</v>
      </c>
      <c r="W9" s="25">
        <f t="shared" si="5"/>
        <v>0.00500434391184879</v>
      </c>
      <c r="X9" s="25">
        <f t="shared" si="6"/>
        <v>0.00343221813350902</v>
      </c>
      <c r="Y9" s="30">
        <f t="shared" si="7"/>
        <v>0.0274388677496754</v>
      </c>
      <c r="Z9" s="31">
        <f t="shared" si="10"/>
        <v>0.0293115196636701</v>
      </c>
    </row>
    <row r="10" ht="14.25" spans="1:26">
      <c r="A10" s="6" t="s">
        <v>21</v>
      </c>
      <c r="B10" s="6">
        <v>621</v>
      </c>
      <c r="C10" s="6">
        <v>526</v>
      </c>
      <c r="D10" s="7">
        <f t="shared" si="0"/>
        <v>0.847020933977456</v>
      </c>
      <c r="E10" s="8">
        <v>0.692054393790622</v>
      </c>
      <c r="F10" s="9">
        <v>11516</v>
      </c>
      <c r="G10" s="9">
        <v>7504</v>
      </c>
      <c r="H10" s="10">
        <f t="shared" si="1"/>
        <v>0.651615144147273</v>
      </c>
      <c r="I10" s="16">
        <f t="shared" si="8"/>
        <v>-0.0404392496433486</v>
      </c>
      <c r="J10" s="17">
        <v>0.800365667281548</v>
      </c>
      <c r="K10" s="18">
        <v>950423.85</v>
      </c>
      <c r="L10" s="18">
        <v>800929.45</v>
      </c>
      <c r="M10" s="19">
        <f t="shared" si="2"/>
        <v>0.84270765090754</v>
      </c>
      <c r="N10" s="17">
        <f t="shared" si="9"/>
        <v>0.0423419836259918</v>
      </c>
      <c r="O10" s="20">
        <v>0.594319743472286</v>
      </c>
      <c r="P10" s="20">
        <v>0.770370427710498</v>
      </c>
      <c r="Q10" s="23">
        <v>13061</v>
      </c>
      <c r="R10" s="23">
        <v>8348</v>
      </c>
      <c r="S10" s="24">
        <f t="shared" si="3"/>
        <v>0.639154735472016</v>
      </c>
      <c r="T10" s="23">
        <v>1141609.85</v>
      </c>
      <c r="U10" s="23">
        <v>936958.91</v>
      </c>
      <c r="V10" s="24">
        <f t="shared" si="4"/>
        <v>0.820734780800989</v>
      </c>
      <c r="W10" s="25">
        <f t="shared" si="5"/>
        <v>0.0124604086752574</v>
      </c>
      <c r="X10" s="25">
        <f t="shared" si="6"/>
        <v>0.0219728701065508</v>
      </c>
      <c r="Y10" s="30">
        <f t="shared" si="7"/>
        <v>0.0572954006749875</v>
      </c>
      <c r="Z10" s="31">
        <f t="shared" si="10"/>
        <v>0.0723372231970414</v>
      </c>
    </row>
    <row r="11" ht="14.25" spans="1:26">
      <c r="A11" s="11"/>
      <c r="B11" s="11">
        <f>SUM(B2:B10)</f>
        <v>15354</v>
      </c>
      <c r="C11" s="11">
        <f>SUM(C2:C10)</f>
        <v>13231</v>
      </c>
      <c r="D11" s="7">
        <f t="shared" si="0"/>
        <v>0.861729842386349</v>
      </c>
      <c r="E11" s="12">
        <v>0.63</v>
      </c>
      <c r="F11" s="9">
        <f>SUM(F2:F10)</f>
        <v>295901</v>
      </c>
      <c r="G11" s="9">
        <f>SUM(G2:G10)</f>
        <v>156618</v>
      </c>
      <c r="H11" s="10">
        <v>0.53</v>
      </c>
      <c r="I11" s="16">
        <f t="shared" si="8"/>
        <v>-0.1</v>
      </c>
      <c r="J11" s="17">
        <v>0.8</v>
      </c>
      <c r="K11" s="21">
        <f>SUM(K2:K10)</f>
        <v>24567141.25</v>
      </c>
      <c r="L11" s="18">
        <f>SUM(L2:L10)</f>
        <v>18139689.08</v>
      </c>
      <c r="M11" s="19">
        <v>0.74</v>
      </c>
      <c r="N11" s="17">
        <f t="shared" si="9"/>
        <v>-0.0600000000000001</v>
      </c>
      <c r="O11" s="20">
        <v>0.5</v>
      </c>
      <c r="P11" s="20">
        <v>0.7</v>
      </c>
      <c r="Q11" s="11">
        <f>SUM(Q2:Q10)</f>
        <v>315891</v>
      </c>
      <c r="R11" s="11">
        <f>SUM(R2:R10)</f>
        <v>166186</v>
      </c>
      <c r="S11" s="26">
        <v>0.53</v>
      </c>
      <c r="T11" s="11">
        <f>SUM(T2:T10)</f>
        <v>26691389.11</v>
      </c>
      <c r="U11" s="11">
        <f>SUM(U2:U10)</f>
        <v>19843340.35</v>
      </c>
      <c r="V11" s="26">
        <v>0.74</v>
      </c>
      <c r="W11" s="27">
        <f t="shared" si="5"/>
        <v>0</v>
      </c>
      <c r="X11" s="27">
        <f t="shared" si="6"/>
        <v>0</v>
      </c>
      <c r="Y11" s="30">
        <f t="shared" si="7"/>
        <v>0.03</v>
      </c>
      <c r="Z11" s="31">
        <f t="shared" si="10"/>
        <v>0.04</v>
      </c>
    </row>
  </sheetData>
  <pageMargins left="0.75" right="0.75" top="1" bottom="1" header="0.5" footer="0.5"/>
  <headerFooter/>
  <ignoredErrors>
    <ignoredError sqref="D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片区数据对比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2025-04-09T02:30:27Z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2323EF3946E64955B290DF774F7E6D95_13</vt:lpwstr>
  </property>
  <property fmtid="{D5CDD505-2E9C-101B-9397-08002B2CF9AE}" pid="3" name="KSOProductBuildVer">
    <vt:lpwstr>2052-12.1.0.20784</vt:lpwstr>
  </property>
</Properties>
</file>