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6.18活动门店销售、毛利额目标及任务" sheetId="6" r:id="rId1"/>
    <sheet name="7.15-7.21日销售汇总（考核核算）" sheetId="8" r:id="rId2"/>
    <sheet name="Sheet1" sheetId="10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'6.18活动门店销售、毛利额目标及任务'!$A$2:$P$148</definedName>
    <definedName name="_xlnm._FilterDatabase" localSheetId="1" hidden="1">'7.15-7.21日销售汇总（考核核算）'!$A$2:$V$148</definedName>
    <definedName name="_xlnm.Print_Titles" localSheetId="0">'6.18活动门店销售、毛利额目标及任务'!$2:$2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<sst xmlns="http://schemas.openxmlformats.org/spreadsheetml/2006/main" count="1900" uniqueCount="212">
  <si>
    <t>618活动PK任务</t>
  </si>
  <si>
    <t>门店类别</t>
  </si>
  <si>
    <t>片区名称</t>
  </si>
  <si>
    <t>公司投入奖励（15-18号拉通）</t>
  </si>
  <si>
    <t>分组</t>
  </si>
  <si>
    <t>PK时间</t>
  </si>
  <si>
    <t>备注</t>
  </si>
  <si>
    <t>2024.7.15--7.18日均任务
（一阶段任务）</t>
  </si>
  <si>
    <t>2024.7.19--7.21日均任务
（二阶段任务）</t>
  </si>
  <si>
    <t>序号</t>
  </si>
  <si>
    <t>门店ID</t>
  </si>
  <si>
    <t>门店名称</t>
  </si>
  <si>
    <t>销售</t>
  </si>
  <si>
    <t>毛利率</t>
  </si>
  <si>
    <t>毛利额</t>
  </si>
  <si>
    <t>签字</t>
  </si>
  <si>
    <t>旗舰店</t>
  </si>
  <si>
    <t>A1</t>
  </si>
  <si>
    <t>旗舰片区</t>
  </si>
  <si>
    <t>7.15-7.18</t>
  </si>
  <si>
    <t>剔除特药销售及毛利额</t>
  </si>
  <si>
    <t>成都成汉太极大药房有限公司</t>
  </si>
  <si>
    <t>A2</t>
  </si>
  <si>
    <t>南门片区</t>
  </si>
  <si>
    <t>四川太极浆洗街药店</t>
  </si>
  <si>
    <t>三医院店（青龙街）</t>
  </si>
  <si>
    <t>青羊区十二桥药店</t>
  </si>
  <si>
    <t>西门片区</t>
  </si>
  <si>
    <t>光华药店</t>
  </si>
  <si>
    <t>锦江区庆云南街药店</t>
  </si>
  <si>
    <t>梨花街</t>
  </si>
  <si>
    <t>B1</t>
  </si>
  <si>
    <t>邛崃中心药店</t>
  </si>
  <si>
    <t>城郊一片</t>
  </si>
  <si>
    <t>高新区民丰大道西段药店</t>
  </si>
  <si>
    <t>A3</t>
  </si>
  <si>
    <t>锦江区榕声路店</t>
  </si>
  <si>
    <t>五津西路药店</t>
  </si>
  <si>
    <t>新津片区</t>
  </si>
  <si>
    <t>光华村街药店</t>
  </si>
  <si>
    <t>四川太极新津五津西路二店</t>
  </si>
  <si>
    <t>B2</t>
  </si>
  <si>
    <t>成华区万科路药店</t>
  </si>
  <si>
    <t>新都区新繁镇繁江北路药店</t>
  </si>
  <si>
    <t>东门片区</t>
  </si>
  <si>
    <t>花照壁中横街</t>
  </si>
  <si>
    <t>新都区新都街道万和北路药店</t>
  </si>
  <si>
    <t>贝森北路</t>
  </si>
  <si>
    <t>武侯区科华街药店</t>
  </si>
  <si>
    <t>新津邓双镇岷江店</t>
  </si>
  <si>
    <t>清江东路药店</t>
  </si>
  <si>
    <t>土龙路药店</t>
  </si>
  <si>
    <t>高新区大源北街药店</t>
  </si>
  <si>
    <t>花照壁</t>
  </si>
  <si>
    <t>通盈街药店</t>
  </si>
  <si>
    <t>金牛区交大路第三药店</t>
  </si>
  <si>
    <t>二环路北四段药店（汇融名城）</t>
  </si>
  <si>
    <t>锦江区观音桥街药店</t>
  </si>
  <si>
    <t>彭州致和路店</t>
  </si>
  <si>
    <t>杏林路</t>
  </si>
  <si>
    <t>成华区羊子山西路药店（兴元华盛）</t>
  </si>
  <si>
    <t>成华区华泰路药店</t>
  </si>
  <si>
    <t>泰和二街</t>
  </si>
  <si>
    <t>青羊区北东街店</t>
  </si>
  <si>
    <t>2024年实际销售</t>
  </si>
  <si>
    <t>枣子巷药店</t>
  </si>
  <si>
    <t>新园大道药店</t>
  </si>
  <si>
    <t>银河北街</t>
  </si>
  <si>
    <t>四川太极金牛区蜀汉路药店</t>
  </si>
  <si>
    <t>大邑县晋原镇内蒙古大道桃源药店</t>
  </si>
  <si>
    <t>怀远店</t>
  </si>
  <si>
    <t>崇州片区</t>
  </si>
  <si>
    <t>郫县郫筒镇一环路东南段药店</t>
  </si>
  <si>
    <t>C1</t>
  </si>
  <si>
    <t>成华杉板桥南一路店</t>
  </si>
  <si>
    <t>静沙路</t>
  </si>
  <si>
    <t>锦江区水杉街药店</t>
  </si>
  <si>
    <t>东昌路店</t>
  </si>
  <si>
    <t>培华东路店（六医院店）</t>
  </si>
  <si>
    <t>雅安市太极智慧云医药科技有限公司</t>
  </si>
  <si>
    <t>西部店</t>
  </si>
  <si>
    <t>蜀辉路店</t>
  </si>
  <si>
    <t>武侯区顺和街店</t>
  </si>
  <si>
    <t>紫薇东路</t>
  </si>
  <si>
    <t>永康东路药店</t>
  </si>
  <si>
    <t>温江店</t>
  </si>
  <si>
    <t>成华区华油路药店</t>
  </si>
  <si>
    <t>四川太极金牛区银沙路药店</t>
  </si>
  <si>
    <t>都江堰景中路店</t>
  </si>
  <si>
    <t>大悦路店</t>
  </si>
  <si>
    <t>新乐中街药店</t>
  </si>
  <si>
    <t>新都区马超东路店</t>
  </si>
  <si>
    <t>温江区公平街道江安路药店</t>
  </si>
  <si>
    <t>金牛区金沙路药店</t>
  </si>
  <si>
    <t>金马河</t>
  </si>
  <si>
    <t>都江堰市蒲阳路药店</t>
  </si>
  <si>
    <t>光华北五路店</t>
  </si>
  <si>
    <t>科华北路</t>
  </si>
  <si>
    <t>金丝街药店</t>
  </si>
  <si>
    <t>蜀源路店</t>
  </si>
  <si>
    <t>丝竹路</t>
  </si>
  <si>
    <t>大邑县晋原镇通达东路五段药店</t>
  </si>
  <si>
    <t>武侯区佳灵路</t>
  </si>
  <si>
    <t>宏济路</t>
  </si>
  <si>
    <t>大邑县沙渠镇方圆路药店</t>
  </si>
  <si>
    <t>郫县郫筒镇东大街药店</t>
  </si>
  <si>
    <t>崔家店路药店</t>
  </si>
  <si>
    <t>大田坎街药店</t>
  </si>
  <si>
    <t>新店（24年销售）</t>
  </si>
  <si>
    <t>邛崃市临邛镇洪川小区药店</t>
  </si>
  <si>
    <t>红星店</t>
  </si>
  <si>
    <t>新下街</t>
  </si>
  <si>
    <t>青羊区童子街</t>
  </si>
  <si>
    <t>西林一街</t>
  </si>
  <si>
    <t>大石西路药店</t>
  </si>
  <si>
    <t>C2</t>
  </si>
  <si>
    <t>大邑县晋原镇子龙路店</t>
  </si>
  <si>
    <t>都江堰幸福镇翔凤路药店</t>
  </si>
  <si>
    <t>锦江区柳翠路药店</t>
  </si>
  <si>
    <t>光华西一路</t>
  </si>
  <si>
    <t>金带街药店</t>
  </si>
  <si>
    <t>都江堰奎光路中段药店</t>
  </si>
  <si>
    <t>尚锦路店</t>
  </si>
  <si>
    <t>大邑县安仁镇千禧街药店</t>
  </si>
  <si>
    <t>医贸大道店</t>
  </si>
  <si>
    <t>尚贤坊街药店</t>
  </si>
  <si>
    <t>大邑县晋原镇北街药店</t>
  </si>
  <si>
    <t>高新区天久南巷药店</t>
  </si>
  <si>
    <t>成华区华康路药店</t>
  </si>
  <si>
    <t>都江堰聚源镇药店</t>
  </si>
  <si>
    <t>潘家街店</t>
  </si>
  <si>
    <t>倪家桥</t>
  </si>
  <si>
    <t>大邑县晋原镇东街药店</t>
  </si>
  <si>
    <t>观音阁店</t>
  </si>
  <si>
    <t>双林路药店</t>
  </si>
  <si>
    <t>长寿路</t>
  </si>
  <si>
    <t>成华区万宇路药店</t>
  </si>
  <si>
    <t>都江堰市蒲阳镇堰问道西路药店</t>
  </si>
  <si>
    <t>金祥店</t>
  </si>
  <si>
    <t>蜀兴路店</t>
  </si>
  <si>
    <t>华泰路二药店</t>
  </si>
  <si>
    <t>元华二巷</t>
  </si>
  <si>
    <t>邛崃市羊安镇永康大道药店</t>
  </si>
  <si>
    <t>双流区东升街道三强西路药店</t>
  </si>
  <si>
    <t>五福桥东路</t>
  </si>
  <si>
    <t>大邑县晋源镇东壕沟段药店</t>
  </si>
  <si>
    <t>都江堰药店</t>
  </si>
  <si>
    <t>吉瑞三路</t>
  </si>
  <si>
    <t>金牛区黄苑东街药店</t>
  </si>
  <si>
    <t>新津武阳西路</t>
  </si>
  <si>
    <t>兴义镇万兴路药店</t>
  </si>
  <si>
    <t>大邑县新场镇文昌街药店</t>
  </si>
  <si>
    <t>双流县西航港街道锦华路一段药店</t>
  </si>
  <si>
    <t>沙湾东一路</t>
  </si>
  <si>
    <t>邛崃翠荫街</t>
  </si>
  <si>
    <t>建业路药店</t>
  </si>
  <si>
    <t>武侯区高攀西巷药店</t>
  </si>
  <si>
    <t>都江堰宝莲路</t>
  </si>
  <si>
    <t>锦江区劼人路药店</t>
  </si>
  <si>
    <t>元通大道店</t>
  </si>
  <si>
    <t>蜀州中路店</t>
  </si>
  <si>
    <t>驷马桥店</t>
  </si>
  <si>
    <t>大华街药店</t>
  </si>
  <si>
    <t>三江店</t>
  </si>
  <si>
    <t>中和大道药店</t>
  </si>
  <si>
    <t>崇州中心店</t>
  </si>
  <si>
    <t>逸都路店</t>
  </si>
  <si>
    <t>中和公济桥路药店</t>
  </si>
  <si>
    <t>武侯区聚萃街药店</t>
  </si>
  <si>
    <t>大邑蜀望路店</t>
  </si>
  <si>
    <t>红高路店</t>
  </si>
  <si>
    <t>天顺路店</t>
  </si>
  <si>
    <t>金巷西街店</t>
  </si>
  <si>
    <t>泰和二街三药店</t>
  </si>
  <si>
    <t>青羊区文和路药店</t>
  </si>
  <si>
    <t>四川太极高新区剑南大道药店</t>
  </si>
  <si>
    <t>水碾河</t>
  </si>
  <si>
    <t>成都高新区肖家河正街药店</t>
  </si>
  <si>
    <t>新店</t>
  </si>
  <si>
    <t>大丰街道华美东街药店</t>
  </si>
  <si>
    <t>沙河源药店</t>
  </si>
  <si>
    <t>年中大促活动任务</t>
  </si>
  <si>
    <t>15-18日毛利额任务</t>
  </si>
  <si>
    <t>15-18日毛利额销售</t>
  </si>
  <si>
    <t>慢病销售补差毛利额</t>
  </si>
  <si>
    <t>团购10只藿香销售毛利额</t>
  </si>
  <si>
    <t>团购5只藿香销售毛利额</t>
  </si>
  <si>
    <t>其他特药毛利额</t>
  </si>
  <si>
    <t>惠氏引流品种毛利额补差</t>
  </si>
  <si>
    <t>15-18日毛利额实际销售额</t>
  </si>
  <si>
    <t>毛利额完成率</t>
  </si>
  <si>
    <t>奖励（已发）</t>
  </si>
  <si>
    <t>处罚（活动期间公司毛利额平均完成率80%）</t>
  </si>
  <si>
    <t>15-21号销售毛利额任务</t>
  </si>
  <si>
    <t>19-21号门店销售毛利额</t>
  </si>
  <si>
    <t>19-21慢病销售补差毛利额</t>
  </si>
  <si>
    <t>19-21团购10只藿香销售毛利额</t>
  </si>
  <si>
    <t>19-21团购5只藿香销售毛利额</t>
  </si>
  <si>
    <t>19-21其他特药毛利额</t>
  </si>
  <si>
    <t>19-21号门店实际毛利额</t>
  </si>
  <si>
    <t>15-21号实际销售毛利额</t>
  </si>
  <si>
    <t>15-21毛利额完成率</t>
  </si>
  <si>
    <t>7月毛利额完成情况</t>
  </si>
  <si>
    <t>店长</t>
  </si>
  <si>
    <t>店长奖励</t>
  </si>
  <si>
    <t>不奖励</t>
  </si>
  <si>
    <t>一人门店</t>
  </si>
  <si>
    <t>新店（24年销售）不处罚</t>
  </si>
  <si>
    <t>新店不处罚</t>
  </si>
  <si>
    <t>毛利1</t>
  </si>
  <si>
    <t>毛利2</t>
  </si>
  <si>
    <t>合计毛利额任务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</si>
</sst>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</numFmts>
  <fonts count="31"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176" fontId="30" fillId="0" borderId="0">
      <alignment vertical="top"/>
    </xf>
  </cellStyleXfs>
  <cellXfs count="67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177" fontId="1" fillId="0" borderId="0" xfId="0" applyNumberFormat="1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 applyProtection="1">
      <alignment horizontal="center" vertical="center"/>
      <protection locked="0"/>
    </xf>
    <xf numFmtId="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177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5" xfId="0" applyNumberFormat="1" applyFont="1" applyFill="1" applyBorder="1" applyAlignment="1" applyProtection="1">
      <alignment horizontal="center" vertical="center"/>
      <protection locked="0"/>
    </xf>
    <xf numFmtId="177" fontId="3" fillId="0" borderId="2" xfId="0" applyNumberFormat="1" applyFont="1" applyFill="1" applyBorder="1" applyAlignment="1" applyProtection="1">
      <alignment horizontal="center" vertical="center"/>
      <protection locked="0"/>
    </xf>
    <xf numFmtId="177" fontId="3" fillId="0" borderId="4" xfId="0" applyNumberFormat="1" applyFont="1" applyFill="1" applyBorder="1" applyAlignment="1" applyProtection="1">
      <alignment horizontal="center" vertical="center"/>
      <protection locked="0"/>
    </xf>
    <xf numFmtId="177" fontId="3" fillId="0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0" fontId="5" fillId="3" borderId="1" xfId="0" applyNumberFormat="1" applyFont="1" applyFill="1" applyBorder="1" applyAlignment="1" applyProtection="1">
      <alignment horizontal="center" vertical="center"/>
      <protection locked="0"/>
    </xf>
    <xf numFmtId="177" fontId="5" fillId="3" borderId="1" xfId="0" applyNumberFormat="1" applyFont="1" applyFill="1" applyBorder="1" applyAlignment="1" applyProtection="1">
      <alignment horizontal="center" vertical="center"/>
      <protection locked="0"/>
    </xf>
    <xf numFmtId="1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0" fontId="5" fillId="0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1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0" fontId="3" fillId="0" borderId="1" xfId="0" applyNumberFormat="1" applyFont="1" applyFill="1" applyBorder="1" applyAlignment="1" applyProtection="1">
      <alignment horizontal="center" vertical="center"/>
    </xf>
    <xf numFmtId="1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7" fontId="3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10" fontId="1" fillId="2" borderId="1" xfId="0" applyNumberFormat="1" applyFont="1" applyFill="1" applyBorder="1" applyAlignment="1" applyProtection="1">
      <alignment horizontal="center" vertical="center"/>
    </xf>
    <xf numFmtId="10" fontId="1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10" fontId="4" fillId="0" borderId="1" xfId="0" applyNumberFormat="1" applyFont="1" applyFill="1" applyBorder="1" applyAlignment="1" applyProtection="1">
      <alignment horizontal="center" vertical="center"/>
      <protection locked="0"/>
    </xf>
    <xf numFmtId="1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  <cellStyle name="?鹎%U龡&amp;H?_x0008__x001c__x001c_?_x0007__x0001__x0001_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180;&#20013;&#22823;&#20419;15-18&#38144;&#21806;&#27719;&#246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7.15-21&#26085;&#24930;&#30149;&#36127;&#27611;&#21033;&#21697;&#3118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7.15&#38376;&#24215;&#24215;&#38271;&#21517;&#21333;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7.19-7.21&#38376;&#24215;&#38144;&#21806;&#27719;&#2463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4&#24180;7&#26376;&#38376;&#24215;&#20219;&#21153;&#23436;&#25104;&#24773;&#20917;&#21450;&#29255;&#21306;&#20219;&#21153;&#23436;&#25104;&#24773;&#20917;&#65288;&#23457;&#25209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销售笔数</v>
          </cell>
          <cell r="G1" t="str">
            <v>平均客单价</v>
          </cell>
          <cell r="H1" t="str">
            <v>收入</v>
          </cell>
          <cell r="I1" t="str">
            <v>毛利</v>
          </cell>
          <cell r="J1" t="str">
            <v>毛利率</v>
          </cell>
        </row>
        <row r="2">
          <cell r="B2" t="str">
            <v>门店ID</v>
          </cell>
          <cell r="C2" t="str">
            <v>门店名称</v>
          </cell>
          <cell r="D2" t="str">
            <v>片区名称</v>
          </cell>
          <cell r="E2" t="str">
            <v>片区主管</v>
          </cell>
          <cell r="F2" t="str">
            <v>销售笔数</v>
          </cell>
          <cell r="G2" t="str">
            <v>平均客单价</v>
          </cell>
          <cell r="H2" t="str">
            <v>收入</v>
          </cell>
          <cell r="I2" t="str">
            <v>毛利</v>
          </cell>
          <cell r="J2" t="str">
            <v>毛利率</v>
          </cell>
        </row>
        <row r="3">
          <cell r="B3">
            <v>307</v>
          </cell>
          <cell r="C3" t="str">
            <v>四川太极旗舰店</v>
          </cell>
          <cell r="D3" t="str">
            <v>旗舰片区</v>
          </cell>
          <cell r="E3" t="str">
            <v>谭勤娟</v>
          </cell>
          <cell r="F3">
            <v>1420</v>
          </cell>
          <cell r="G3">
            <v>506.79</v>
          </cell>
          <cell r="H3">
            <v>719642.11</v>
          </cell>
          <cell r="I3">
            <v>154802.65</v>
          </cell>
          <cell r="J3" t="str">
            <v>21.51%</v>
          </cell>
        </row>
        <row r="4">
          <cell r="B4">
            <v>582</v>
          </cell>
          <cell r="C4" t="str">
            <v>四川太极青羊区十二桥药店</v>
          </cell>
          <cell r="D4" t="str">
            <v>西门片区</v>
          </cell>
          <cell r="E4" t="str">
            <v>刘琴英</v>
          </cell>
          <cell r="F4">
            <v>674</v>
          </cell>
          <cell r="G4">
            <v>181.82</v>
          </cell>
          <cell r="H4">
            <v>122549.78</v>
          </cell>
          <cell r="I4">
            <v>25122.33</v>
          </cell>
          <cell r="J4" t="str">
            <v>20.49%</v>
          </cell>
        </row>
        <row r="5">
          <cell r="B5">
            <v>355</v>
          </cell>
          <cell r="C5" t="str">
            <v>四川太极双林路药店</v>
          </cell>
          <cell r="D5" t="str">
            <v>东门片区</v>
          </cell>
          <cell r="E5" t="str">
            <v>毛静静</v>
          </cell>
          <cell r="F5">
            <v>204</v>
          </cell>
          <cell r="G5">
            <v>578.54</v>
          </cell>
          <cell r="H5">
            <v>118022.27</v>
          </cell>
          <cell r="I5">
            <v>10089.85</v>
          </cell>
          <cell r="J5" t="str">
            <v>8.54%</v>
          </cell>
        </row>
        <row r="6">
          <cell r="B6">
            <v>337</v>
          </cell>
          <cell r="C6" t="str">
            <v>四川太极浆洗街药店</v>
          </cell>
          <cell r="D6" t="str">
            <v>旗舰片区</v>
          </cell>
          <cell r="E6" t="str">
            <v>谭勤娟</v>
          </cell>
          <cell r="F6">
            <v>791</v>
          </cell>
          <cell r="G6">
            <v>140.45</v>
          </cell>
          <cell r="H6">
            <v>111092.84</v>
          </cell>
          <cell r="I6">
            <v>25737.48</v>
          </cell>
          <cell r="J6" t="str">
            <v>23.16%</v>
          </cell>
        </row>
        <row r="7">
          <cell r="B7">
            <v>737</v>
          </cell>
          <cell r="C7" t="str">
            <v>四川太极高新区大源北街药店</v>
          </cell>
          <cell r="D7" t="str">
            <v>南门片区</v>
          </cell>
          <cell r="E7" t="str">
            <v>陈冰雪</v>
          </cell>
          <cell r="F7">
            <v>385</v>
          </cell>
          <cell r="G7">
            <v>239.32</v>
          </cell>
          <cell r="H7">
            <v>92136.77</v>
          </cell>
          <cell r="I7">
            <v>12820.37</v>
          </cell>
          <cell r="J7" t="str">
            <v>13.91%</v>
          </cell>
        </row>
        <row r="8">
          <cell r="B8">
            <v>399</v>
          </cell>
          <cell r="C8" t="str">
            <v>四川太极大药房连锁有限公司成都高新区成汉南路药店</v>
          </cell>
          <cell r="D8" t="str">
            <v>南门片区</v>
          </cell>
          <cell r="E8" t="str">
            <v>陈冰雪</v>
          </cell>
          <cell r="F8">
            <v>675</v>
          </cell>
          <cell r="G8">
            <v>134.8</v>
          </cell>
          <cell r="H8">
            <v>90992.25</v>
          </cell>
          <cell r="I8">
            <v>26484.66</v>
          </cell>
          <cell r="J8" t="str">
            <v>29.1%</v>
          </cell>
        </row>
        <row r="9">
          <cell r="B9">
            <v>311</v>
          </cell>
          <cell r="C9" t="str">
            <v>四川太极西部店</v>
          </cell>
          <cell r="D9" t="str">
            <v>西门片区</v>
          </cell>
          <cell r="E9" t="str">
            <v>刘琴英</v>
          </cell>
          <cell r="F9">
            <v>212</v>
          </cell>
          <cell r="G9">
            <v>402.69</v>
          </cell>
          <cell r="H9">
            <v>85370.2</v>
          </cell>
          <cell r="I9">
            <v>11013.86</v>
          </cell>
          <cell r="J9" t="str">
            <v>12.9%</v>
          </cell>
        </row>
        <row r="10">
          <cell r="B10">
            <v>114685</v>
          </cell>
          <cell r="C10" t="str">
            <v>四川太极青羊区青龙街药店</v>
          </cell>
          <cell r="D10" t="str">
            <v>旗舰片区</v>
          </cell>
          <cell r="E10" t="str">
            <v>谭勤娟</v>
          </cell>
          <cell r="F10">
            <v>625</v>
          </cell>
          <cell r="G10">
            <v>131.96</v>
          </cell>
          <cell r="H10">
            <v>82474.52</v>
          </cell>
          <cell r="I10">
            <v>20234.11</v>
          </cell>
          <cell r="J10" t="str">
            <v>24.53%</v>
          </cell>
        </row>
        <row r="11">
          <cell r="B11">
            <v>343</v>
          </cell>
          <cell r="C11" t="str">
            <v>四川太极光华药店</v>
          </cell>
          <cell r="D11" t="str">
            <v>西门片区</v>
          </cell>
          <cell r="E11" t="str">
            <v>刘琴英</v>
          </cell>
          <cell r="F11">
            <v>474</v>
          </cell>
          <cell r="G11">
            <v>158.51</v>
          </cell>
          <cell r="H11">
            <v>75133.11</v>
          </cell>
          <cell r="I11">
            <v>20480.43</v>
          </cell>
          <cell r="J11" t="str">
            <v>27.25%</v>
          </cell>
        </row>
        <row r="12">
          <cell r="B12">
            <v>385</v>
          </cell>
          <cell r="C12" t="str">
            <v>四川太极五津西路药店</v>
          </cell>
          <cell r="D12" t="str">
            <v>新津片</v>
          </cell>
          <cell r="E12" t="str">
            <v>王燕丽</v>
          </cell>
          <cell r="F12">
            <v>397</v>
          </cell>
          <cell r="G12">
            <v>173.92</v>
          </cell>
          <cell r="H12">
            <v>69047.75</v>
          </cell>
          <cell r="I12">
            <v>14669.23</v>
          </cell>
          <cell r="J12" t="str">
            <v>21.24%</v>
          </cell>
        </row>
        <row r="13">
          <cell r="B13">
            <v>571</v>
          </cell>
          <cell r="C13" t="str">
            <v>四川太极高新区锦城大道药店</v>
          </cell>
          <cell r="D13" t="str">
            <v>南门片区</v>
          </cell>
          <cell r="E13" t="str">
            <v>陈冰雪</v>
          </cell>
          <cell r="F13">
            <v>636</v>
          </cell>
          <cell r="G13">
            <v>96.55</v>
          </cell>
          <cell r="H13">
            <v>61402.83</v>
          </cell>
          <cell r="I13">
            <v>12139.85</v>
          </cell>
          <cell r="J13" t="str">
            <v>19.77%</v>
          </cell>
        </row>
        <row r="14">
          <cell r="B14">
            <v>726</v>
          </cell>
          <cell r="C14" t="str">
            <v>四川太极金牛区交大路第三药店</v>
          </cell>
          <cell r="D14" t="str">
            <v>西门片区</v>
          </cell>
          <cell r="E14" t="str">
            <v>刘琴英</v>
          </cell>
          <cell r="F14">
            <v>409</v>
          </cell>
          <cell r="G14">
            <v>147.14</v>
          </cell>
          <cell r="H14">
            <v>60180.63</v>
          </cell>
          <cell r="I14">
            <v>21439.78</v>
          </cell>
          <cell r="J14" t="str">
            <v>35.62%</v>
          </cell>
        </row>
        <row r="15">
          <cell r="B15">
            <v>742</v>
          </cell>
          <cell r="C15" t="str">
            <v>四川太极锦江区庆云南街药店</v>
          </cell>
          <cell r="D15" t="str">
            <v>旗舰片区</v>
          </cell>
          <cell r="E15" t="str">
            <v>谭勤娟</v>
          </cell>
          <cell r="F15">
            <v>473</v>
          </cell>
          <cell r="G15">
            <v>117.44</v>
          </cell>
          <cell r="H15">
            <v>55550.49</v>
          </cell>
          <cell r="I15">
            <v>13715.98</v>
          </cell>
          <cell r="J15" t="str">
            <v>24.69%</v>
          </cell>
        </row>
        <row r="16">
          <cell r="B16">
            <v>341</v>
          </cell>
          <cell r="C16" t="str">
            <v>四川太极邛崃中心药店</v>
          </cell>
          <cell r="D16" t="str">
            <v>城郊一片</v>
          </cell>
          <cell r="E16" t="str">
            <v>郑红艳 </v>
          </cell>
          <cell r="F16">
            <v>594</v>
          </cell>
          <cell r="G16">
            <v>87.61</v>
          </cell>
          <cell r="H16">
            <v>52038.11</v>
          </cell>
          <cell r="I16">
            <v>18310.41</v>
          </cell>
          <cell r="J16" t="str">
            <v>35.18%</v>
          </cell>
        </row>
        <row r="17">
          <cell r="B17">
            <v>117491</v>
          </cell>
          <cell r="C17" t="str">
            <v>四川太极金牛区花照壁中横街药店</v>
          </cell>
          <cell r="D17" t="str">
            <v>西门片区</v>
          </cell>
          <cell r="E17" t="str">
            <v>刘琴英</v>
          </cell>
          <cell r="F17">
            <v>283</v>
          </cell>
          <cell r="G17">
            <v>178.71</v>
          </cell>
          <cell r="H17">
            <v>50576.29</v>
          </cell>
          <cell r="I17">
            <v>9525.38</v>
          </cell>
          <cell r="J17" t="str">
            <v>18.83%</v>
          </cell>
        </row>
        <row r="18">
          <cell r="B18">
            <v>365</v>
          </cell>
          <cell r="C18" t="str">
            <v>四川太极光华村街药店</v>
          </cell>
          <cell r="D18" t="str">
            <v>西门片区</v>
          </cell>
          <cell r="E18" t="str">
            <v>刘琴英</v>
          </cell>
          <cell r="F18">
            <v>508</v>
          </cell>
          <cell r="G18">
            <v>95.1</v>
          </cell>
          <cell r="H18">
            <v>48309.84</v>
          </cell>
          <cell r="I18">
            <v>11439.83</v>
          </cell>
          <cell r="J18" t="str">
            <v>23.68%</v>
          </cell>
        </row>
        <row r="19">
          <cell r="B19">
            <v>730</v>
          </cell>
          <cell r="C19" t="str">
            <v>四川太极新都区新繁镇繁江北路药店</v>
          </cell>
          <cell r="D19" t="str">
            <v>东门片区</v>
          </cell>
          <cell r="E19" t="str">
            <v>毛静静</v>
          </cell>
          <cell r="F19">
            <v>481</v>
          </cell>
          <cell r="G19">
            <v>97</v>
          </cell>
          <cell r="H19">
            <v>46655.65</v>
          </cell>
          <cell r="I19">
            <v>13944.02</v>
          </cell>
          <cell r="J19" t="str">
            <v>29.88%</v>
          </cell>
        </row>
        <row r="20">
          <cell r="B20">
            <v>546</v>
          </cell>
          <cell r="C20" t="str">
            <v>四川太极锦江区榕声路店</v>
          </cell>
          <cell r="D20" t="str">
            <v>南门片区</v>
          </cell>
          <cell r="E20" t="str">
            <v>陈冰雪</v>
          </cell>
          <cell r="F20">
            <v>646</v>
          </cell>
          <cell r="G20">
            <v>67.38</v>
          </cell>
          <cell r="H20">
            <v>43527.71</v>
          </cell>
          <cell r="I20">
            <v>12487.59</v>
          </cell>
          <cell r="J20" t="str">
            <v>28.68%</v>
          </cell>
        </row>
        <row r="21">
          <cell r="B21">
            <v>581</v>
          </cell>
          <cell r="C21" t="str">
            <v>四川太极成华区二环路北四段药店（汇融名城）</v>
          </cell>
          <cell r="D21" t="str">
            <v>东门片区</v>
          </cell>
          <cell r="E21" t="str">
            <v>毛静静</v>
          </cell>
          <cell r="F21">
            <v>437</v>
          </cell>
          <cell r="G21">
            <v>99.31</v>
          </cell>
          <cell r="H21">
            <v>43398.81</v>
          </cell>
          <cell r="I21">
            <v>12686.56</v>
          </cell>
          <cell r="J21" t="str">
            <v>29.23%</v>
          </cell>
        </row>
        <row r="22">
          <cell r="B22">
            <v>54</v>
          </cell>
          <cell r="C22" t="str">
            <v>四川太极怀远店</v>
          </cell>
          <cell r="D22" t="str">
            <v>崇州片区</v>
          </cell>
          <cell r="E22" t="str">
            <v>胡建梅</v>
          </cell>
          <cell r="F22">
            <v>514</v>
          </cell>
          <cell r="G22">
            <v>84.24</v>
          </cell>
          <cell r="H22">
            <v>43297.05</v>
          </cell>
          <cell r="I22">
            <v>12911.49</v>
          </cell>
          <cell r="J22" t="str">
            <v>29.82%</v>
          </cell>
        </row>
        <row r="23">
          <cell r="B23">
            <v>707</v>
          </cell>
          <cell r="C23" t="str">
            <v>四川太极成华区万科路药店</v>
          </cell>
          <cell r="D23" t="str">
            <v>南门片区</v>
          </cell>
          <cell r="E23" t="str">
            <v>陈冰雪</v>
          </cell>
          <cell r="F23">
            <v>484</v>
          </cell>
          <cell r="G23">
            <v>89.1</v>
          </cell>
          <cell r="H23">
            <v>43123.71</v>
          </cell>
          <cell r="I23">
            <v>13079.03</v>
          </cell>
          <cell r="J23" t="str">
            <v>30.32%</v>
          </cell>
        </row>
        <row r="24">
          <cell r="B24">
            <v>746</v>
          </cell>
          <cell r="C24" t="str">
            <v>四川太极大邑县晋原镇内蒙古大道桃源药店</v>
          </cell>
          <cell r="D24" t="str">
            <v>城郊一片</v>
          </cell>
          <cell r="E24" t="str">
            <v>郑红艳 </v>
          </cell>
          <cell r="F24">
            <v>713</v>
          </cell>
          <cell r="G24">
            <v>59.52</v>
          </cell>
          <cell r="H24">
            <v>42438.36</v>
          </cell>
          <cell r="I24">
            <v>11725.66</v>
          </cell>
          <cell r="J24" t="str">
            <v>27.62%</v>
          </cell>
        </row>
        <row r="25">
          <cell r="B25">
            <v>120844</v>
          </cell>
          <cell r="C25" t="str">
            <v>四川太极彭州市致和镇南三环路药店</v>
          </cell>
          <cell r="D25" t="str">
            <v>东门片区</v>
          </cell>
          <cell r="E25" t="str">
            <v>毛静静</v>
          </cell>
          <cell r="F25">
            <v>389</v>
          </cell>
          <cell r="G25">
            <v>104.81</v>
          </cell>
          <cell r="H25">
            <v>40772.34</v>
          </cell>
          <cell r="I25">
            <v>9720.22</v>
          </cell>
          <cell r="J25" t="str">
            <v>23.84%</v>
          </cell>
        </row>
        <row r="26">
          <cell r="B26">
            <v>117184</v>
          </cell>
          <cell r="C26" t="str">
            <v>四川太极锦江区静沙南路药店</v>
          </cell>
          <cell r="D26" t="str">
            <v>东门片区</v>
          </cell>
          <cell r="E26" t="str">
            <v>毛静静</v>
          </cell>
          <cell r="F26">
            <v>520</v>
          </cell>
          <cell r="G26">
            <v>75.54</v>
          </cell>
          <cell r="H26">
            <v>39280.62</v>
          </cell>
          <cell r="I26">
            <v>12151.41</v>
          </cell>
          <cell r="J26" t="str">
            <v>30.93%</v>
          </cell>
        </row>
        <row r="27">
          <cell r="B27">
            <v>514</v>
          </cell>
          <cell r="C27" t="str">
            <v>四川太极新津邓双镇岷江店</v>
          </cell>
          <cell r="D27" t="str">
            <v>新津片</v>
          </cell>
          <cell r="E27" t="str">
            <v>王燕丽</v>
          </cell>
          <cell r="F27">
            <v>422</v>
          </cell>
          <cell r="G27">
            <v>92.85</v>
          </cell>
          <cell r="H27">
            <v>39183.06</v>
          </cell>
          <cell r="I27">
            <v>11790.38</v>
          </cell>
          <cell r="J27" t="str">
            <v>30.09%</v>
          </cell>
        </row>
        <row r="28">
          <cell r="B28">
            <v>114844</v>
          </cell>
          <cell r="C28" t="str">
            <v>四川太极成华区培华东路药店</v>
          </cell>
          <cell r="D28" t="str">
            <v>东门片区</v>
          </cell>
          <cell r="E28" t="str">
            <v>毛静静</v>
          </cell>
          <cell r="F28">
            <v>353</v>
          </cell>
          <cell r="G28">
            <v>109.94</v>
          </cell>
          <cell r="H28">
            <v>38808.11</v>
          </cell>
          <cell r="I28">
            <v>8502.84</v>
          </cell>
          <cell r="J28" t="str">
            <v>21.9%</v>
          </cell>
        </row>
        <row r="29">
          <cell r="B29">
            <v>738</v>
          </cell>
          <cell r="C29" t="str">
            <v>四川太极都江堰市蒲阳路药店</v>
          </cell>
          <cell r="D29" t="str">
            <v>城郊一片</v>
          </cell>
          <cell r="E29" t="str">
            <v>郑红艳 </v>
          </cell>
          <cell r="F29">
            <v>764</v>
          </cell>
          <cell r="G29">
            <v>50.61</v>
          </cell>
          <cell r="H29">
            <v>38668.31</v>
          </cell>
          <cell r="I29">
            <v>9085.92</v>
          </cell>
          <cell r="J29" t="str">
            <v>23.49%</v>
          </cell>
        </row>
        <row r="30">
          <cell r="B30">
            <v>106066</v>
          </cell>
          <cell r="C30" t="str">
            <v>四川太极锦江区梨花街药店</v>
          </cell>
          <cell r="D30" t="str">
            <v>旗舰片区</v>
          </cell>
          <cell r="E30" t="str">
            <v>谭勤娟</v>
          </cell>
          <cell r="F30">
            <v>596</v>
          </cell>
          <cell r="G30">
            <v>64.17</v>
          </cell>
          <cell r="H30">
            <v>38248.1</v>
          </cell>
          <cell r="I30">
            <v>14381.97</v>
          </cell>
          <cell r="J30" t="str">
            <v>37.6%</v>
          </cell>
        </row>
        <row r="31">
          <cell r="B31">
            <v>107658</v>
          </cell>
          <cell r="C31" t="str">
            <v>四川太极新都区新都街道万和北路药店</v>
          </cell>
          <cell r="D31" t="str">
            <v>东门片区</v>
          </cell>
          <cell r="E31" t="str">
            <v>毛静静</v>
          </cell>
          <cell r="F31">
            <v>539</v>
          </cell>
          <cell r="G31">
            <v>70.95</v>
          </cell>
          <cell r="H31">
            <v>38242.62</v>
          </cell>
          <cell r="I31">
            <v>6472.22</v>
          </cell>
          <cell r="J31" t="str">
            <v>16.92%</v>
          </cell>
        </row>
        <row r="32">
          <cell r="B32">
            <v>108656</v>
          </cell>
          <cell r="C32" t="str">
            <v>四川太极新津县五津镇五津西路二药房</v>
          </cell>
          <cell r="D32" t="str">
            <v>新津片</v>
          </cell>
          <cell r="E32" t="str">
            <v>王燕丽</v>
          </cell>
          <cell r="F32">
            <v>249</v>
          </cell>
          <cell r="G32">
            <v>152.98</v>
          </cell>
          <cell r="H32">
            <v>38091.01</v>
          </cell>
          <cell r="I32">
            <v>10439.81</v>
          </cell>
          <cell r="J32" t="str">
            <v>27.4%</v>
          </cell>
        </row>
        <row r="33">
          <cell r="B33">
            <v>359</v>
          </cell>
          <cell r="C33" t="str">
            <v>四川太极枣子巷药店</v>
          </cell>
          <cell r="D33" t="str">
            <v>西门片区</v>
          </cell>
          <cell r="E33" t="str">
            <v>刘琴英</v>
          </cell>
          <cell r="F33">
            <v>397</v>
          </cell>
          <cell r="G33">
            <v>90.48</v>
          </cell>
          <cell r="H33">
            <v>35922.34</v>
          </cell>
          <cell r="I33">
            <v>10932.75</v>
          </cell>
          <cell r="J33" t="str">
            <v>30.43%</v>
          </cell>
        </row>
        <row r="34">
          <cell r="B34">
            <v>373</v>
          </cell>
          <cell r="C34" t="str">
            <v>四川太极通盈街药店</v>
          </cell>
          <cell r="D34" t="str">
            <v>东门片区</v>
          </cell>
          <cell r="E34" t="str">
            <v>毛静静</v>
          </cell>
          <cell r="F34">
            <v>335</v>
          </cell>
          <cell r="G34">
            <v>106.7</v>
          </cell>
          <cell r="H34">
            <v>35745.08</v>
          </cell>
          <cell r="I34">
            <v>9391.93</v>
          </cell>
          <cell r="J34" t="str">
            <v>26.27%</v>
          </cell>
        </row>
        <row r="35">
          <cell r="B35">
            <v>377</v>
          </cell>
          <cell r="C35" t="str">
            <v>四川太极新园大道药店</v>
          </cell>
          <cell r="D35" t="str">
            <v>南门片区</v>
          </cell>
          <cell r="E35" t="str">
            <v>陈冰雪</v>
          </cell>
          <cell r="F35">
            <v>619</v>
          </cell>
          <cell r="G35">
            <v>56.7</v>
          </cell>
          <cell r="H35">
            <v>35097.57</v>
          </cell>
          <cell r="I35">
            <v>10838.45</v>
          </cell>
          <cell r="J35" t="str">
            <v>30.88%</v>
          </cell>
        </row>
        <row r="36">
          <cell r="B36">
            <v>114622</v>
          </cell>
          <cell r="C36" t="str">
            <v>四川太极成华区东昌路一药店</v>
          </cell>
          <cell r="D36" t="str">
            <v>东门片区</v>
          </cell>
          <cell r="E36" t="str">
            <v>毛静静</v>
          </cell>
          <cell r="F36">
            <v>483</v>
          </cell>
          <cell r="G36">
            <v>71.88</v>
          </cell>
          <cell r="H36">
            <v>34717.92</v>
          </cell>
          <cell r="I36">
            <v>10108.08</v>
          </cell>
          <cell r="J36" t="str">
            <v>29.11%</v>
          </cell>
        </row>
        <row r="37">
          <cell r="B37">
            <v>111219</v>
          </cell>
          <cell r="C37" t="str">
            <v>四川太极金牛区花照壁药店</v>
          </cell>
          <cell r="D37" t="str">
            <v>西门片区</v>
          </cell>
          <cell r="E37" t="str">
            <v>刘琴英</v>
          </cell>
          <cell r="F37">
            <v>450</v>
          </cell>
          <cell r="G37">
            <v>76.82</v>
          </cell>
          <cell r="H37">
            <v>34569.93</v>
          </cell>
          <cell r="I37">
            <v>11273.25</v>
          </cell>
          <cell r="J37" t="str">
            <v>32.6%</v>
          </cell>
        </row>
        <row r="38">
          <cell r="B38">
            <v>138202</v>
          </cell>
          <cell r="C38" t="str">
            <v>雅安市医雅安市太极智慧云医药科技有限公司药科技有限公司</v>
          </cell>
          <cell r="D38" t="str">
            <v>南门片区</v>
          </cell>
          <cell r="E38" t="str">
            <v>陈冰雪</v>
          </cell>
          <cell r="F38">
            <v>318</v>
          </cell>
          <cell r="G38">
            <v>108.53</v>
          </cell>
          <cell r="H38">
            <v>34512.37</v>
          </cell>
          <cell r="I38">
            <v>10857.8</v>
          </cell>
          <cell r="J38" t="str">
            <v>31.46%</v>
          </cell>
        </row>
        <row r="39">
          <cell r="B39">
            <v>103198</v>
          </cell>
          <cell r="C39" t="str">
            <v>四川太极青羊区贝森北路药店</v>
          </cell>
          <cell r="D39" t="str">
            <v>西门片区</v>
          </cell>
          <cell r="E39" t="str">
            <v>刘琴英</v>
          </cell>
          <cell r="F39">
            <v>636</v>
          </cell>
          <cell r="G39">
            <v>54.17</v>
          </cell>
          <cell r="H39">
            <v>34449.85</v>
          </cell>
          <cell r="I39">
            <v>10122.63</v>
          </cell>
          <cell r="J39" t="str">
            <v>29.38%</v>
          </cell>
        </row>
        <row r="40">
          <cell r="B40">
            <v>511</v>
          </cell>
          <cell r="C40" t="str">
            <v>四川太极成华杉板桥南一路店</v>
          </cell>
          <cell r="D40" t="str">
            <v>东门片区</v>
          </cell>
          <cell r="E40" t="str">
            <v>毛静静</v>
          </cell>
          <cell r="F40">
            <v>336</v>
          </cell>
          <cell r="G40">
            <v>101.98</v>
          </cell>
          <cell r="H40">
            <v>34266.53</v>
          </cell>
          <cell r="I40">
            <v>5921.35</v>
          </cell>
          <cell r="J40" t="str">
            <v>17.28%</v>
          </cell>
        </row>
        <row r="41">
          <cell r="B41">
            <v>747</v>
          </cell>
          <cell r="C41" t="str">
            <v>四川太极郫县郫筒镇一环路东南段药店</v>
          </cell>
          <cell r="D41" t="str">
            <v>西门片区</v>
          </cell>
          <cell r="E41" t="str">
            <v>刘琴英</v>
          </cell>
          <cell r="F41">
            <v>369</v>
          </cell>
          <cell r="G41">
            <v>92.4</v>
          </cell>
          <cell r="H41">
            <v>34096.19</v>
          </cell>
          <cell r="I41">
            <v>8905.88</v>
          </cell>
          <cell r="J41" t="str">
            <v>26.11%</v>
          </cell>
        </row>
        <row r="42">
          <cell r="B42">
            <v>104428</v>
          </cell>
          <cell r="C42" t="str">
            <v>四川太极崇州市崇阳镇永康东路药店 </v>
          </cell>
          <cell r="D42" t="str">
            <v>崇州片区</v>
          </cell>
          <cell r="E42" t="str">
            <v>胡建梅</v>
          </cell>
          <cell r="F42">
            <v>437</v>
          </cell>
          <cell r="G42">
            <v>77.56</v>
          </cell>
          <cell r="H42">
            <v>33893.36</v>
          </cell>
          <cell r="I42">
            <v>9198.18</v>
          </cell>
          <cell r="J42" t="str">
            <v>27.13%</v>
          </cell>
        </row>
        <row r="43">
          <cell r="B43">
            <v>724</v>
          </cell>
          <cell r="C43" t="str">
            <v>四川太极锦江区观音桥街药店</v>
          </cell>
          <cell r="D43" t="str">
            <v>东门片区</v>
          </cell>
          <cell r="E43" t="str">
            <v>毛静静</v>
          </cell>
          <cell r="F43">
            <v>467</v>
          </cell>
          <cell r="G43">
            <v>70.29</v>
          </cell>
          <cell r="H43">
            <v>32825.43</v>
          </cell>
          <cell r="I43">
            <v>5747.67</v>
          </cell>
          <cell r="J43" t="str">
            <v>17.5%</v>
          </cell>
        </row>
        <row r="44">
          <cell r="B44">
            <v>712</v>
          </cell>
          <cell r="C44" t="str">
            <v>四川太极成华区华泰路药店</v>
          </cell>
          <cell r="D44" t="str">
            <v>东门片区</v>
          </cell>
          <cell r="E44" t="str">
            <v>毛静静</v>
          </cell>
          <cell r="F44">
            <v>527</v>
          </cell>
          <cell r="G44">
            <v>60.86</v>
          </cell>
          <cell r="H44">
            <v>32074.64</v>
          </cell>
          <cell r="I44">
            <v>11037.69</v>
          </cell>
          <cell r="J44" t="str">
            <v>34.41%</v>
          </cell>
        </row>
        <row r="45">
          <cell r="B45">
            <v>587</v>
          </cell>
          <cell r="C45" t="str">
            <v>四川太极都江堰景中路店</v>
          </cell>
          <cell r="D45" t="str">
            <v>城郊一片</v>
          </cell>
          <cell r="E45" t="str">
            <v>郑红艳 </v>
          </cell>
          <cell r="F45">
            <v>321</v>
          </cell>
          <cell r="G45">
            <v>99.59</v>
          </cell>
          <cell r="H45">
            <v>31967.18</v>
          </cell>
          <cell r="I45">
            <v>8946.65</v>
          </cell>
          <cell r="J45" t="str">
            <v>27.98%</v>
          </cell>
        </row>
        <row r="46">
          <cell r="B46">
            <v>513</v>
          </cell>
          <cell r="C46" t="str">
            <v>四川太极武侯区顺和街店</v>
          </cell>
          <cell r="D46" t="str">
            <v>西门片区</v>
          </cell>
          <cell r="E46" t="str">
            <v>刘琴英</v>
          </cell>
          <cell r="F46">
            <v>381</v>
          </cell>
          <cell r="G46">
            <v>82.85</v>
          </cell>
          <cell r="H46">
            <v>31567.53</v>
          </cell>
          <cell r="I46">
            <v>9315.24</v>
          </cell>
          <cell r="J46" t="str">
            <v>29.5%</v>
          </cell>
        </row>
        <row r="47">
          <cell r="B47">
            <v>107728</v>
          </cell>
          <cell r="C47" t="str">
            <v>四川太极大邑县晋原镇北街药店</v>
          </cell>
          <cell r="D47" t="str">
            <v>城郊一片</v>
          </cell>
          <cell r="E47" t="str">
            <v>郑红艳 </v>
          </cell>
          <cell r="F47">
            <v>286</v>
          </cell>
          <cell r="G47">
            <v>109.95</v>
          </cell>
          <cell r="H47">
            <v>31446.9</v>
          </cell>
          <cell r="I47">
            <v>7052.51</v>
          </cell>
          <cell r="J47" t="str">
            <v>22.42%</v>
          </cell>
        </row>
        <row r="48">
          <cell r="B48">
            <v>585</v>
          </cell>
          <cell r="C48" t="str">
            <v>四川太极成华区羊子山西路药店（兴元华盛）</v>
          </cell>
          <cell r="D48" t="str">
            <v>东门片区</v>
          </cell>
          <cell r="E48" t="str">
            <v>毛静静</v>
          </cell>
          <cell r="F48">
            <v>412</v>
          </cell>
          <cell r="G48">
            <v>75.67</v>
          </cell>
          <cell r="H48">
            <v>31177.96</v>
          </cell>
          <cell r="I48">
            <v>8721.7</v>
          </cell>
          <cell r="J48" t="str">
            <v>27.97%</v>
          </cell>
        </row>
        <row r="49">
          <cell r="B49">
            <v>379</v>
          </cell>
          <cell r="C49" t="str">
            <v>四川太极土龙路药店</v>
          </cell>
          <cell r="D49" t="str">
            <v>西门片区</v>
          </cell>
          <cell r="E49" t="str">
            <v>刘琴英</v>
          </cell>
          <cell r="F49">
            <v>367</v>
          </cell>
          <cell r="G49">
            <v>84.82</v>
          </cell>
          <cell r="H49">
            <v>31127.24</v>
          </cell>
          <cell r="I49">
            <v>6429.2</v>
          </cell>
          <cell r="J49" t="str">
            <v>20.65%</v>
          </cell>
        </row>
        <row r="50">
          <cell r="B50">
            <v>539</v>
          </cell>
          <cell r="C50" t="str">
            <v>四川太极大邑县晋原镇子龙路店</v>
          </cell>
          <cell r="D50" t="str">
            <v>城郊一片</v>
          </cell>
          <cell r="E50" t="str">
            <v>郑红艳 </v>
          </cell>
          <cell r="F50">
            <v>357</v>
          </cell>
          <cell r="G50">
            <v>85.55</v>
          </cell>
          <cell r="H50">
            <v>30541.38</v>
          </cell>
          <cell r="I50">
            <v>8392.93</v>
          </cell>
          <cell r="J50" t="str">
            <v>27.48%</v>
          </cell>
        </row>
        <row r="51">
          <cell r="B51">
            <v>111400</v>
          </cell>
          <cell r="C51" t="str">
            <v>四川太极邛崃市文君街道杏林路药店</v>
          </cell>
          <cell r="D51" t="str">
            <v>城郊一片</v>
          </cell>
          <cell r="E51" t="str">
            <v>郑红艳 </v>
          </cell>
          <cell r="F51">
            <v>298</v>
          </cell>
          <cell r="G51">
            <v>98.52</v>
          </cell>
          <cell r="H51">
            <v>29357.64</v>
          </cell>
          <cell r="I51">
            <v>9357.57</v>
          </cell>
          <cell r="J51" t="str">
            <v>31.87%</v>
          </cell>
        </row>
        <row r="52">
          <cell r="B52">
            <v>106399</v>
          </cell>
          <cell r="C52" t="str">
            <v>四川太极青羊区蜀辉路药店</v>
          </cell>
          <cell r="D52" t="str">
            <v>南门片区</v>
          </cell>
          <cell r="E52" t="str">
            <v>陈冰雪</v>
          </cell>
          <cell r="F52">
            <v>373</v>
          </cell>
          <cell r="G52">
            <v>78.56</v>
          </cell>
          <cell r="H52">
            <v>29302.79</v>
          </cell>
          <cell r="I52">
            <v>7409.58</v>
          </cell>
          <cell r="J52" t="str">
            <v>25.28%</v>
          </cell>
        </row>
        <row r="53">
          <cell r="B53">
            <v>308</v>
          </cell>
          <cell r="C53" t="str">
            <v>四川太极红星店</v>
          </cell>
          <cell r="D53" t="str">
            <v>旗舰片区</v>
          </cell>
          <cell r="E53" t="str">
            <v>谭勤娟</v>
          </cell>
          <cell r="F53">
            <v>286</v>
          </cell>
          <cell r="G53">
            <v>102.38</v>
          </cell>
          <cell r="H53">
            <v>29281.5</v>
          </cell>
          <cell r="I53">
            <v>7929.73</v>
          </cell>
          <cell r="J53" t="str">
            <v>27.08%</v>
          </cell>
        </row>
        <row r="54">
          <cell r="B54">
            <v>709</v>
          </cell>
          <cell r="C54" t="str">
            <v>四川太极新都区马超东路店</v>
          </cell>
          <cell r="D54" t="str">
            <v>东门片区</v>
          </cell>
          <cell r="E54" t="str">
            <v>毛静静</v>
          </cell>
          <cell r="F54">
            <v>288</v>
          </cell>
          <cell r="G54">
            <v>98.46</v>
          </cell>
          <cell r="H54">
            <v>28356.28</v>
          </cell>
          <cell r="I54">
            <v>6104.38</v>
          </cell>
          <cell r="J54" t="str">
            <v>21.52%</v>
          </cell>
        </row>
        <row r="55">
          <cell r="B55">
            <v>744</v>
          </cell>
          <cell r="C55" t="str">
            <v>四川太极武侯区科华街药店</v>
          </cell>
          <cell r="D55" t="str">
            <v>旗舰片区</v>
          </cell>
          <cell r="E55" t="str">
            <v>谭勤娟</v>
          </cell>
          <cell r="F55">
            <v>271</v>
          </cell>
          <cell r="G55">
            <v>104.52</v>
          </cell>
          <cell r="H55">
            <v>28323.86</v>
          </cell>
          <cell r="I55">
            <v>5558.12</v>
          </cell>
          <cell r="J55" t="str">
            <v>19.62%</v>
          </cell>
        </row>
        <row r="56">
          <cell r="B56">
            <v>367</v>
          </cell>
          <cell r="C56" t="str">
            <v>四川太极金带街药店</v>
          </cell>
          <cell r="D56" t="str">
            <v>崇州片区</v>
          </cell>
          <cell r="E56" t="str">
            <v>胡建梅</v>
          </cell>
          <cell r="F56">
            <v>350</v>
          </cell>
          <cell r="G56">
            <v>80.69</v>
          </cell>
          <cell r="H56">
            <v>28241.25</v>
          </cell>
          <cell r="I56">
            <v>6293.02</v>
          </cell>
          <cell r="J56" t="str">
            <v>22.28%</v>
          </cell>
        </row>
        <row r="57">
          <cell r="B57">
            <v>102565</v>
          </cell>
          <cell r="C57" t="str">
            <v>四川太极武侯区佳灵路药店</v>
          </cell>
          <cell r="D57" t="str">
            <v>西门片区</v>
          </cell>
          <cell r="E57" t="str">
            <v>刘琴英</v>
          </cell>
          <cell r="F57">
            <v>564</v>
          </cell>
          <cell r="G57">
            <v>49.97</v>
          </cell>
          <cell r="H57">
            <v>28184.48</v>
          </cell>
          <cell r="I57">
            <v>8426.88</v>
          </cell>
          <cell r="J57" t="str">
            <v>29.89%</v>
          </cell>
        </row>
        <row r="58">
          <cell r="B58">
            <v>717</v>
          </cell>
          <cell r="C58" t="str">
            <v>四川太极大邑县晋原镇通达东路五段药店</v>
          </cell>
          <cell r="D58" t="str">
            <v>城郊一片</v>
          </cell>
          <cell r="E58" t="str">
            <v>郑红艳 </v>
          </cell>
          <cell r="F58">
            <v>344</v>
          </cell>
          <cell r="G58">
            <v>81.47</v>
          </cell>
          <cell r="H58">
            <v>28025.83</v>
          </cell>
          <cell r="I58">
            <v>7715.5</v>
          </cell>
          <cell r="J58" t="str">
            <v>27.52%</v>
          </cell>
        </row>
        <row r="59">
          <cell r="B59">
            <v>297863</v>
          </cell>
          <cell r="C59" t="str">
            <v>四川太极大药房连锁有限公司锦江区大田坎街药店</v>
          </cell>
          <cell r="D59" t="str">
            <v>东门片区</v>
          </cell>
          <cell r="E59" t="str">
            <v>毛静静</v>
          </cell>
          <cell r="F59">
            <v>361</v>
          </cell>
          <cell r="G59">
            <v>77.56</v>
          </cell>
          <cell r="H59">
            <v>27997.71</v>
          </cell>
          <cell r="I59">
            <v>6523.47</v>
          </cell>
          <cell r="J59" t="str">
            <v>23.3%</v>
          </cell>
        </row>
        <row r="60">
          <cell r="B60">
            <v>119263</v>
          </cell>
          <cell r="C60" t="str">
            <v>四川太极青羊区蜀源路药店</v>
          </cell>
          <cell r="D60" t="str">
            <v>南门片区</v>
          </cell>
          <cell r="E60" t="str">
            <v>陈冰雪</v>
          </cell>
          <cell r="F60">
            <v>273</v>
          </cell>
          <cell r="G60">
            <v>102.47</v>
          </cell>
          <cell r="H60">
            <v>27974.01</v>
          </cell>
          <cell r="I60">
            <v>8505.89</v>
          </cell>
          <cell r="J60" t="str">
            <v>30.4%</v>
          </cell>
        </row>
        <row r="61">
          <cell r="B61">
            <v>517</v>
          </cell>
          <cell r="C61" t="str">
            <v>四川太极青羊区北东街店</v>
          </cell>
          <cell r="D61" t="str">
            <v>西门片区</v>
          </cell>
          <cell r="E61" t="str">
            <v>刘琴英</v>
          </cell>
          <cell r="F61">
            <v>311</v>
          </cell>
          <cell r="G61">
            <v>88.53</v>
          </cell>
          <cell r="H61">
            <v>27532.28</v>
          </cell>
          <cell r="I61">
            <v>8633.9</v>
          </cell>
          <cell r="J61" t="str">
            <v>31.35%</v>
          </cell>
        </row>
        <row r="62">
          <cell r="B62">
            <v>103639</v>
          </cell>
          <cell r="C62" t="str">
            <v>四川太极成华区金马河路药店</v>
          </cell>
          <cell r="D62" t="str">
            <v>南门片区</v>
          </cell>
          <cell r="E62" t="str">
            <v>陈冰雪</v>
          </cell>
          <cell r="F62">
            <v>393</v>
          </cell>
          <cell r="G62">
            <v>69.49</v>
          </cell>
          <cell r="H62">
            <v>27308.3</v>
          </cell>
          <cell r="I62">
            <v>7282.19</v>
          </cell>
          <cell r="J62" t="str">
            <v>26.66%</v>
          </cell>
        </row>
        <row r="63">
          <cell r="B63">
            <v>515</v>
          </cell>
          <cell r="C63" t="str">
            <v>四川太极成华区崔家店路药店</v>
          </cell>
          <cell r="D63" t="str">
            <v>东门片区</v>
          </cell>
          <cell r="E63" t="str">
            <v>毛静静</v>
          </cell>
          <cell r="F63">
            <v>423</v>
          </cell>
          <cell r="G63">
            <v>63.96</v>
          </cell>
          <cell r="H63">
            <v>27054.2</v>
          </cell>
          <cell r="I63">
            <v>6774.17</v>
          </cell>
          <cell r="J63" t="str">
            <v>25.03%</v>
          </cell>
        </row>
        <row r="64">
          <cell r="B64">
            <v>391</v>
          </cell>
          <cell r="C64" t="str">
            <v>四川太极金丝街药店</v>
          </cell>
          <cell r="D64" t="str">
            <v>西门片区</v>
          </cell>
          <cell r="E64" t="str">
            <v>刘琴英</v>
          </cell>
          <cell r="F64">
            <v>517</v>
          </cell>
          <cell r="G64">
            <v>52.28</v>
          </cell>
          <cell r="H64">
            <v>27028.2</v>
          </cell>
          <cell r="I64">
            <v>10912.31</v>
          </cell>
          <cell r="J64" t="str">
            <v>40.37%</v>
          </cell>
        </row>
        <row r="65">
          <cell r="B65">
            <v>105267</v>
          </cell>
          <cell r="C65" t="str">
            <v>四川太极金牛区蜀汉路药店</v>
          </cell>
          <cell r="D65" t="str">
            <v>西门片区</v>
          </cell>
          <cell r="E65" t="str">
            <v>刘琴英</v>
          </cell>
          <cell r="F65">
            <v>422</v>
          </cell>
          <cell r="G65">
            <v>63.18</v>
          </cell>
          <cell r="H65">
            <v>26660.97</v>
          </cell>
          <cell r="I65">
            <v>6798.05</v>
          </cell>
          <cell r="J65" t="str">
            <v>25.49%</v>
          </cell>
        </row>
        <row r="66">
          <cell r="B66">
            <v>329</v>
          </cell>
          <cell r="C66" t="str">
            <v>四川太极温江店</v>
          </cell>
          <cell r="D66" t="str">
            <v>南门片区</v>
          </cell>
          <cell r="E66" t="str">
            <v>陈冰雪</v>
          </cell>
          <cell r="F66">
            <v>261</v>
          </cell>
          <cell r="G66">
            <v>100.19</v>
          </cell>
          <cell r="H66">
            <v>26149.09</v>
          </cell>
          <cell r="I66">
            <v>7777.07</v>
          </cell>
          <cell r="J66" t="str">
            <v>29.74%</v>
          </cell>
        </row>
        <row r="67">
          <cell r="B67">
            <v>114069</v>
          </cell>
          <cell r="C67" t="str">
            <v>四川太极大药房连锁有限公司成都高新区天久南巷药店</v>
          </cell>
          <cell r="D67" t="str">
            <v>南门片区</v>
          </cell>
          <cell r="E67" t="str">
            <v>陈冰雪</v>
          </cell>
          <cell r="F67">
            <v>361</v>
          </cell>
          <cell r="G67">
            <v>71.99</v>
          </cell>
          <cell r="H67">
            <v>25987.11</v>
          </cell>
          <cell r="I67">
            <v>4248.14</v>
          </cell>
          <cell r="J67" t="str">
            <v>16.34%</v>
          </cell>
        </row>
        <row r="68">
          <cell r="B68">
            <v>108277</v>
          </cell>
          <cell r="C68" t="str">
            <v>四川太极金牛区银沙路药店</v>
          </cell>
          <cell r="D68" t="str">
            <v>西门片区</v>
          </cell>
          <cell r="E68" t="str">
            <v>刘琴英</v>
          </cell>
          <cell r="F68">
            <v>364</v>
          </cell>
          <cell r="G68">
            <v>71.29</v>
          </cell>
          <cell r="H68">
            <v>25948.05</v>
          </cell>
          <cell r="I68">
            <v>7107.32</v>
          </cell>
          <cell r="J68" t="str">
            <v>27.39%</v>
          </cell>
        </row>
        <row r="69">
          <cell r="B69">
            <v>357</v>
          </cell>
          <cell r="C69" t="str">
            <v>四川太极清江东路药店</v>
          </cell>
          <cell r="D69" t="str">
            <v>西门片区</v>
          </cell>
          <cell r="E69" t="str">
            <v>刘琴英</v>
          </cell>
          <cell r="F69">
            <v>248</v>
          </cell>
          <cell r="G69">
            <v>104.37</v>
          </cell>
          <cell r="H69">
            <v>25882.84</v>
          </cell>
          <cell r="I69">
            <v>6579.65</v>
          </cell>
          <cell r="J69" t="str">
            <v>25.42%</v>
          </cell>
        </row>
        <row r="70">
          <cell r="B70">
            <v>114286</v>
          </cell>
          <cell r="C70" t="str">
            <v>四川太极青羊区光华北五路药店</v>
          </cell>
          <cell r="D70" t="str">
            <v>南门片区</v>
          </cell>
          <cell r="E70" t="str">
            <v>陈冰雪</v>
          </cell>
          <cell r="F70">
            <v>318</v>
          </cell>
          <cell r="G70">
            <v>79.85</v>
          </cell>
          <cell r="H70">
            <v>25393.48</v>
          </cell>
          <cell r="I70">
            <v>5372.21</v>
          </cell>
          <cell r="J70" t="str">
            <v>21.15%</v>
          </cell>
        </row>
        <row r="71">
          <cell r="B71">
            <v>105910</v>
          </cell>
          <cell r="C71" t="str">
            <v>四川太极高新区紫薇东路药店</v>
          </cell>
          <cell r="D71" t="str">
            <v>旗舰片区</v>
          </cell>
          <cell r="E71" t="str">
            <v>谭勤娟</v>
          </cell>
          <cell r="F71">
            <v>364</v>
          </cell>
          <cell r="G71">
            <v>69.39</v>
          </cell>
          <cell r="H71">
            <v>25258.04</v>
          </cell>
          <cell r="I71">
            <v>6544.03</v>
          </cell>
          <cell r="J71" t="str">
            <v>25.9%</v>
          </cell>
        </row>
        <row r="72">
          <cell r="B72">
            <v>572</v>
          </cell>
          <cell r="C72" t="str">
            <v>四川太极郫县郫筒镇东大街药店</v>
          </cell>
          <cell r="D72" t="str">
            <v>西门片区</v>
          </cell>
          <cell r="E72" t="str">
            <v>刘琴英</v>
          </cell>
          <cell r="F72">
            <v>291</v>
          </cell>
          <cell r="G72">
            <v>86.73</v>
          </cell>
          <cell r="H72">
            <v>25237.32</v>
          </cell>
          <cell r="I72">
            <v>5775.7</v>
          </cell>
          <cell r="J72" t="str">
            <v>22.88%</v>
          </cell>
        </row>
        <row r="73">
          <cell r="B73">
            <v>598</v>
          </cell>
          <cell r="C73" t="str">
            <v>四川太极锦江区水杉街药店</v>
          </cell>
          <cell r="D73" t="str">
            <v>东门片区</v>
          </cell>
          <cell r="E73" t="str">
            <v>毛静静</v>
          </cell>
          <cell r="F73">
            <v>362</v>
          </cell>
          <cell r="G73">
            <v>69.52</v>
          </cell>
          <cell r="H73">
            <v>25166.93</v>
          </cell>
          <cell r="I73">
            <v>7791.69</v>
          </cell>
          <cell r="J73" t="str">
            <v>30.96%</v>
          </cell>
        </row>
        <row r="74">
          <cell r="B74">
            <v>118074</v>
          </cell>
          <cell r="C74" t="str">
            <v>四川太极高新区泰和二街药店</v>
          </cell>
          <cell r="D74" t="str">
            <v>南门片区</v>
          </cell>
          <cell r="E74" t="str">
            <v>陈冰雪</v>
          </cell>
          <cell r="F74">
            <v>377</v>
          </cell>
          <cell r="G74">
            <v>66.63</v>
          </cell>
          <cell r="H74">
            <v>25119.67</v>
          </cell>
          <cell r="I74">
            <v>7579.05</v>
          </cell>
          <cell r="J74" t="str">
            <v>30.17%</v>
          </cell>
        </row>
        <row r="75">
          <cell r="B75">
            <v>387</v>
          </cell>
          <cell r="C75" t="str">
            <v>四川太极新乐中街药店</v>
          </cell>
          <cell r="D75" t="str">
            <v>南门片区</v>
          </cell>
          <cell r="E75" t="str">
            <v>陈冰雪</v>
          </cell>
          <cell r="F75">
            <v>372</v>
          </cell>
          <cell r="G75">
            <v>66.84</v>
          </cell>
          <cell r="H75">
            <v>24866.1</v>
          </cell>
          <cell r="I75">
            <v>6766.21</v>
          </cell>
          <cell r="J75" t="str">
            <v>27.21%</v>
          </cell>
        </row>
        <row r="76">
          <cell r="B76">
            <v>113008</v>
          </cell>
          <cell r="C76" t="str">
            <v>四川太极大药房连锁有限公司成都高新区尚锦路药店</v>
          </cell>
          <cell r="D76" t="str">
            <v>西门片区</v>
          </cell>
          <cell r="E76" t="str">
            <v>刘琴英</v>
          </cell>
          <cell r="F76">
            <v>266</v>
          </cell>
          <cell r="G76">
            <v>92.99</v>
          </cell>
          <cell r="H76">
            <v>24735.87</v>
          </cell>
          <cell r="I76">
            <v>5078.36</v>
          </cell>
          <cell r="J76" t="str">
            <v>20.53%</v>
          </cell>
        </row>
        <row r="77">
          <cell r="B77">
            <v>102934</v>
          </cell>
          <cell r="C77" t="str">
            <v>四川太极金牛区银河北街药店</v>
          </cell>
          <cell r="D77" t="str">
            <v>西门片区</v>
          </cell>
          <cell r="E77" t="str">
            <v>刘琴英</v>
          </cell>
          <cell r="F77">
            <v>296</v>
          </cell>
          <cell r="G77">
            <v>81.17</v>
          </cell>
          <cell r="H77">
            <v>24027.53</v>
          </cell>
          <cell r="I77">
            <v>7384.44</v>
          </cell>
          <cell r="J77" t="str">
            <v>30.73%</v>
          </cell>
        </row>
        <row r="78">
          <cell r="B78">
            <v>106865</v>
          </cell>
          <cell r="C78" t="str">
            <v>四川太极武侯区丝竹路药店</v>
          </cell>
          <cell r="D78" t="str">
            <v>旗舰片区</v>
          </cell>
          <cell r="E78" t="str">
            <v>谭勤娟</v>
          </cell>
          <cell r="F78">
            <v>225</v>
          </cell>
          <cell r="G78">
            <v>104.69</v>
          </cell>
          <cell r="H78">
            <v>23554.67</v>
          </cell>
          <cell r="I78">
            <v>6050.55</v>
          </cell>
          <cell r="J78" t="str">
            <v>25.68%</v>
          </cell>
        </row>
        <row r="79">
          <cell r="B79">
            <v>713</v>
          </cell>
          <cell r="C79" t="str">
            <v>四川太极都江堰聚源镇药店</v>
          </cell>
          <cell r="D79" t="str">
            <v>城郊一片</v>
          </cell>
          <cell r="E79" t="str">
            <v>郑红艳 </v>
          </cell>
          <cell r="F79">
            <v>243</v>
          </cell>
          <cell r="G79">
            <v>96.91</v>
          </cell>
          <cell r="H79">
            <v>23548.81</v>
          </cell>
          <cell r="I79">
            <v>6988.44</v>
          </cell>
          <cell r="J79" t="str">
            <v>29.67%</v>
          </cell>
        </row>
        <row r="80">
          <cell r="B80">
            <v>704</v>
          </cell>
          <cell r="C80" t="str">
            <v>四川太极都江堰奎光路中段药店</v>
          </cell>
          <cell r="D80" t="str">
            <v>城郊一片</v>
          </cell>
          <cell r="E80" t="str">
            <v>郑红艳 </v>
          </cell>
          <cell r="F80">
            <v>340</v>
          </cell>
          <cell r="G80">
            <v>68.46</v>
          </cell>
          <cell r="H80">
            <v>23277.02</v>
          </cell>
          <cell r="I80">
            <v>7773.88</v>
          </cell>
          <cell r="J80" t="str">
            <v>33.39%</v>
          </cell>
        </row>
        <row r="81">
          <cell r="B81">
            <v>101453</v>
          </cell>
          <cell r="C81" t="str">
            <v>四川太极温江区公平街道江安路药店</v>
          </cell>
          <cell r="D81" t="str">
            <v>南门片区</v>
          </cell>
          <cell r="E81" t="str">
            <v>陈冰雪</v>
          </cell>
          <cell r="F81">
            <v>344</v>
          </cell>
          <cell r="G81">
            <v>67.02</v>
          </cell>
          <cell r="H81">
            <v>23053.37</v>
          </cell>
          <cell r="I81">
            <v>7056.31</v>
          </cell>
          <cell r="J81" t="str">
            <v>30.6%</v>
          </cell>
        </row>
        <row r="82">
          <cell r="B82">
            <v>116919</v>
          </cell>
          <cell r="C82" t="str">
            <v>四川太极武侯区科华北路药店</v>
          </cell>
          <cell r="D82" t="str">
            <v>旗舰片区</v>
          </cell>
          <cell r="E82" t="str">
            <v>谭勤娟</v>
          </cell>
          <cell r="F82">
            <v>374</v>
          </cell>
          <cell r="G82">
            <v>61.55</v>
          </cell>
          <cell r="H82">
            <v>23020.29</v>
          </cell>
          <cell r="I82">
            <v>8835.66</v>
          </cell>
          <cell r="J82" t="str">
            <v>38.38%</v>
          </cell>
        </row>
        <row r="83">
          <cell r="B83">
            <v>706</v>
          </cell>
          <cell r="C83" t="str">
            <v>四川太极都江堰幸福镇翔凤路药店</v>
          </cell>
          <cell r="D83" t="str">
            <v>城郊一片</v>
          </cell>
          <cell r="E83" t="str">
            <v>郑红艳 </v>
          </cell>
          <cell r="F83">
            <v>276</v>
          </cell>
          <cell r="G83">
            <v>82.96</v>
          </cell>
          <cell r="H83">
            <v>22897.97</v>
          </cell>
          <cell r="I83">
            <v>7523.28</v>
          </cell>
          <cell r="J83" t="str">
            <v>32.85%</v>
          </cell>
        </row>
        <row r="84">
          <cell r="B84">
            <v>754</v>
          </cell>
          <cell r="C84" t="str">
            <v>四川太极大药房连锁有限公司崇州市崇阳镇尚贤坊街药店</v>
          </cell>
          <cell r="D84" t="str">
            <v>崇州片区</v>
          </cell>
          <cell r="E84" t="str">
            <v>胡建梅</v>
          </cell>
          <cell r="F84">
            <v>201</v>
          </cell>
          <cell r="G84">
            <v>113.12</v>
          </cell>
          <cell r="H84">
            <v>22736.26</v>
          </cell>
          <cell r="I84">
            <v>6020.53</v>
          </cell>
          <cell r="J84" t="str">
            <v>26.47%</v>
          </cell>
        </row>
        <row r="85">
          <cell r="B85">
            <v>710</v>
          </cell>
          <cell r="C85" t="str">
            <v>四川太极都江堰市蒲阳镇堰问道西路药店</v>
          </cell>
          <cell r="D85" t="str">
            <v>城郊一片</v>
          </cell>
          <cell r="E85" t="str">
            <v>郑红艳 </v>
          </cell>
          <cell r="F85">
            <v>348</v>
          </cell>
          <cell r="G85">
            <v>64.35</v>
          </cell>
          <cell r="H85">
            <v>22394.34</v>
          </cell>
          <cell r="I85">
            <v>7559.75</v>
          </cell>
          <cell r="J85" t="str">
            <v>33.75%</v>
          </cell>
        </row>
        <row r="86">
          <cell r="B86">
            <v>578</v>
          </cell>
          <cell r="C86" t="str">
            <v>四川太极成华区华油路药店</v>
          </cell>
          <cell r="D86" t="str">
            <v>东门片区</v>
          </cell>
          <cell r="E86" t="str">
            <v>毛静静</v>
          </cell>
          <cell r="F86">
            <v>333</v>
          </cell>
          <cell r="G86">
            <v>66.34</v>
          </cell>
          <cell r="H86">
            <v>22092.66</v>
          </cell>
          <cell r="I86">
            <v>6976.37</v>
          </cell>
          <cell r="J86" t="str">
            <v>31.57%</v>
          </cell>
        </row>
        <row r="87">
          <cell r="B87">
            <v>113833</v>
          </cell>
          <cell r="C87" t="str">
            <v>四川太极青羊区光华西一路药店</v>
          </cell>
          <cell r="D87" t="str">
            <v>南门片区</v>
          </cell>
          <cell r="E87" t="str">
            <v>陈冰雪</v>
          </cell>
          <cell r="F87">
            <v>362</v>
          </cell>
          <cell r="G87">
            <v>60.2</v>
          </cell>
          <cell r="H87">
            <v>21794.04</v>
          </cell>
          <cell r="I87">
            <v>8043.13</v>
          </cell>
          <cell r="J87" t="str">
            <v>36.9%</v>
          </cell>
        </row>
        <row r="88">
          <cell r="B88">
            <v>748</v>
          </cell>
          <cell r="C88" t="str">
            <v>四川太极大邑县晋原镇东街药店</v>
          </cell>
          <cell r="D88" t="str">
            <v>城郊一片</v>
          </cell>
          <cell r="E88" t="str">
            <v>郑红艳 </v>
          </cell>
          <cell r="F88">
            <v>268</v>
          </cell>
          <cell r="G88">
            <v>79.4</v>
          </cell>
          <cell r="H88">
            <v>21279.75</v>
          </cell>
          <cell r="I88">
            <v>6224.82</v>
          </cell>
          <cell r="J88" t="str">
            <v>29.25%</v>
          </cell>
        </row>
        <row r="89">
          <cell r="B89">
            <v>114848</v>
          </cell>
          <cell r="C89" t="str">
            <v>四川太极大药房连锁有限公司成都高新区吉瑞三路二药房</v>
          </cell>
          <cell r="D89" t="str">
            <v>南门片区</v>
          </cell>
          <cell r="E89" t="str">
            <v>陈冰雪</v>
          </cell>
          <cell r="F89">
            <v>390</v>
          </cell>
          <cell r="G89">
            <v>53.72</v>
          </cell>
          <cell r="H89">
            <v>20949.66</v>
          </cell>
          <cell r="I89">
            <v>6596.04</v>
          </cell>
          <cell r="J89" t="str">
            <v>31.48%</v>
          </cell>
        </row>
        <row r="90">
          <cell r="B90">
            <v>740</v>
          </cell>
          <cell r="C90" t="str">
            <v>四川太极成华区华康路药店</v>
          </cell>
          <cell r="D90" t="str">
            <v>东门片区</v>
          </cell>
          <cell r="E90" t="str">
            <v>毛静静</v>
          </cell>
          <cell r="F90">
            <v>253</v>
          </cell>
          <cell r="G90">
            <v>82.08</v>
          </cell>
          <cell r="H90">
            <v>20766.72</v>
          </cell>
          <cell r="I90">
            <v>5824.32</v>
          </cell>
          <cell r="J90" t="str">
            <v>28.04%</v>
          </cell>
        </row>
        <row r="91">
          <cell r="B91">
            <v>116482</v>
          </cell>
          <cell r="C91" t="str">
            <v>四川太极锦江区宏济中路药店</v>
          </cell>
          <cell r="D91" t="str">
            <v>旗舰片区</v>
          </cell>
          <cell r="E91" t="str">
            <v>谭勤娟</v>
          </cell>
          <cell r="F91">
            <v>342</v>
          </cell>
          <cell r="G91">
            <v>59.69</v>
          </cell>
          <cell r="H91">
            <v>20414.65</v>
          </cell>
          <cell r="I91">
            <v>5397.79</v>
          </cell>
          <cell r="J91" t="str">
            <v>26.44%</v>
          </cell>
        </row>
        <row r="92">
          <cell r="B92">
            <v>105751</v>
          </cell>
          <cell r="C92" t="str">
            <v>四川太极高新区新下街药店</v>
          </cell>
          <cell r="D92" t="str">
            <v>南门片区</v>
          </cell>
          <cell r="E92" t="str">
            <v>陈冰雪</v>
          </cell>
          <cell r="F92">
            <v>286</v>
          </cell>
          <cell r="G92">
            <v>71.14</v>
          </cell>
          <cell r="H92">
            <v>20346.7</v>
          </cell>
          <cell r="I92">
            <v>3281.99</v>
          </cell>
          <cell r="J92" t="str">
            <v>16.13%</v>
          </cell>
        </row>
        <row r="93">
          <cell r="B93">
            <v>594</v>
          </cell>
          <cell r="C93" t="str">
            <v>四川太极大邑县安仁镇千禧街药店</v>
          </cell>
          <cell r="D93" t="str">
            <v>城郊一片</v>
          </cell>
          <cell r="E93" t="str">
            <v>郑红艳 </v>
          </cell>
          <cell r="F93">
            <v>228</v>
          </cell>
          <cell r="G93">
            <v>88.73</v>
          </cell>
          <cell r="H93">
            <v>20230.26</v>
          </cell>
          <cell r="I93">
            <v>5902.18</v>
          </cell>
          <cell r="J93" t="str">
            <v>29.17%</v>
          </cell>
        </row>
        <row r="94">
          <cell r="B94">
            <v>56</v>
          </cell>
          <cell r="C94" t="str">
            <v>四川太极三江店</v>
          </cell>
          <cell r="D94" t="str">
            <v>崇州片区</v>
          </cell>
          <cell r="E94" t="str">
            <v>胡建梅</v>
          </cell>
          <cell r="F94">
            <v>194</v>
          </cell>
          <cell r="G94">
            <v>103.21</v>
          </cell>
          <cell r="H94">
            <v>20022.11</v>
          </cell>
          <cell r="I94">
            <v>5939.42</v>
          </cell>
          <cell r="J94" t="str">
            <v>29.66%</v>
          </cell>
        </row>
        <row r="95">
          <cell r="B95">
            <v>721</v>
          </cell>
          <cell r="C95" t="str">
            <v>四川太极邛崃市临邛镇洪川小区药店</v>
          </cell>
          <cell r="D95" t="str">
            <v>城郊一片</v>
          </cell>
          <cell r="E95" t="str">
            <v>郑红艳 </v>
          </cell>
          <cell r="F95">
            <v>278</v>
          </cell>
          <cell r="G95">
            <v>70.28</v>
          </cell>
          <cell r="H95">
            <v>19537.37</v>
          </cell>
          <cell r="I95">
            <v>6638.68</v>
          </cell>
          <cell r="J95" t="str">
            <v>33.97%</v>
          </cell>
        </row>
        <row r="96">
          <cell r="B96">
            <v>573</v>
          </cell>
          <cell r="C96" t="str">
            <v>四川太极双流县西航港街道锦华路一段药店</v>
          </cell>
          <cell r="D96" t="str">
            <v>新津片</v>
          </cell>
          <cell r="E96" t="str">
            <v>王燕丽</v>
          </cell>
          <cell r="F96">
            <v>272</v>
          </cell>
          <cell r="G96">
            <v>70</v>
          </cell>
          <cell r="H96">
            <v>19040.38</v>
          </cell>
          <cell r="I96">
            <v>5273.37</v>
          </cell>
          <cell r="J96" t="str">
            <v>27.69%</v>
          </cell>
        </row>
        <row r="97">
          <cell r="B97">
            <v>102935</v>
          </cell>
          <cell r="C97" t="str">
            <v>四川太极青羊区童子街药店</v>
          </cell>
          <cell r="D97" t="str">
            <v>旗舰片区</v>
          </cell>
          <cell r="E97" t="str">
            <v>谭勤娟</v>
          </cell>
          <cell r="F97">
            <v>230</v>
          </cell>
          <cell r="G97">
            <v>81.08</v>
          </cell>
          <cell r="H97">
            <v>18647.86</v>
          </cell>
          <cell r="I97">
            <v>6048.05</v>
          </cell>
          <cell r="J97" t="str">
            <v>32.43%</v>
          </cell>
        </row>
        <row r="98">
          <cell r="B98">
            <v>716</v>
          </cell>
          <cell r="C98" t="str">
            <v>四川太极大邑县沙渠镇方圆路药店</v>
          </cell>
          <cell r="D98" t="str">
            <v>城郊一片</v>
          </cell>
          <cell r="E98" t="str">
            <v>郑红艳 </v>
          </cell>
          <cell r="F98">
            <v>260</v>
          </cell>
          <cell r="G98">
            <v>71.02</v>
          </cell>
          <cell r="H98">
            <v>18466.32</v>
          </cell>
          <cell r="I98">
            <v>5610.77</v>
          </cell>
          <cell r="J98" t="str">
            <v>30.38%</v>
          </cell>
        </row>
        <row r="99">
          <cell r="B99">
            <v>351</v>
          </cell>
          <cell r="C99" t="str">
            <v>四川太极都江堰药店</v>
          </cell>
          <cell r="D99" t="str">
            <v>城郊一片</v>
          </cell>
          <cell r="E99" t="str">
            <v>郑红艳 </v>
          </cell>
          <cell r="F99">
            <v>196</v>
          </cell>
          <cell r="G99">
            <v>93.62</v>
          </cell>
          <cell r="H99">
            <v>18348.79</v>
          </cell>
          <cell r="I99">
            <v>5869.24</v>
          </cell>
          <cell r="J99" t="str">
            <v>31.98%</v>
          </cell>
        </row>
        <row r="100">
          <cell r="B100">
            <v>117310</v>
          </cell>
          <cell r="C100" t="str">
            <v>四川太极武侯区长寿路药店</v>
          </cell>
          <cell r="D100" t="str">
            <v>旗舰片区</v>
          </cell>
          <cell r="E100" t="str">
            <v>谭勤娟</v>
          </cell>
          <cell r="F100">
            <v>239</v>
          </cell>
          <cell r="G100">
            <v>76.53</v>
          </cell>
          <cell r="H100">
            <v>18291.57</v>
          </cell>
          <cell r="I100">
            <v>4409.23</v>
          </cell>
          <cell r="J100" t="str">
            <v>24.1%</v>
          </cell>
        </row>
        <row r="101">
          <cell r="B101">
            <v>118951</v>
          </cell>
          <cell r="C101" t="str">
            <v>四川太极青羊区金祥路药店</v>
          </cell>
          <cell r="D101" t="str">
            <v>南门片区</v>
          </cell>
          <cell r="E101" t="str">
            <v>陈冰雪</v>
          </cell>
          <cell r="F101">
            <v>295</v>
          </cell>
          <cell r="G101">
            <v>61.82</v>
          </cell>
          <cell r="H101">
            <v>18237.79</v>
          </cell>
          <cell r="I101">
            <v>6537.28</v>
          </cell>
          <cell r="J101" t="str">
            <v>35.84%</v>
          </cell>
        </row>
        <row r="102">
          <cell r="B102">
            <v>113299</v>
          </cell>
          <cell r="C102" t="str">
            <v>四川太极武侯区倪家桥路药店</v>
          </cell>
          <cell r="D102" t="str">
            <v>旗舰片区</v>
          </cell>
          <cell r="E102" t="str">
            <v>谭勤娟</v>
          </cell>
          <cell r="F102">
            <v>285</v>
          </cell>
          <cell r="G102">
            <v>62.92</v>
          </cell>
          <cell r="H102">
            <v>17932.75</v>
          </cell>
          <cell r="I102">
            <v>4135.61</v>
          </cell>
          <cell r="J102" t="str">
            <v>23.06%</v>
          </cell>
        </row>
        <row r="103">
          <cell r="B103">
            <v>104533</v>
          </cell>
          <cell r="C103" t="str">
            <v>四川太极大邑县晋原镇潘家街药店</v>
          </cell>
          <cell r="D103" t="str">
            <v>城郊一片</v>
          </cell>
          <cell r="E103" t="str">
            <v>郑红艳 </v>
          </cell>
          <cell r="F103">
            <v>281</v>
          </cell>
          <cell r="G103">
            <v>62.11</v>
          </cell>
          <cell r="H103">
            <v>17451.53</v>
          </cell>
          <cell r="I103">
            <v>4405.19</v>
          </cell>
          <cell r="J103" t="str">
            <v>25.24%</v>
          </cell>
        </row>
        <row r="104">
          <cell r="B104">
            <v>745</v>
          </cell>
          <cell r="C104" t="str">
            <v>四川太极金牛区金沙路药店</v>
          </cell>
          <cell r="D104" t="str">
            <v>西门片区</v>
          </cell>
          <cell r="E104" t="str">
            <v>刘琴英</v>
          </cell>
          <cell r="F104">
            <v>256</v>
          </cell>
          <cell r="G104">
            <v>65.19</v>
          </cell>
          <cell r="H104">
            <v>16689.06</v>
          </cell>
          <cell r="I104">
            <v>3453.79</v>
          </cell>
          <cell r="J104" t="str">
            <v>20.69%</v>
          </cell>
        </row>
        <row r="105">
          <cell r="B105">
            <v>732</v>
          </cell>
          <cell r="C105" t="str">
            <v>四川太极邛崃市羊安镇永康大道药店</v>
          </cell>
          <cell r="D105" t="str">
            <v>城郊一片</v>
          </cell>
          <cell r="E105" t="str">
            <v>郑红艳 </v>
          </cell>
          <cell r="F105">
            <v>206</v>
          </cell>
          <cell r="G105">
            <v>80.37</v>
          </cell>
          <cell r="H105">
            <v>16555.91</v>
          </cell>
          <cell r="I105">
            <v>5015.88</v>
          </cell>
          <cell r="J105" t="str">
            <v>30.29%</v>
          </cell>
        </row>
        <row r="106">
          <cell r="B106">
            <v>118151</v>
          </cell>
          <cell r="C106" t="str">
            <v>四川太极金牛区沙湾东一路药店</v>
          </cell>
          <cell r="D106" t="str">
            <v>西门片区</v>
          </cell>
          <cell r="E106" t="str">
            <v>刘琴英</v>
          </cell>
          <cell r="F106">
            <v>262</v>
          </cell>
          <cell r="G106">
            <v>62.89</v>
          </cell>
          <cell r="H106">
            <v>16476.49</v>
          </cell>
          <cell r="I106">
            <v>4498.39</v>
          </cell>
          <cell r="J106" t="str">
            <v>27.3%</v>
          </cell>
        </row>
        <row r="107">
          <cell r="B107">
            <v>723</v>
          </cell>
          <cell r="C107" t="str">
            <v>四川太极锦江区柳翠路药店</v>
          </cell>
          <cell r="D107" t="str">
            <v>南门片区</v>
          </cell>
          <cell r="E107" t="str">
            <v>陈冰雪</v>
          </cell>
          <cell r="F107">
            <v>248</v>
          </cell>
          <cell r="G107">
            <v>66.07</v>
          </cell>
          <cell r="H107">
            <v>16385.07</v>
          </cell>
          <cell r="I107">
            <v>4977.65</v>
          </cell>
          <cell r="J107" t="str">
            <v>30.37%</v>
          </cell>
        </row>
        <row r="108">
          <cell r="B108">
            <v>720</v>
          </cell>
          <cell r="C108" t="str">
            <v>四川太极大邑县新场镇文昌街药店</v>
          </cell>
          <cell r="D108" t="str">
            <v>城郊一片</v>
          </cell>
          <cell r="E108" t="str">
            <v>郑红艳 </v>
          </cell>
          <cell r="F108">
            <v>177</v>
          </cell>
          <cell r="G108">
            <v>92.2</v>
          </cell>
          <cell r="H108">
            <v>16318.55</v>
          </cell>
          <cell r="I108">
            <v>4969.57</v>
          </cell>
          <cell r="J108" t="str">
            <v>30.45%</v>
          </cell>
        </row>
        <row r="109">
          <cell r="B109">
            <v>123007</v>
          </cell>
          <cell r="C109" t="str">
            <v>四川太极大邑县青霞街道元通路南段药店</v>
          </cell>
          <cell r="D109" t="str">
            <v>城郊一片</v>
          </cell>
          <cell r="E109" t="str">
            <v>郑红艳 </v>
          </cell>
          <cell r="F109">
            <v>181</v>
          </cell>
          <cell r="G109">
            <v>88.77</v>
          </cell>
          <cell r="H109">
            <v>16067.87</v>
          </cell>
          <cell r="I109">
            <v>4268.22</v>
          </cell>
          <cell r="J109" t="str">
            <v>26.56%</v>
          </cell>
        </row>
        <row r="110">
          <cell r="B110">
            <v>110378</v>
          </cell>
          <cell r="C110" t="str">
            <v>四川太极都江堰市永丰街道宝莲路药店</v>
          </cell>
          <cell r="D110" t="str">
            <v>城郊一片</v>
          </cell>
          <cell r="E110" t="str">
            <v>郑红艳 </v>
          </cell>
          <cell r="F110">
            <v>196</v>
          </cell>
          <cell r="G110">
            <v>81.63</v>
          </cell>
          <cell r="H110">
            <v>15998.62</v>
          </cell>
          <cell r="I110">
            <v>4662.09</v>
          </cell>
          <cell r="J110" t="str">
            <v>29.14%</v>
          </cell>
        </row>
        <row r="111">
          <cell r="B111">
            <v>743</v>
          </cell>
          <cell r="C111" t="str">
            <v>四川太极成华区万宇路药店</v>
          </cell>
          <cell r="D111" t="str">
            <v>南门片区</v>
          </cell>
          <cell r="E111" t="str">
            <v>陈冰雪</v>
          </cell>
          <cell r="F111">
            <v>230</v>
          </cell>
          <cell r="G111">
            <v>69.07</v>
          </cell>
          <cell r="H111">
            <v>15886.27</v>
          </cell>
          <cell r="I111">
            <v>4736.72</v>
          </cell>
          <cell r="J111" t="str">
            <v>29.81%</v>
          </cell>
        </row>
        <row r="112">
          <cell r="B112">
            <v>117923</v>
          </cell>
          <cell r="C112" t="str">
            <v>四川太极大邑县观音阁街西段店</v>
          </cell>
          <cell r="D112" t="str">
            <v>城郊一片</v>
          </cell>
          <cell r="E112" t="str">
            <v>郑红艳 </v>
          </cell>
          <cell r="F112">
            <v>220</v>
          </cell>
          <cell r="G112">
            <v>71.54</v>
          </cell>
          <cell r="H112">
            <v>15739.89</v>
          </cell>
          <cell r="I112">
            <v>4897.23</v>
          </cell>
          <cell r="J112" t="str">
            <v>31.11%</v>
          </cell>
        </row>
        <row r="113">
          <cell r="B113">
            <v>549</v>
          </cell>
          <cell r="C113" t="str">
            <v>四川太极大邑县晋源镇东壕沟段药店</v>
          </cell>
          <cell r="D113" t="str">
            <v>城郊一片</v>
          </cell>
          <cell r="E113" t="str">
            <v>郑红艳 </v>
          </cell>
          <cell r="F113">
            <v>198</v>
          </cell>
          <cell r="G113">
            <v>78.73</v>
          </cell>
          <cell r="H113">
            <v>15588.92</v>
          </cell>
          <cell r="I113">
            <v>4626.4</v>
          </cell>
          <cell r="J113" t="str">
            <v>29.67%</v>
          </cell>
        </row>
        <row r="114">
          <cell r="B114">
            <v>112415</v>
          </cell>
          <cell r="C114" t="str">
            <v>四川太极金牛区五福桥东路药店</v>
          </cell>
          <cell r="D114" t="str">
            <v>西门片区</v>
          </cell>
          <cell r="E114" t="str">
            <v>刘琴英</v>
          </cell>
          <cell r="F114">
            <v>280</v>
          </cell>
          <cell r="G114">
            <v>55.53</v>
          </cell>
          <cell r="H114">
            <v>15548.16</v>
          </cell>
          <cell r="I114">
            <v>3989.08</v>
          </cell>
          <cell r="J114" t="str">
            <v>25.65%</v>
          </cell>
        </row>
        <row r="115">
          <cell r="B115">
            <v>104838</v>
          </cell>
          <cell r="C115" t="str">
            <v>四川太极崇州市崇阳镇蜀州中路药店</v>
          </cell>
          <cell r="D115" t="str">
            <v>崇州片区</v>
          </cell>
          <cell r="E115" t="str">
            <v>胡建梅</v>
          </cell>
          <cell r="F115">
            <v>257</v>
          </cell>
          <cell r="G115">
            <v>60.32</v>
          </cell>
          <cell r="H115">
            <v>15503.04</v>
          </cell>
          <cell r="I115">
            <v>4544.37</v>
          </cell>
          <cell r="J115" t="str">
            <v>29.31%</v>
          </cell>
        </row>
        <row r="116">
          <cell r="B116">
            <v>122906</v>
          </cell>
          <cell r="C116" t="str">
            <v>四川太极新都区斑竹园街道医贸大道药店</v>
          </cell>
          <cell r="D116" t="str">
            <v>东门片区</v>
          </cell>
          <cell r="E116" t="str">
            <v>毛静静</v>
          </cell>
          <cell r="F116">
            <v>267</v>
          </cell>
          <cell r="G116">
            <v>58.01</v>
          </cell>
          <cell r="H116">
            <v>15487.69</v>
          </cell>
          <cell r="I116">
            <v>5029.29</v>
          </cell>
          <cell r="J116" t="str">
            <v>32.47%</v>
          </cell>
        </row>
        <row r="117">
          <cell r="B117">
            <v>102564</v>
          </cell>
          <cell r="C117" t="str">
            <v>四川太极邛崃市临邛镇翠荫街药店</v>
          </cell>
          <cell r="D117" t="str">
            <v>城郊一片</v>
          </cell>
          <cell r="E117" t="str">
            <v>郑红艳 </v>
          </cell>
          <cell r="F117">
            <v>181</v>
          </cell>
          <cell r="G117">
            <v>83.66</v>
          </cell>
          <cell r="H117">
            <v>15143.19</v>
          </cell>
          <cell r="I117">
            <v>5051.78</v>
          </cell>
          <cell r="J117" t="str">
            <v>33.36%</v>
          </cell>
        </row>
        <row r="118">
          <cell r="B118">
            <v>113025</v>
          </cell>
          <cell r="C118" t="str">
            <v>四川太极青羊区蜀鑫路药店</v>
          </cell>
          <cell r="D118" t="str">
            <v>南门片区</v>
          </cell>
          <cell r="E118" t="str">
            <v>陈冰雪</v>
          </cell>
          <cell r="F118">
            <v>197</v>
          </cell>
          <cell r="G118">
            <v>75.62</v>
          </cell>
          <cell r="H118">
            <v>14897.95</v>
          </cell>
          <cell r="I118">
            <v>4802.72</v>
          </cell>
          <cell r="J118" t="str">
            <v>32.23%</v>
          </cell>
        </row>
        <row r="119">
          <cell r="B119">
            <v>106569</v>
          </cell>
          <cell r="C119" t="str">
            <v>四川太极武侯区大悦路药店</v>
          </cell>
          <cell r="D119" t="str">
            <v>西门片区</v>
          </cell>
          <cell r="E119" t="str">
            <v>刘琴英</v>
          </cell>
          <cell r="F119">
            <v>219</v>
          </cell>
          <cell r="G119">
            <v>67.62</v>
          </cell>
          <cell r="H119">
            <v>14809.28</v>
          </cell>
          <cell r="I119">
            <v>3180.06</v>
          </cell>
          <cell r="J119" t="str">
            <v>21.47%</v>
          </cell>
        </row>
        <row r="120">
          <cell r="B120">
            <v>371</v>
          </cell>
          <cell r="C120" t="str">
            <v>四川太极兴义镇万兴路药店</v>
          </cell>
          <cell r="D120" t="str">
            <v>新津片</v>
          </cell>
          <cell r="E120" t="str">
            <v>王燕丽</v>
          </cell>
          <cell r="F120">
            <v>170</v>
          </cell>
          <cell r="G120">
            <v>86.33</v>
          </cell>
          <cell r="H120">
            <v>14676.56</v>
          </cell>
          <cell r="I120">
            <v>3507.39</v>
          </cell>
          <cell r="J120" t="str">
            <v>23.89%</v>
          </cell>
        </row>
        <row r="121">
          <cell r="B121">
            <v>103199</v>
          </cell>
          <cell r="C121" t="str">
            <v>四川太极成华区西林一街药店</v>
          </cell>
          <cell r="D121" t="str">
            <v>东门片区</v>
          </cell>
          <cell r="E121" t="str">
            <v>毛静静</v>
          </cell>
          <cell r="F121">
            <v>361</v>
          </cell>
          <cell r="G121">
            <v>40.09</v>
          </cell>
          <cell r="H121">
            <v>14474.06</v>
          </cell>
          <cell r="I121">
            <v>4772.19</v>
          </cell>
          <cell r="J121" t="str">
            <v>32.97%</v>
          </cell>
        </row>
        <row r="122">
          <cell r="B122">
            <v>106485</v>
          </cell>
          <cell r="C122" t="str">
            <v>四川太极成都高新区元华二巷药店</v>
          </cell>
          <cell r="D122" t="str">
            <v>旗舰片区</v>
          </cell>
          <cell r="E122" t="str">
            <v>谭勤娟</v>
          </cell>
          <cell r="F122">
            <v>177</v>
          </cell>
          <cell r="G122">
            <v>81.31</v>
          </cell>
          <cell r="H122">
            <v>14391.55</v>
          </cell>
          <cell r="I122">
            <v>3853.02</v>
          </cell>
          <cell r="J122" t="str">
            <v>26.77%</v>
          </cell>
        </row>
        <row r="123">
          <cell r="B123">
            <v>113023</v>
          </cell>
          <cell r="C123" t="str">
            <v>四川太极大药房连锁有限公司成华区建业路药店</v>
          </cell>
          <cell r="D123" t="str">
            <v>旗舰片区</v>
          </cell>
          <cell r="E123" t="str">
            <v>谭勤娟</v>
          </cell>
          <cell r="F123">
            <v>194</v>
          </cell>
          <cell r="G123">
            <v>72.39</v>
          </cell>
          <cell r="H123">
            <v>14044.34</v>
          </cell>
          <cell r="I123">
            <v>3164.2</v>
          </cell>
          <cell r="J123" t="str">
            <v>22.53%</v>
          </cell>
        </row>
        <row r="124">
          <cell r="B124">
            <v>52</v>
          </cell>
          <cell r="C124" t="str">
            <v>四川太极崇州中心店</v>
          </cell>
          <cell r="D124" t="str">
            <v>崇州片区</v>
          </cell>
          <cell r="E124" t="str">
            <v>胡建梅</v>
          </cell>
          <cell r="F124">
            <v>216</v>
          </cell>
          <cell r="G124">
            <v>60.24</v>
          </cell>
          <cell r="H124">
            <v>13011.6</v>
          </cell>
          <cell r="I124">
            <v>3803.46</v>
          </cell>
          <cell r="J124" t="str">
            <v>29.23%</v>
          </cell>
        </row>
        <row r="125">
          <cell r="B125">
            <v>102567</v>
          </cell>
          <cell r="C125" t="str">
            <v>四川太极新津县五津镇武阳西路药店</v>
          </cell>
          <cell r="D125" t="str">
            <v>新津片</v>
          </cell>
          <cell r="E125" t="str">
            <v>王燕丽</v>
          </cell>
          <cell r="F125">
            <v>187</v>
          </cell>
          <cell r="G125">
            <v>69.48</v>
          </cell>
          <cell r="H125">
            <v>12992.1</v>
          </cell>
          <cell r="I125">
            <v>4203.84</v>
          </cell>
          <cell r="J125" t="str">
            <v>32.35%</v>
          </cell>
        </row>
        <row r="126">
          <cell r="B126">
            <v>119622</v>
          </cell>
          <cell r="C126" t="str">
            <v>四川太极大药房连锁有限公司武侯区高攀西巷药店</v>
          </cell>
          <cell r="D126" t="str">
            <v>旗舰片区</v>
          </cell>
          <cell r="E126" t="str">
            <v>谭勤娟</v>
          </cell>
          <cell r="F126">
            <v>196</v>
          </cell>
          <cell r="G126">
            <v>64.42</v>
          </cell>
          <cell r="H126">
            <v>12625.56</v>
          </cell>
          <cell r="I126">
            <v>3809.84</v>
          </cell>
          <cell r="J126" t="str">
            <v>30.17%</v>
          </cell>
        </row>
        <row r="127">
          <cell r="B127">
            <v>570</v>
          </cell>
          <cell r="C127" t="str">
            <v>四川太极青羊区大石西路药店</v>
          </cell>
          <cell r="D127" t="str">
            <v>南门片区</v>
          </cell>
          <cell r="E127" t="str">
            <v>陈冰雪</v>
          </cell>
          <cell r="F127">
            <v>246</v>
          </cell>
          <cell r="G127">
            <v>51</v>
          </cell>
          <cell r="H127">
            <v>12545.37</v>
          </cell>
          <cell r="I127">
            <v>4276</v>
          </cell>
          <cell r="J127" t="str">
            <v>34.08%</v>
          </cell>
        </row>
        <row r="128">
          <cell r="B128">
            <v>102479</v>
          </cell>
          <cell r="C128" t="str">
            <v>四川太极锦江区劼人路药店</v>
          </cell>
          <cell r="D128" t="str">
            <v>东门片区</v>
          </cell>
          <cell r="E128" t="str">
            <v>毛静静</v>
          </cell>
          <cell r="F128">
            <v>215</v>
          </cell>
          <cell r="G128">
            <v>57.6</v>
          </cell>
          <cell r="H128">
            <v>12384.63</v>
          </cell>
          <cell r="I128">
            <v>432.65</v>
          </cell>
          <cell r="J128" t="str">
            <v>3.49%</v>
          </cell>
        </row>
        <row r="129">
          <cell r="B129">
            <v>733</v>
          </cell>
          <cell r="C129" t="str">
            <v>四川太极双流区东升街道三强西路药店</v>
          </cell>
          <cell r="D129" t="str">
            <v>新津片</v>
          </cell>
          <cell r="E129" t="str">
            <v>王燕丽</v>
          </cell>
          <cell r="F129">
            <v>226</v>
          </cell>
          <cell r="G129">
            <v>53.39</v>
          </cell>
          <cell r="H129">
            <v>12067.24</v>
          </cell>
          <cell r="I129">
            <v>3690.18</v>
          </cell>
          <cell r="J129" t="str">
            <v>30.58%</v>
          </cell>
        </row>
        <row r="130">
          <cell r="B130">
            <v>122198</v>
          </cell>
          <cell r="C130" t="str">
            <v>四川太极成华区华泰路二药店</v>
          </cell>
          <cell r="D130" t="str">
            <v>东门片区</v>
          </cell>
          <cell r="E130" t="str">
            <v>毛静静</v>
          </cell>
          <cell r="F130">
            <v>227</v>
          </cell>
          <cell r="G130">
            <v>52.95</v>
          </cell>
          <cell r="H130">
            <v>12019.33</v>
          </cell>
          <cell r="I130">
            <v>3193.96</v>
          </cell>
          <cell r="J130" t="str">
            <v>26.57%</v>
          </cell>
        </row>
        <row r="131">
          <cell r="B131">
            <v>752</v>
          </cell>
          <cell r="C131" t="str">
            <v>四川太极大药房连锁有限公司武侯区聚萃街药店</v>
          </cell>
          <cell r="D131" t="str">
            <v>西门片区</v>
          </cell>
          <cell r="E131" t="str">
            <v>刘琴英</v>
          </cell>
          <cell r="F131">
            <v>221</v>
          </cell>
          <cell r="G131">
            <v>53.53</v>
          </cell>
          <cell r="H131">
            <v>11830.37</v>
          </cell>
          <cell r="I131">
            <v>2922.34</v>
          </cell>
          <cell r="J131" t="str">
            <v>24.7%</v>
          </cell>
        </row>
        <row r="132">
          <cell r="B132">
            <v>119262</v>
          </cell>
          <cell r="C132" t="str">
            <v>四川太极成华区驷马桥三路药店</v>
          </cell>
          <cell r="D132" t="str">
            <v>东门片区</v>
          </cell>
          <cell r="E132" t="str">
            <v>毛静静</v>
          </cell>
          <cell r="F132">
            <v>203</v>
          </cell>
          <cell r="G132">
            <v>57.75</v>
          </cell>
          <cell r="H132">
            <v>11723.25</v>
          </cell>
          <cell r="I132">
            <v>3108.99</v>
          </cell>
          <cell r="J132" t="str">
            <v>26.51%</v>
          </cell>
        </row>
        <row r="133">
          <cell r="B133">
            <v>104430</v>
          </cell>
          <cell r="C133" t="str">
            <v>四川太极高新区中和大道药店</v>
          </cell>
          <cell r="D133" t="str">
            <v>南门片区</v>
          </cell>
          <cell r="E133" t="str">
            <v>陈冰雪</v>
          </cell>
          <cell r="F133">
            <v>171</v>
          </cell>
          <cell r="G133">
            <v>67.9</v>
          </cell>
          <cell r="H133">
            <v>11610.73</v>
          </cell>
          <cell r="I133">
            <v>410.23</v>
          </cell>
          <cell r="J133" t="str">
            <v>3.53%</v>
          </cell>
        </row>
        <row r="134">
          <cell r="B134">
            <v>727</v>
          </cell>
          <cell r="C134" t="str">
            <v>四川太极金牛区黄苑东街药店</v>
          </cell>
          <cell r="D134" t="str">
            <v>西门片区</v>
          </cell>
          <cell r="E134" t="str">
            <v>刘琴英</v>
          </cell>
          <cell r="F134">
            <v>202</v>
          </cell>
          <cell r="G134">
            <v>56.92</v>
          </cell>
          <cell r="H134">
            <v>11497.43</v>
          </cell>
          <cell r="I134">
            <v>3874.92</v>
          </cell>
          <cell r="J134" t="str">
            <v>33.7%</v>
          </cell>
        </row>
        <row r="135">
          <cell r="B135">
            <v>128640</v>
          </cell>
          <cell r="C135" t="str">
            <v>四川太极大药房连锁有限公司郫都区红光街道红高东路药店</v>
          </cell>
          <cell r="D135" t="str">
            <v>西门片区</v>
          </cell>
          <cell r="E135" t="str">
            <v>刘琴英</v>
          </cell>
          <cell r="F135">
            <v>217</v>
          </cell>
          <cell r="G135">
            <v>50.5</v>
          </cell>
          <cell r="H135">
            <v>10959.33</v>
          </cell>
          <cell r="I135">
            <v>3452.48</v>
          </cell>
          <cell r="J135" t="str">
            <v>31.5%</v>
          </cell>
        </row>
        <row r="136">
          <cell r="B136">
            <v>143253</v>
          </cell>
          <cell r="C136" t="str">
            <v>四川太极大药房连锁有限公司成都高新区泰和二街三药店</v>
          </cell>
          <cell r="D136" t="str">
            <v>南门片区</v>
          </cell>
          <cell r="E136" t="str">
            <v>陈冰雪</v>
          </cell>
          <cell r="F136">
            <v>163</v>
          </cell>
          <cell r="G136">
            <v>65.51</v>
          </cell>
          <cell r="H136">
            <v>10678.34</v>
          </cell>
          <cell r="I136">
            <v>2929.73</v>
          </cell>
          <cell r="J136" t="str">
            <v>27.43%</v>
          </cell>
        </row>
        <row r="137">
          <cell r="B137">
            <v>104429</v>
          </cell>
          <cell r="C137" t="str">
            <v>四川太极武侯区大华街药店</v>
          </cell>
          <cell r="D137" t="str">
            <v>南门片区</v>
          </cell>
          <cell r="E137" t="str">
            <v>陈冰雪</v>
          </cell>
          <cell r="F137">
            <v>155</v>
          </cell>
          <cell r="G137">
            <v>65.71</v>
          </cell>
          <cell r="H137">
            <v>10185.08</v>
          </cell>
          <cell r="I137">
            <v>3119.73</v>
          </cell>
          <cell r="J137" t="str">
            <v>30.63%</v>
          </cell>
        </row>
        <row r="138">
          <cell r="B138">
            <v>106568</v>
          </cell>
          <cell r="C138" t="str">
            <v>四川太极高新区中和公济桥路药店</v>
          </cell>
          <cell r="D138" t="str">
            <v>南门片区</v>
          </cell>
          <cell r="E138" t="str">
            <v>陈冰雪</v>
          </cell>
          <cell r="F138">
            <v>175</v>
          </cell>
          <cell r="G138">
            <v>56.49</v>
          </cell>
          <cell r="H138">
            <v>9885.47</v>
          </cell>
          <cell r="I138">
            <v>3437.41</v>
          </cell>
          <cell r="J138" t="str">
            <v>34.77%</v>
          </cell>
        </row>
        <row r="139">
          <cell r="B139">
            <v>118758</v>
          </cell>
          <cell r="C139" t="str">
            <v>四川太极成华区水碾河路药店</v>
          </cell>
          <cell r="D139" t="str">
            <v>东门片区</v>
          </cell>
          <cell r="E139" t="str">
            <v>毛静静</v>
          </cell>
          <cell r="F139">
            <v>225</v>
          </cell>
          <cell r="G139">
            <v>43.58</v>
          </cell>
          <cell r="H139">
            <v>9805.55</v>
          </cell>
          <cell r="I139">
            <v>2924.75</v>
          </cell>
          <cell r="J139" t="str">
            <v>29.82%</v>
          </cell>
        </row>
        <row r="140">
          <cell r="B140">
            <v>117637</v>
          </cell>
          <cell r="C140" t="str">
            <v>四川太极大邑晋原街道金巷西街药店</v>
          </cell>
          <cell r="D140" t="str">
            <v>城郊一片</v>
          </cell>
          <cell r="E140" t="str">
            <v>郑红艳 </v>
          </cell>
          <cell r="F140">
            <v>172</v>
          </cell>
          <cell r="G140">
            <v>51.53</v>
          </cell>
          <cell r="H140">
            <v>8863.39</v>
          </cell>
          <cell r="I140">
            <v>2814.18</v>
          </cell>
          <cell r="J140" t="str">
            <v>31.75%</v>
          </cell>
        </row>
        <row r="141">
          <cell r="B141">
            <v>122686</v>
          </cell>
          <cell r="C141" t="str">
            <v>四川太极大邑县晋原街道蜀望路药店</v>
          </cell>
          <cell r="D141" t="str">
            <v>城郊一片</v>
          </cell>
          <cell r="E141" t="str">
            <v>郑红艳 </v>
          </cell>
          <cell r="F141">
            <v>112</v>
          </cell>
          <cell r="G141">
            <v>78.58</v>
          </cell>
          <cell r="H141">
            <v>8800.86</v>
          </cell>
          <cell r="I141">
            <v>3225.54</v>
          </cell>
          <cell r="J141" t="str">
            <v>36.65%</v>
          </cell>
        </row>
        <row r="142">
          <cell r="B142">
            <v>115971</v>
          </cell>
          <cell r="C142" t="str">
            <v>四川太极高新区天顺路药店</v>
          </cell>
          <cell r="D142" t="str">
            <v>南门片区</v>
          </cell>
          <cell r="E142" t="str">
            <v>陈冰雪</v>
          </cell>
          <cell r="F142">
            <v>136</v>
          </cell>
          <cell r="G142">
            <v>55.73</v>
          </cell>
          <cell r="H142">
            <v>7579.1</v>
          </cell>
          <cell r="I142">
            <v>2796.83</v>
          </cell>
          <cell r="J142" t="str">
            <v>36.9%</v>
          </cell>
        </row>
        <row r="143">
          <cell r="B143">
            <v>116773</v>
          </cell>
          <cell r="C143" t="str">
            <v>四川太极大药房连锁有限公司成都高新区肖家河正街药店</v>
          </cell>
          <cell r="D143" t="str">
            <v>旗舰片区</v>
          </cell>
          <cell r="E143" t="str">
            <v>谭勤娟</v>
          </cell>
          <cell r="F143">
            <v>119</v>
          </cell>
          <cell r="G143">
            <v>61.34</v>
          </cell>
          <cell r="H143">
            <v>7299.01</v>
          </cell>
          <cell r="I143">
            <v>1998.65</v>
          </cell>
          <cell r="J143" t="str">
            <v>27.38%</v>
          </cell>
        </row>
        <row r="144">
          <cell r="B144">
            <v>302867</v>
          </cell>
          <cell r="C144" t="str">
            <v>四川太极大药房连锁有限公司新都区大丰街道华美东街药店</v>
          </cell>
          <cell r="D144" t="str">
            <v>东门片区</v>
          </cell>
          <cell r="E144" t="str">
            <v>毛静静</v>
          </cell>
          <cell r="F144">
            <v>167</v>
          </cell>
          <cell r="G144">
            <v>43.67</v>
          </cell>
          <cell r="H144">
            <v>7293.23</v>
          </cell>
          <cell r="I144">
            <v>2250.29</v>
          </cell>
          <cell r="J144" t="str">
            <v>30.85%</v>
          </cell>
        </row>
        <row r="145">
          <cell r="B145">
            <v>298747</v>
          </cell>
          <cell r="C145" t="str">
            <v>四川太极大药房连锁有限公司青羊区文和路药店</v>
          </cell>
          <cell r="D145" t="str">
            <v>西门片区</v>
          </cell>
          <cell r="E145" t="str">
            <v>刘琴英</v>
          </cell>
          <cell r="F145">
            <v>152</v>
          </cell>
          <cell r="G145">
            <v>43.19</v>
          </cell>
          <cell r="H145">
            <v>6565.15</v>
          </cell>
          <cell r="I145">
            <v>2077.33</v>
          </cell>
          <cell r="J145" t="str">
            <v>31.64%</v>
          </cell>
        </row>
        <row r="146">
          <cell r="B146">
            <v>113298</v>
          </cell>
          <cell r="C146" t="str">
            <v>四川太极武侯区逸都路药店</v>
          </cell>
          <cell r="D146" t="str">
            <v>南门片区</v>
          </cell>
          <cell r="E146" t="str">
            <v>陈冰雪</v>
          </cell>
          <cell r="F146">
            <v>94</v>
          </cell>
          <cell r="G146">
            <v>65.59</v>
          </cell>
          <cell r="H146">
            <v>6165.83</v>
          </cell>
          <cell r="I146">
            <v>1462.63</v>
          </cell>
          <cell r="J146" t="str">
            <v>23.72%</v>
          </cell>
        </row>
        <row r="147">
          <cell r="B147">
            <v>301263</v>
          </cell>
          <cell r="C147" t="str">
            <v>四川太极大药房连锁有限公司剑南大道药店</v>
          </cell>
          <cell r="D147" t="str">
            <v>南门片区</v>
          </cell>
          <cell r="E147" t="str">
            <v>陈冰雪</v>
          </cell>
          <cell r="F147">
            <v>147</v>
          </cell>
          <cell r="G147">
            <v>32.8</v>
          </cell>
          <cell r="H147">
            <v>4821.63</v>
          </cell>
          <cell r="I147">
            <v>1560.31</v>
          </cell>
          <cell r="J147" t="str">
            <v>32.36%</v>
          </cell>
        </row>
        <row r="148">
          <cell r="B148">
            <v>339</v>
          </cell>
          <cell r="C148" t="str">
            <v>四川太极沙河源药店</v>
          </cell>
          <cell r="D148" t="str">
            <v>西门片区</v>
          </cell>
          <cell r="E148" t="str">
            <v>刘琴英</v>
          </cell>
          <cell r="F148">
            <v>51</v>
          </cell>
          <cell r="G148">
            <v>46.43</v>
          </cell>
          <cell r="H148">
            <v>2367.72</v>
          </cell>
          <cell r="I148">
            <v>573.73</v>
          </cell>
          <cell r="J148" t="str">
            <v>24.23%</v>
          </cell>
        </row>
        <row r="149">
          <cell r="B149" t="str">
            <v>合计</v>
          </cell>
          <cell r="C149" t="str">
            <v/>
          </cell>
          <cell r="D149" t="str">
            <v/>
          </cell>
          <cell r="E149" t="str">
            <v/>
          </cell>
          <cell r="F149">
            <v>48934</v>
          </cell>
          <cell r="G149">
            <v>99.87</v>
          </cell>
          <cell r="H149">
            <v>4887249.39</v>
          </cell>
          <cell r="I149">
            <v>1240099.71</v>
          </cell>
          <cell r="J149" t="str">
            <v>25.37%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查询指定品种纯销"/>
      <sheetName val="分门店合计补差"/>
    </sheetNames>
    <sheetDataSet>
      <sheetData sheetId="0"/>
      <sheetData sheetId="1"/>
      <sheetData sheetId="2">
        <row r="1">
          <cell r="A1" t="str">
            <v>门店ID</v>
          </cell>
          <cell r="B1" t="str">
            <v>门店名称</v>
          </cell>
          <cell r="C1" t="str">
            <v>补差毛利额（15-21日）</v>
          </cell>
          <cell r="D1" t="str">
            <v>补差毛利额（15-18日）</v>
          </cell>
        </row>
        <row r="2">
          <cell r="A2">
            <v>52</v>
          </cell>
          <cell r="B2" t="str">
            <v>四川太极崇州中心店</v>
          </cell>
          <cell r="C2">
            <v>160.63</v>
          </cell>
        </row>
        <row r="3">
          <cell r="A3">
            <v>56</v>
          </cell>
          <cell r="B3" t="str">
            <v>四川太极三江店</v>
          </cell>
          <cell r="C3">
            <v>49.4</v>
          </cell>
          <cell r="D3">
            <v>49.4</v>
          </cell>
        </row>
        <row r="4">
          <cell r="A4">
            <v>307</v>
          </cell>
          <cell r="B4" t="str">
            <v>四川太极旗舰店</v>
          </cell>
          <cell r="C4">
            <v>6221.9492</v>
          </cell>
          <cell r="D4">
            <v>5097.6</v>
          </cell>
        </row>
        <row r="5">
          <cell r="A5">
            <v>308</v>
          </cell>
          <cell r="B5" t="str">
            <v>四川太极红星店</v>
          </cell>
          <cell r="C5">
            <v>48.59</v>
          </cell>
          <cell r="D5">
            <v>48.59</v>
          </cell>
        </row>
        <row r="6">
          <cell r="A6">
            <v>329</v>
          </cell>
          <cell r="B6" t="str">
            <v>四川太极温江店</v>
          </cell>
          <cell r="C6">
            <v>0</v>
          </cell>
        </row>
        <row r="7">
          <cell r="A7">
            <v>337</v>
          </cell>
          <cell r="B7" t="str">
            <v>四川太极浆洗街药店</v>
          </cell>
          <cell r="C7">
            <v>99.964</v>
          </cell>
          <cell r="D7">
            <v>48.646</v>
          </cell>
        </row>
        <row r="8">
          <cell r="A8">
            <v>341</v>
          </cell>
          <cell r="B8" t="str">
            <v>四川太极邛崃中心药店</v>
          </cell>
          <cell r="C8">
            <v>86.68</v>
          </cell>
          <cell r="D8">
            <v>4.15</v>
          </cell>
        </row>
        <row r="9">
          <cell r="A9">
            <v>343</v>
          </cell>
          <cell r="B9" t="str">
            <v>四川太极光华药店</v>
          </cell>
          <cell r="C9">
            <v>13.195</v>
          </cell>
          <cell r="D9">
            <v>13.195</v>
          </cell>
        </row>
        <row r="10">
          <cell r="A10">
            <v>351</v>
          </cell>
          <cell r="B10" t="str">
            <v>四川太极都江堰药店</v>
          </cell>
          <cell r="C10">
            <v>6.15</v>
          </cell>
          <cell r="D10">
            <v>6.15</v>
          </cell>
        </row>
        <row r="11">
          <cell r="A11">
            <v>355</v>
          </cell>
          <cell r="B11" t="str">
            <v>四川太极双林路药店</v>
          </cell>
          <cell r="C11">
            <v>3298.5</v>
          </cell>
          <cell r="D11">
            <v>1979.1</v>
          </cell>
        </row>
        <row r="12">
          <cell r="A12">
            <v>357</v>
          </cell>
          <cell r="B12" t="str">
            <v>四川太极清江东路药店</v>
          </cell>
          <cell r="C12">
            <v>933.33</v>
          </cell>
          <cell r="D12">
            <v>544.78</v>
          </cell>
        </row>
        <row r="13">
          <cell r="A13">
            <v>359</v>
          </cell>
          <cell r="B13" t="str">
            <v>四川太极枣子巷药店</v>
          </cell>
          <cell r="C13">
            <v>48.69</v>
          </cell>
          <cell r="D13">
            <v>48.69</v>
          </cell>
        </row>
        <row r="14">
          <cell r="A14">
            <v>365</v>
          </cell>
          <cell r="B14" t="str">
            <v>四川太极光华村街药店</v>
          </cell>
          <cell r="C14">
            <v>3785.4</v>
          </cell>
          <cell r="D14">
            <v>1514.16</v>
          </cell>
        </row>
        <row r="15">
          <cell r="A15">
            <v>367</v>
          </cell>
          <cell r="B15" t="str">
            <v>四川太极金带街药店</v>
          </cell>
          <cell r="C15">
            <v>648.17</v>
          </cell>
          <cell r="D15">
            <v>648.17</v>
          </cell>
        </row>
        <row r="16">
          <cell r="A16">
            <v>371</v>
          </cell>
          <cell r="B16" t="str">
            <v>四川太极兴义镇万兴路药店</v>
          </cell>
          <cell r="C16">
            <v>18.48</v>
          </cell>
          <cell r="D16">
            <v>18.48</v>
          </cell>
        </row>
        <row r="17">
          <cell r="A17">
            <v>373</v>
          </cell>
          <cell r="B17" t="str">
            <v>四川太极通盈街药店</v>
          </cell>
          <cell r="C17">
            <v>1682.16</v>
          </cell>
          <cell r="D17">
            <v>420.54</v>
          </cell>
        </row>
        <row r="18">
          <cell r="A18">
            <v>377</v>
          </cell>
          <cell r="B18" t="str">
            <v>四川太极新园大道药店</v>
          </cell>
          <cell r="C18">
            <v>369.33</v>
          </cell>
          <cell r="D18">
            <v>369.33</v>
          </cell>
        </row>
        <row r="19">
          <cell r="A19">
            <v>379</v>
          </cell>
          <cell r="B19" t="str">
            <v>四川太极土龙路药店</v>
          </cell>
          <cell r="C19">
            <v>2954.87</v>
          </cell>
          <cell r="D19">
            <v>2134.85</v>
          </cell>
        </row>
        <row r="20">
          <cell r="A20">
            <v>385</v>
          </cell>
          <cell r="B20" t="str">
            <v>四川太极五津西路药店</v>
          </cell>
          <cell r="C20">
            <v>836.04</v>
          </cell>
          <cell r="D20">
            <v>209.01</v>
          </cell>
        </row>
        <row r="21">
          <cell r="A21">
            <v>387</v>
          </cell>
          <cell r="B21" t="str">
            <v>四川太极新乐中街药店</v>
          </cell>
          <cell r="C21">
            <v>1677.27</v>
          </cell>
          <cell r="D21">
            <v>423.21</v>
          </cell>
        </row>
        <row r="22">
          <cell r="A22">
            <v>391</v>
          </cell>
          <cell r="B22" t="str">
            <v>四川太极金丝街药店</v>
          </cell>
          <cell r="C22">
            <v>15.5</v>
          </cell>
        </row>
        <row r="23">
          <cell r="A23">
            <v>399</v>
          </cell>
          <cell r="B23" t="str">
            <v>四川太极大药房连锁有限公司成都高新区成汉南路药店</v>
          </cell>
          <cell r="C23">
            <v>1173.02</v>
          </cell>
          <cell r="D23">
            <v>320.64</v>
          </cell>
        </row>
        <row r="24">
          <cell r="A24">
            <v>511</v>
          </cell>
          <cell r="B24" t="str">
            <v>四川太极成华杉板桥南一路店</v>
          </cell>
          <cell r="C24">
            <v>5348.82</v>
          </cell>
          <cell r="D24">
            <v>1832.64</v>
          </cell>
        </row>
        <row r="25">
          <cell r="A25">
            <v>514</v>
          </cell>
          <cell r="B25" t="str">
            <v>四川太极新津邓双镇岷江店</v>
          </cell>
          <cell r="C25">
            <v>2.19</v>
          </cell>
        </row>
        <row r="26">
          <cell r="A26">
            <v>515</v>
          </cell>
          <cell r="B26" t="str">
            <v>四川太极成华区崔家店路药店</v>
          </cell>
          <cell r="C26">
            <v>1264.07</v>
          </cell>
          <cell r="D26">
            <v>638.75</v>
          </cell>
        </row>
        <row r="27">
          <cell r="A27">
            <v>517</v>
          </cell>
          <cell r="B27" t="str">
            <v>四川太极青羊区北东街店</v>
          </cell>
          <cell r="C27">
            <v>73.74</v>
          </cell>
          <cell r="D27">
            <v>73.74</v>
          </cell>
        </row>
        <row r="28">
          <cell r="A28">
            <v>539</v>
          </cell>
          <cell r="B28" t="str">
            <v>四川太极大邑县晋原镇子龙路店</v>
          </cell>
          <cell r="C28">
            <v>66.24</v>
          </cell>
          <cell r="D28">
            <v>66.24</v>
          </cell>
        </row>
        <row r="29">
          <cell r="A29">
            <v>546</v>
          </cell>
          <cell r="B29" t="str">
            <v>四川太极锦江区榕声路店</v>
          </cell>
          <cell r="C29">
            <v>848.8</v>
          </cell>
          <cell r="D29">
            <v>213.85</v>
          </cell>
        </row>
        <row r="30">
          <cell r="A30">
            <v>570</v>
          </cell>
          <cell r="B30" t="str">
            <v>四川太极青羊区大石西路药店</v>
          </cell>
          <cell r="C30">
            <v>8.2</v>
          </cell>
        </row>
        <row r="31">
          <cell r="A31">
            <v>571</v>
          </cell>
          <cell r="B31" t="str">
            <v>四川太极高新区锦城大道药店</v>
          </cell>
          <cell r="C31">
            <v>3076.94</v>
          </cell>
          <cell r="D31">
            <v>1067.92</v>
          </cell>
        </row>
        <row r="32">
          <cell r="A32">
            <v>572</v>
          </cell>
          <cell r="B32" t="str">
            <v>四川太极郫县郫筒镇东大街药店</v>
          </cell>
          <cell r="C32">
            <v>23.73</v>
          </cell>
          <cell r="D32">
            <v>1.53</v>
          </cell>
        </row>
        <row r="33">
          <cell r="A33">
            <v>573</v>
          </cell>
          <cell r="B33" t="str">
            <v>四川太极双流县西航港街道锦华路一段药店</v>
          </cell>
          <cell r="C33">
            <v>31.66</v>
          </cell>
          <cell r="D33">
            <v>31.66</v>
          </cell>
        </row>
        <row r="34">
          <cell r="A34">
            <v>581</v>
          </cell>
          <cell r="B34" t="str">
            <v>四川太极成华区二环路北四段药店（汇融名城）</v>
          </cell>
          <cell r="C34">
            <v>31.26</v>
          </cell>
        </row>
        <row r="35">
          <cell r="A35">
            <v>582</v>
          </cell>
          <cell r="B35" t="str">
            <v>四川太极青羊区十二桥药店</v>
          </cell>
          <cell r="C35">
            <v>1605.7097</v>
          </cell>
        </row>
        <row r="36">
          <cell r="A36">
            <v>585</v>
          </cell>
          <cell r="B36" t="str">
            <v>四川太极成华区羊子山西路药店（兴元华盛）</v>
          </cell>
          <cell r="C36">
            <v>965.99</v>
          </cell>
          <cell r="D36">
            <v>965.84</v>
          </cell>
        </row>
        <row r="37">
          <cell r="A37">
            <v>587</v>
          </cell>
          <cell r="B37" t="str">
            <v>四川太极都江堰景中路店</v>
          </cell>
          <cell r="C37">
            <v>14.28</v>
          </cell>
          <cell r="D37">
            <v>2.21</v>
          </cell>
        </row>
        <row r="38">
          <cell r="A38">
            <v>594</v>
          </cell>
          <cell r="B38" t="str">
            <v>四川太极大邑县安仁镇千禧街药店</v>
          </cell>
          <cell r="C38">
            <v>35.3</v>
          </cell>
          <cell r="D38">
            <v>17.65</v>
          </cell>
        </row>
        <row r="39">
          <cell r="A39">
            <v>704</v>
          </cell>
          <cell r="B39" t="str">
            <v>四川太极都江堰奎光路中段药店</v>
          </cell>
          <cell r="C39">
            <v>26.74</v>
          </cell>
        </row>
        <row r="40">
          <cell r="A40">
            <v>707</v>
          </cell>
          <cell r="B40" t="str">
            <v>四川太极成华区万科路药店</v>
          </cell>
          <cell r="C40">
            <v>1986.25</v>
          </cell>
          <cell r="D40">
            <v>529.65</v>
          </cell>
        </row>
        <row r="41">
          <cell r="A41">
            <v>709</v>
          </cell>
          <cell r="B41" t="str">
            <v>四川太极新都区马超东路店</v>
          </cell>
          <cell r="C41">
            <v>28.12</v>
          </cell>
          <cell r="D41">
            <v>9.23</v>
          </cell>
        </row>
        <row r="42">
          <cell r="A42">
            <v>710</v>
          </cell>
          <cell r="B42" t="str">
            <v>四川太极都江堰市蒲阳镇堰问道西路药店</v>
          </cell>
          <cell r="C42">
            <v>32.86</v>
          </cell>
          <cell r="D42">
            <v>19.24</v>
          </cell>
        </row>
        <row r="43">
          <cell r="A43">
            <v>712</v>
          </cell>
          <cell r="B43" t="str">
            <v>四川太极成华区华泰路药店</v>
          </cell>
          <cell r="C43">
            <v>16.34</v>
          </cell>
          <cell r="D43">
            <v>6.15</v>
          </cell>
        </row>
        <row r="44">
          <cell r="A44">
            <v>716</v>
          </cell>
          <cell r="B44" t="str">
            <v>四川太极大邑县沙渠镇方圆路药店</v>
          </cell>
          <cell r="C44">
            <v>5.6497</v>
          </cell>
        </row>
        <row r="45">
          <cell r="A45">
            <v>717</v>
          </cell>
          <cell r="B45" t="str">
            <v>四川太极大邑县晋原镇通达东路五段药店</v>
          </cell>
          <cell r="C45">
            <v>7.34</v>
          </cell>
          <cell r="D45">
            <v>4.15</v>
          </cell>
        </row>
        <row r="46">
          <cell r="A46">
            <v>724</v>
          </cell>
          <cell r="B46" t="str">
            <v>四川太极锦江区观音桥街药店</v>
          </cell>
          <cell r="C46">
            <v>4910.1955</v>
          </cell>
          <cell r="D46">
            <v>2511.7305</v>
          </cell>
        </row>
        <row r="47">
          <cell r="A47">
            <v>726</v>
          </cell>
          <cell r="B47" t="str">
            <v>四川太极金牛区交大路第三药店</v>
          </cell>
          <cell r="C47">
            <v>1500.65</v>
          </cell>
          <cell r="D47">
            <v>925.55</v>
          </cell>
        </row>
        <row r="48">
          <cell r="A48">
            <v>727</v>
          </cell>
          <cell r="B48" t="str">
            <v>四川太极金牛区黄苑东街药店</v>
          </cell>
          <cell r="C48">
            <v>320.64</v>
          </cell>
          <cell r="D48">
            <v>320.64</v>
          </cell>
        </row>
        <row r="49">
          <cell r="A49">
            <v>730</v>
          </cell>
          <cell r="B49" t="str">
            <v>四川太极新都区新繁镇繁江北路药店</v>
          </cell>
          <cell r="C49">
            <v>339.3979999999</v>
          </cell>
          <cell r="D49">
            <v>43.33</v>
          </cell>
        </row>
        <row r="50">
          <cell r="A50">
            <v>737</v>
          </cell>
          <cell r="B50" t="str">
            <v>四川太极高新区大源北街药店</v>
          </cell>
          <cell r="C50">
            <v>1045.8</v>
          </cell>
          <cell r="D50">
            <v>641.16</v>
          </cell>
        </row>
        <row r="51">
          <cell r="A51">
            <v>738</v>
          </cell>
          <cell r="B51" t="str">
            <v>四川太极都江堰市蒲阳路药店</v>
          </cell>
          <cell r="C51">
            <v>187.98</v>
          </cell>
          <cell r="D51">
            <v>129.31</v>
          </cell>
        </row>
        <row r="52">
          <cell r="A52">
            <v>743</v>
          </cell>
          <cell r="B52" t="str">
            <v>四川太极成华区万宇路药店</v>
          </cell>
          <cell r="C52">
            <v>961.92</v>
          </cell>
        </row>
        <row r="53">
          <cell r="A53">
            <v>744</v>
          </cell>
          <cell r="B53" t="str">
            <v>四川太极武侯区科华街药店</v>
          </cell>
          <cell r="C53">
            <v>2762.808</v>
          </cell>
          <cell r="D53">
            <v>1911.144</v>
          </cell>
        </row>
        <row r="54">
          <cell r="A54">
            <v>745</v>
          </cell>
          <cell r="B54" t="str">
            <v>四川太极金牛区金沙路药店</v>
          </cell>
          <cell r="C54">
            <v>627.03</v>
          </cell>
          <cell r="D54">
            <v>627.03</v>
          </cell>
        </row>
        <row r="55">
          <cell r="A55">
            <v>746</v>
          </cell>
          <cell r="B55" t="str">
            <v>四川太极大邑县晋原镇内蒙古大道桃源药店</v>
          </cell>
          <cell r="C55">
            <v>101.24</v>
          </cell>
          <cell r="D55">
            <v>59.18</v>
          </cell>
        </row>
        <row r="56">
          <cell r="A56">
            <v>747</v>
          </cell>
          <cell r="B56" t="str">
            <v>四川太极郫县郫筒镇一环路东南段药店</v>
          </cell>
          <cell r="C56">
            <v>0</v>
          </cell>
        </row>
        <row r="57">
          <cell r="A57">
            <v>748</v>
          </cell>
          <cell r="B57" t="str">
            <v>四川太极大邑县晋原镇东街药店</v>
          </cell>
          <cell r="C57">
            <v>51.74</v>
          </cell>
          <cell r="D57">
            <v>9.12</v>
          </cell>
        </row>
        <row r="58">
          <cell r="A58">
            <v>752</v>
          </cell>
          <cell r="B58" t="str">
            <v>四川太极大药房连锁有限公司武侯区聚萃街药店</v>
          </cell>
          <cell r="C58">
            <v>1.91</v>
          </cell>
          <cell r="D58">
            <v>1.91</v>
          </cell>
        </row>
        <row r="59">
          <cell r="A59">
            <v>754</v>
          </cell>
          <cell r="B59" t="str">
            <v>四川太极大药房连锁有限公司崇州市崇阳镇尚贤坊街药店</v>
          </cell>
          <cell r="C59">
            <v>39.58</v>
          </cell>
          <cell r="D59">
            <v>39.58</v>
          </cell>
        </row>
        <row r="60">
          <cell r="A60">
            <v>101453</v>
          </cell>
          <cell r="B60" t="str">
            <v>四川太极温江区公平街道江安路药店</v>
          </cell>
          <cell r="C60">
            <v>82.86</v>
          </cell>
          <cell r="D60">
            <v>82.86</v>
          </cell>
        </row>
        <row r="61">
          <cell r="A61">
            <v>102479</v>
          </cell>
          <cell r="B61" t="str">
            <v>四川太极锦江区劼人路药店</v>
          </cell>
          <cell r="C61">
            <v>3222.24</v>
          </cell>
          <cell r="D61">
            <v>2097.36</v>
          </cell>
        </row>
        <row r="62">
          <cell r="A62">
            <v>102565</v>
          </cell>
          <cell r="B62" t="str">
            <v>四川太极武侯区佳灵路药店</v>
          </cell>
          <cell r="C62">
            <v>996.34</v>
          </cell>
          <cell r="D62">
            <v>667.78</v>
          </cell>
        </row>
        <row r="63">
          <cell r="A63">
            <v>102567</v>
          </cell>
          <cell r="B63" t="str">
            <v>四川太极新津县五津镇武阳西路药店</v>
          </cell>
          <cell r="C63">
            <v>1181.37</v>
          </cell>
          <cell r="D63">
            <v>205.02</v>
          </cell>
        </row>
        <row r="64">
          <cell r="A64">
            <v>102934</v>
          </cell>
          <cell r="B64" t="str">
            <v>四川太极金牛区银河北街药店</v>
          </cell>
          <cell r="C64">
            <v>808.95</v>
          </cell>
          <cell r="D64">
            <v>3.18</v>
          </cell>
        </row>
        <row r="65">
          <cell r="A65">
            <v>103198</v>
          </cell>
          <cell r="B65" t="str">
            <v>四川太极青羊区贝森北路药店</v>
          </cell>
          <cell r="C65">
            <v>104.38</v>
          </cell>
          <cell r="D65">
            <v>7.42</v>
          </cell>
        </row>
        <row r="66">
          <cell r="A66">
            <v>103199</v>
          </cell>
          <cell r="B66" t="str">
            <v>四川太极成华区西林一街药店</v>
          </cell>
          <cell r="C66">
            <v>73.74</v>
          </cell>
        </row>
        <row r="67">
          <cell r="A67">
            <v>103639</v>
          </cell>
          <cell r="B67" t="str">
            <v>四川太极成华区金马河路药店</v>
          </cell>
          <cell r="C67">
            <v>38.73</v>
          </cell>
          <cell r="D67">
            <v>38.73</v>
          </cell>
        </row>
        <row r="68">
          <cell r="A68">
            <v>104428</v>
          </cell>
          <cell r="B68" t="str">
            <v>四川太极崇州市崇阳镇永康东路药店 </v>
          </cell>
          <cell r="C68">
            <v>108.28</v>
          </cell>
          <cell r="D68">
            <v>4.15</v>
          </cell>
        </row>
        <row r="69">
          <cell r="A69">
            <v>104429</v>
          </cell>
          <cell r="B69" t="str">
            <v>四川太极武侯区大华街药店</v>
          </cell>
          <cell r="C69">
            <v>5.66</v>
          </cell>
        </row>
        <row r="70">
          <cell r="A70">
            <v>104430</v>
          </cell>
          <cell r="B70" t="str">
            <v>四川太极高新区中和大道药店</v>
          </cell>
          <cell r="C70">
            <v>3310.87</v>
          </cell>
          <cell r="D70">
            <v>2329.71</v>
          </cell>
        </row>
        <row r="71">
          <cell r="A71">
            <v>104533</v>
          </cell>
          <cell r="B71" t="str">
            <v>四川太极大邑县晋原镇潘家街药店</v>
          </cell>
          <cell r="C71">
            <v>6.8</v>
          </cell>
          <cell r="D71">
            <v>6.8</v>
          </cell>
        </row>
        <row r="72">
          <cell r="A72">
            <v>104838</v>
          </cell>
          <cell r="B72" t="str">
            <v>四川太极崇州市崇阳镇蜀州中路药店</v>
          </cell>
          <cell r="C72">
            <v>18.48</v>
          </cell>
        </row>
        <row r="73">
          <cell r="A73">
            <v>105267</v>
          </cell>
          <cell r="B73" t="str">
            <v>四川太极金牛区蜀汉路药店</v>
          </cell>
          <cell r="C73">
            <v>3136.91</v>
          </cell>
          <cell r="D73">
            <v>1447.03</v>
          </cell>
        </row>
        <row r="74">
          <cell r="A74">
            <v>105751</v>
          </cell>
          <cell r="B74" t="str">
            <v>四川太极高新区新下街药店</v>
          </cell>
          <cell r="C74">
            <v>2317.59</v>
          </cell>
          <cell r="D74">
            <v>1243.8</v>
          </cell>
        </row>
        <row r="75">
          <cell r="A75">
            <v>105910</v>
          </cell>
          <cell r="B75" t="str">
            <v>四川太极高新区紫薇东路药店</v>
          </cell>
          <cell r="C75">
            <v>1291.92</v>
          </cell>
          <cell r="D75">
            <v>666.18</v>
          </cell>
        </row>
        <row r="76">
          <cell r="A76">
            <v>106066</v>
          </cell>
          <cell r="B76" t="str">
            <v>四川太极锦江区梨花街药店</v>
          </cell>
          <cell r="C76">
            <v>22.2</v>
          </cell>
        </row>
        <row r="77">
          <cell r="A77">
            <v>106399</v>
          </cell>
          <cell r="B77" t="str">
            <v>四川太极青羊区蜀辉路药店</v>
          </cell>
          <cell r="C77">
            <v>4129.84</v>
          </cell>
          <cell r="D77">
            <v>1342.51</v>
          </cell>
        </row>
        <row r="78">
          <cell r="A78">
            <v>106568</v>
          </cell>
          <cell r="B78" t="str">
            <v>四川太极高新区中和公济桥路药店</v>
          </cell>
          <cell r="C78">
            <v>1278.57</v>
          </cell>
        </row>
        <row r="79">
          <cell r="A79">
            <v>106569</v>
          </cell>
          <cell r="B79" t="str">
            <v>四川太极武侯区大悦路药店</v>
          </cell>
          <cell r="C79">
            <v>499.38</v>
          </cell>
          <cell r="D79">
            <v>499.38</v>
          </cell>
        </row>
        <row r="80">
          <cell r="A80">
            <v>106865</v>
          </cell>
          <cell r="B80" t="str">
            <v>四川太极武侯区丝竹路药店</v>
          </cell>
          <cell r="C80">
            <v>594.36</v>
          </cell>
          <cell r="D80">
            <v>188.07</v>
          </cell>
        </row>
        <row r="81">
          <cell r="A81">
            <v>107658</v>
          </cell>
          <cell r="B81" t="str">
            <v>四川太极新都区新都街道万和北路药店</v>
          </cell>
          <cell r="C81">
            <v>6637.98</v>
          </cell>
          <cell r="D81">
            <v>3061.44</v>
          </cell>
        </row>
        <row r="82">
          <cell r="A82">
            <v>107728</v>
          </cell>
          <cell r="B82" t="str">
            <v>四川太极大邑县晋原镇北街药店</v>
          </cell>
          <cell r="C82">
            <v>37.7</v>
          </cell>
          <cell r="D82">
            <v>37.7</v>
          </cell>
        </row>
        <row r="83">
          <cell r="A83">
            <v>108277</v>
          </cell>
          <cell r="B83" t="str">
            <v>四川太极金牛区银沙路药店</v>
          </cell>
          <cell r="C83">
            <v>409.82</v>
          </cell>
          <cell r="D83">
            <v>156.48</v>
          </cell>
        </row>
        <row r="84">
          <cell r="A84">
            <v>108656</v>
          </cell>
          <cell r="B84" t="str">
            <v>四川太极新津县五津镇五津西路二药房</v>
          </cell>
          <cell r="C84">
            <v>43.33</v>
          </cell>
          <cell r="D84">
            <v>43.33</v>
          </cell>
        </row>
        <row r="85">
          <cell r="A85">
            <v>110378</v>
          </cell>
          <cell r="B85" t="str">
            <v>四川太极都江堰市永丰街道宝莲路药店</v>
          </cell>
          <cell r="C85">
            <v>6.15</v>
          </cell>
        </row>
        <row r="86">
          <cell r="A86">
            <v>111219</v>
          </cell>
          <cell r="B86" t="str">
            <v>四川太极金牛区花照壁药店</v>
          </cell>
          <cell r="C86">
            <v>11.45</v>
          </cell>
          <cell r="D86">
            <v>11.45</v>
          </cell>
        </row>
        <row r="87">
          <cell r="A87">
            <v>111400</v>
          </cell>
          <cell r="B87" t="str">
            <v>四川太极邛崃市文君街道杏林路药店</v>
          </cell>
          <cell r="C87">
            <v>3.7</v>
          </cell>
          <cell r="D87">
            <v>3.7</v>
          </cell>
        </row>
        <row r="88">
          <cell r="A88">
            <v>112415</v>
          </cell>
          <cell r="B88" t="str">
            <v>四川太极金牛区五福桥东路药店</v>
          </cell>
          <cell r="C88">
            <v>12.38</v>
          </cell>
        </row>
        <row r="89">
          <cell r="A89">
            <v>113008</v>
          </cell>
          <cell r="B89" t="str">
            <v>四川太极大药房连锁有限公司成都高新区尚锦路药店</v>
          </cell>
          <cell r="C89">
            <v>1262.25</v>
          </cell>
          <cell r="D89">
            <v>753.66</v>
          </cell>
        </row>
        <row r="90">
          <cell r="A90">
            <v>113023</v>
          </cell>
          <cell r="B90" t="str">
            <v>四川太极大药房连锁有限公司成华区建业路药店</v>
          </cell>
          <cell r="C90">
            <v>55.71</v>
          </cell>
          <cell r="D90">
            <v>35.15</v>
          </cell>
        </row>
        <row r="91">
          <cell r="A91">
            <v>113025</v>
          </cell>
          <cell r="B91" t="str">
            <v>四川太极青羊区蜀鑫路药店</v>
          </cell>
          <cell r="C91">
            <v>1.19</v>
          </cell>
        </row>
        <row r="92">
          <cell r="A92">
            <v>113298</v>
          </cell>
          <cell r="B92" t="str">
            <v>四川太极武侯区逸都路药店</v>
          </cell>
          <cell r="C92">
            <v>989.61</v>
          </cell>
          <cell r="D92">
            <v>253.71</v>
          </cell>
        </row>
        <row r="93">
          <cell r="A93">
            <v>113299</v>
          </cell>
          <cell r="B93" t="str">
            <v>四川太极武侯区倪家桥路药店</v>
          </cell>
          <cell r="C93">
            <v>2389.408</v>
          </cell>
          <cell r="D93">
            <v>1230.694</v>
          </cell>
        </row>
        <row r="94">
          <cell r="A94">
            <v>113833</v>
          </cell>
          <cell r="B94" t="str">
            <v>四川太极青羊区光华西一路药店</v>
          </cell>
          <cell r="C94">
            <v>17.19</v>
          </cell>
          <cell r="D94">
            <v>17.19</v>
          </cell>
        </row>
        <row r="95">
          <cell r="A95">
            <v>114069</v>
          </cell>
          <cell r="B95" t="str">
            <v>四川太极大药房连锁有限公司成都高新区天久南巷药店</v>
          </cell>
          <cell r="C95">
            <v>2574.33</v>
          </cell>
          <cell r="D95">
            <v>1442.88</v>
          </cell>
        </row>
        <row r="96">
          <cell r="A96">
            <v>114286</v>
          </cell>
          <cell r="B96" t="str">
            <v>四川太极青羊区光华北五路药店</v>
          </cell>
          <cell r="C96">
            <v>1393.39</v>
          </cell>
          <cell r="D96">
            <v>622.27</v>
          </cell>
        </row>
        <row r="97">
          <cell r="A97">
            <v>114685</v>
          </cell>
          <cell r="B97" t="str">
            <v>四川太极青羊区青龙街药店</v>
          </cell>
          <cell r="C97">
            <v>151.62</v>
          </cell>
          <cell r="D97">
            <v>151.62</v>
          </cell>
        </row>
        <row r="98">
          <cell r="A98">
            <v>114844</v>
          </cell>
          <cell r="B98" t="str">
            <v>四川太极成华区培华东路药店</v>
          </cell>
          <cell r="C98">
            <v>7.92</v>
          </cell>
          <cell r="D98">
            <v>7.92</v>
          </cell>
        </row>
        <row r="99">
          <cell r="A99">
            <v>114848</v>
          </cell>
          <cell r="B99" t="str">
            <v>四川太极大药房连锁有限公司成都高新区吉瑞三路二药房</v>
          </cell>
          <cell r="C99">
            <v>51.82</v>
          </cell>
          <cell r="D99">
            <v>29.62</v>
          </cell>
        </row>
        <row r="100">
          <cell r="A100">
            <v>115971</v>
          </cell>
          <cell r="B100" t="str">
            <v>四川太极高新区天顺路药店</v>
          </cell>
          <cell r="C100">
            <v>315.355</v>
          </cell>
        </row>
        <row r="101">
          <cell r="A101">
            <v>116482</v>
          </cell>
          <cell r="B101" t="str">
            <v>四川太极锦江区宏济中路药店</v>
          </cell>
          <cell r="C101">
            <v>2262.88</v>
          </cell>
          <cell r="D101">
            <v>1315.41</v>
          </cell>
        </row>
        <row r="102">
          <cell r="A102">
            <v>116919</v>
          </cell>
          <cell r="B102" t="str">
            <v>四川太极武侯区科华北路药店</v>
          </cell>
          <cell r="C102">
            <v>1564.71</v>
          </cell>
          <cell r="D102">
            <v>253.53</v>
          </cell>
        </row>
        <row r="103">
          <cell r="A103">
            <v>117184</v>
          </cell>
          <cell r="B103" t="str">
            <v>四川太极锦江区静沙南路药店</v>
          </cell>
          <cell r="C103">
            <v>40.01</v>
          </cell>
          <cell r="D103">
            <v>27.69</v>
          </cell>
        </row>
        <row r="104">
          <cell r="A104">
            <v>117310</v>
          </cell>
          <cell r="B104" t="str">
            <v>四川太极武侯区长寿路药店</v>
          </cell>
          <cell r="C104">
            <v>144.63</v>
          </cell>
        </row>
        <row r="105">
          <cell r="A105">
            <v>117491</v>
          </cell>
          <cell r="B105" t="str">
            <v>四川太极金牛区花照壁中横街药店</v>
          </cell>
          <cell r="C105">
            <v>3397.65</v>
          </cell>
          <cell r="D105">
            <v>966.09</v>
          </cell>
        </row>
        <row r="106">
          <cell r="A106">
            <v>117637</v>
          </cell>
          <cell r="B106" t="str">
            <v>四川太极大邑晋原街道金巷西街药店</v>
          </cell>
          <cell r="C106">
            <v>22.2</v>
          </cell>
          <cell r="D106">
            <v>22.2</v>
          </cell>
        </row>
        <row r="107">
          <cell r="A107">
            <v>118074</v>
          </cell>
          <cell r="B107" t="str">
            <v>四川太极高新区泰和二街药店</v>
          </cell>
          <cell r="C107">
            <v>160.63</v>
          </cell>
          <cell r="D107">
            <v>160.63</v>
          </cell>
        </row>
        <row r="108">
          <cell r="A108">
            <v>118151</v>
          </cell>
          <cell r="B108" t="str">
            <v>四川太极金牛区沙湾东一路药店</v>
          </cell>
          <cell r="C108">
            <v>961.92</v>
          </cell>
          <cell r="D108">
            <v>641.28</v>
          </cell>
        </row>
        <row r="109">
          <cell r="A109">
            <v>118951</v>
          </cell>
          <cell r="B109" t="str">
            <v>四川太极青羊区金祥路药店</v>
          </cell>
          <cell r="C109">
            <v>97.88</v>
          </cell>
          <cell r="D109">
            <v>75.14</v>
          </cell>
        </row>
        <row r="110">
          <cell r="A110">
            <v>119262</v>
          </cell>
          <cell r="B110" t="str">
            <v>四川太极成华区驷马桥三路药店</v>
          </cell>
          <cell r="C110">
            <v>322.88</v>
          </cell>
          <cell r="D110">
            <v>322.88</v>
          </cell>
        </row>
        <row r="111">
          <cell r="A111">
            <v>119263</v>
          </cell>
          <cell r="B111" t="str">
            <v>四川太极青羊区蜀源路药店</v>
          </cell>
          <cell r="C111">
            <v>0</v>
          </cell>
        </row>
        <row r="112">
          <cell r="A112">
            <v>119622</v>
          </cell>
          <cell r="B112" t="str">
            <v>四川太极大药房连锁有限公司武侯区高攀西巷药店</v>
          </cell>
          <cell r="C112">
            <v>250.14</v>
          </cell>
          <cell r="D112">
            <v>160.32</v>
          </cell>
        </row>
        <row r="113">
          <cell r="A113">
            <v>120844</v>
          </cell>
          <cell r="B113" t="str">
            <v>四川太极彭州市致和镇南三环路药店</v>
          </cell>
          <cell r="C113">
            <v>20.3897</v>
          </cell>
          <cell r="D113">
            <v>4.74</v>
          </cell>
        </row>
        <row r="114">
          <cell r="A114">
            <v>122198</v>
          </cell>
          <cell r="B114" t="str">
            <v>四川太极成华区华泰路二药店</v>
          </cell>
          <cell r="C114">
            <v>14.8803</v>
          </cell>
          <cell r="D114">
            <v>14.8803</v>
          </cell>
        </row>
        <row r="115">
          <cell r="A115">
            <v>122906</v>
          </cell>
          <cell r="B115" t="str">
            <v>四川太极新都区斑竹园街道医贸大道药店</v>
          </cell>
          <cell r="C115">
            <v>28.48</v>
          </cell>
          <cell r="D115">
            <v>28.48</v>
          </cell>
        </row>
        <row r="116">
          <cell r="A116">
            <v>123007</v>
          </cell>
          <cell r="B116" t="str">
            <v>四川太极大邑县青霞街道元通路南段药店</v>
          </cell>
          <cell r="C116">
            <v>22.4</v>
          </cell>
          <cell r="D116">
            <v>3.92</v>
          </cell>
        </row>
        <row r="117">
          <cell r="A117">
            <v>138202</v>
          </cell>
          <cell r="B117" t="str">
            <v>雅安市医雅安市太极智慧云医药科技有限公司药科技有限公司</v>
          </cell>
          <cell r="C117">
            <v>44.4</v>
          </cell>
          <cell r="D117">
            <v>44.4</v>
          </cell>
        </row>
        <row r="118">
          <cell r="A118">
            <v>297863</v>
          </cell>
          <cell r="B118" t="str">
            <v>四川太极大药房连锁有限公司锦江区大田坎街药店</v>
          </cell>
          <cell r="C118">
            <v>2971.91</v>
          </cell>
          <cell r="D118">
            <v>1637.28</v>
          </cell>
        </row>
        <row r="119">
          <cell r="A119" t="str">
            <v>总计</v>
          </cell>
        </row>
        <row r="119">
          <cell r="C119">
            <v>104408.2021</v>
          </cell>
          <cell r="D119">
            <v>50966.4898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>
        <row r="1">
          <cell r="D1" t="str">
            <v>门店ID</v>
          </cell>
          <cell r="E1" t="str">
            <v>姓名</v>
          </cell>
        </row>
        <row r="2">
          <cell r="D2">
            <v>307</v>
          </cell>
          <cell r="E2" t="str">
            <v>谭庆娟</v>
          </cell>
        </row>
        <row r="3">
          <cell r="D3">
            <v>102935</v>
          </cell>
          <cell r="E3" t="str">
            <v>谭庆娟</v>
          </cell>
        </row>
        <row r="4">
          <cell r="D4">
            <v>116919</v>
          </cell>
          <cell r="E4" t="str">
            <v>谭庆娟</v>
          </cell>
        </row>
        <row r="5">
          <cell r="D5">
            <v>106066</v>
          </cell>
          <cell r="E5" t="str">
            <v>谭庆娟</v>
          </cell>
        </row>
        <row r="6">
          <cell r="D6">
            <v>742</v>
          </cell>
          <cell r="E6" t="str">
            <v>谭庆娟</v>
          </cell>
        </row>
        <row r="7">
          <cell r="D7">
            <v>106865</v>
          </cell>
          <cell r="E7" t="str">
            <v>彭关敏</v>
          </cell>
        </row>
        <row r="8">
          <cell r="D8">
            <v>119622</v>
          </cell>
          <cell r="E8" t="str">
            <v>吉玉婷</v>
          </cell>
        </row>
        <row r="9">
          <cell r="D9">
            <v>105910</v>
          </cell>
          <cell r="E9" t="str">
            <v>李秀丽</v>
          </cell>
        </row>
        <row r="10">
          <cell r="D10">
            <v>114685</v>
          </cell>
          <cell r="E10" t="str">
            <v>向海英</v>
          </cell>
        </row>
        <row r="11">
          <cell r="D11">
            <v>113299</v>
          </cell>
          <cell r="E11" t="str">
            <v>郭定秀</v>
          </cell>
        </row>
        <row r="12">
          <cell r="D12">
            <v>106485</v>
          </cell>
          <cell r="E12" t="str">
            <v>郭定秀</v>
          </cell>
        </row>
        <row r="13">
          <cell r="D13">
            <v>744</v>
          </cell>
          <cell r="E13" t="str">
            <v>尹萍</v>
          </cell>
        </row>
        <row r="14">
          <cell r="D14">
            <v>116773</v>
          </cell>
          <cell r="E14" t="str">
            <v>唐丹</v>
          </cell>
        </row>
        <row r="15">
          <cell r="D15">
            <v>337</v>
          </cell>
          <cell r="E15" t="str">
            <v>林禹帅</v>
          </cell>
        </row>
        <row r="16">
          <cell r="D16">
            <v>116482</v>
          </cell>
          <cell r="E16" t="str">
            <v>宋留艺</v>
          </cell>
        </row>
        <row r="17">
          <cell r="D17">
            <v>308</v>
          </cell>
          <cell r="E17" t="str">
            <v>罗豪</v>
          </cell>
        </row>
        <row r="18">
          <cell r="D18">
            <v>113023</v>
          </cell>
          <cell r="E18" t="str">
            <v>吴湘燏</v>
          </cell>
        </row>
        <row r="19">
          <cell r="D19">
            <v>117310</v>
          </cell>
          <cell r="E19" t="str">
            <v>王茂兰</v>
          </cell>
        </row>
        <row r="20">
          <cell r="D20">
            <v>585</v>
          </cell>
          <cell r="E20" t="str">
            <v>高红华</v>
          </cell>
        </row>
        <row r="21">
          <cell r="D21">
            <v>103199</v>
          </cell>
          <cell r="E21" t="str">
            <v>吴成芬</v>
          </cell>
        </row>
        <row r="22">
          <cell r="D22">
            <v>119262</v>
          </cell>
          <cell r="E22" t="str">
            <v>雷宇佳</v>
          </cell>
        </row>
        <row r="23">
          <cell r="D23">
            <v>114844</v>
          </cell>
          <cell r="E23" t="str">
            <v>杨凤麟</v>
          </cell>
        </row>
        <row r="24">
          <cell r="D24">
            <v>578</v>
          </cell>
          <cell r="E24" t="str">
            <v>黄睿</v>
          </cell>
        </row>
        <row r="25">
          <cell r="D25">
            <v>581</v>
          </cell>
          <cell r="E25" t="str">
            <v>周燕</v>
          </cell>
        </row>
        <row r="26">
          <cell r="D26">
            <v>114622</v>
          </cell>
          <cell r="E26" t="str">
            <v>张杰</v>
          </cell>
        </row>
        <row r="27">
          <cell r="D27">
            <v>373</v>
          </cell>
          <cell r="E27" t="str">
            <v>罗月月</v>
          </cell>
        </row>
        <row r="28">
          <cell r="D28">
            <v>118758</v>
          </cell>
          <cell r="E28" t="str">
            <v>张春丽</v>
          </cell>
        </row>
        <row r="29">
          <cell r="D29">
            <v>355</v>
          </cell>
          <cell r="E29" t="str">
            <v>梅茜</v>
          </cell>
        </row>
        <row r="30">
          <cell r="D30">
            <v>297863</v>
          </cell>
          <cell r="E30" t="str">
            <v>梅茜</v>
          </cell>
        </row>
        <row r="31">
          <cell r="D31">
            <v>511</v>
          </cell>
          <cell r="E31" t="str">
            <v>殷岱菊</v>
          </cell>
        </row>
        <row r="32">
          <cell r="D32">
            <v>117184</v>
          </cell>
          <cell r="E32" t="str">
            <v>梅雅霜</v>
          </cell>
        </row>
        <row r="33">
          <cell r="D33">
            <v>598</v>
          </cell>
          <cell r="E33" t="str">
            <v>唐冬芳</v>
          </cell>
        </row>
        <row r="34">
          <cell r="D34">
            <v>102479</v>
          </cell>
          <cell r="E34" t="str">
            <v>杜江</v>
          </cell>
        </row>
        <row r="35">
          <cell r="D35">
            <v>712</v>
          </cell>
          <cell r="E35" t="str">
            <v>吕彩霞</v>
          </cell>
        </row>
        <row r="36">
          <cell r="D36">
            <v>122198</v>
          </cell>
          <cell r="E36" t="str">
            <v>吕彩霞</v>
          </cell>
        </row>
        <row r="37">
          <cell r="D37">
            <v>740</v>
          </cell>
          <cell r="E37" t="str">
            <v>刘春花</v>
          </cell>
        </row>
        <row r="38">
          <cell r="D38">
            <v>724</v>
          </cell>
          <cell r="E38" t="str">
            <v>袁咏梅</v>
          </cell>
        </row>
        <row r="39">
          <cell r="D39">
            <v>515</v>
          </cell>
          <cell r="E39" t="str">
            <v>韩守玉</v>
          </cell>
        </row>
        <row r="40">
          <cell r="D40">
            <v>122906</v>
          </cell>
          <cell r="E40" t="str">
            <v>李英</v>
          </cell>
        </row>
        <row r="41">
          <cell r="D41">
            <v>730</v>
          </cell>
          <cell r="E41" t="str">
            <v>朱朝霞</v>
          </cell>
        </row>
        <row r="42">
          <cell r="D42">
            <v>107658</v>
          </cell>
          <cell r="E42" t="str">
            <v>廖红</v>
          </cell>
        </row>
        <row r="43">
          <cell r="D43">
            <v>709</v>
          </cell>
          <cell r="E43" t="str">
            <v>黄杨</v>
          </cell>
        </row>
        <row r="44">
          <cell r="D44">
            <v>120844</v>
          </cell>
          <cell r="E44" t="str">
            <v>黄雨</v>
          </cell>
        </row>
        <row r="45">
          <cell r="D45">
            <v>302867</v>
          </cell>
          <cell r="E45" t="str">
            <v>罗丹</v>
          </cell>
        </row>
        <row r="46">
          <cell r="D46">
            <v>105751</v>
          </cell>
          <cell r="E46" t="str">
            <v>纪莉萍</v>
          </cell>
        </row>
        <row r="47">
          <cell r="D47">
            <v>106568</v>
          </cell>
          <cell r="E47" t="str">
            <v>黎凤</v>
          </cell>
        </row>
        <row r="48">
          <cell r="D48">
            <v>104430</v>
          </cell>
          <cell r="E48" t="str">
            <v>冯学勤</v>
          </cell>
        </row>
        <row r="49">
          <cell r="D49">
            <v>377</v>
          </cell>
          <cell r="E49" t="str">
            <v>朱文艺</v>
          </cell>
        </row>
        <row r="50">
          <cell r="D50">
            <v>387</v>
          </cell>
          <cell r="E50" t="str">
            <v>朱文艺</v>
          </cell>
        </row>
        <row r="51">
          <cell r="D51">
            <v>115971</v>
          </cell>
          <cell r="E51" t="str">
            <v>唐小雪</v>
          </cell>
        </row>
        <row r="52">
          <cell r="D52">
            <v>114069</v>
          </cell>
          <cell r="E52" t="str">
            <v>林铃</v>
          </cell>
        </row>
        <row r="53">
          <cell r="D53">
            <v>143253</v>
          </cell>
          <cell r="E53" t="str">
            <v>吴新异</v>
          </cell>
        </row>
        <row r="54">
          <cell r="D54">
            <v>118074</v>
          </cell>
          <cell r="E54" t="str">
            <v>贾兰</v>
          </cell>
        </row>
        <row r="55">
          <cell r="D55">
            <v>546</v>
          </cell>
          <cell r="E55" t="str">
            <v>王芳1</v>
          </cell>
        </row>
        <row r="56">
          <cell r="D56">
            <v>723</v>
          </cell>
          <cell r="E56" t="str">
            <v>施雪</v>
          </cell>
        </row>
        <row r="57">
          <cell r="D57">
            <v>103639</v>
          </cell>
          <cell r="E57" t="str">
            <v>易永红</v>
          </cell>
        </row>
        <row r="58">
          <cell r="D58">
            <v>571</v>
          </cell>
          <cell r="E58" t="str">
            <v>于春莲</v>
          </cell>
        </row>
        <row r="59">
          <cell r="D59">
            <v>737</v>
          </cell>
          <cell r="E59" t="str">
            <v>张亚红</v>
          </cell>
        </row>
        <row r="60">
          <cell r="D60">
            <v>707</v>
          </cell>
          <cell r="E60" t="str">
            <v>马雪</v>
          </cell>
        </row>
        <row r="61">
          <cell r="D61">
            <v>743</v>
          </cell>
          <cell r="E61" t="str">
            <v>马雪</v>
          </cell>
        </row>
        <row r="62">
          <cell r="D62">
            <v>114848</v>
          </cell>
          <cell r="E62" t="str">
            <v>谭凤旭</v>
          </cell>
        </row>
        <row r="63">
          <cell r="D63">
            <v>113298</v>
          </cell>
          <cell r="E63" t="str">
            <v>覃朱冯</v>
          </cell>
        </row>
        <row r="64">
          <cell r="D64">
            <v>101453</v>
          </cell>
          <cell r="E64" t="str">
            <v>王慧</v>
          </cell>
        </row>
        <row r="65">
          <cell r="D65">
            <v>329</v>
          </cell>
          <cell r="E65" t="str">
            <v>夏彩红</v>
          </cell>
        </row>
        <row r="66">
          <cell r="D66">
            <v>119263</v>
          </cell>
          <cell r="E66" t="str">
            <v>李紫雯</v>
          </cell>
        </row>
        <row r="67">
          <cell r="D67">
            <v>113025</v>
          </cell>
          <cell r="E67" t="str">
            <v>张阿几</v>
          </cell>
        </row>
        <row r="68">
          <cell r="D68">
            <v>106399</v>
          </cell>
          <cell r="E68" t="str">
            <v>李秀芳</v>
          </cell>
        </row>
        <row r="69">
          <cell r="D69">
            <v>118951</v>
          </cell>
          <cell r="E69" t="str">
            <v>程改</v>
          </cell>
        </row>
        <row r="70">
          <cell r="D70">
            <v>113833</v>
          </cell>
          <cell r="E70" t="str">
            <v>廖晓静</v>
          </cell>
        </row>
        <row r="71">
          <cell r="D71">
            <v>114286</v>
          </cell>
          <cell r="E71" t="str">
            <v>王丹</v>
          </cell>
        </row>
        <row r="72">
          <cell r="D72">
            <v>570</v>
          </cell>
          <cell r="E72" t="str">
            <v>毛玉</v>
          </cell>
        </row>
        <row r="73">
          <cell r="D73">
            <v>104429</v>
          </cell>
          <cell r="E73" t="str">
            <v>黎丹</v>
          </cell>
        </row>
        <row r="74">
          <cell r="D74">
            <v>138202</v>
          </cell>
          <cell r="E74" t="str">
            <v>黄雅冰</v>
          </cell>
        </row>
        <row r="75">
          <cell r="D75">
            <v>399</v>
          </cell>
          <cell r="E75" t="str">
            <v>蒋雪琴</v>
          </cell>
        </row>
        <row r="76">
          <cell r="D76">
            <v>301263</v>
          </cell>
          <cell r="E76" t="str">
            <v>鲁霞</v>
          </cell>
        </row>
        <row r="77">
          <cell r="D77">
            <v>311</v>
          </cell>
          <cell r="E77" t="str">
            <v>杨素芬</v>
          </cell>
        </row>
        <row r="78">
          <cell r="D78">
            <v>112415</v>
          </cell>
          <cell r="E78" t="str">
            <v>黄娟</v>
          </cell>
        </row>
        <row r="79">
          <cell r="D79">
            <v>379</v>
          </cell>
          <cell r="E79" t="str">
            <v>刘新</v>
          </cell>
        </row>
        <row r="80">
          <cell r="D80">
            <v>105267</v>
          </cell>
          <cell r="E80" t="str">
            <v>梁娟</v>
          </cell>
        </row>
        <row r="81">
          <cell r="D81">
            <v>118151</v>
          </cell>
          <cell r="E81" t="str">
            <v>龚敏</v>
          </cell>
        </row>
        <row r="82">
          <cell r="D82">
            <v>339</v>
          </cell>
          <cell r="E82" t="str">
            <v>郑欣慧</v>
          </cell>
        </row>
        <row r="83">
          <cell r="D83">
            <v>357</v>
          </cell>
          <cell r="E83" t="str">
            <v>胡艳弘</v>
          </cell>
        </row>
        <row r="84">
          <cell r="D84">
            <v>582</v>
          </cell>
          <cell r="E84" t="str">
            <v>辜瑞琪</v>
          </cell>
        </row>
        <row r="85">
          <cell r="D85">
            <v>517</v>
          </cell>
          <cell r="E85" t="str">
            <v>向丽蓉</v>
          </cell>
        </row>
        <row r="86">
          <cell r="D86">
            <v>391</v>
          </cell>
          <cell r="E86" t="str">
            <v>冯婧恩</v>
          </cell>
        </row>
        <row r="87">
          <cell r="D87">
            <v>745</v>
          </cell>
          <cell r="E87" t="str">
            <v>何姣姣</v>
          </cell>
        </row>
        <row r="88">
          <cell r="D88">
            <v>726</v>
          </cell>
          <cell r="E88" t="str">
            <v>李梦菊</v>
          </cell>
        </row>
        <row r="89">
          <cell r="D89">
            <v>727</v>
          </cell>
          <cell r="E89" t="str">
            <v>马艺芮</v>
          </cell>
        </row>
        <row r="90">
          <cell r="D90">
            <v>102565</v>
          </cell>
          <cell r="E90" t="str">
            <v>成旭</v>
          </cell>
        </row>
        <row r="91">
          <cell r="D91">
            <v>117491</v>
          </cell>
          <cell r="E91" t="str">
            <v>廖艳萍</v>
          </cell>
        </row>
        <row r="92">
          <cell r="D92">
            <v>111219</v>
          </cell>
          <cell r="E92" t="str">
            <v>代志斌</v>
          </cell>
        </row>
        <row r="93">
          <cell r="D93">
            <v>343</v>
          </cell>
          <cell r="E93" t="str">
            <v>魏津</v>
          </cell>
        </row>
        <row r="94">
          <cell r="D94">
            <v>365</v>
          </cell>
          <cell r="E94" t="str">
            <v>朱晓桃</v>
          </cell>
        </row>
        <row r="95">
          <cell r="D95">
            <v>103198</v>
          </cell>
          <cell r="E95" t="str">
            <v>朱勋花</v>
          </cell>
        </row>
        <row r="96">
          <cell r="D96">
            <v>298747</v>
          </cell>
          <cell r="E96" t="str">
            <v>龚正红</v>
          </cell>
        </row>
        <row r="97">
          <cell r="D97">
            <v>513</v>
          </cell>
          <cell r="E97" t="str">
            <v>曾蕾蕾</v>
          </cell>
        </row>
        <row r="98">
          <cell r="D98">
            <v>752</v>
          </cell>
          <cell r="E98" t="str">
            <v>王旭萍</v>
          </cell>
        </row>
        <row r="99">
          <cell r="D99">
            <v>113008</v>
          </cell>
          <cell r="E99" t="str">
            <v>吴萍</v>
          </cell>
        </row>
        <row r="100">
          <cell r="D100">
            <v>747</v>
          </cell>
          <cell r="E100" t="str">
            <v>邓红梅</v>
          </cell>
        </row>
        <row r="101">
          <cell r="D101">
            <v>572</v>
          </cell>
          <cell r="E101" t="str">
            <v>江月红</v>
          </cell>
        </row>
        <row r="102">
          <cell r="D102">
            <v>128640</v>
          </cell>
          <cell r="E102" t="str">
            <v>余晓凤</v>
          </cell>
        </row>
        <row r="103">
          <cell r="D103">
            <v>106569</v>
          </cell>
          <cell r="E103" t="str">
            <v>李雪</v>
          </cell>
        </row>
        <row r="104">
          <cell r="D104">
            <v>359</v>
          </cell>
          <cell r="E104" t="str">
            <v>刘秀琼</v>
          </cell>
        </row>
        <row r="105">
          <cell r="D105">
            <v>108277</v>
          </cell>
          <cell r="E105" t="str">
            <v>高敏</v>
          </cell>
        </row>
        <row r="106">
          <cell r="D106">
            <v>102934</v>
          </cell>
          <cell r="E106" t="str">
            <v>陈文芳</v>
          </cell>
        </row>
        <row r="107">
          <cell r="D107">
            <v>111400</v>
          </cell>
          <cell r="E107" t="str">
            <v>戚彩</v>
          </cell>
        </row>
        <row r="108">
          <cell r="D108">
            <v>122686</v>
          </cell>
          <cell r="E108" t="str">
            <v>杨丽</v>
          </cell>
        </row>
        <row r="109">
          <cell r="D109">
            <v>341</v>
          </cell>
          <cell r="E109" t="str">
            <v>杨平</v>
          </cell>
        </row>
        <row r="110">
          <cell r="D110">
            <v>732</v>
          </cell>
          <cell r="E110" t="str">
            <v>汪梦雨</v>
          </cell>
        </row>
        <row r="111">
          <cell r="D111">
            <v>721</v>
          </cell>
          <cell r="E111" t="str">
            <v>马婷婷</v>
          </cell>
        </row>
        <row r="112">
          <cell r="D112">
            <v>102564</v>
          </cell>
          <cell r="E112" t="str">
            <v>刘燕</v>
          </cell>
        </row>
        <row r="113">
          <cell r="D113">
            <v>351</v>
          </cell>
          <cell r="E113" t="str">
            <v>聂丽</v>
          </cell>
        </row>
        <row r="114">
          <cell r="D114">
            <v>706</v>
          </cell>
          <cell r="E114" t="str">
            <v>杨文英</v>
          </cell>
        </row>
        <row r="115">
          <cell r="D115">
            <v>710</v>
          </cell>
          <cell r="E115" t="str">
            <v>吴志海</v>
          </cell>
        </row>
        <row r="116">
          <cell r="D116">
            <v>738</v>
          </cell>
          <cell r="E116" t="str">
            <v>周有惠</v>
          </cell>
        </row>
        <row r="117">
          <cell r="D117">
            <v>704</v>
          </cell>
          <cell r="E117" t="str">
            <v>韩启敏</v>
          </cell>
        </row>
        <row r="118">
          <cell r="D118">
            <v>713</v>
          </cell>
          <cell r="E118" t="str">
            <v>何丽萍</v>
          </cell>
        </row>
        <row r="119">
          <cell r="D119">
            <v>587</v>
          </cell>
          <cell r="E119" t="str">
            <v>杨科</v>
          </cell>
        </row>
        <row r="120">
          <cell r="D120">
            <v>110378</v>
          </cell>
          <cell r="E120" t="str">
            <v>吴阳</v>
          </cell>
        </row>
        <row r="121">
          <cell r="D121">
            <v>539</v>
          </cell>
          <cell r="E121" t="str">
            <v>熊小玲</v>
          </cell>
        </row>
        <row r="122">
          <cell r="D122">
            <v>123007</v>
          </cell>
          <cell r="E122" t="str">
            <v>田兰</v>
          </cell>
        </row>
        <row r="123">
          <cell r="D123">
            <v>720</v>
          </cell>
          <cell r="E123" t="str">
            <v>刘娟</v>
          </cell>
        </row>
        <row r="124">
          <cell r="D124">
            <v>717</v>
          </cell>
          <cell r="E124" t="str">
            <v>付曦</v>
          </cell>
        </row>
        <row r="125">
          <cell r="D125">
            <v>716</v>
          </cell>
          <cell r="E125" t="str">
            <v>徐双秀</v>
          </cell>
        </row>
        <row r="126">
          <cell r="D126">
            <v>104533</v>
          </cell>
          <cell r="E126" t="str">
            <v>李娟</v>
          </cell>
        </row>
        <row r="127">
          <cell r="D127">
            <v>746</v>
          </cell>
          <cell r="E127" t="str">
            <v>李秀辉</v>
          </cell>
        </row>
        <row r="128">
          <cell r="D128">
            <v>594</v>
          </cell>
          <cell r="E128" t="str">
            <v>李沙1</v>
          </cell>
        </row>
        <row r="129">
          <cell r="D129">
            <v>117637</v>
          </cell>
          <cell r="E129" t="str">
            <v>叶程</v>
          </cell>
        </row>
        <row r="130">
          <cell r="D130">
            <v>117923</v>
          </cell>
          <cell r="E130" t="str">
            <v>朱欢</v>
          </cell>
        </row>
        <row r="131">
          <cell r="D131">
            <v>748</v>
          </cell>
          <cell r="E131" t="str">
            <v>刘秋菊</v>
          </cell>
        </row>
        <row r="132">
          <cell r="D132">
            <v>549</v>
          </cell>
          <cell r="E132" t="str">
            <v>范阳</v>
          </cell>
        </row>
        <row r="133">
          <cell r="D133">
            <v>107728</v>
          </cell>
          <cell r="E133" t="str">
            <v>黄霞</v>
          </cell>
        </row>
        <row r="134">
          <cell r="D134">
            <v>52</v>
          </cell>
          <cell r="E134" t="str">
            <v>胡建梅</v>
          </cell>
        </row>
        <row r="135">
          <cell r="D135">
            <v>104428</v>
          </cell>
          <cell r="E135" t="str">
            <v>胡建梅</v>
          </cell>
        </row>
        <row r="136">
          <cell r="D136">
            <v>104838</v>
          </cell>
          <cell r="E136" t="str">
            <v>彭勤</v>
          </cell>
        </row>
        <row r="137">
          <cell r="D137">
            <v>754</v>
          </cell>
          <cell r="E137" t="str">
            <v>涂思佩</v>
          </cell>
        </row>
        <row r="138">
          <cell r="D138">
            <v>56</v>
          </cell>
          <cell r="E138" t="str">
            <v>骆素花</v>
          </cell>
        </row>
        <row r="139">
          <cell r="D139">
            <v>367</v>
          </cell>
          <cell r="E139" t="str">
            <v>陈凤珍</v>
          </cell>
        </row>
        <row r="140">
          <cell r="D140">
            <v>54</v>
          </cell>
          <cell r="E140" t="str">
            <v>韩艳梅</v>
          </cell>
        </row>
        <row r="141">
          <cell r="D141">
            <v>733</v>
          </cell>
          <cell r="E141" t="str">
            <v>李银萍</v>
          </cell>
        </row>
        <row r="142">
          <cell r="D142">
            <v>573</v>
          </cell>
          <cell r="E142" t="str">
            <v>邹惠</v>
          </cell>
        </row>
        <row r="143">
          <cell r="D143">
            <v>371</v>
          </cell>
          <cell r="E143" t="str">
            <v>张丹</v>
          </cell>
        </row>
        <row r="144">
          <cell r="D144">
            <v>385</v>
          </cell>
          <cell r="E144" t="str">
            <v>王燕丽</v>
          </cell>
        </row>
        <row r="145">
          <cell r="D145">
            <v>514</v>
          </cell>
          <cell r="E145" t="str">
            <v>张琴1</v>
          </cell>
        </row>
        <row r="146">
          <cell r="D146">
            <v>102567</v>
          </cell>
          <cell r="E146" t="str">
            <v>祁荣</v>
          </cell>
        </row>
        <row r="147">
          <cell r="D147">
            <v>108656</v>
          </cell>
          <cell r="E147" t="str">
            <v>朱春梅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>销售笔数</v>
          </cell>
          <cell r="H1" t="str">
            <v>平均客单价</v>
          </cell>
          <cell r="I1" t="str">
            <v>收入</v>
          </cell>
          <cell r="J1" t="str">
            <v>毛利</v>
          </cell>
          <cell r="K1" t="str">
            <v>毛利率</v>
          </cell>
        </row>
        <row r="2">
          <cell r="A2" t="str">
            <v>门店ID</v>
          </cell>
          <cell r="B2" t="str">
            <v>门店名称</v>
          </cell>
          <cell r="C2" t="str">
            <v>是否是重点门店</v>
          </cell>
          <cell r="D2" t="str">
            <v>片区ID</v>
          </cell>
          <cell r="E2" t="str">
            <v>片区名称</v>
          </cell>
          <cell r="F2" t="str">
            <v>片区主管</v>
          </cell>
          <cell r="G2" t="str">
            <v>销售笔数</v>
          </cell>
          <cell r="H2" t="str">
            <v>平均客单价</v>
          </cell>
          <cell r="I2" t="str">
            <v>收入</v>
          </cell>
          <cell r="J2" t="str">
            <v>毛利</v>
          </cell>
          <cell r="K2" t="str">
            <v>毛利率</v>
          </cell>
        </row>
        <row r="3">
          <cell r="A3">
            <v>307</v>
          </cell>
          <cell r="B3" t="str">
            <v>四川太极旗舰店</v>
          </cell>
          <cell r="C3" t="str">
            <v>是</v>
          </cell>
          <cell r="D3">
            <v>142</v>
          </cell>
          <cell r="E3" t="str">
            <v>旗舰片区</v>
          </cell>
          <cell r="F3" t="str">
            <v>谭勤娟</v>
          </cell>
          <cell r="G3">
            <v>1029</v>
          </cell>
          <cell r="H3">
            <v>211.28</v>
          </cell>
          <cell r="I3">
            <v>217409.81</v>
          </cell>
          <cell r="J3">
            <v>32796.78</v>
          </cell>
          <cell r="K3" t="str">
            <v>15.08%</v>
          </cell>
        </row>
        <row r="4">
          <cell r="A4">
            <v>399</v>
          </cell>
          <cell r="B4" t="str">
            <v>四川太极大药房连锁有限公司成都高新区成汉南路药店</v>
          </cell>
          <cell r="C4" t="str">
            <v>否</v>
          </cell>
          <cell r="D4">
            <v>232</v>
          </cell>
          <cell r="E4" t="str">
            <v>南门片区</v>
          </cell>
          <cell r="F4" t="str">
            <v>陈冰雪</v>
          </cell>
          <cell r="G4">
            <v>492</v>
          </cell>
          <cell r="H4">
            <v>138.91</v>
          </cell>
          <cell r="I4">
            <v>68342.52</v>
          </cell>
          <cell r="J4">
            <v>19626.54</v>
          </cell>
          <cell r="K4" t="str">
            <v>28.71%</v>
          </cell>
        </row>
        <row r="5">
          <cell r="A5">
            <v>582</v>
          </cell>
          <cell r="B5" t="str">
            <v>四川太极青羊区十二桥药店</v>
          </cell>
          <cell r="C5" t="str">
            <v>否</v>
          </cell>
          <cell r="D5">
            <v>181</v>
          </cell>
          <cell r="E5" t="str">
            <v>西门片区</v>
          </cell>
          <cell r="F5" t="str">
            <v>刘琴英</v>
          </cell>
          <cell r="G5">
            <v>419</v>
          </cell>
          <cell r="H5">
            <v>122.53</v>
          </cell>
          <cell r="I5">
            <v>51342</v>
          </cell>
          <cell r="J5">
            <v>9743.06</v>
          </cell>
          <cell r="K5" t="str">
            <v>18.97%</v>
          </cell>
        </row>
        <row r="6">
          <cell r="A6">
            <v>581</v>
          </cell>
          <cell r="B6" t="str">
            <v>四川太极成华区二环路北四段药店（汇融名城）</v>
          </cell>
          <cell r="C6" t="str">
            <v>是</v>
          </cell>
          <cell r="D6">
            <v>342</v>
          </cell>
          <cell r="E6" t="str">
            <v>东门片区</v>
          </cell>
          <cell r="F6" t="str">
            <v>毛静静</v>
          </cell>
          <cell r="G6">
            <v>337</v>
          </cell>
          <cell r="H6">
            <v>144.37</v>
          </cell>
          <cell r="I6">
            <v>48653.67</v>
          </cell>
          <cell r="J6">
            <v>9327.08</v>
          </cell>
          <cell r="K6" t="str">
            <v>19.17%</v>
          </cell>
        </row>
        <row r="7">
          <cell r="A7">
            <v>742</v>
          </cell>
          <cell r="B7" t="str">
            <v>四川太极锦江区庆云南街药店</v>
          </cell>
          <cell r="C7" t="str">
            <v/>
          </cell>
          <cell r="D7">
            <v>142</v>
          </cell>
          <cell r="E7" t="str">
            <v>旗舰片区</v>
          </cell>
          <cell r="F7" t="str">
            <v>谭勤娟</v>
          </cell>
          <cell r="G7">
            <v>265</v>
          </cell>
          <cell r="H7">
            <v>161.57</v>
          </cell>
          <cell r="I7">
            <v>42816.95</v>
          </cell>
          <cell r="J7">
            <v>6184.06</v>
          </cell>
          <cell r="K7" t="str">
            <v>14.44%</v>
          </cell>
        </row>
        <row r="8">
          <cell r="A8">
            <v>114685</v>
          </cell>
          <cell r="B8" t="str">
            <v>四川太极青羊区青龙街药店</v>
          </cell>
          <cell r="C8" t="str">
            <v/>
          </cell>
          <cell r="D8">
            <v>142</v>
          </cell>
          <cell r="E8" t="str">
            <v>旗舰片区</v>
          </cell>
          <cell r="F8" t="str">
            <v>谭勤娟</v>
          </cell>
          <cell r="G8">
            <v>463</v>
          </cell>
          <cell r="H8">
            <v>87.68</v>
          </cell>
          <cell r="I8">
            <v>40597.54</v>
          </cell>
          <cell r="J8">
            <v>13141.32</v>
          </cell>
          <cell r="K8" t="str">
            <v>32.36%</v>
          </cell>
        </row>
        <row r="9">
          <cell r="A9">
            <v>337</v>
          </cell>
          <cell r="B9" t="str">
            <v>四川太极浆洗街药店</v>
          </cell>
          <cell r="C9" t="str">
            <v>是</v>
          </cell>
          <cell r="D9">
            <v>142</v>
          </cell>
          <cell r="E9" t="str">
            <v>旗舰片区</v>
          </cell>
          <cell r="F9" t="str">
            <v>谭勤娟</v>
          </cell>
          <cell r="G9">
            <v>534</v>
          </cell>
          <cell r="H9">
            <v>75.82</v>
          </cell>
          <cell r="I9">
            <v>40487.46</v>
          </cell>
          <cell r="J9">
            <v>14247.37</v>
          </cell>
          <cell r="K9" t="str">
            <v>35.18%</v>
          </cell>
        </row>
        <row r="10">
          <cell r="A10">
            <v>341</v>
          </cell>
          <cell r="B10" t="str">
            <v>四川太极邛崃中心药店</v>
          </cell>
          <cell r="C10" t="str">
            <v>是</v>
          </cell>
          <cell r="D10">
            <v>282</v>
          </cell>
          <cell r="E10" t="str">
            <v>城郊一片</v>
          </cell>
          <cell r="F10" t="str">
            <v>郑红艳 </v>
          </cell>
          <cell r="G10">
            <v>483</v>
          </cell>
          <cell r="H10">
            <v>82.19</v>
          </cell>
          <cell r="I10">
            <v>39696.47</v>
          </cell>
          <cell r="J10">
            <v>14607.74</v>
          </cell>
          <cell r="K10" t="str">
            <v>36.79%</v>
          </cell>
        </row>
        <row r="11">
          <cell r="A11">
            <v>707</v>
          </cell>
          <cell r="B11" t="str">
            <v>四川太极成华区万科路药店</v>
          </cell>
          <cell r="C11" t="str">
            <v>否</v>
          </cell>
          <cell r="D11">
            <v>232</v>
          </cell>
          <cell r="E11" t="str">
            <v>南门片区</v>
          </cell>
          <cell r="F11" t="str">
            <v>陈冰雪</v>
          </cell>
          <cell r="G11">
            <v>430</v>
          </cell>
          <cell r="H11">
            <v>88.73</v>
          </cell>
          <cell r="I11">
            <v>38154.89</v>
          </cell>
          <cell r="J11">
            <v>8583.51</v>
          </cell>
          <cell r="K11" t="str">
            <v>22.49%</v>
          </cell>
        </row>
        <row r="12">
          <cell r="A12">
            <v>571</v>
          </cell>
          <cell r="B12" t="str">
            <v>四川太极高新区锦城大道药店</v>
          </cell>
          <cell r="C12" t="str">
            <v>是</v>
          </cell>
          <cell r="D12">
            <v>232</v>
          </cell>
          <cell r="E12" t="str">
            <v>南门片区</v>
          </cell>
          <cell r="F12" t="str">
            <v>陈冰雪</v>
          </cell>
          <cell r="G12">
            <v>389</v>
          </cell>
          <cell r="H12">
            <v>97.3</v>
          </cell>
          <cell r="I12">
            <v>37849.73</v>
          </cell>
          <cell r="J12">
            <v>7178.31</v>
          </cell>
          <cell r="K12" t="str">
            <v>18.96%</v>
          </cell>
        </row>
        <row r="13">
          <cell r="A13">
            <v>365</v>
          </cell>
          <cell r="B13" t="str">
            <v>四川太极光华村街药店</v>
          </cell>
          <cell r="C13" t="str">
            <v>是</v>
          </cell>
          <cell r="D13">
            <v>181</v>
          </cell>
          <cell r="E13" t="str">
            <v>西门片区</v>
          </cell>
          <cell r="F13" t="str">
            <v>刘琴英</v>
          </cell>
          <cell r="G13">
            <v>352</v>
          </cell>
          <cell r="H13">
            <v>97.02</v>
          </cell>
          <cell r="I13">
            <v>34150.95</v>
          </cell>
          <cell r="J13">
            <v>7212.33</v>
          </cell>
          <cell r="K13" t="str">
            <v>21.11%</v>
          </cell>
        </row>
        <row r="14">
          <cell r="A14">
            <v>343</v>
          </cell>
          <cell r="B14" t="str">
            <v>四川太极光华药店</v>
          </cell>
          <cell r="C14" t="str">
            <v>是</v>
          </cell>
          <cell r="D14">
            <v>181</v>
          </cell>
          <cell r="E14" t="str">
            <v>西门片区</v>
          </cell>
          <cell r="F14" t="str">
            <v>刘琴英</v>
          </cell>
          <cell r="G14">
            <v>304</v>
          </cell>
          <cell r="H14">
            <v>107.49</v>
          </cell>
          <cell r="I14">
            <v>32677.56</v>
          </cell>
          <cell r="J14">
            <v>10136.18</v>
          </cell>
          <cell r="K14" t="str">
            <v>31.01%</v>
          </cell>
        </row>
        <row r="15">
          <cell r="A15">
            <v>712</v>
          </cell>
          <cell r="B15" t="str">
            <v>四川太极成华区华泰路药店</v>
          </cell>
          <cell r="C15" t="str">
            <v>否</v>
          </cell>
          <cell r="D15">
            <v>342</v>
          </cell>
          <cell r="E15" t="str">
            <v>东门片区</v>
          </cell>
          <cell r="F15" t="str">
            <v>毛静静</v>
          </cell>
          <cell r="G15">
            <v>369</v>
          </cell>
          <cell r="H15">
            <v>81.38</v>
          </cell>
          <cell r="I15">
            <v>30027.68</v>
          </cell>
          <cell r="J15">
            <v>8610.43</v>
          </cell>
          <cell r="K15" t="str">
            <v>28.67%</v>
          </cell>
        </row>
        <row r="16">
          <cell r="A16">
            <v>377</v>
          </cell>
          <cell r="B16" t="str">
            <v>四川太极新园大道药店</v>
          </cell>
          <cell r="C16" t="str">
            <v>否</v>
          </cell>
          <cell r="D16">
            <v>232</v>
          </cell>
          <cell r="E16" t="str">
            <v>南门片区</v>
          </cell>
          <cell r="F16" t="str">
            <v>陈冰雪</v>
          </cell>
          <cell r="G16">
            <v>410</v>
          </cell>
          <cell r="H16">
            <v>72.31</v>
          </cell>
          <cell r="I16">
            <v>29647.19</v>
          </cell>
          <cell r="J16">
            <v>7596.89</v>
          </cell>
          <cell r="K16" t="str">
            <v>25.62%</v>
          </cell>
        </row>
        <row r="17">
          <cell r="A17">
            <v>106066</v>
          </cell>
          <cell r="B17" t="str">
            <v>四川太极锦江区梨花街药店</v>
          </cell>
          <cell r="C17" t="str">
            <v/>
          </cell>
          <cell r="D17">
            <v>142</v>
          </cell>
          <cell r="E17" t="str">
            <v>旗舰片区</v>
          </cell>
          <cell r="F17" t="str">
            <v>谭勤娟</v>
          </cell>
          <cell r="G17">
            <v>437</v>
          </cell>
          <cell r="H17">
            <v>67.64</v>
          </cell>
          <cell r="I17">
            <v>29560.27</v>
          </cell>
          <cell r="J17">
            <v>11551.86</v>
          </cell>
          <cell r="K17" t="str">
            <v>39.07%</v>
          </cell>
        </row>
        <row r="18">
          <cell r="A18">
            <v>117491</v>
          </cell>
          <cell r="B18" t="str">
            <v>四川太极金牛区花照壁中横街药店</v>
          </cell>
          <cell r="C18" t="str">
            <v/>
          </cell>
          <cell r="D18">
            <v>181</v>
          </cell>
          <cell r="E18" t="str">
            <v>西门片区</v>
          </cell>
          <cell r="F18" t="str">
            <v>刘琴英</v>
          </cell>
          <cell r="G18">
            <v>258</v>
          </cell>
          <cell r="H18">
            <v>113.92</v>
          </cell>
          <cell r="I18">
            <v>29391.15</v>
          </cell>
          <cell r="J18">
            <v>2955.63</v>
          </cell>
          <cell r="K18" t="str">
            <v>10.05%</v>
          </cell>
        </row>
        <row r="19">
          <cell r="A19">
            <v>585</v>
          </cell>
          <cell r="B19" t="str">
            <v>四川太极成华区羊子山西路药店（兴元华盛）</v>
          </cell>
          <cell r="C19" t="str">
            <v>否</v>
          </cell>
          <cell r="D19">
            <v>342</v>
          </cell>
          <cell r="E19" t="str">
            <v>东门片区</v>
          </cell>
          <cell r="F19" t="str">
            <v>毛静静</v>
          </cell>
          <cell r="G19">
            <v>347</v>
          </cell>
          <cell r="H19">
            <v>83.48</v>
          </cell>
          <cell r="I19">
            <v>28966.09</v>
          </cell>
          <cell r="J19">
            <v>8227.13</v>
          </cell>
          <cell r="K19" t="str">
            <v>28.4%</v>
          </cell>
        </row>
        <row r="20">
          <cell r="A20">
            <v>120844</v>
          </cell>
          <cell r="B20" t="str">
            <v>四川太极彭州市致和镇南三环路药店</v>
          </cell>
          <cell r="C20" t="str">
            <v/>
          </cell>
          <cell r="D20">
            <v>342</v>
          </cell>
          <cell r="E20" t="str">
            <v>东门片区</v>
          </cell>
          <cell r="F20" t="str">
            <v>毛静静</v>
          </cell>
          <cell r="G20">
            <v>350</v>
          </cell>
          <cell r="H20">
            <v>78.37</v>
          </cell>
          <cell r="I20">
            <v>27430.81</v>
          </cell>
          <cell r="J20">
            <v>6908.62</v>
          </cell>
          <cell r="K20" t="str">
            <v>25.18%</v>
          </cell>
        </row>
        <row r="21">
          <cell r="A21">
            <v>54</v>
          </cell>
          <cell r="B21" t="str">
            <v>四川太极怀远店</v>
          </cell>
          <cell r="C21" t="str">
            <v>是</v>
          </cell>
          <cell r="D21">
            <v>341</v>
          </cell>
          <cell r="E21" t="str">
            <v>崇州片区</v>
          </cell>
          <cell r="F21" t="str">
            <v>胡建梅</v>
          </cell>
          <cell r="G21">
            <v>310</v>
          </cell>
          <cell r="H21">
            <v>88.12</v>
          </cell>
          <cell r="I21">
            <v>27317.27</v>
          </cell>
          <cell r="J21">
            <v>7295.37</v>
          </cell>
          <cell r="K21" t="str">
            <v>26.7%</v>
          </cell>
        </row>
        <row r="22">
          <cell r="A22">
            <v>103198</v>
          </cell>
          <cell r="B22" t="str">
            <v>四川太极青羊区贝森北路药店</v>
          </cell>
          <cell r="C22" t="str">
            <v/>
          </cell>
          <cell r="D22">
            <v>181</v>
          </cell>
          <cell r="E22" t="str">
            <v>西门片区</v>
          </cell>
          <cell r="F22" t="str">
            <v>刘琴英</v>
          </cell>
          <cell r="G22">
            <v>427</v>
          </cell>
          <cell r="H22">
            <v>63.58</v>
          </cell>
          <cell r="I22">
            <v>27148.42</v>
          </cell>
          <cell r="J22">
            <v>8410.93</v>
          </cell>
          <cell r="K22" t="str">
            <v>30.98%</v>
          </cell>
        </row>
        <row r="23">
          <cell r="A23">
            <v>515</v>
          </cell>
          <cell r="B23" t="str">
            <v>四川太极成华区崔家店路药店</v>
          </cell>
          <cell r="C23" t="str">
            <v>否</v>
          </cell>
          <cell r="D23">
            <v>342</v>
          </cell>
          <cell r="E23" t="str">
            <v>东门片区</v>
          </cell>
          <cell r="F23" t="str">
            <v>毛静静</v>
          </cell>
          <cell r="G23">
            <v>325</v>
          </cell>
          <cell r="H23">
            <v>82.55</v>
          </cell>
          <cell r="I23">
            <v>26827.86</v>
          </cell>
          <cell r="J23">
            <v>6460.53</v>
          </cell>
          <cell r="K23" t="str">
            <v>24.08%</v>
          </cell>
        </row>
        <row r="24">
          <cell r="A24">
            <v>724</v>
          </cell>
          <cell r="B24" t="str">
            <v>四川太极锦江区观音桥街药店</v>
          </cell>
          <cell r="C24" t="str">
            <v>否</v>
          </cell>
          <cell r="D24">
            <v>342</v>
          </cell>
          <cell r="E24" t="str">
            <v>东门片区</v>
          </cell>
          <cell r="F24" t="str">
            <v>毛静静</v>
          </cell>
          <cell r="G24">
            <v>339</v>
          </cell>
          <cell r="H24">
            <v>78.14</v>
          </cell>
          <cell r="I24">
            <v>26487.77</v>
          </cell>
          <cell r="J24">
            <v>3779.18</v>
          </cell>
          <cell r="K24" t="str">
            <v>14.26%</v>
          </cell>
        </row>
        <row r="25">
          <cell r="A25">
            <v>105267</v>
          </cell>
          <cell r="B25" t="str">
            <v>四川太极金牛区蜀汉路药店</v>
          </cell>
          <cell r="C25" t="str">
            <v/>
          </cell>
          <cell r="D25">
            <v>181</v>
          </cell>
          <cell r="E25" t="str">
            <v>西门片区</v>
          </cell>
          <cell r="F25" t="str">
            <v>刘琴英</v>
          </cell>
          <cell r="G25">
            <v>322</v>
          </cell>
          <cell r="H25">
            <v>81.12</v>
          </cell>
          <cell r="I25">
            <v>26122.12</v>
          </cell>
          <cell r="J25">
            <v>4926.31</v>
          </cell>
          <cell r="K25" t="str">
            <v>18.85%</v>
          </cell>
        </row>
        <row r="26">
          <cell r="A26">
            <v>385</v>
          </cell>
          <cell r="B26" t="str">
            <v>四川太极五津西路药店</v>
          </cell>
          <cell r="C26" t="str">
            <v>是</v>
          </cell>
          <cell r="D26">
            <v>281</v>
          </cell>
          <cell r="E26" t="str">
            <v>新津片</v>
          </cell>
          <cell r="F26" t="str">
            <v>王燕丽</v>
          </cell>
          <cell r="G26">
            <v>265</v>
          </cell>
          <cell r="H26">
            <v>98.39</v>
          </cell>
          <cell r="I26">
            <v>26072.61</v>
          </cell>
          <cell r="J26">
            <v>5455</v>
          </cell>
          <cell r="K26" t="str">
            <v>20.92%</v>
          </cell>
        </row>
        <row r="27">
          <cell r="A27">
            <v>746</v>
          </cell>
          <cell r="B27" t="str">
            <v>四川太极大邑县晋原镇内蒙古大道桃源药店</v>
          </cell>
          <cell r="C27" t="str">
            <v>否</v>
          </cell>
          <cell r="D27">
            <v>282</v>
          </cell>
          <cell r="E27" t="str">
            <v>城郊一片</v>
          </cell>
          <cell r="F27" t="str">
            <v>郑红艳 </v>
          </cell>
          <cell r="G27">
            <v>559</v>
          </cell>
          <cell r="H27">
            <v>45.4</v>
          </cell>
          <cell r="I27">
            <v>25377.3</v>
          </cell>
          <cell r="J27">
            <v>7173.06</v>
          </cell>
          <cell r="K27" t="str">
            <v>28.26%</v>
          </cell>
        </row>
        <row r="28">
          <cell r="A28">
            <v>737</v>
          </cell>
          <cell r="B28" t="str">
            <v>四川太极高新区大源北街药店</v>
          </cell>
          <cell r="C28" t="str">
            <v>否</v>
          </cell>
          <cell r="D28">
            <v>232</v>
          </cell>
          <cell r="E28" t="str">
            <v>南门片区</v>
          </cell>
          <cell r="F28" t="str">
            <v>陈冰雪</v>
          </cell>
          <cell r="G28">
            <v>286</v>
          </cell>
          <cell r="H28">
            <v>87.55</v>
          </cell>
          <cell r="I28">
            <v>25038.91</v>
          </cell>
          <cell r="J28">
            <v>6727.71</v>
          </cell>
          <cell r="K28" t="str">
            <v>26.86%</v>
          </cell>
        </row>
        <row r="29">
          <cell r="A29">
            <v>738</v>
          </cell>
          <cell r="B29" t="str">
            <v>四川太极都江堰市蒲阳路药店</v>
          </cell>
          <cell r="C29" t="str">
            <v>否</v>
          </cell>
          <cell r="D29">
            <v>282</v>
          </cell>
          <cell r="E29" t="str">
            <v>城郊一片</v>
          </cell>
          <cell r="F29" t="str">
            <v>郑红艳 </v>
          </cell>
          <cell r="G29">
            <v>583</v>
          </cell>
          <cell r="H29">
            <v>42.76</v>
          </cell>
          <cell r="I29">
            <v>24931.72</v>
          </cell>
          <cell r="J29">
            <v>5798.47</v>
          </cell>
          <cell r="K29" t="str">
            <v>23.25%</v>
          </cell>
        </row>
        <row r="30">
          <cell r="A30">
            <v>373</v>
          </cell>
          <cell r="B30" t="str">
            <v>四川太极通盈街药店</v>
          </cell>
          <cell r="C30" t="str">
            <v>否</v>
          </cell>
          <cell r="D30">
            <v>342</v>
          </cell>
          <cell r="E30" t="str">
            <v>东门片区</v>
          </cell>
          <cell r="F30" t="str">
            <v>毛静静</v>
          </cell>
          <cell r="G30">
            <v>265</v>
          </cell>
          <cell r="H30">
            <v>93.85</v>
          </cell>
          <cell r="I30">
            <v>24869.66</v>
          </cell>
          <cell r="J30">
            <v>6574.4</v>
          </cell>
          <cell r="K30" t="str">
            <v>26.43%</v>
          </cell>
        </row>
        <row r="31">
          <cell r="A31">
            <v>111219</v>
          </cell>
          <cell r="B31" t="str">
            <v>四川太极金牛区花照壁药店</v>
          </cell>
          <cell r="C31" t="str">
            <v/>
          </cell>
          <cell r="D31">
            <v>181</v>
          </cell>
          <cell r="E31" t="str">
            <v>西门片区</v>
          </cell>
          <cell r="F31" t="str">
            <v>刘琴英</v>
          </cell>
          <cell r="G31">
            <v>367</v>
          </cell>
          <cell r="H31">
            <v>66.6</v>
          </cell>
          <cell r="I31">
            <v>24440.86</v>
          </cell>
          <cell r="J31">
            <v>7784.87</v>
          </cell>
          <cell r="K31" t="str">
            <v>31.85%</v>
          </cell>
        </row>
        <row r="32">
          <cell r="A32">
            <v>511</v>
          </cell>
          <cell r="B32" t="str">
            <v>四川太极成华杉板桥南一路店</v>
          </cell>
          <cell r="C32" t="str">
            <v>否</v>
          </cell>
          <cell r="D32">
            <v>342</v>
          </cell>
          <cell r="E32" t="str">
            <v>东门片区</v>
          </cell>
          <cell r="F32" t="str">
            <v>毛静静</v>
          </cell>
          <cell r="G32">
            <v>281</v>
          </cell>
          <cell r="H32">
            <v>86.62</v>
          </cell>
          <cell r="I32">
            <v>24339.54</v>
          </cell>
          <cell r="J32">
            <v>2330.93</v>
          </cell>
          <cell r="K32" t="str">
            <v>9.57%</v>
          </cell>
        </row>
        <row r="33">
          <cell r="A33">
            <v>114069</v>
          </cell>
          <cell r="B33" t="str">
            <v>四川太极大药房连锁有限公司成都高新区天久南巷药店</v>
          </cell>
          <cell r="C33" t="str">
            <v/>
          </cell>
          <cell r="D33">
            <v>232</v>
          </cell>
          <cell r="E33" t="str">
            <v>南门片区</v>
          </cell>
          <cell r="F33" t="str">
            <v>陈冰雪</v>
          </cell>
          <cell r="G33">
            <v>253</v>
          </cell>
          <cell r="H33">
            <v>95.7</v>
          </cell>
          <cell r="I33">
            <v>24212.63</v>
          </cell>
          <cell r="J33">
            <v>4597.08</v>
          </cell>
          <cell r="K33" t="str">
            <v>18.98%</v>
          </cell>
        </row>
        <row r="34">
          <cell r="A34">
            <v>105910</v>
          </cell>
          <cell r="B34" t="str">
            <v>四川太极高新区紫薇东路药店</v>
          </cell>
          <cell r="C34" t="str">
            <v/>
          </cell>
          <cell r="D34">
            <v>142</v>
          </cell>
          <cell r="E34" t="str">
            <v>旗舰片区</v>
          </cell>
          <cell r="F34" t="str">
            <v>谭勤娟</v>
          </cell>
          <cell r="G34">
            <v>328</v>
          </cell>
          <cell r="H34">
            <v>72.2</v>
          </cell>
          <cell r="I34">
            <v>23682.11</v>
          </cell>
          <cell r="J34">
            <v>6292.4</v>
          </cell>
          <cell r="K34" t="str">
            <v>26.57%</v>
          </cell>
        </row>
        <row r="35">
          <cell r="A35">
            <v>730</v>
          </cell>
          <cell r="B35" t="str">
            <v>四川太极新都区新繁镇繁江北路药店</v>
          </cell>
          <cell r="C35" t="str">
            <v>否</v>
          </cell>
          <cell r="D35">
            <v>342</v>
          </cell>
          <cell r="E35" t="str">
            <v>东门片区</v>
          </cell>
          <cell r="F35" t="str">
            <v>毛静静</v>
          </cell>
          <cell r="G35">
            <v>288</v>
          </cell>
          <cell r="H35">
            <v>78.23</v>
          </cell>
          <cell r="I35">
            <v>22528.84</v>
          </cell>
          <cell r="J35">
            <v>6719.3</v>
          </cell>
          <cell r="K35" t="str">
            <v>29.82%</v>
          </cell>
        </row>
        <row r="36">
          <cell r="A36">
            <v>106399</v>
          </cell>
          <cell r="B36" t="str">
            <v>四川太极青羊区蜀辉路药店</v>
          </cell>
          <cell r="C36" t="str">
            <v/>
          </cell>
          <cell r="D36">
            <v>232</v>
          </cell>
          <cell r="E36" t="str">
            <v>南门片区</v>
          </cell>
          <cell r="F36" t="str">
            <v>陈冰雪</v>
          </cell>
          <cell r="G36">
            <v>270</v>
          </cell>
          <cell r="H36">
            <v>83.3</v>
          </cell>
          <cell r="I36">
            <v>22491.89</v>
          </cell>
          <cell r="J36">
            <v>2555.5</v>
          </cell>
          <cell r="K36" t="str">
            <v>11.36%</v>
          </cell>
        </row>
        <row r="37">
          <cell r="A37">
            <v>546</v>
          </cell>
          <cell r="B37" t="str">
            <v>四川太极锦江区榕声路店</v>
          </cell>
          <cell r="C37" t="str">
            <v>否</v>
          </cell>
          <cell r="D37">
            <v>232</v>
          </cell>
          <cell r="E37" t="str">
            <v>南门片区</v>
          </cell>
          <cell r="F37" t="str">
            <v>陈冰雪</v>
          </cell>
          <cell r="G37">
            <v>472</v>
          </cell>
          <cell r="H37">
            <v>46.93</v>
          </cell>
          <cell r="I37">
            <v>22152.22</v>
          </cell>
          <cell r="J37">
            <v>6491.09</v>
          </cell>
          <cell r="K37" t="str">
            <v>29.3%</v>
          </cell>
        </row>
        <row r="38">
          <cell r="A38">
            <v>114622</v>
          </cell>
          <cell r="B38" t="str">
            <v>四川太极成华区东昌路一药店</v>
          </cell>
          <cell r="C38" t="str">
            <v/>
          </cell>
          <cell r="D38">
            <v>342</v>
          </cell>
          <cell r="E38" t="str">
            <v>东门片区</v>
          </cell>
          <cell r="F38" t="str">
            <v>毛静静</v>
          </cell>
          <cell r="G38">
            <v>349</v>
          </cell>
          <cell r="H38">
            <v>62.21</v>
          </cell>
          <cell r="I38">
            <v>21710.53</v>
          </cell>
          <cell r="J38">
            <v>7192.52</v>
          </cell>
          <cell r="K38" t="str">
            <v>33.12%</v>
          </cell>
        </row>
        <row r="39">
          <cell r="A39">
            <v>297863</v>
          </cell>
          <cell r="B39" t="str">
            <v>四川太极大药房连锁有限公司锦江区大田坎街药店</v>
          </cell>
          <cell r="C39" t="str">
            <v/>
          </cell>
          <cell r="D39">
            <v>342</v>
          </cell>
          <cell r="E39" t="str">
            <v>东门片区</v>
          </cell>
          <cell r="F39" t="str">
            <v>毛静静</v>
          </cell>
          <cell r="G39">
            <v>238</v>
          </cell>
          <cell r="H39">
            <v>90.07</v>
          </cell>
          <cell r="I39">
            <v>21436.23</v>
          </cell>
          <cell r="J39">
            <v>4102.11</v>
          </cell>
          <cell r="K39" t="str">
            <v>19.13%</v>
          </cell>
        </row>
        <row r="40">
          <cell r="A40">
            <v>107658</v>
          </cell>
          <cell r="B40" t="str">
            <v>四川太极新都区新都街道万和北路药店</v>
          </cell>
          <cell r="C40" t="str">
            <v/>
          </cell>
          <cell r="D40">
            <v>342</v>
          </cell>
          <cell r="E40" t="str">
            <v>东门片区</v>
          </cell>
          <cell r="F40" t="str">
            <v>毛静静</v>
          </cell>
          <cell r="G40">
            <v>313</v>
          </cell>
          <cell r="H40">
            <v>68.43</v>
          </cell>
          <cell r="I40">
            <v>21418.81</v>
          </cell>
          <cell r="J40">
            <v>1049.21</v>
          </cell>
          <cell r="K40" t="str">
            <v>4.89%</v>
          </cell>
        </row>
        <row r="41">
          <cell r="A41">
            <v>108656</v>
          </cell>
          <cell r="B41" t="str">
            <v>四川太极新津县五津镇五津西路二药房</v>
          </cell>
          <cell r="C41" t="str">
            <v/>
          </cell>
          <cell r="D41">
            <v>281</v>
          </cell>
          <cell r="E41" t="str">
            <v>新津片</v>
          </cell>
          <cell r="F41" t="str">
            <v>王燕丽</v>
          </cell>
          <cell r="G41">
            <v>189</v>
          </cell>
          <cell r="H41">
            <v>112.59</v>
          </cell>
          <cell r="I41">
            <v>21279.42</v>
          </cell>
          <cell r="J41">
            <v>5320.04</v>
          </cell>
          <cell r="K41" t="str">
            <v>25%</v>
          </cell>
        </row>
        <row r="42">
          <cell r="A42">
            <v>744</v>
          </cell>
          <cell r="B42" t="str">
            <v>四川太极武侯区科华街药店</v>
          </cell>
          <cell r="C42" t="str">
            <v/>
          </cell>
          <cell r="D42">
            <v>142</v>
          </cell>
          <cell r="E42" t="str">
            <v>旗舰片区</v>
          </cell>
          <cell r="F42" t="str">
            <v>谭勤娟</v>
          </cell>
          <cell r="G42">
            <v>220</v>
          </cell>
          <cell r="H42">
            <v>96.32</v>
          </cell>
          <cell r="I42">
            <v>21190.47</v>
          </cell>
          <cell r="J42">
            <v>6851.73</v>
          </cell>
          <cell r="K42" t="str">
            <v>32.33%</v>
          </cell>
        </row>
        <row r="43">
          <cell r="A43">
            <v>118074</v>
          </cell>
          <cell r="B43" t="str">
            <v>四川太极高新区泰和二街药店</v>
          </cell>
          <cell r="C43" t="str">
            <v/>
          </cell>
          <cell r="D43">
            <v>232</v>
          </cell>
          <cell r="E43" t="str">
            <v>南门片区</v>
          </cell>
          <cell r="F43" t="str">
            <v>陈冰雪</v>
          </cell>
          <cell r="G43">
            <v>304</v>
          </cell>
          <cell r="H43">
            <v>67.52</v>
          </cell>
          <cell r="I43">
            <v>20527.31</v>
          </cell>
          <cell r="J43">
            <v>7111.61</v>
          </cell>
          <cell r="K43" t="str">
            <v>34.64%</v>
          </cell>
        </row>
        <row r="44">
          <cell r="A44">
            <v>114286</v>
          </cell>
          <cell r="B44" t="str">
            <v>四川太极青羊区光华北五路药店</v>
          </cell>
          <cell r="C44" t="str">
            <v/>
          </cell>
          <cell r="D44">
            <v>232</v>
          </cell>
          <cell r="E44" t="str">
            <v>南门片区</v>
          </cell>
          <cell r="F44" t="str">
            <v>陈冰雪</v>
          </cell>
          <cell r="G44">
            <v>271</v>
          </cell>
          <cell r="H44">
            <v>75.13</v>
          </cell>
          <cell r="I44">
            <v>20360.6</v>
          </cell>
          <cell r="J44">
            <v>3648.94</v>
          </cell>
          <cell r="K44" t="str">
            <v>17.92%</v>
          </cell>
        </row>
        <row r="45">
          <cell r="A45">
            <v>117184</v>
          </cell>
          <cell r="B45" t="str">
            <v>四川太极锦江区静沙南路药店</v>
          </cell>
          <cell r="C45" t="str">
            <v/>
          </cell>
          <cell r="D45">
            <v>342</v>
          </cell>
          <cell r="E45" t="str">
            <v>东门片区</v>
          </cell>
          <cell r="F45" t="str">
            <v>毛静静</v>
          </cell>
          <cell r="G45">
            <v>308</v>
          </cell>
          <cell r="H45">
            <v>63.76</v>
          </cell>
          <cell r="I45">
            <v>19638.93</v>
          </cell>
          <cell r="J45">
            <v>6962.1</v>
          </cell>
          <cell r="K45" t="str">
            <v>35.45%</v>
          </cell>
        </row>
        <row r="46">
          <cell r="A46">
            <v>114844</v>
          </cell>
          <cell r="B46" t="str">
            <v>四川太极成华区培华东路药店</v>
          </cell>
          <cell r="C46" t="str">
            <v/>
          </cell>
          <cell r="D46">
            <v>342</v>
          </cell>
          <cell r="E46" t="str">
            <v>东门片区</v>
          </cell>
          <cell r="F46" t="str">
            <v>毛静静</v>
          </cell>
          <cell r="G46">
            <v>208</v>
          </cell>
          <cell r="H46">
            <v>92.11</v>
          </cell>
          <cell r="I46">
            <v>19158.65</v>
          </cell>
          <cell r="J46">
            <v>4397.18</v>
          </cell>
          <cell r="K46" t="str">
            <v>22.95%</v>
          </cell>
        </row>
        <row r="47">
          <cell r="A47">
            <v>119263</v>
          </cell>
          <cell r="B47" t="str">
            <v>四川太极青羊区蜀源路药店</v>
          </cell>
          <cell r="C47" t="str">
            <v/>
          </cell>
          <cell r="D47">
            <v>232</v>
          </cell>
          <cell r="E47" t="str">
            <v>南门片区</v>
          </cell>
          <cell r="F47" t="str">
            <v>陈冰雪</v>
          </cell>
          <cell r="G47">
            <v>188</v>
          </cell>
          <cell r="H47">
            <v>101.66</v>
          </cell>
          <cell r="I47">
            <v>19111.44</v>
          </cell>
          <cell r="J47">
            <v>6149.68</v>
          </cell>
          <cell r="K47" t="str">
            <v>32.17%</v>
          </cell>
        </row>
        <row r="48">
          <cell r="A48">
            <v>357</v>
          </cell>
          <cell r="B48" t="str">
            <v>四川太极清江东路药店</v>
          </cell>
          <cell r="C48" t="str">
            <v>否</v>
          </cell>
          <cell r="D48">
            <v>181</v>
          </cell>
          <cell r="E48" t="str">
            <v>西门片区</v>
          </cell>
          <cell r="F48" t="str">
            <v>刘琴英</v>
          </cell>
          <cell r="G48">
            <v>196</v>
          </cell>
          <cell r="H48">
            <v>95.31</v>
          </cell>
          <cell r="I48">
            <v>18680.2</v>
          </cell>
          <cell r="J48">
            <v>5633.27</v>
          </cell>
          <cell r="K48" t="str">
            <v>30.15%</v>
          </cell>
        </row>
        <row r="49">
          <cell r="A49">
            <v>514</v>
          </cell>
          <cell r="B49" t="str">
            <v>四川太极新津邓双镇岷江店</v>
          </cell>
          <cell r="C49" t="str">
            <v>否</v>
          </cell>
          <cell r="D49">
            <v>281</v>
          </cell>
          <cell r="E49" t="str">
            <v>新津片</v>
          </cell>
          <cell r="F49" t="str">
            <v>王燕丽</v>
          </cell>
          <cell r="G49">
            <v>283</v>
          </cell>
          <cell r="H49">
            <v>65.84</v>
          </cell>
          <cell r="I49">
            <v>18633.3</v>
          </cell>
          <cell r="J49">
            <v>5857.95</v>
          </cell>
          <cell r="K49" t="str">
            <v>31.43%</v>
          </cell>
        </row>
        <row r="50">
          <cell r="A50">
            <v>116919</v>
          </cell>
          <cell r="B50" t="str">
            <v>四川太极武侯区科华北路药店</v>
          </cell>
          <cell r="C50" t="str">
            <v/>
          </cell>
          <cell r="D50">
            <v>142</v>
          </cell>
          <cell r="E50" t="str">
            <v>旗舰片区</v>
          </cell>
          <cell r="F50" t="str">
            <v>谭勤娟</v>
          </cell>
          <cell r="G50">
            <v>282</v>
          </cell>
          <cell r="H50">
            <v>65.82</v>
          </cell>
          <cell r="I50">
            <v>18562.5</v>
          </cell>
          <cell r="J50">
            <v>4395.36</v>
          </cell>
          <cell r="K50" t="str">
            <v>23.67%</v>
          </cell>
        </row>
        <row r="51">
          <cell r="A51">
            <v>359</v>
          </cell>
          <cell r="B51" t="str">
            <v>四川太极枣子巷药店</v>
          </cell>
          <cell r="C51" t="str">
            <v>否</v>
          </cell>
          <cell r="D51">
            <v>181</v>
          </cell>
          <cell r="E51" t="str">
            <v>西门片区</v>
          </cell>
          <cell r="F51" t="str">
            <v>刘琴英</v>
          </cell>
          <cell r="G51">
            <v>266</v>
          </cell>
          <cell r="H51">
            <v>68.54</v>
          </cell>
          <cell r="I51">
            <v>18231.53</v>
          </cell>
          <cell r="J51">
            <v>5370.67</v>
          </cell>
          <cell r="K51" t="str">
            <v>29.45%</v>
          </cell>
        </row>
        <row r="52">
          <cell r="A52">
            <v>726</v>
          </cell>
          <cell r="B52" t="str">
            <v>四川太极金牛区交大路第三药店</v>
          </cell>
          <cell r="C52" t="str">
            <v>否</v>
          </cell>
          <cell r="D52">
            <v>181</v>
          </cell>
          <cell r="E52" t="str">
            <v>西门片区</v>
          </cell>
          <cell r="F52" t="str">
            <v>刘琴英</v>
          </cell>
          <cell r="G52">
            <v>263</v>
          </cell>
          <cell r="H52">
            <v>68.51</v>
          </cell>
          <cell r="I52">
            <v>18018.02</v>
          </cell>
          <cell r="J52">
            <v>4269.43</v>
          </cell>
          <cell r="K52" t="str">
            <v>23.69%</v>
          </cell>
        </row>
        <row r="53">
          <cell r="A53">
            <v>111400</v>
          </cell>
          <cell r="B53" t="str">
            <v>四川太极邛崃市文君街道杏林路药店</v>
          </cell>
          <cell r="C53" t="str">
            <v/>
          </cell>
          <cell r="D53">
            <v>282</v>
          </cell>
          <cell r="E53" t="str">
            <v>城郊一片</v>
          </cell>
          <cell r="F53" t="str">
            <v>郑红艳 </v>
          </cell>
          <cell r="G53">
            <v>187</v>
          </cell>
          <cell r="H53">
            <v>95.83</v>
          </cell>
          <cell r="I53">
            <v>17919.28</v>
          </cell>
          <cell r="J53">
            <v>4733.8</v>
          </cell>
          <cell r="K53" t="str">
            <v>26.41%</v>
          </cell>
        </row>
        <row r="54">
          <cell r="A54">
            <v>513</v>
          </cell>
          <cell r="B54" t="str">
            <v>四川太极武侯区顺和街店</v>
          </cell>
          <cell r="C54" t="str">
            <v>否</v>
          </cell>
          <cell r="D54">
            <v>181</v>
          </cell>
          <cell r="E54" t="str">
            <v>西门片区</v>
          </cell>
          <cell r="F54" t="str">
            <v>刘琴英</v>
          </cell>
          <cell r="G54">
            <v>292</v>
          </cell>
          <cell r="H54">
            <v>60.58</v>
          </cell>
          <cell r="I54">
            <v>17689.38</v>
          </cell>
          <cell r="J54">
            <v>6079.42</v>
          </cell>
          <cell r="K54" t="str">
            <v>34.36%</v>
          </cell>
        </row>
        <row r="55">
          <cell r="A55">
            <v>517</v>
          </cell>
          <cell r="B55" t="str">
            <v>四川太极青羊区北东街店</v>
          </cell>
          <cell r="C55" t="str">
            <v>否</v>
          </cell>
          <cell r="D55">
            <v>181</v>
          </cell>
          <cell r="E55" t="str">
            <v>西门片区</v>
          </cell>
          <cell r="F55" t="str">
            <v>刘琴英</v>
          </cell>
          <cell r="G55">
            <v>242</v>
          </cell>
          <cell r="H55">
            <v>70.65</v>
          </cell>
          <cell r="I55">
            <v>17097.59</v>
          </cell>
          <cell r="J55">
            <v>6091.48</v>
          </cell>
          <cell r="K55" t="str">
            <v>35.62%</v>
          </cell>
        </row>
        <row r="56">
          <cell r="A56">
            <v>102565</v>
          </cell>
          <cell r="B56" t="str">
            <v>四川太极武侯区佳灵路药店</v>
          </cell>
          <cell r="C56" t="str">
            <v/>
          </cell>
          <cell r="D56">
            <v>181</v>
          </cell>
          <cell r="E56" t="str">
            <v>西门片区</v>
          </cell>
          <cell r="F56" t="str">
            <v>刘琴英</v>
          </cell>
          <cell r="G56">
            <v>365</v>
          </cell>
          <cell r="H56">
            <v>45.19</v>
          </cell>
          <cell r="I56">
            <v>16494.3</v>
          </cell>
          <cell r="J56">
            <v>5172.38</v>
          </cell>
          <cell r="K56" t="str">
            <v>31.35%</v>
          </cell>
        </row>
        <row r="57">
          <cell r="A57">
            <v>379</v>
          </cell>
          <cell r="B57" t="str">
            <v>四川太极土龙路药店</v>
          </cell>
          <cell r="C57" t="str">
            <v>否</v>
          </cell>
          <cell r="D57">
            <v>181</v>
          </cell>
          <cell r="E57" t="str">
            <v>西门片区</v>
          </cell>
          <cell r="F57" t="str">
            <v>刘琴英</v>
          </cell>
          <cell r="G57">
            <v>235</v>
          </cell>
          <cell r="H57">
            <v>70.14</v>
          </cell>
          <cell r="I57">
            <v>16483.46</v>
          </cell>
          <cell r="J57">
            <v>4541.77</v>
          </cell>
          <cell r="K57" t="str">
            <v>27.55%</v>
          </cell>
        </row>
        <row r="58">
          <cell r="A58">
            <v>754</v>
          </cell>
          <cell r="B58" t="str">
            <v>四川太极大药房连锁有限公司崇州市崇阳镇尚贤坊街药店</v>
          </cell>
          <cell r="C58" t="str">
            <v/>
          </cell>
          <cell r="D58">
            <v>341</v>
          </cell>
          <cell r="E58" t="str">
            <v>崇州片区</v>
          </cell>
          <cell r="F58" t="str">
            <v>胡建梅</v>
          </cell>
          <cell r="G58">
            <v>149</v>
          </cell>
          <cell r="H58">
            <v>110.32</v>
          </cell>
          <cell r="I58">
            <v>16437.65</v>
          </cell>
          <cell r="J58">
            <v>4186.77</v>
          </cell>
          <cell r="K58" t="str">
            <v>25.47%</v>
          </cell>
        </row>
        <row r="59">
          <cell r="A59">
            <v>108277</v>
          </cell>
          <cell r="B59" t="str">
            <v>四川太极金牛区银沙路药店</v>
          </cell>
          <cell r="C59" t="str">
            <v/>
          </cell>
          <cell r="D59">
            <v>181</v>
          </cell>
          <cell r="E59" t="str">
            <v>西门片区</v>
          </cell>
          <cell r="F59" t="str">
            <v>刘琴英</v>
          </cell>
          <cell r="G59">
            <v>310</v>
          </cell>
          <cell r="H59">
            <v>52.79</v>
          </cell>
          <cell r="I59">
            <v>16363.43</v>
          </cell>
          <cell r="J59">
            <v>4321.37</v>
          </cell>
          <cell r="K59" t="str">
            <v>26.4%</v>
          </cell>
        </row>
        <row r="60">
          <cell r="A60">
            <v>716</v>
          </cell>
          <cell r="B60" t="str">
            <v>四川太极大邑县沙渠镇方圆路药店</v>
          </cell>
          <cell r="C60" t="str">
            <v>否</v>
          </cell>
          <cell r="D60">
            <v>282</v>
          </cell>
          <cell r="E60" t="str">
            <v>城郊一片</v>
          </cell>
          <cell r="F60" t="str">
            <v>郑红艳 </v>
          </cell>
          <cell r="G60">
            <v>210</v>
          </cell>
          <cell r="H60">
            <v>77.81</v>
          </cell>
          <cell r="I60">
            <v>16339.74</v>
          </cell>
          <cell r="J60">
            <v>4992.7</v>
          </cell>
          <cell r="K60" t="str">
            <v>30.55%</v>
          </cell>
        </row>
        <row r="61">
          <cell r="A61">
            <v>598</v>
          </cell>
          <cell r="B61" t="str">
            <v>四川太极锦江区水杉街药店</v>
          </cell>
          <cell r="C61" t="str">
            <v>否</v>
          </cell>
          <cell r="D61">
            <v>342</v>
          </cell>
          <cell r="E61" t="str">
            <v>东门片区</v>
          </cell>
          <cell r="F61" t="str">
            <v>毛静静</v>
          </cell>
          <cell r="G61">
            <v>279</v>
          </cell>
          <cell r="H61">
            <v>57.41</v>
          </cell>
          <cell r="I61">
            <v>16017.34</v>
          </cell>
          <cell r="J61">
            <v>5596.92</v>
          </cell>
          <cell r="K61" t="str">
            <v>34.94%</v>
          </cell>
        </row>
        <row r="62">
          <cell r="A62">
            <v>104428</v>
          </cell>
          <cell r="B62" t="str">
            <v>四川太极崇州市崇阳镇永康东路药店 </v>
          </cell>
          <cell r="C62" t="str">
            <v/>
          </cell>
          <cell r="D62">
            <v>341</v>
          </cell>
          <cell r="E62" t="str">
            <v>崇州片区</v>
          </cell>
          <cell r="F62" t="str">
            <v>胡建梅</v>
          </cell>
          <cell r="G62">
            <v>290</v>
          </cell>
          <cell r="H62">
            <v>55.15</v>
          </cell>
          <cell r="I62">
            <v>15993.11</v>
          </cell>
          <cell r="J62">
            <v>4933.58</v>
          </cell>
          <cell r="K62" t="str">
            <v>30.84%</v>
          </cell>
        </row>
        <row r="63">
          <cell r="A63">
            <v>102934</v>
          </cell>
          <cell r="B63" t="str">
            <v>四川太极金牛区银河北街药店</v>
          </cell>
          <cell r="C63" t="str">
            <v/>
          </cell>
          <cell r="D63">
            <v>181</v>
          </cell>
          <cell r="E63" t="str">
            <v>西门片区</v>
          </cell>
          <cell r="F63" t="str">
            <v>刘琴英</v>
          </cell>
          <cell r="G63">
            <v>214</v>
          </cell>
          <cell r="H63">
            <v>74.3</v>
          </cell>
          <cell r="I63">
            <v>15900.69</v>
          </cell>
          <cell r="J63">
            <v>4161.3</v>
          </cell>
          <cell r="K63" t="str">
            <v>26.17%</v>
          </cell>
        </row>
        <row r="64">
          <cell r="A64">
            <v>107728</v>
          </cell>
          <cell r="B64" t="str">
            <v>四川太极大邑县晋原镇北街药店</v>
          </cell>
          <cell r="C64" t="str">
            <v/>
          </cell>
          <cell r="D64">
            <v>282</v>
          </cell>
          <cell r="E64" t="str">
            <v>城郊一片</v>
          </cell>
          <cell r="F64" t="str">
            <v>郑红艳 </v>
          </cell>
          <cell r="G64">
            <v>212</v>
          </cell>
          <cell r="H64">
            <v>74.74</v>
          </cell>
          <cell r="I64">
            <v>15845.67</v>
          </cell>
          <cell r="J64">
            <v>4468.99</v>
          </cell>
          <cell r="K64" t="str">
            <v>28.2%</v>
          </cell>
        </row>
        <row r="65">
          <cell r="A65">
            <v>709</v>
          </cell>
          <cell r="B65" t="str">
            <v>四川太极新都区马超东路店</v>
          </cell>
          <cell r="C65" t="str">
            <v>否</v>
          </cell>
          <cell r="D65">
            <v>342</v>
          </cell>
          <cell r="E65" t="str">
            <v>东门片区</v>
          </cell>
          <cell r="F65" t="str">
            <v>毛静静</v>
          </cell>
          <cell r="G65">
            <v>209</v>
          </cell>
          <cell r="H65">
            <v>75.8</v>
          </cell>
          <cell r="I65">
            <v>15841.65</v>
          </cell>
          <cell r="J65">
            <v>4285.05</v>
          </cell>
          <cell r="K65" t="str">
            <v>27.04%</v>
          </cell>
        </row>
        <row r="66">
          <cell r="A66">
            <v>578</v>
          </cell>
          <cell r="B66" t="str">
            <v>四川太极成华区华油路药店</v>
          </cell>
          <cell r="C66" t="str">
            <v>否</v>
          </cell>
          <cell r="D66">
            <v>342</v>
          </cell>
          <cell r="E66" t="str">
            <v>东门片区</v>
          </cell>
          <cell r="F66" t="str">
            <v>毛静静</v>
          </cell>
          <cell r="G66">
            <v>249</v>
          </cell>
          <cell r="H66">
            <v>63.39</v>
          </cell>
          <cell r="I66">
            <v>15784.38</v>
          </cell>
          <cell r="J66">
            <v>4838.31</v>
          </cell>
          <cell r="K66" t="str">
            <v>30.65%</v>
          </cell>
        </row>
        <row r="67">
          <cell r="A67">
            <v>391</v>
          </cell>
          <cell r="B67" t="str">
            <v>四川太极金丝街药店</v>
          </cell>
          <cell r="C67" t="str">
            <v>否</v>
          </cell>
          <cell r="D67">
            <v>181</v>
          </cell>
          <cell r="E67" t="str">
            <v>西门片区</v>
          </cell>
          <cell r="F67" t="str">
            <v>刘琴英</v>
          </cell>
          <cell r="G67">
            <v>318</v>
          </cell>
          <cell r="H67">
            <v>49.58</v>
          </cell>
          <cell r="I67">
            <v>15766.59</v>
          </cell>
          <cell r="J67">
            <v>5560.89</v>
          </cell>
          <cell r="K67" t="str">
            <v>35.27%</v>
          </cell>
        </row>
        <row r="68">
          <cell r="A68">
            <v>367</v>
          </cell>
          <cell r="B68" t="str">
            <v>四川太极金带街药店</v>
          </cell>
          <cell r="C68" t="str">
            <v>否</v>
          </cell>
          <cell r="D68">
            <v>341</v>
          </cell>
          <cell r="E68" t="str">
            <v>崇州片区</v>
          </cell>
          <cell r="F68" t="str">
            <v>胡建梅</v>
          </cell>
          <cell r="G68">
            <v>193</v>
          </cell>
          <cell r="H68">
            <v>80.46</v>
          </cell>
          <cell r="I68">
            <v>15528.4</v>
          </cell>
          <cell r="J68">
            <v>4286.69</v>
          </cell>
          <cell r="K68" t="str">
            <v>27.6%</v>
          </cell>
        </row>
        <row r="69">
          <cell r="A69">
            <v>572</v>
          </cell>
          <cell r="B69" t="str">
            <v>四川太极郫县郫筒镇东大街药店</v>
          </cell>
          <cell r="C69" t="str">
            <v>否</v>
          </cell>
          <cell r="D69">
            <v>181</v>
          </cell>
          <cell r="E69" t="str">
            <v>西门片区</v>
          </cell>
          <cell r="F69" t="str">
            <v>刘琴英</v>
          </cell>
          <cell r="G69">
            <v>228</v>
          </cell>
          <cell r="H69">
            <v>67.55</v>
          </cell>
          <cell r="I69">
            <v>15402.29</v>
          </cell>
          <cell r="J69">
            <v>4946.08</v>
          </cell>
          <cell r="K69" t="str">
            <v>32.11%</v>
          </cell>
        </row>
        <row r="70">
          <cell r="A70">
            <v>387</v>
          </cell>
          <cell r="B70" t="str">
            <v>四川太极新乐中街药店</v>
          </cell>
          <cell r="C70" t="str">
            <v>否</v>
          </cell>
          <cell r="D70">
            <v>232</v>
          </cell>
          <cell r="E70" t="str">
            <v>南门片区</v>
          </cell>
          <cell r="F70" t="str">
            <v>陈冰雪</v>
          </cell>
          <cell r="G70">
            <v>268</v>
          </cell>
          <cell r="H70">
            <v>56.01</v>
          </cell>
          <cell r="I70">
            <v>15010.29</v>
          </cell>
          <cell r="J70">
            <v>2833.96</v>
          </cell>
          <cell r="K70" t="str">
            <v>18.88%</v>
          </cell>
        </row>
        <row r="71">
          <cell r="A71">
            <v>587</v>
          </cell>
          <cell r="B71" t="str">
            <v>四川太极都江堰景中路店</v>
          </cell>
          <cell r="C71" t="str">
            <v>否</v>
          </cell>
          <cell r="D71">
            <v>282</v>
          </cell>
          <cell r="E71" t="str">
            <v>城郊一片</v>
          </cell>
          <cell r="F71" t="str">
            <v>郑红艳 </v>
          </cell>
          <cell r="G71">
            <v>213</v>
          </cell>
          <cell r="H71">
            <v>70.24</v>
          </cell>
          <cell r="I71">
            <v>14960.94</v>
          </cell>
          <cell r="J71">
            <v>5010.15</v>
          </cell>
          <cell r="K71" t="str">
            <v>33.48%</v>
          </cell>
        </row>
        <row r="72">
          <cell r="A72">
            <v>138202</v>
          </cell>
          <cell r="B72" t="str">
            <v>雅安市医雅安市太极智慧云医药科技有限公司药科技有限公司</v>
          </cell>
          <cell r="C72" t="str">
            <v/>
          </cell>
          <cell r="D72">
            <v>232</v>
          </cell>
          <cell r="E72" t="str">
            <v>南门片区</v>
          </cell>
          <cell r="F72" t="str">
            <v>陈冰雪</v>
          </cell>
          <cell r="G72">
            <v>176</v>
          </cell>
          <cell r="H72">
            <v>83.25</v>
          </cell>
          <cell r="I72">
            <v>14652.72</v>
          </cell>
          <cell r="J72">
            <v>5078.24</v>
          </cell>
          <cell r="K72" t="str">
            <v>34.65%</v>
          </cell>
        </row>
        <row r="73">
          <cell r="A73">
            <v>113299</v>
          </cell>
          <cell r="B73" t="str">
            <v>四川太极武侯区倪家桥路药店</v>
          </cell>
          <cell r="C73" t="str">
            <v/>
          </cell>
          <cell r="D73">
            <v>142</v>
          </cell>
          <cell r="E73" t="str">
            <v>旗舰片区</v>
          </cell>
          <cell r="F73" t="str">
            <v>谭勤娟</v>
          </cell>
          <cell r="G73">
            <v>281</v>
          </cell>
          <cell r="H73">
            <v>52.09</v>
          </cell>
          <cell r="I73">
            <v>14637.45</v>
          </cell>
          <cell r="J73">
            <v>3567.38</v>
          </cell>
          <cell r="K73" t="str">
            <v>24.37%</v>
          </cell>
        </row>
        <row r="74">
          <cell r="A74">
            <v>710</v>
          </cell>
          <cell r="B74" t="str">
            <v>四川太极都江堰市蒲阳镇堰问道西路药店</v>
          </cell>
          <cell r="C74" t="str">
            <v>否</v>
          </cell>
          <cell r="D74">
            <v>282</v>
          </cell>
          <cell r="E74" t="str">
            <v>城郊一片</v>
          </cell>
          <cell r="F74" t="str">
            <v>郑红艳 </v>
          </cell>
          <cell r="G74">
            <v>227</v>
          </cell>
          <cell r="H74">
            <v>63.82</v>
          </cell>
          <cell r="I74">
            <v>14487.02</v>
          </cell>
          <cell r="J74">
            <v>4642.02</v>
          </cell>
          <cell r="K74" t="str">
            <v>32.04%</v>
          </cell>
        </row>
        <row r="75">
          <cell r="A75">
            <v>101453</v>
          </cell>
          <cell r="B75" t="str">
            <v>四川太极温江区公平街道江安路药店</v>
          </cell>
          <cell r="C75" t="str">
            <v/>
          </cell>
          <cell r="D75">
            <v>232</v>
          </cell>
          <cell r="E75" t="str">
            <v>南门片区</v>
          </cell>
          <cell r="F75" t="str">
            <v>陈冰雪</v>
          </cell>
          <cell r="G75">
            <v>233</v>
          </cell>
          <cell r="H75">
            <v>60.6</v>
          </cell>
          <cell r="I75">
            <v>14119.41</v>
          </cell>
          <cell r="J75">
            <v>4591.31</v>
          </cell>
          <cell r="K75" t="str">
            <v>32.51%</v>
          </cell>
        </row>
        <row r="76">
          <cell r="A76">
            <v>103199</v>
          </cell>
          <cell r="B76" t="str">
            <v>四川太极成华区西林一街药店</v>
          </cell>
          <cell r="C76" t="str">
            <v/>
          </cell>
          <cell r="D76">
            <v>342</v>
          </cell>
          <cell r="E76" t="str">
            <v>东门片区</v>
          </cell>
          <cell r="F76" t="str">
            <v>毛静静</v>
          </cell>
          <cell r="G76">
            <v>261</v>
          </cell>
          <cell r="H76">
            <v>53.76</v>
          </cell>
          <cell r="I76">
            <v>14031.54</v>
          </cell>
          <cell r="J76">
            <v>4001.32</v>
          </cell>
          <cell r="K76" t="str">
            <v>28.51%</v>
          </cell>
        </row>
        <row r="77">
          <cell r="A77">
            <v>116482</v>
          </cell>
          <cell r="B77" t="str">
            <v>四川太极锦江区宏济中路药店</v>
          </cell>
          <cell r="C77" t="str">
            <v/>
          </cell>
          <cell r="D77">
            <v>142</v>
          </cell>
          <cell r="E77" t="str">
            <v>旗舰片区</v>
          </cell>
          <cell r="F77" t="str">
            <v>谭勤娟</v>
          </cell>
          <cell r="G77">
            <v>251</v>
          </cell>
          <cell r="H77">
            <v>55.44</v>
          </cell>
          <cell r="I77">
            <v>13915.71</v>
          </cell>
          <cell r="J77">
            <v>4341.74</v>
          </cell>
          <cell r="K77" t="str">
            <v>31.2%</v>
          </cell>
        </row>
        <row r="78">
          <cell r="A78">
            <v>721</v>
          </cell>
          <cell r="B78" t="str">
            <v>四川太极邛崃市临邛镇洪川小区药店</v>
          </cell>
          <cell r="C78" t="str">
            <v>否</v>
          </cell>
          <cell r="D78">
            <v>282</v>
          </cell>
          <cell r="E78" t="str">
            <v>城郊一片</v>
          </cell>
          <cell r="F78" t="str">
            <v>郑红艳 </v>
          </cell>
          <cell r="G78">
            <v>191</v>
          </cell>
          <cell r="H78">
            <v>72.8</v>
          </cell>
          <cell r="I78">
            <v>13904.62</v>
          </cell>
          <cell r="J78">
            <v>5063.92</v>
          </cell>
          <cell r="K78" t="str">
            <v>36.41%</v>
          </cell>
        </row>
        <row r="79">
          <cell r="A79">
            <v>113833</v>
          </cell>
          <cell r="B79" t="str">
            <v>四川太极青羊区光华西一路药店</v>
          </cell>
          <cell r="C79" t="str">
            <v/>
          </cell>
          <cell r="D79">
            <v>232</v>
          </cell>
          <cell r="E79" t="str">
            <v>南门片区</v>
          </cell>
          <cell r="F79" t="str">
            <v>陈冰雪</v>
          </cell>
          <cell r="G79">
            <v>220</v>
          </cell>
          <cell r="H79">
            <v>62.59</v>
          </cell>
          <cell r="I79">
            <v>13769.92</v>
          </cell>
          <cell r="J79">
            <v>5196.42</v>
          </cell>
          <cell r="K79" t="str">
            <v>37.73%</v>
          </cell>
        </row>
        <row r="80">
          <cell r="A80">
            <v>747</v>
          </cell>
          <cell r="B80" t="str">
            <v>四川太极郫县郫筒镇一环路东南段药店</v>
          </cell>
          <cell r="C80" t="str">
            <v/>
          </cell>
          <cell r="D80">
            <v>181</v>
          </cell>
          <cell r="E80" t="str">
            <v>西门片区</v>
          </cell>
          <cell r="F80" t="str">
            <v>刘琴英</v>
          </cell>
          <cell r="G80">
            <v>185</v>
          </cell>
          <cell r="H80">
            <v>72.15</v>
          </cell>
          <cell r="I80">
            <v>13348.39</v>
          </cell>
          <cell r="J80">
            <v>2929.72</v>
          </cell>
          <cell r="K80" t="str">
            <v>21.94%</v>
          </cell>
        </row>
        <row r="81">
          <cell r="A81">
            <v>717</v>
          </cell>
          <cell r="B81" t="str">
            <v>四川太极大邑县晋原镇通达东路五段药店</v>
          </cell>
          <cell r="C81" t="str">
            <v>否</v>
          </cell>
          <cell r="D81">
            <v>282</v>
          </cell>
          <cell r="E81" t="str">
            <v>城郊一片</v>
          </cell>
          <cell r="F81" t="str">
            <v>郑红艳 </v>
          </cell>
          <cell r="G81">
            <v>230</v>
          </cell>
          <cell r="H81">
            <v>57.98</v>
          </cell>
          <cell r="I81">
            <v>13335.47</v>
          </cell>
          <cell r="J81">
            <v>3982.4</v>
          </cell>
          <cell r="K81" t="str">
            <v>29.86%</v>
          </cell>
        </row>
        <row r="82">
          <cell r="A82">
            <v>355</v>
          </cell>
          <cell r="B82" t="str">
            <v>四川太极双林路药店</v>
          </cell>
          <cell r="C82" t="str">
            <v>是</v>
          </cell>
          <cell r="D82">
            <v>342</v>
          </cell>
          <cell r="E82" t="str">
            <v>东门片区</v>
          </cell>
          <cell r="F82" t="str">
            <v>毛静静</v>
          </cell>
          <cell r="G82">
            <v>173</v>
          </cell>
          <cell r="H82">
            <v>76.25</v>
          </cell>
          <cell r="I82">
            <v>13191.44</v>
          </cell>
          <cell r="J82">
            <v>2121.34</v>
          </cell>
          <cell r="K82" t="str">
            <v>16.08%</v>
          </cell>
        </row>
        <row r="83">
          <cell r="A83">
            <v>704</v>
          </cell>
          <cell r="B83" t="str">
            <v>四川太极都江堰奎光路中段药店</v>
          </cell>
          <cell r="C83" t="str">
            <v>否</v>
          </cell>
          <cell r="D83">
            <v>282</v>
          </cell>
          <cell r="E83" t="str">
            <v>城郊一片</v>
          </cell>
          <cell r="F83" t="str">
            <v>郑红艳 </v>
          </cell>
          <cell r="G83">
            <v>227</v>
          </cell>
          <cell r="H83">
            <v>55.68</v>
          </cell>
          <cell r="I83">
            <v>12639.78</v>
          </cell>
          <cell r="J83">
            <v>4325.65</v>
          </cell>
          <cell r="K83" t="str">
            <v>34.22%</v>
          </cell>
        </row>
        <row r="84">
          <cell r="A84">
            <v>56</v>
          </cell>
          <cell r="B84" t="str">
            <v>四川太极三江店</v>
          </cell>
          <cell r="C84" t="str">
            <v>是</v>
          </cell>
          <cell r="D84">
            <v>341</v>
          </cell>
          <cell r="E84" t="str">
            <v>崇州片区</v>
          </cell>
          <cell r="F84" t="str">
            <v>胡建梅</v>
          </cell>
          <cell r="G84">
            <v>143</v>
          </cell>
          <cell r="H84">
            <v>86.93</v>
          </cell>
          <cell r="I84">
            <v>12430.74</v>
          </cell>
          <cell r="J84">
            <v>3781.24</v>
          </cell>
          <cell r="K84" t="str">
            <v>30.41%</v>
          </cell>
        </row>
        <row r="85">
          <cell r="A85">
            <v>102567</v>
          </cell>
          <cell r="B85" t="str">
            <v>四川太极新津县五津镇武阳西路药店</v>
          </cell>
          <cell r="C85" t="str">
            <v/>
          </cell>
          <cell r="D85">
            <v>281</v>
          </cell>
          <cell r="E85" t="str">
            <v>新津片</v>
          </cell>
          <cell r="F85" t="str">
            <v>王燕丽</v>
          </cell>
          <cell r="G85">
            <v>139</v>
          </cell>
          <cell r="H85">
            <v>87.71</v>
          </cell>
          <cell r="I85">
            <v>12191.31</v>
          </cell>
          <cell r="J85">
            <v>1773.36</v>
          </cell>
          <cell r="K85" t="str">
            <v>14.54%</v>
          </cell>
        </row>
        <row r="86">
          <cell r="A86">
            <v>113025</v>
          </cell>
          <cell r="B86" t="str">
            <v>四川太极青羊区蜀鑫路药店</v>
          </cell>
          <cell r="C86" t="str">
            <v/>
          </cell>
          <cell r="D86">
            <v>232</v>
          </cell>
          <cell r="E86" t="str">
            <v>南门片区</v>
          </cell>
          <cell r="F86" t="str">
            <v>陈冰雪</v>
          </cell>
          <cell r="G86">
            <v>161</v>
          </cell>
          <cell r="H86">
            <v>75.38</v>
          </cell>
          <cell r="I86">
            <v>12136.42</v>
          </cell>
          <cell r="J86">
            <v>3409.63</v>
          </cell>
          <cell r="K86" t="str">
            <v>28.09%</v>
          </cell>
        </row>
        <row r="87">
          <cell r="A87">
            <v>106865</v>
          </cell>
          <cell r="B87" t="str">
            <v>四川太极武侯区丝竹路药店</v>
          </cell>
          <cell r="C87" t="str">
            <v/>
          </cell>
          <cell r="D87">
            <v>142</v>
          </cell>
          <cell r="E87" t="str">
            <v>旗舰片区</v>
          </cell>
          <cell r="F87" t="str">
            <v>谭勤娟</v>
          </cell>
          <cell r="G87">
            <v>165</v>
          </cell>
          <cell r="H87">
            <v>73</v>
          </cell>
          <cell r="I87">
            <v>12044.5</v>
          </cell>
          <cell r="J87">
            <v>3276.14</v>
          </cell>
          <cell r="K87" t="str">
            <v>27.2%</v>
          </cell>
        </row>
        <row r="88">
          <cell r="A88">
            <v>539</v>
          </cell>
          <cell r="B88" t="str">
            <v>四川太极大邑县晋原镇子龙路店</v>
          </cell>
          <cell r="C88" t="str">
            <v>否</v>
          </cell>
          <cell r="D88">
            <v>282</v>
          </cell>
          <cell r="E88" t="str">
            <v>城郊一片</v>
          </cell>
          <cell r="F88" t="str">
            <v>郑红艳 </v>
          </cell>
          <cell r="G88">
            <v>166</v>
          </cell>
          <cell r="H88">
            <v>72.48</v>
          </cell>
          <cell r="I88">
            <v>12032.27</v>
          </cell>
          <cell r="J88">
            <v>3399.54</v>
          </cell>
          <cell r="K88" t="str">
            <v>28.25%</v>
          </cell>
        </row>
        <row r="89">
          <cell r="A89">
            <v>748</v>
          </cell>
          <cell r="B89" t="str">
            <v>四川太极大邑县晋原镇东街药店</v>
          </cell>
          <cell r="C89" t="str">
            <v/>
          </cell>
          <cell r="D89">
            <v>282</v>
          </cell>
          <cell r="E89" t="str">
            <v>城郊一片</v>
          </cell>
          <cell r="F89" t="str">
            <v>郑红艳 </v>
          </cell>
          <cell r="G89">
            <v>169</v>
          </cell>
          <cell r="H89">
            <v>70.91</v>
          </cell>
          <cell r="I89">
            <v>11983.1</v>
          </cell>
          <cell r="J89">
            <v>3374.33</v>
          </cell>
          <cell r="K89" t="str">
            <v>28.15%</v>
          </cell>
        </row>
        <row r="90">
          <cell r="A90">
            <v>106485</v>
          </cell>
          <cell r="B90" t="str">
            <v>四川太极成都高新区元华二巷药店</v>
          </cell>
          <cell r="C90" t="str">
            <v/>
          </cell>
          <cell r="D90">
            <v>142</v>
          </cell>
          <cell r="E90" t="str">
            <v>旗舰片区</v>
          </cell>
          <cell r="F90" t="str">
            <v>谭勤娟</v>
          </cell>
          <cell r="G90">
            <v>158</v>
          </cell>
          <cell r="H90">
            <v>74.91</v>
          </cell>
          <cell r="I90">
            <v>11835.36</v>
          </cell>
          <cell r="J90">
            <v>2970</v>
          </cell>
          <cell r="K90" t="str">
            <v>25.09%</v>
          </cell>
        </row>
        <row r="91">
          <cell r="A91">
            <v>743</v>
          </cell>
          <cell r="B91" t="str">
            <v>四川太极成华区万宇路药店</v>
          </cell>
          <cell r="C91" t="str">
            <v/>
          </cell>
          <cell r="D91">
            <v>232</v>
          </cell>
          <cell r="E91" t="str">
            <v>南门片区</v>
          </cell>
          <cell r="F91" t="str">
            <v>陈冰雪</v>
          </cell>
          <cell r="G91">
            <v>205</v>
          </cell>
          <cell r="H91">
            <v>57.69</v>
          </cell>
          <cell r="I91">
            <v>11826.75</v>
          </cell>
          <cell r="J91">
            <v>2594.72</v>
          </cell>
          <cell r="K91" t="str">
            <v>21.93%</v>
          </cell>
        </row>
        <row r="92">
          <cell r="A92">
            <v>713</v>
          </cell>
          <cell r="B92" t="str">
            <v>四川太极都江堰聚源镇药店</v>
          </cell>
          <cell r="C92" t="str">
            <v>否</v>
          </cell>
          <cell r="D92">
            <v>282</v>
          </cell>
          <cell r="E92" t="str">
            <v>城郊一片</v>
          </cell>
          <cell r="F92" t="str">
            <v>郑红艳 </v>
          </cell>
          <cell r="G92">
            <v>139</v>
          </cell>
          <cell r="H92">
            <v>84.3</v>
          </cell>
          <cell r="I92">
            <v>11717.64</v>
          </cell>
          <cell r="J92">
            <v>2788.55</v>
          </cell>
          <cell r="K92" t="str">
            <v>23.79%</v>
          </cell>
        </row>
        <row r="93">
          <cell r="A93">
            <v>118951</v>
          </cell>
          <cell r="B93" t="str">
            <v>四川太极青羊区金祥路药店</v>
          </cell>
          <cell r="C93" t="str">
            <v/>
          </cell>
          <cell r="D93">
            <v>232</v>
          </cell>
          <cell r="E93" t="str">
            <v>南门片区</v>
          </cell>
          <cell r="F93" t="str">
            <v>陈冰雪</v>
          </cell>
          <cell r="G93">
            <v>180</v>
          </cell>
          <cell r="H93">
            <v>65.05</v>
          </cell>
          <cell r="I93">
            <v>11709.59</v>
          </cell>
          <cell r="J93">
            <v>3599.91</v>
          </cell>
          <cell r="K93" t="str">
            <v>30.74%</v>
          </cell>
        </row>
        <row r="94">
          <cell r="A94">
            <v>122906</v>
          </cell>
          <cell r="B94" t="str">
            <v>四川太极新都区斑竹园街道医贸大道药店</v>
          </cell>
          <cell r="C94" t="str">
            <v/>
          </cell>
          <cell r="D94">
            <v>342</v>
          </cell>
          <cell r="E94" t="str">
            <v>东门片区</v>
          </cell>
          <cell r="F94" t="str">
            <v>毛静静</v>
          </cell>
          <cell r="G94">
            <v>197</v>
          </cell>
          <cell r="H94">
            <v>59.16</v>
          </cell>
          <cell r="I94">
            <v>11653.73</v>
          </cell>
          <cell r="J94">
            <v>4108.45</v>
          </cell>
          <cell r="K94" t="str">
            <v>35.25%</v>
          </cell>
        </row>
        <row r="95">
          <cell r="A95">
            <v>371</v>
          </cell>
          <cell r="B95" t="str">
            <v>四川太极兴义镇万兴路药店</v>
          </cell>
          <cell r="C95" t="str">
            <v>否</v>
          </cell>
          <cell r="D95">
            <v>281</v>
          </cell>
          <cell r="E95" t="str">
            <v>新津片</v>
          </cell>
          <cell r="F95" t="str">
            <v>王燕丽</v>
          </cell>
          <cell r="G95">
            <v>116</v>
          </cell>
          <cell r="H95">
            <v>100.25</v>
          </cell>
          <cell r="I95">
            <v>11629.31</v>
          </cell>
          <cell r="J95">
            <v>2823.87</v>
          </cell>
          <cell r="K95" t="str">
            <v>24.28%</v>
          </cell>
        </row>
        <row r="96">
          <cell r="A96">
            <v>745</v>
          </cell>
          <cell r="B96" t="str">
            <v>四川太极金牛区金沙路药店</v>
          </cell>
          <cell r="C96" t="str">
            <v/>
          </cell>
          <cell r="D96">
            <v>181</v>
          </cell>
          <cell r="E96" t="str">
            <v>西门片区</v>
          </cell>
          <cell r="F96" t="str">
            <v>刘琴英</v>
          </cell>
          <cell r="G96">
            <v>217</v>
          </cell>
          <cell r="H96">
            <v>51.87</v>
          </cell>
          <cell r="I96">
            <v>11256.12</v>
          </cell>
          <cell r="J96">
            <v>3738.95</v>
          </cell>
          <cell r="K96" t="str">
            <v>33.21%</v>
          </cell>
        </row>
        <row r="97">
          <cell r="A97">
            <v>570</v>
          </cell>
          <cell r="B97" t="str">
            <v>四川太极青羊区大石西路药店</v>
          </cell>
          <cell r="C97" t="str">
            <v>否</v>
          </cell>
          <cell r="D97">
            <v>232</v>
          </cell>
          <cell r="E97" t="str">
            <v>南门片区</v>
          </cell>
          <cell r="F97" t="str">
            <v>陈冰雪</v>
          </cell>
          <cell r="G97">
            <v>195</v>
          </cell>
          <cell r="H97">
            <v>57.58</v>
          </cell>
          <cell r="I97">
            <v>11227.46</v>
          </cell>
          <cell r="J97">
            <v>3755.69</v>
          </cell>
          <cell r="K97" t="str">
            <v>33.45%</v>
          </cell>
        </row>
        <row r="98">
          <cell r="A98">
            <v>732</v>
          </cell>
          <cell r="B98" t="str">
            <v>四川太极邛崃市羊安镇永康大道药店</v>
          </cell>
          <cell r="C98" t="str">
            <v>否</v>
          </cell>
          <cell r="D98">
            <v>282</v>
          </cell>
          <cell r="E98" t="str">
            <v>城郊一片</v>
          </cell>
          <cell r="F98" t="str">
            <v>郑红艳 </v>
          </cell>
          <cell r="G98">
            <v>160</v>
          </cell>
          <cell r="H98">
            <v>69.77</v>
          </cell>
          <cell r="I98">
            <v>11163.18</v>
          </cell>
          <cell r="J98">
            <v>3443.26</v>
          </cell>
          <cell r="K98" t="str">
            <v>30.84%</v>
          </cell>
        </row>
        <row r="99">
          <cell r="A99">
            <v>308</v>
          </cell>
          <cell r="B99" t="str">
            <v>四川太极红星店</v>
          </cell>
          <cell r="C99" t="str">
            <v>是</v>
          </cell>
          <cell r="D99">
            <v>142</v>
          </cell>
          <cell r="E99" t="str">
            <v>旗舰片区</v>
          </cell>
          <cell r="F99" t="str">
            <v>谭勤娟</v>
          </cell>
          <cell r="G99">
            <v>141</v>
          </cell>
          <cell r="H99">
            <v>78.79</v>
          </cell>
          <cell r="I99">
            <v>11109.22</v>
          </cell>
          <cell r="J99">
            <v>3225.26</v>
          </cell>
          <cell r="K99" t="str">
            <v>29.03%</v>
          </cell>
        </row>
        <row r="100">
          <cell r="A100">
            <v>723</v>
          </cell>
          <cell r="B100" t="str">
            <v>四川太极锦江区柳翠路药店</v>
          </cell>
          <cell r="C100" t="str">
            <v>否</v>
          </cell>
          <cell r="D100">
            <v>232</v>
          </cell>
          <cell r="E100" t="str">
            <v>南门片区</v>
          </cell>
          <cell r="F100" t="str">
            <v>陈冰雪</v>
          </cell>
          <cell r="G100">
            <v>180</v>
          </cell>
          <cell r="H100">
            <v>60.94</v>
          </cell>
          <cell r="I100">
            <v>10969.11</v>
          </cell>
          <cell r="J100">
            <v>3110.44</v>
          </cell>
          <cell r="K100" t="str">
            <v>28.35%</v>
          </cell>
        </row>
        <row r="101">
          <cell r="A101">
            <v>706</v>
          </cell>
          <cell r="B101" t="str">
            <v>四川太极都江堰幸福镇翔凤路药店</v>
          </cell>
          <cell r="C101" t="str">
            <v>否</v>
          </cell>
          <cell r="D101">
            <v>282</v>
          </cell>
          <cell r="E101" t="str">
            <v>城郊一片</v>
          </cell>
          <cell r="F101" t="str">
            <v>郑红艳 </v>
          </cell>
          <cell r="G101">
            <v>161</v>
          </cell>
          <cell r="H101">
            <v>67.62</v>
          </cell>
          <cell r="I101">
            <v>10886.31</v>
          </cell>
          <cell r="J101">
            <v>3276.56</v>
          </cell>
          <cell r="K101" t="str">
            <v>30.09%</v>
          </cell>
        </row>
        <row r="102">
          <cell r="A102">
            <v>105751</v>
          </cell>
          <cell r="B102" t="str">
            <v>四川太极高新区新下街药店</v>
          </cell>
          <cell r="C102" t="str">
            <v/>
          </cell>
          <cell r="D102">
            <v>232</v>
          </cell>
          <cell r="E102" t="str">
            <v>南门片区</v>
          </cell>
          <cell r="F102" t="str">
            <v>陈冰雪</v>
          </cell>
          <cell r="G102">
            <v>217</v>
          </cell>
          <cell r="H102">
            <v>50.12</v>
          </cell>
          <cell r="I102">
            <v>10875.97</v>
          </cell>
          <cell r="J102">
            <v>1741.84</v>
          </cell>
          <cell r="K102" t="str">
            <v>16.01%</v>
          </cell>
        </row>
        <row r="103">
          <cell r="A103">
            <v>311</v>
          </cell>
          <cell r="B103" t="str">
            <v>四川太极西部店</v>
          </cell>
          <cell r="C103" t="str">
            <v>是</v>
          </cell>
          <cell r="D103">
            <v>181</v>
          </cell>
          <cell r="E103" t="str">
            <v>西门片区</v>
          </cell>
          <cell r="F103" t="str">
            <v>刘琴英</v>
          </cell>
          <cell r="G103">
            <v>128</v>
          </cell>
          <cell r="H103">
            <v>84.48</v>
          </cell>
          <cell r="I103">
            <v>10813.29</v>
          </cell>
          <cell r="J103">
            <v>2825.34</v>
          </cell>
          <cell r="K103" t="str">
            <v>26.12%</v>
          </cell>
        </row>
        <row r="104">
          <cell r="A104">
            <v>122198</v>
          </cell>
          <cell r="B104" t="str">
            <v>四川太极成华区华泰路二药店</v>
          </cell>
          <cell r="C104" t="str">
            <v/>
          </cell>
          <cell r="D104">
            <v>342</v>
          </cell>
          <cell r="E104" t="str">
            <v>东门片区</v>
          </cell>
          <cell r="F104" t="str">
            <v>毛静静</v>
          </cell>
          <cell r="G104">
            <v>157</v>
          </cell>
          <cell r="H104">
            <v>67.51</v>
          </cell>
          <cell r="I104">
            <v>10599.35</v>
          </cell>
          <cell r="J104">
            <v>3081.07</v>
          </cell>
          <cell r="K104" t="str">
            <v>29.06%</v>
          </cell>
        </row>
        <row r="105">
          <cell r="A105">
            <v>104533</v>
          </cell>
          <cell r="B105" t="str">
            <v>四川太极大邑县晋原镇潘家街药店</v>
          </cell>
          <cell r="C105" t="str">
            <v/>
          </cell>
          <cell r="D105">
            <v>282</v>
          </cell>
          <cell r="E105" t="str">
            <v>城郊一片</v>
          </cell>
          <cell r="F105" t="str">
            <v>郑红艳 </v>
          </cell>
          <cell r="G105">
            <v>187</v>
          </cell>
          <cell r="H105">
            <v>56.56</v>
          </cell>
          <cell r="I105">
            <v>10576.19</v>
          </cell>
          <cell r="J105">
            <v>2957.23</v>
          </cell>
          <cell r="K105" t="str">
            <v>27.96%</v>
          </cell>
        </row>
        <row r="106">
          <cell r="A106">
            <v>119622</v>
          </cell>
          <cell r="B106" t="str">
            <v>四川太极大药房连锁有限公司武侯区高攀西巷药店</v>
          </cell>
          <cell r="C106" t="str">
            <v/>
          </cell>
          <cell r="D106">
            <v>142</v>
          </cell>
          <cell r="E106" t="str">
            <v>旗舰片区</v>
          </cell>
          <cell r="F106" t="str">
            <v>谭勤娟</v>
          </cell>
          <cell r="G106">
            <v>150</v>
          </cell>
          <cell r="H106">
            <v>70.1</v>
          </cell>
          <cell r="I106">
            <v>10514.42</v>
          </cell>
          <cell r="J106">
            <v>3715.47</v>
          </cell>
          <cell r="K106" t="str">
            <v>35.33%</v>
          </cell>
        </row>
        <row r="107">
          <cell r="A107">
            <v>103639</v>
          </cell>
          <cell r="B107" t="str">
            <v>四川太极成华区金马河路药店</v>
          </cell>
          <cell r="C107" t="str">
            <v/>
          </cell>
          <cell r="D107">
            <v>232</v>
          </cell>
          <cell r="E107" t="str">
            <v>南门片区</v>
          </cell>
          <cell r="F107" t="str">
            <v>陈冰雪</v>
          </cell>
          <cell r="G107">
            <v>226</v>
          </cell>
          <cell r="H107">
            <v>46.28</v>
          </cell>
          <cell r="I107">
            <v>10459.94</v>
          </cell>
          <cell r="J107">
            <v>2997.29</v>
          </cell>
          <cell r="K107" t="str">
            <v>28.65%</v>
          </cell>
        </row>
        <row r="108">
          <cell r="A108">
            <v>720</v>
          </cell>
          <cell r="B108" t="str">
            <v>四川太极大邑县新场镇文昌街药店</v>
          </cell>
          <cell r="C108" t="str">
            <v>否</v>
          </cell>
          <cell r="D108">
            <v>282</v>
          </cell>
          <cell r="E108" t="str">
            <v>城郊一片</v>
          </cell>
          <cell r="F108" t="str">
            <v>郑红艳 </v>
          </cell>
          <cell r="G108">
            <v>121</v>
          </cell>
          <cell r="H108">
            <v>85.99</v>
          </cell>
          <cell r="I108">
            <v>10404.87</v>
          </cell>
          <cell r="J108">
            <v>3560.45</v>
          </cell>
          <cell r="K108" t="str">
            <v>34.21%</v>
          </cell>
        </row>
        <row r="109">
          <cell r="A109">
            <v>118151</v>
          </cell>
          <cell r="B109" t="str">
            <v>四川太极金牛区沙湾东一路药店</v>
          </cell>
          <cell r="C109" t="str">
            <v/>
          </cell>
          <cell r="D109">
            <v>181</v>
          </cell>
          <cell r="E109" t="str">
            <v>西门片区</v>
          </cell>
          <cell r="F109" t="str">
            <v>刘琴英</v>
          </cell>
          <cell r="G109">
            <v>193</v>
          </cell>
          <cell r="H109">
            <v>53.25</v>
          </cell>
          <cell r="I109">
            <v>10277.19</v>
          </cell>
          <cell r="J109">
            <v>2456.29</v>
          </cell>
          <cell r="K109" t="str">
            <v>23.9%</v>
          </cell>
        </row>
        <row r="110">
          <cell r="A110">
            <v>114848</v>
          </cell>
          <cell r="B110" t="str">
            <v>四川太极大药房连锁有限公司成都高新区吉瑞三路二药房</v>
          </cell>
          <cell r="C110" t="str">
            <v/>
          </cell>
          <cell r="D110">
            <v>232</v>
          </cell>
          <cell r="E110" t="str">
            <v>南门片区</v>
          </cell>
          <cell r="F110" t="str">
            <v>陈冰雪</v>
          </cell>
          <cell r="G110">
            <v>229</v>
          </cell>
          <cell r="H110">
            <v>44.29</v>
          </cell>
          <cell r="I110">
            <v>10143.09</v>
          </cell>
          <cell r="J110">
            <v>3344.73</v>
          </cell>
          <cell r="K110" t="str">
            <v>32.97%</v>
          </cell>
        </row>
        <row r="111">
          <cell r="A111">
            <v>740</v>
          </cell>
          <cell r="B111" t="str">
            <v>四川太极成华区华康路药店</v>
          </cell>
          <cell r="C111" t="str">
            <v/>
          </cell>
          <cell r="D111">
            <v>342</v>
          </cell>
          <cell r="E111" t="str">
            <v>东门片区</v>
          </cell>
          <cell r="F111" t="str">
            <v>毛静静</v>
          </cell>
          <cell r="G111">
            <v>171</v>
          </cell>
          <cell r="H111">
            <v>56.08</v>
          </cell>
          <cell r="I111">
            <v>9589.91</v>
          </cell>
          <cell r="J111">
            <v>3538.94</v>
          </cell>
          <cell r="K111" t="str">
            <v>36.9%</v>
          </cell>
        </row>
        <row r="112">
          <cell r="A112">
            <v>102479</v>
          </cell>
          <cell r="B112" t="str">
            <v>四川太极锦江区劼人路药店</v>
          </cell>
          <cell r="C112" t="str">
            <v/>
          </cell>
          <cell r="D112">
            <v>342</v>
          </cell>
          <cell r="E112" t="str">
            <v>东门片区</v>
          </cell>
          <cell r="F112" t="str">
            <v>毛静静</v>
          </cell>
          <cell r="G112">
            <v>156</v>
          </cell>
          <cell r="H112">
            <v>60.51</v>
          </cell>
          <cell r="I112">
            <v>9438.94</v>
          </cell>
          <cell r="J112">
            <v>1609.51</v>
          </cell>
          <cell r="K112" t="str">
            <v>17.05%</v>
          </cell>
        </row>
        <row r="113">
          <cell r="A113">
            <v>112415</v>
          </cell>
          <cell r="B113" t="str">
            <v>四川太极金牛区五福桥东路药店</v>
          </cell>
          <cell r="C113" t="str">
            <v/>
          </cell>
          <cell r="D113">
            <v>181</v>
          </cell>
          <cell r="E113" t="str">
            <v>西门片区</v>
          </cell>
          <cell r="F113" t="str">
            <v>刘琴英</v>
          </cell>
          <cell r="G113">
            <v>181</v>
          </cell>
          <cell r="H113">
            <v>52.14</v>
          </cell>
          <cell r="I113">
            <v>9437.53</v>
          </cell>
          <cell r="J113">
            <v>3040.05</v>
          </cell>
          <cell r="K113" t="str">
            <v>32.21%</v>
          </cell>
        </row>
        <row r="114">
          <cell r="A114">
            <v>113008</v>
          </cell>
          <cell r="B114" t="str">
            <v>四川太极大药房连锁有限公司成都高新区尚锦路药店</v>
          </cell>
          <cell r="C114" t="str">
            <v/>
          </cell>
          <cell r="D114">
            <v>181</v>
          </cell>
          <cell r="E114" t="str">
            <v>西门片区</v>
          </cell>
          <cell r="F114" t="str">
            <v>刘琴英</v>
          </cell>
          <cell r="G114">
            <v>160</v>
          </cell>
          <cell r="H114">
            <v>57.58</v>
          </cell>
          <cell r="I114">
            <v>9213.37</v>
          </cell>
          <cell r="J114">
            <v>2168.26</v>
          </cell>
          <cell r="K114" t="str">
            <v>23.53%</v>
          </cell>
        </row>
        <row r="115">
          <cell r="A115">
            <v>329</v>
          </cell>
          <cell r="B115" t="str">
            <v>四川太极温江店</v>
          </cell>
          <cell r="C115" t="str">
            <v>是</v>
          </cell>
          <cell r="D115">
            <v>232</v>
          </cell>
          <cell r="E115" t="str">
            <v>南门片区</v>
          </cell>
          <cell r="F115" t="str">
            <v>陈冰雪</v>
          </cell>
          <cell r="G115">
            <v>138</v>
          </cell>
          <cell r="H115">
            <v>65.82</v>
          </cell>
          <cell r="I115">
            <v>9083.14</v>
          </cell>
          <cell r="J115">
            <v>2634.26</v>
          </cell>
          <cell r="K115" t="str">
            <v>29%</v>
          </cell>
        </row>
        <row r="116">
          <cell r="A116">
            <v>102935</v>
          </cell>
          <cell r="B116" t="str">
            <v>四川太极青羊区童子街药店</v>
          </cell>
          <cell r="C116" t="str">
            <v/>
          </cell>
          <cell r="D116">
            <v>142</v>
          </cell>
          <cell r="E116" t="str">
            <v>旗舰片区</v>
          </cell>
          <cell r="F116" t="str">
            <v>谭勤娟</v>
          </cell>
          <cell r="G116">
            <v>159</v>
          </cell>
          <cell r="H116">
            <v>56.65</v>
          </cell>
          <cell r="I116">
            <v>9007.04</v>
          </cell>
          <cell r="J116">
            <v>3344.98</v>
          </cell>
          <cell r="K116" t="str">
            <v>37.13%</v>
          </cell>
        </row>
        <row r="117">
          <cell r="A117">
            <v>52</v>
          </cell>
          <cell r="B117" t="str">
            <v>四川太极崇州中心店</v>
          </cell>
          <cell r="C117" t="str">
            <v>是</v>
          </cell>
          <cell r="D117">
            <v>341</v>
          </cell>
          <cell r="E117" t="str">
            <v>崇州片区</v>
          </cell>
          <cell r="F117" t="str">
            <v>胡建梅</v>
          </cell>
          <cell r="G117">
            <v>119</v>
          </cell>
          <cell r="H117">
            <v>75.42</v>
          </cell>
          <cell r="I117">
            <v>8974.45</v>
          </cell>
          <cell r="J117">
            <v>2213.37</v>
          </cell>
          <cell r="K117" t="str">
            <v>24.66%</v>
          </cell>
        </row>
        <row r="118">
          <cell r="A118">
            <v>110378</v>
          </cell>
          <cell r="B118" t="str">
            <v>四川太极都江堰市永丰街道宝莲路药店</v>
          </cell>
          <cell r="C118" t="str">
            <v/>
          </cell>
          <cell r="D118">
            <v>282</v>
          </cell>
          <cell r="E118" t="str">
            <v>城郊一片</v>
          </cell>
          <cell r="F118" t="str">
            <v>郑红艳 </v>
          </cell>
          <cell r="G118">
            <v>112</v>
          </cell>
          <cell r="H118">
            <v>78.6</v>
          </cell>
          <cell r="I118">
            <v>8803.39</v>
          </cell>
          <cell r="J118">
            <v>2151.71</v>
          </cell>
          <cell r="K118" t="str">
            <v>24.44%</v>
          </cell>
        </row>
        <row r="119">
          <cell r="A119">
            <v>594</v>
          </cell>
          <cell r="B119" t="str">
            <v>四川太极大邑县安仁镇千禧街药店</v>
          </cell>
          <cell r="C119" t="str">
            <v>否</v>
          </cell>
          <cell r="D119">
            <v>282</v>
          </cell>
          <cell r="E119" t="str">
            <v>城郊一片</v>
          </cell>
          <cell r="F119" t="str">
            <v>郑红艳 </v>
          </cell>
          <cell r="G119">
            <v>129</v>
          </cell>
          <cell r="H119">
            <v>67.05</v>
          </cell>
          <cell r="I119">
            <v>8650.03</v>
          </cell>
          <cell r="J119">
            <v>2647.95</v>
          </cell>
          <cell r="K119" t="str">
            <v>30.61%</v>
          </cell>
        </row>
        <row r="120">
          <cell r="A120">
            <v>117310</v>
          </cell>
          <cell r="B120" t="str">
            <v>四川太极武侯区长寿路药店</v>
          </cell>
          <cell r="C120" t="str">
            <v/>
          </cell>
          <cell r="D120">
            <v>142</v>
          </cell>
          <cell r="E120" t="str">
            <v>旗舰片区</v>
          </cell>
          <cell r="F120" t="str">
            <v>谭勤娟</v>
          </cell>
          <cell r="G120">
            <v>133</v>
          </cell>
          <cell r="H120">
            <v>64.17</v>
          </cell>
          <cell r="I120">
            <v>8534.83</v>
          </cell>
          <cell r="J120">
            <v>2036.52</v>
          </cell>
          <cell r="K120" t="str">
            <v>23.86%</v>
          </cell>
        </row>
        <row r="121">
          <cell r="A121">
            <v>117923</v>
          </cell>
          <cell r="B121" t="str">
            <v>四川太极大邑县观音阁街西段店</v>
          </cell>
          <cell r="C121" t="str">
            <v/>
          </cell>
          <cell r="D121">
            <v>282</v>
          </cell>
          <cell r="E121" t="str">
            <v>城郊一片</v>
          </cell>
          <cell r="F121" t="str">
            <v>郑红艳 </v>
          </cell>
          <cell r="G121">
            <v>127</v>
          </cell>
          <cell r="H121">
            <v>67.11</v>
          </cell>
          <cell r="I121">
            <v>8523.12</v>
          </cell>
          <cell r="J121">
            <v>2861.24</v>
          </cell>
          <cell r="K121" t="str">
            <v>33.57%</v>
          </cell>
        </row>
        <row r="122">
          <cell r="A122">
            <v>106569</v>
          </cell>
          <cell r="B122" t="str">
            <v>四川太极武侯区大悦路药店</v>
          </cell>
          <cell r="C122" t="str">
            <v/>
          </cell>
          <cell r="D122">
            <v>181</v>
          </cell>
          <cell r="E122" t="str">
            <v>西门片区</v>
          </cell>
          <cell r="F122" t="str">
            <v>刘琴英</v>
          </cell>
          <cell r="G122">
            <v>170</v>
          </cell>
          <cell r="H122">
            <v>48.79</v>
          </cell>
          <cell r="I122">
            <v>8294.61</v>
          </cell>
          <cell r="J122">
            <v>2966.99</v>
          </cell>
          <cell r="K122" t="str">
            <v>35.77%</v>
          </cell>
        </row>
        <row r="123">
          <cell r="A123">
            <v>119262</v>
          </cell>
          <cell r="B123" t="str">
            <v>四川太极成华区驷马桥三路药店</v>
          </cell>
          <cell r="C123" t="str">
            <v/>
          </cell>
          <cell r="D123">
            <v>342</v>
          </cell>
          <cell r="E123" t="str">
            <v>东门片区</v>
          </cell>
          <cell r="F123" t="str">
            <v>毛静静</v>
          </cell>
          <cell r="G123">
            <v>174</v>
          </cell>
          <cell r="H123">
            <v>46.92</v>
          </cell>
          <cell r="I123">
            <v>8164.91</v>
          </cell>
          <cell r="J123">
            <v>3143.88</v>
          </cell>
          <cell r="K123" t="str">
            <v>38.5%</v>
          </cell>
        </row>
        <row r="124">
          <cell r="A124">
            <v>104838</v>
          </cell>
          <cell r="B124" t="str">
            <v>四川太极崇州市崇阳镇蜀州中路药店</v>
          </cell>
          <cell r="C124" t="str">
            <v/>
          </cell>
          <cell r="D124">
            <v>341</v>
          </cell>
          <cell r="E124" t="str">
            <v>崇州片区</v>
          </cell>
          <cell r="F124" t="str">
            <v>胡建梅</v>
          </cell>
          <cell r="G124">
            <v>136</v>
          </cell>
          <cell r="H124">
            <v>59.31</v>
          </cell>
          <cell r="I124">
            <v>8066.6</v>
          </cell>
          <cell r="J124">
            <v>2196.15</v>
          </cell>
          <cell r="K124" t="str">
            <v>27.22%</v>
          </cell>
        </row>
        <row r="125">
          <cell r="A125">
            <v>122686</v>
          </cell>
          <cell r="B125" t="str">
            <v>四川太极大邑县晋原街道蜀望路药店</v>
          </cell>
          <cell r="C125" t="str">
            <v/>
          </cell>
          <cell r="D125">
            <v>282</v>
          </cell>
          <cell r="E125" t="str">
            <v>城郊一片</v>
          </cell>
          <cell r="F125" t="str">
            <v>郑红艳 </v>
          </cell>
          <cell r="G125">
            <v>73</v>
          </cell>
          <cell r="H125">
            <v>109.96</v>
          </cell>
          <cell r="I125">
            <v>8027.4</v>
          </cell>
          <cell r="J125">
            <v>2012.64</v>
          </cell>
          <cell r="K125" t="str">
            <v>25.07%</v>
          </cell>
        </row>
        <row r="126">
          <cell r="A126">
            <v>573</v>
          </cell>
          <cell r="B126" t="str">
            <v>四川太极双流县西航港街道锦华路一段药店</v>
          </cell>
          <cell r="C126" t="str">
            <v>否</v>
          </cell>
          <cell r="D126">
            <v>281</v>
          </cell>
          <cell r="E126" t="str">
            <v>新津片</v>
          </cell>
          <cell r="F126" t="str">
            <v>王燕丽</v>
          </cell>
          <cell r="G126">
            <v>159</v>
          </cell>
          <cell r="H126">
            <v>49.96</v>
          </cell>
          <cell r="I126">
            <v>7944.01</v>
          </cell>
          <cell r="J126">
            <v>2330.34</v>
          </cell>
          <cell r="K126" t="str">
            <v>29.33%</v>
          </cell>
        </row>
        <row r="127">
          <cell r="A127">
            <v>104429</v>
          </cell>
          <cell r="B127" t="str">
            <v>四川太极武侯区大华街药店</v>
          </cell>
          <cell r="C127" t="str">
            <v/>
          </cell>
          <cell r="D127">
            <v>232</v>
          </cell>
          <cell r="E127" t="str">
            <v>南门片区</v>
          </cell>
          <cell r="F127" t="str">
            <v>陈冰雪</v>
          </cell>
          <cell r="G127">
            <v>139</v>
          </cell>
          <cell r="H127">
            <v>55.63</v>
          </cell>
          <cell r="I127">
            <v>7732.62</v>
          </cell>
          <cell r="J127">
            <v>2583.04</v>
          </cell>
          <cell r="K127" t="str">
            <v>33.4%</v>
          </cell>
        </row>
        <row r="128">
          <cell r="A128">
            <v>104430</v>
          </cell>
          <cell r="B128" t="str">
            <v>四川太极高新区中和大道药店</v>
          </cell>
          <cell r="C128" t="str">
            <v/>
          </cell>
          <cell r="D128">
            <v>232</v>
          </cell>
          <cell r="E128" t="str">
            <v>南门片区</v>
          </cell>
          <cell r="F128" t="str">
            <v>陈冰雪</v>
          </cell>
          <cell r="G128">
            <v>136</v>
          </cell>
          <cell r="H128">
            <v>56.84</v>
          </cell>
          <cell r="I128">
            <v>7730.52</v>
          </cell>
          <cell r="J128">
            <v>1009.82</v>
          </cell>
          <cell r="K128" t="str">
            <v>13.06%</v>
          </cell>
        </row>
        <row r="129">
          <cell r="A129">
            <v>102564</v>
          </cell>
          <cell r="B129" t="str">
            <v>四川太极邛崃市临邛镇翠荫街药店</v>
          </cell>
          <cell r="C129" t="str">
            <v/>
          </cell>
          <cell r="D129">
            <v>282</v>
          </cell>
          <cell r="E129" t="str">
            <v>城郊一片</v>
          </cell>
          <cell r="F129" t="str">
            <v>郑红艳 </v>
          </cell>
          <cell r="G129">
            <v>89</v>
          </cell>
          <cell r="H129">
            <v>86.15</v>
          </cell>
          <cell r="I129">
            <v>7667.4</v>
          </cell>
          <cell r="J129">
            <v>1969.13</v>
          </cell>
          <cell r="K129" t="str">
            <v>25.68%</v>
          </cell>
        </row>
        <row r="130">
          <cell r="A130">
            <v>733</v>
          </cell>
          <cell r="B130" t="str">
            <v>四川太极双流区东升街道三强西路药店</v>
          </cell>
          <cell r="C130" t="str">
            <v>否</v>
          </cell>
          <cell r="D130">
            <v>281</v>
          </cell>
          <cell r="E130" t="str">
            <v>新津片</v>
          </cell>
          <cell r="F130" t="str">
            <v>王燕丽</v>
          </cell>
          <cell r="G130">
            <v>161</v>
          </cell>
          <cell r="H130">
            <v>47.48</v>
          </cell>
          <cell r="I130">
            <v>7643.7</v>
          </cell>
          <cell r="J130">
            <v>2501.57</v>
          </cell>
          <cell r="K130" t="str">
            <v>32.72%</v>
          </cell>
        </row>
        <row r="131">
          <cell r="A131">
            <v>351</v>
          </cell>
          <cell r="B131" t="str">
            <v>四川太极都江堰药店</v>
          </cell>
          <cell r="C131" t="str">
            <v>是</v>
          </cell>
          <cell r="D131">
            <v>282</v>
          </cell>
          <cell r="E131" t="str">
            <v>城郊一片</v>
          </cell>
          <cell r="F131" t="str">
            <v>郑红艳 </v>
          </cell>
          <cell r="G131">
            <v>112</v>
          </cell>
          <cell r="H131">
            <v>68</v>
          </cell>
          <cell r="I131">
            <v>7615.93</v>
          </cell>
          <cell r="J131">
            <v>2476.31</v>
          </cell>
          <cell r="K131" t="str">
            <v>32.51%</v>
          </cell>
        </row>
        <row r="132">
          <cell r="A132">
            <v>106568</v>
          </cell>
          <cell r="B132" t="str">
            <v>四川太极高新区中和公济桥路药店</v>
          </cell>
          <cell r="C132" t="str">
            <v/>
          </cell>
          <cell r="D132">
            <v>232</v>
          </cell>
          <cell r="E132" t="str">
            <v>南门片区</v>
          </cell>
          <cell r="F132" t="str">
            <v>陈冰雪</v>
          </cell>
          <cell r="G132">
            <v>135</v>
          </cell>
          <cell r="H132">
            <v>55.15</v>
          </cell>
          <cell r="I132">
            <v>7445.81</v>
          </cell>
          <cell r="J132">
            <v>1283.97</v>
          </cell>
          <cell r="K132" t="str">
            <v>17.24%</v>
          </cell>
        </row>
        <row r="133">
          <cell r="A133">
            <v>117637</v>
          </cell>
          <cell r="B133" t="str">
            <v>四川太极大邑晋原街道金巷西街药店</v>
          </cell>
          <cell r="C133" t="str">
            <v/>
          </cell>
          <cell r="D133">
            <v>282</v>
          </cell>
          <cell r="E133" t="str">
            <v>城郊一片</v>
          </cell>
          <cell r="F133" t="str">
            <v>郑红艳 </v>
          </cell>
          <cell r="G133">
            <v>122</v>
          </cell>
          <cell r="H133">
            <v>59.07</v>
          </cell>
          <cell r="I133">
            <v>7207.1</v>
          </cell>
          <cell r="J133">
            <v>2380.76</v>
          </cell>
          <cell r="K133" t="str">
            <v>33.03%</v>
          </cell>
        </row>
        <row r="134">
          <cell r="A134">
            <v>549</v>
          </cell>
          <cell r="B134" t="str">
            <v>四川太极大邑县晋源镇东壕沟段药店</v>
          </cell>
          <cell r="C134" t="str">
            <v>否</v>
          </cell>
          <cell r="D134">
            <v>282</v>
          </cell>
          <cell r="E134" t="str">
            <v>城郊一片</v>
          </cell>
          <cell r="F134" t="str">
            <v>郑红艳 </v>
          </cell>
          <cell r="G134">
            <v>98</v>
          </cell>
          <cell r="H134">
            <v>71.53</v>
          </cell>
          <cell r="I134">
            <v>7009.85</v>
          </cell>
          <cell r="J134">
            <v>2047.48</v>
          </cell>
          <cell r="K134" t="str">
            <v>29.2%</v>
          </cell>
        </row>
        <row r="135">
          <cell r="A135">
            <v>727</v>
          </cell>
          <cell r="B135" t="str">
            <v>四川太极金牛区黄苑东街药店</v>
          </cell>
          <cell r="C135" t="str">
            <v>否</v>
          </cell>
          <cell r="D135">
            <v>181</v>
          </cell>
          <cell r="E135" t="str">
            <v>西门片区</v>
          </cell>
          <cell r="F135" t="str">
            <v>刘琴英</v>
          </cell>
          <cell r="G135">
            <v>141</v>
          </cell>
          <cell r="H135">
            <v>48.43</v>
          </cell>
          <cell r="I135">
            <v>6829.11</v>
          </cell>
          <cell r="J135">
            <v>2501.21</v>
          </cell>
          <cell r="K135" t="str">
            <v>36.62%</v>
          </cell>
        </row>
        <row r="136">
          <cell r="A136">
            <v>113023</v>
          </cell>
          <cell r="B136" t="str">
            <v>四川太极大药房连锁有限公司成华区建业路药店</v>
          </cell>
          <cell r="C136" t="str">
            <v/>
          </cell>
          <cell r="D136">
            <v>142</v>
          </cell>
          <cell r="E136" t="str">
            <v>旗舰片区</v>
          </cell>
          <cell r="F136" t="str">
            <v>谭勤娟</v>
          </cell>
          <cell r="G136">
            <v>137</v>
          </cell>
          <cell r="H136">
            <v>45.81</v>
          </cell>
          <cell r="I136">
            <v>6275.67</v>
          </cell>
          <cell r="J136">
            <v>2262.32</v>
          </cell>
          <cell r="K136" t="str">
            <v>36.04%</v>
          </cell>
        </row>
        <row r="137">
          <cell r="A137">
            <v>143253</v>
          </cell>
          <cell r="B137" t="str">
            <v>四川太极大药房连锁有限公司成都高新区泰和二街三药店</v>
          </cell>
          <cell r="C137" t="str">
            <v/>
          </cell>
          <cell r="D137">
            <v>232</v>
          </cell>
          <cell r="E137" t="str">
            <v>南门片区</v>
          </cell>
          <cell r="F137" t="str">
            <v>陈冰雪</v>
          </cell>
          <cell r="G137">
            <v>119</v>
          </cell>
          <cell r="H137">
            <v>51.7</v>
          </cell>
          <cell r="I137">
            <v>6152.6</v>
          </cell>
          <cell r="J137">
            <v>1941.75</v>
          </cell>
          <cell r="K137" t="str">
            <v>31.55%</v>
          </cell>
        </row>
        <row r="138">
          <cell r="A138">
            <v>118758</v>
          </cell>
          <cell r="B138" t="str">
            <v>四川太极成华区水碾河路药店</v>
          </cell>
          <cell r="C138" t="str">
            <v/>
          </cell>
          <cell r="D138">
            <v>342</v>
          </cell>
          <cell r="E138" t="str">
            <v>东门片区</v>
          </cell>
          <cell r="F138" t="str">
            <v>毛静静</v>
          </cell>
          <cell r="G138">
            <v>134</v>
          </cell>
          <cell r="H138">
            <v>45.91</v>
          </cell>
          <cell r="I138">
            <v>6151.87</v>
          </cell>
          <cell r="J138">
            <v>1995.27</v>
          </cell>
          <cell r="K138" t="str">
            <v>32.43%</v>
          </cell>
        </row>
        <row r="139">
          <cell r="A139">
            <v>128640</v>
          </cell>
          <cell r="B139" t="str">
            <v>四川太极大药房连锁有限公司郫都区红光街道红高东路药店</v>
          </cell>
          <cell r="C139" t="str">
            <v/>
          </cell>
          <cell r="D139">
            <v>181</v>
          </cell>
          <cell r="E139" t="str">
            <v>西门片区</v>
          </cell>
          <cell r="F139" t="str">
            <v>刘琴英</v>
          </cell>
          <cell r="G139">
            <v>144</v>
          </cell>
          <cell r="H139">
            <v>42.18</v>
          </cell>
          <cell r="I139">
            <v>6074.02</v>
          </cell>
          <cell r="J139">
            <v>1878.63</v>
          </cell>
          <cell r="K139" t="str">
            <v>30.92%</v>
          </cell>
        </row>
        <row r="140">
          <cell r="A140">
            <v>752</v>
          </cell>
          <cell r="B140" t="str">
            <v>四川太极大药房连锁有限公司武侯区聚萃街药店</v>
          </cell>
          <cell r="C140" t="str">
            <v/>
          </cell>
          <cell r="D140">
            <v>181</v>
          </cell>
          <cell r="E140" t="str">
            <v>西门片区</v>
          </cell>
          <cell r="F140" t="str">
            <v>刘琴英</v>
          </cell>
          <cell r="G140">
            <v>121</v>
          </cell>
          <cell r="H140">
            <v>49.49</v>
          </cell>
          <cell r="I140">
            <v>5988.76</v>
          </cell>
          <cell r="J140">
            <v>1421.65</v>
          </cell>
          <cell r="K140" t="str">
            <v>23.73%</v>
          </cell>
        </row>
        <row r="141">
          <cell r="A141">
            <v>123007</v>
          </cell>
          <cell r="B141" t="str">
            <v>四川太极大邑县青霞街道元通路南段药店</v>
          </cell>
          <cell r="C141" t="str">
            <v/>
          </cell>
          <cell r="D141">
            <v>282</v>
          </cell>
          <cell r="E141" t="str">
            <v>城郊一片</v>
          </cell>
          <cell r="F141" t="str">
            <v>郑红艳 </v>
          </cell>
          <cell r="G141">
            <v>101</v>
          </cell>
          <cell r="H141">
            <v>57.62</v>
          </cell>
          <cell r="I141">
            <v>5819.67</v>
          </cell>
          <cell r="J141">
            <v>1948.78</v>
          </cell>
          <cell r="K141" t="str">
            <v>33.48%</v>
          </cell>
        </row>
        <row r="142">
          <cell r="A142">
            <v>113298</v>
          </cell>
          <cell r="B142" t="str">
            <v>四川太极武侯区逸都路药店</v>
          </cell>
          <cell r="C142" t="str">
            <v/>
          </cell>
          <cell r="D142">
            <v>232</v>
          </cell>
          <cell r="E142" t="str">
            <v>南门片区</v>
          </cell>
          <cell r="F142" t="str">
            <v>陈冰雪</v>
          </cell>
          <cell r="G142">
            <v>83</v>
          </cell>
          <cell r="H142">
            <v>63.91</v>
          </cell>
          <cell r="I142">
            <v>5304.36</v>
          </cell>
          <cell r="J142">
            <v>597.52</v>
          </cell>
          <cell r="K142" t="str">
            <v>11.26%</v>
          </cell>
        </row>
        <row r="143">
          <cell r="A143">
            <v>116773</v>
          </cell>
          <cell r="B143" t="str">
            <v>四川太极大药房连锁有限公司成都高新区肖家河正街药店</v>
          </cell>
          <cell r="C143" t="str">
            <v/>
          </cell>
          <cell r="D143">
            <v>142</v>
          </cell>
          <cell r="E143" t="str">
            <v>旗舰片区</v>
          </cell>
          <cell r="F143" t="str">
            <v>谭勤娟</v>
          </cell>
          <cell r="G143">
            <v>91</v>
          </cell>
          <cell r="H143">
            <v>51.68</v>
          </cell>
          <cell r="I143">
            <v>4702.74</v>
          </cell>
          <cell r="J143">
            <v>1366.52</v>
          </cell>
          <cell r="K143" t="str">
            <v>29.05%</v>
          </cell>
        </row>
        <row r="144">
          <cell r="A144">
            <v>301263</v>
          </cell>
          <cell r="B144" t="str">
            <v>四川太极大药房连锁有限公司剑南大道药店</v>
          </cell>
          <cell r="C144" t="str">
            <v/>
          </cell>
          <cell r="D144">
            <v>232</v>
          </cell>
          <cell r="E144" t="str">
            <v>南门片区</v>
          </cell>
          <cell r="F144" t="str">
            <v>陈冰雪</v>
          </cell>
          <cell r="G144">
            <v>117</v>
          </cell>
          <cell r="H144">
            <v>37.97</v>
          </cell>
          <cell r="I144">
            <v>4442.63</v>
          </cell>
          <cell r="J144">
            <v>1401.81</v>
          </cell>
          <cell r="K144" t="str">
            <v>31.55%</v>
          </cell>
        </row>
        <row r="145">
          <cell r="A145">
            <v>302867</v>
          </cell>
          <cell r="B145" t="str">
            <v>四川太极大药房连锁有限公司新都区大丰街道华美东街药店</v>
          </cell>
          <cell r="C145" t="str">
            <v/>
          </cell>
          <cell r="D145">
            <v>342</v>
          </cell>
          <cell r="E145" t="str">
            <v>东门片区</v>
          </cell>
          <cell r="F145" t="str">
            <v>毛静静</v>
          </cell>
          <cell r="G145">
            <v>112</v>
          </cell>
          <cell r="H145">
            <v>37.64</v>
          </cell>
          <cell r="I145">
            <v>4215.33</v>
          </cell>
          <cell r="J145">
            <v>1652.02</v>
          </cell>
          <cell r="K145" t="str">
            <v>39.19%</v>
          </cell>
        </row>
        <row r="146">
          <cell r="A146">
            <v>298747</v>
          </cell>
          <cell r="B146" t="str">
            <v>四川太极大药房连锁有限公司青羊区文和路药店</v>
          </cell>
          <cell r="C146" t="str">
            <v/>
          </cell>
          <cell r="D146">
            <v>181</v>
          </cell>
          <cell r="E146" t="str">
            <v>西门片区</v>
          </cell>
          <cell r="F146" t="str">
            <v>刘琴英</v>
          </cell>
          <cell r="G146">
            <v>100</v>
          </cell>
          <cell r="H146">
            <v>41.55</v>
          </cell>
          <cell r="I146">
            <v>4155.17</v>
          </cell>
          <cell r="J146">
            <v>1500.97</v>
          </cell>
          <cell r="K146" t="str">
            <v>36.12%</v>
          </cell>
        </row>
        <row r="147">
          <cell r="A147">
            <v>115971</v>
          </cell>
          <cell r="B147" t="str">
            <v>四川太极高新区天顺路药店</v>
          </cell>
          <cell r="C147" t="str">
            <v/>
          </cell>
          <cell r="D147">
            <v>232</v>
          </cell>
          <cell r="E147" t="str">
            <v>南门片区</v>
          </cell>
          <cell r="F147" t="str">
            <v>陈冰雪</v>
          </cell>
          <cell r="G147">
            <v>86</v>
          </cell>
          <cell r="H147">
            <v>44.66</v>
          </cell>
          <cell r="I147">
            <v>3840.5</v>
          </cell>
          <cell r="J147">
            <v>923.38</v>
          </cell>
          <cell r="K147" t="str">
            <v>24.04%</v>
          </cell>
        </row>
        <row r="148">
          <cell r="A148">
            <v>339</v>
          </cell>
          <cell r="B148" t="str">
            <v>四川太极沙河源药店</v>
          </cell>
          <cell r="C148" t="str">
            <v>是</v>
          </cell>
          <cell r="D148">
            <v>181</v>
          </cell>
          <cell r="E148" t="str">
            <v>西门片区</v>
          </cell>
          <cell r="F148" t="str">
            <v>刘琴英</v>
          </cell>
          <cell r="G148">
            <v>36</v>
          </cell>
          <cell r="H148">
            <v>67.38</v>
          </cell>
          <cell r="I148">
            <v>2425.6</v>
          </cell>
          <cell r="J148">
            <v>434.18</v>
          </cell>
          <cell r="K148" t="str">
            <v>17.89%</v>
          </cell>
        </row>
        <row r="149">
          <cell r="A149" t="str">
            <v>合计</v>
          </cell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>
            <v>34215</v>
          </cell>
          <cell r="H149">
            <v>77.12</v>
          </cell>
          <cell r="I149">
            <v>2638762.73</v>
          </cell>
          <cell r="J149">
            <v>681306.39</v>
          </cell>
          <cell r="K149" t="str">
            <v>25.82%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7月门店任务"/>
      <sheetName val="片区完成率"/>
      <sheetName val="兼职片区主管"/>
      <sheetName val="Sheet1"/>
    </sheetNames>
    <sheetDataSet>
      <sheetData sheetId="0"/>
      <sheetData sheetId="1"/>
      <sheetData sheetId="2"/>
      <sheetData sheetId="3">
        <row r="1">
          <cell r="A1" t="str">
            <v>门店ID</v>
          </cell>
          <cell r="B1" t="str">
            <v>门店</v>
          </cell>
          <cell r="C1" t="str">
            <v>7月基础毛利额任务完成率</v>
          </cell>
        </row>
        <row r="2">
          <cell r="A2">
            <v>311</v>
          </cell>
          <cell r="B2" t="str">
            <v>四川太极西部店</v>
          </cell>
          <cell r="C2">
            <v>0.688257915604117</v>
          </cell>
        </row>
        <row r="3">
          <cell r="A3">
            <v>339</v>
          </cell>
          <cell r="B3" t="str">
            <v>四川太极沙河源药店</v>
          </cell>
          <cell r="C3">
            <v>0.284016589861751</v>
          </cell>
        </row>
        <row r="4">
          <cell r="A4">
            <v>343</v>
          </cell>
          <cell r="B4" t="str">
            <v>四川太极光华药店</v>
          </cell>
          <cell r="C4">
            <v>0.478969435890532</v>
          </cell>
        </row>
        <row r="5">
          <cell r="A5">
            <v>357</v>
          </cell>
          <cell r="B5" t="str">
            <v>四川太极清江东路药店</v>
          </cell>
          <cell r="C5">
            <v>0.500835941261435</v>
          </cell>
        </row>
        <row r="6">
          <cell r="A6">
            <v>359</v>
          </cell>
          <cell r="B6" t="str">
            <v>四川太极枣子巷药店</v>
          </cell>
          <cell r="C6">
            <v>0.542867610785576</v>
          </cell>
        </row>
        <row r="7">
          <cell r="A7">
            <v>365</v>
          </cell>
          <cell r="B7" t="str">
            <v>四川太极光华村街药店</v>
          </cell>
          <cell r="C7">
            <v>0.536897360703812</v>
          </cell>
        </row>
        <row r="8">
          <cell r="A8">
            <v>379</v>
          </cell>
          <cell r="B8" t="str">
            <v>四川太极土龙路药店</v>
          </cell>
          <cell r="C8">
            <v>0.495690143989285</v>
          </cell>
        </row>
        <row r="9">
          <cell r="A9">
            <v>391</v>
          </cell>
          <cell r="B9" t="str">
            <v>四川太极金丝街药店</v>
          </cell>
          <cell r="C9">
            <v>0.849557757296467</v>
          </cell>
        </row>
        <row r="10">
          <cell r="A10">
            <v>513</v>
          </cell>
          <cell r="B10" t="str">
            <v>四川太极武侯区顺和街店</v>
          </cell>
          <cell r="C10">
            <v>0.623888449531738</v>
          </cell>
        </row>
        <row r="11">
          <cell r="A11">
            <v>517</v>
          </cell>
          <cell r="B11" t="str">
            <v>四川太极青羊区北东街店</v>
          </cell>
          <cell r="C11">
            <v>0.538566427718041</v>
          </cell>
        </row>
        <row r="12">
          <cell r="A12">
            <v>572</v>
          </cell>
          <cell r="B12" t="str">
            <v>四川太极郫县郫筒镇东大街药店</v>
          </cell>
          <cell r="C12">
            <v>0.50569529963056</v>
          </cell>
        </row>
        <row r="13">
          <cell r="A13">
            <v>582</v>
          </cell>
          <cell r="B13" t="str">
            <v>四川太极青羊区十二桥药店</v>
          </cell>
          <cell r="C13">
            <v>0.549986371379898</v>
          </cell>
        </row>
        <row r="14">
          <cell r="A14">
            <v>726</v>
          </cell>
          <cell r="B14" t="str">
            <v>四川太极金牛区交大路第三药店</v>
          </cell>
          <cell r="C14">
            <v>0.658786482334869</v>
          </cell>
        </row>
        <row r="15">
          <cell r="A15">
            <v>727</v>
          </cell>
          <cell r="B15" t="str">
            <v>四川太极金牛区黄苑东街药店</v>
          </cell>
          <cell r="C15">
            <v>0.466947004608295</v>
          </cell>
        </row>
        <row r="16">
          <cell r="A16">
            <v>745</v>
          </cell>
          <cell r="B16" t="str">
            <v>四川太极金牛区金沙路药店</v>
          </cell>
          <cell r="C16">
            <v>0.506766149979053</v>
          </cell>
        </row>
        <row r="17">
          <cell r="A17">
            <v>747</v>
          </cell>
          <cell r="B17" t="str">
            <v>四川太极郫县郫筒镇一环路东南段药店</v>
          </cell>
          <cell r="C17">
            <v>0.477282172232091</v>
          </cell>
        </row>
        <row r="18">
          <cell r="A18">
            <v>752</v>
          </cell>
          <cell r="B18" t="str">
            <v>四川太极大药房连锁有限公司武侯区聚萃街药店</v>
          </cell>
          <cell r="C18">
            <v>0.3378985332368</v>
          </cell>
        </row>
        <row r="19">
          <cell r="A19">
            <v>102565</v>
          </cell>
          <cell r="B19" t="str">
            <v>四川太极武侯区佳灵路药店</v>
          </cell>
          <cell r="C19">
            <v>0.804187348135735</v>
          </cell>
        </row>
        <row r="20">
          <cell r="A20">
            <v>102934</v>
          </cell>
          <cell r="B20" t="str">
            <v>四川太极金牛区银河北街药店</v>
          </cell>
          <cell r="C20">
            <v>0.437230019258546</v>
          </cell>
        </row>
        <row r="21">
          <cell r="A21">
            <v>103198</v>
          </cell>
          <cell r="B21" t="str">
            <v>四川太极青羊区贝森北路药店</v>
          </cell>
          <cell r="C21">
            <v>0.575823082933363</v>
          </cell>
        </row>
        <row r="22">
          <cell r="A22">
            <v>105267</v>
          </cell>
          <cell r="B22" t="str">
            <v>四川太极金牛区蜀汉路药店</v>
          </cell>
          <cell r="C22">
            <v>0.564717139249225</v>
          </cell>
        </row>
        <row r="23">
          <cell r="A23">
            <v>106569</v>
          </cell>
          <cell r="B23" t="str">
            <v>四川太极武侯区大悦路药店</v>
          </cell>
          <cell r="C23">
            <v>0.321379144921426</v>
          </cell>
        </row>
        <row r="24">
          <cell r="A24">
            <v>108277</v>
          </cell>
          <cell r="B24" t="str">
            <v>四川太极金牛区银沙路药店</v>
          </cell>
          <cell r="C24">
            <v>0.45152899747848</v>
          </cell>
        </row>
        <row r="25">
          <cell r="A25">
            <v>111219</v>
          </cell>
          <cell r="B25" t="str">
            <v>四川太极金牛区花照壁药店</v>
          </cell>
          <cell r="C25">
            <v>0.611768778801843</v>
          </cell>
        </row>
        <row r="26">
          <cell r="A26">
            <v>112415</v>
          </cell>
          <cell r="B26" t="str">
            <v>四川太极金牛区五福桥东路药店</v>
          </cell>
          <cell r="C26">
            <v>0.481661443932412</v>
          </cell>
        </row>
        <row r="27">
          <cell r="A27">
            <v>113008</v>
          </cell>
          <cell r="B27" t="str">
            <v>四川太极大药房连锁有限公司成都高新区尚锦路药店</v>
          </cell>
          <cell r="C27">
            <v>0.533725219754205</v>
          </cell>
        </row>
        <row r="28">
          <cell r="A28">
            <v>117491</v>
          </cell>
          <cell r="B28" t="str">
            <v>四川太极金牛区花照壁中横街药店</v>
          </cell>
          <cell r="C28">
            <v>0.485782575565151</v>
          </cell>
        </row>
        <row r="29">
          <cell r="A29">
            <v>118151</v>
          </cell>
          <cell r="B29" t="str">
            <v>四川太极金牛区沙湾东一路药店</v>
          </cell>
          <cell r="C29">
            <v>0.559567342428492</v>
          </cell>
        </row>
        <row r="30">
          <cell r="A30">
            <v>128640</v>
          </cell>
          <cell r="B30" t="str">
            <v>四川太极大药房连锁有限公司郫都区红光街道红高东路药店</v>
          </cell>
          <cell r="C30">
            <v>0.552661290322581</v>
          </cell>
        </row>
        <row r="31">
          <cell r="A31">
            <v>298747</v>
          </cell>
          <cell r="B31" t="str">
            <v>四川太极大药房连锁有限公司青羊区文和路药店</v>
          </cell>
          <cell r="C31">
            <v>0.419548716260698</v>
          </cell>
        </row>
        <row r="32">
          <cell r="A32">
            <v>371</v>
          </cell>
          <cell r="B32" t="str">
            <v>四川太极兴义镇万兴路药店</v>
          </cell>
          <cell r="C32">
            <v>0.537952423547828</v>
          </cell>
        </row>
        <row r="33">
          <cell r="A33">
            <v>385</v>
          </cell>
          <cell r="B33" t="str">
            <v>四川太极五津西路药店</v>
          </cell>
          <cell r="C33">
            <v>0.525390668099068</v>
          </cell>
        </row>
        <row r="34">
          <cell r="A34">
            <v>514</v>
          </cell>
          <cell r="B34" t="str">
            <v>四川太极新津邓双镇岷江店</v>
          </cell>
          <cell r="C34">
            <v>0.541863051512525</v>
          </cell>
        </row>
        <row r="35">
          <cell r="A35">
            <v>573</v>
          </cell>
          <cell r="B35" t="str">
            <v>四川太极双流县西航港街道锦华路一段药店</v>
          </cell>
          <cell r="C35">
            <v>0.511045009288971</v>
          </cell>
        </row>
        <row r="36">
          <cell r="A36">
            <v>733</v>
          </cell>
          <cell r="B36" t="str">
            <v>四川太极双流区东升街道三强西路药店</v>
          </cell>
          <cell r="C36">
            <v>0.491054472559167</v>
          </cell>
        </row>
        <row r="37">
          <cell r="A37">
            <v>102567</v>
          </cell>
          <cell r="B37" t="str">
            <v>四川太极新津县五津镇武阳西路药店</v>
          </cell>
          <cell r="C37">
            <v>0.475782828945642</v>
          </cell>
        </row>
        <row r="38">
          <cell r="A38">
            <v>108656</v>
          </cell>
          <cell r="B38" t="str">
            <v>四川太极新津县五津镇五津西路二药房</v>
          </cell>
          <cell r="C38">
            <v>0.532220035635455</v>
          </cell>
        </row>
        <row r="39">
          <cell r="A39">
            <v>307</v>
          </cell>
          <cell r="B39" t="str">
            <v>四川太极旗舰店</v>
          </cell>
          <cell r="C39">
            <v>0.895248185483871</v>
          </cell>
        </row>
        <row r="40">
          <cell r="A40">
            <v>308</v>
          </cell>
          <cell r="B40" t="str">
            <v>四川太极红星店</v>
          </cell>
          <cell r="C40">
            <v>0.510119171999478</v>
          </cell>
        </row>
        <row r="41">
          <cell r="A41">
            <v>337</v>
          </cell>
          <cell r="B41" t="str">
            <v>四川太极浆洗街药店</v>
          </cell>
          <cell r="C41">
            <v>0.562266371313858</v>
          </cell>
        </row>
        <row r="42">
          <cell r="A42">
            <v>742</v>
          </cell>
          <cell r="B42" t="str">
            <v>四川太极锦江区庆云南街药店</v>
          </cell>
          <cell r="C42">
            <v>0.462686175522661</v>
          </cell>
        </row>
        <row r="43">
          <cell r="A43">
            <v>744</v>
          </cell>
          <cell r="B43" t="str">
            <v>四川太极武侯区科华街药店</v>
          </cell>
          <cell r="C43">
            <v>0.49409146032236</v>
          </cell>
        </row>
        <row r="44">
          <cell r="A44">
            <v>102935</v>
          </cell>
          <cell r="B44" t="str">
            <v>四川太极青羊区童子街药店</v>
          </cell>
          <cell r="C44">
            <v>0.515283601797852</v>
          </cell>
        </row>
        <row r="45">
          <cell r="A45">
            <v>105910</v>
          </cell>
          <cell r="B45" t="str">
            <v>四川太极高新区紫薇东路药店</v>
          </cell>
          <cell r="C45">
            <v>0.628874446825684</v>
          </cell>
        </row>
        <row r="46">
          <cell r="A46">
            <v>106066</v>
          </cell>
          <cell r="B46" t="str">
            <v>四川太极锦江区梨花街药店</v>
          </cell>
          <cell r="C46">
            <v>0.738381709825879</v>
          </cell>
        </row>
        <row r="47">
          <cell r="A47">
            <v>106485</v>
          </cell>
          <cell r="B47" t="str">
            <v>四川太极成都高新区元华二巷药店</v>
          </cell>
          <cell r="C47">
            <v>0.506985253456221</v>
          </cell>
        </row>
        <row r="48">
          <cell r="A48">
            <v>106865</v>
          </cell>
          <cell r="B48" t="str">
            <v>四川太极武侯区丝竹路药店</v>
          </cell>
          <cell r="C48">
            <v>0.51285327666376</v>
          </cell>
        </row>
        <row r="49">
          <cell r="A49">
            <v>113023</v>
          </cell>
          <cell r="B49" t="str">
            <v>四川太极大药房连锁有限公司成华区建业路药店</v>
          </cell>
          <cell r="C49">
            <v>0.588381292766373</v>
          </cell>
        </row>
        <row r="50">
          <cell r="A50">
            <v>113299</v>
          </cell>
          <cell r="B50" t="str">
            <v>四川太极武侯区倪家桥路药店</v>
          </cell>
          <cell r="C50">
            <v>0.63468751581967</v>
          </cell>
        </row>
        <row r="51">
          <cell r="A51">
            <v>114685</v>
          </cell>
          <cell r="B51" t="str">
            <v>四川太极青羊区青龙街药店</v>
          </cell>
          <cell r="C51">
            <v>0.465464874842899</v>
          </cell>
        </row>
        <row r="52">
          <cell r="A52">
            <v>116482</v>
          </cell>
          <cell r="B52" t="str">
            <v>四川太极锦江区宏济中路药店</v>
          </cell>
          <cell r="C52">
            <v>0.670592248724677</v>
          </cell>
        </row>
        <row r="53">
          <cell r="A53">
            <v>116919</v>
          </cell>
          <cell r="B53" t="str">
            <v>四川太极武侯区科华北路药店</v>
          </cell>
          <cell r="C53">
            <v>0.707939527616947</v>
          </cell>
        </row>
        <row r="54">
          <cell r="A54">
            <v>117310</v>
          </cell>
          <cell r="B54" t="str">
            <v>四川太极武侯区长寿路药店</v>
          </cell>
          <cell r="C54">
            <v>0.618619527107184</v>
          </cell>
        </row>
        <row r="55">
          <cell r="A55">
            <v>119622</v>
          </cell>
          <cell r="B55" t="str">
            <v>四川太极大药房连锁有限公司武侯区高攀西巷药店</v>
          </cell>
          <cell r="C55">
            <v>0.555157653049626</v>
          </cell>
        </row>
        <row r="56">
          <cell r="A56">
            <v>116773</v>
          </cell>
          <cell r="B56" t="str">
            <v>四川太极大药房连锁有限公司成都高新区肖家河正街药店</v>
          </cell>
          <cell r="C56">
            <v>0.734705548387097</v>
          </cell>
        </row>
        <row r="57">
          <cell r="A57">
            <v>341</v>
          </cell>
          <cell r="B57" t="str">
            <v>四川太极邛崃中心药店</v>
          </cell>
          <cell r="C57">
            <v>0.609496688843033</v>
          </cell>
        </row>
        <row r="58">
          <cell r="A58">
            <v>351</v>
          </cell>
          <cell r="B58" t="str">
            <v>四川太极都江堰药店</v>
          </cell>
          <cell r="C58">
            <v>0.495616547510419</v>
          </cell>
        </row>
        <row r="59">
          <cell r="A59">
            <v>539</v>
          </cell>
          <cell r="B59" t="str">
            <v>四川太极大邑县晋原镇子龙路店</v>
          </cell>
          <cell r="C59">
            <v>0.537752088605312</v>
          </cell>
        </row>
        <row r="60">
          <cell r="A60">
            <v>549</v>
          </cell>
          <cell r="B60" t="str">
            <v>四川太极大邑县晋源镇东壕沟段药店</v>
          </cell>
          <cell r="C60">
            <v>0.4678496587976</v>
          </cell>
        </row>
        <row r="61">
          <cell r="A61">
            <v>587</v>
          </cell>
          <cell r="B61" t="str">
            <v>四川太极都江堰景中路店</v>
          </cell>
          <cell r="C61">
            <v>0.510502842024161</v>
          </cell>
        </row>
        <row r="62">
          <cell r="A62">
            <v>594</v>
          </cell>
          <cell r="B62" t="str">
            <v>四川太极大邑县安仁镇千禧街药店</v>
          </cell>
          <cell r="C62">
            <v>0.532391327109003</v>
          </cell>
        </row>
        <row r="63">
          <cell r="A63">
            <v>704</v>
          </cell>
          <cell r="B63" t="str">
            <v>四川太极都江堰奎光路中段药店</v>
          </cell>
          <cell r="C63">
            <v>0.569519496717386</v>
          </cell>
        </row>
        <row r="64">
          <cell r="A64">
            <v>706</v>
          </cell>
          <cell r="B64" t="str">
            <v>四川太极都江堰幸福镇翔凤路药店</v>
          </cell>
          <cell r="C64">
            <v>0.515102162538103</v>
          </cell>
        </row>
        <row r="65">
          <cell r="A65">
            <v>710</v>
          </cell>
          <cell r="B65" t="str">
            <v>四川太极都江堰市蒲阳镇堰问道西路药店</v>
          </cell>
          <cell r="C65">
            <v>0.697177423300076</v>
          </cell>
        </row>
        <row r="66">
          <cell r="A66">
            <v>713</v>
          </cell>
          <cell r="B66" t="str">
            <v>四川太极都江堰聚源镇药店</v>
          </cell>
          <cell r="C66">
            <v>0.545553849869777</v>
          </cell>
        </row>
        <row r="67">
          <cell r="A67">
            <v>716</v>
          </cell>
          <cell r="B67" t="str">
            <v>四川太极大邑县沙渠镇方圆路药店</v>
          </cell>
          <cell r="C67">
            <v>0.513466134387666</v>
          </cell>
        </row>
        <row r="68">
          <cell r="A68">
            <v>717</v>
          </cell>
          <cell r="B68" t="str">
            <v>四川太极大邑县晋原镇通达东路五段药店</v>
          </cell>
          <cell r="C68">
            <v>0.512309683596112</v>
          </cell>
        </row>
        <row r="69">
          <cell r="A69">
            <v>720</v>
          </cell>
          <cell r="B69" t="str">
            <v>四川太极大邑县新场镇文昌街药店</v>
          </cell>
          <cell r="C69">
            <v>0.559547785533052</v>
          </cell>
        </row>
        <row r="70">
          <cell r="A70">
            <v>721</v>
          </cell>
          <cell r="B70" t="str">
            <v>四川太极邛崃市临邛镇洪川小区药店</v>
          </cell>
          <cell r="C70">
            <v>0.547625448028674</v>
          </cell>
        </row>
        <row r="71">
          <cell r="A71">
            <v>732</v>
          </cell>
          <cell r="B71" t="str">
            <v>四川太极邛崃市羊安镇永康大道药店</v>
          </cell>
          <cell r="C71">
            <v>0.734131423294443</v>
          </cell>
        </row>
        <row r="72">
          <cell r="A72">
            <v>738</v>
          </cell>
          <cell r="B72" t="str">
            <v>四川太极都江堰市蒲阳路药店</v>
          </cell>
          <cell r="C72">
            <v>0.850548010296906</v>
          </cell>
        </row>
        <row r="73">
          <cell r="A73">
            <v>746</v>
          </cell>
          <cell r="B73" t="str">
            <v>四川太极大邑县晋原镇内蒙古大道桃源药店</v>
          </cell>
          <cell r="C73">
            <v>0.650615562820642</v>
          </cell>
        </row>
        <row r="74">
          <cell r="A74">
            <v>748</v>
          </cell>
          <cell r="B74" t="str">
            <v>四川太极大邑县晋原镇东街药店</v>
          </cell>
          <cell r="C74">
            <v>0.497329360106551</v>
          </cell>
        </row>
        <row r="75">
          <cell r="A75">
            <v>102564</v>
          </cell>
          <cell r="B75" t="str">
            <v>四川太极邛崃市临邛镇翠荫街药店</v>
          </cell>
          <cell r="C75">
            <v>0.512936069676324</v>
          </cell>
        </row>
        <row r="76">
          <cell r="A76">
            <v>104533</v>
          </cell>
          <cell r="B76" t="str">
            <v>四川太极大邑县晋原镇潘家街药店</v>
          </cell>
          <cell r="C76">
            <v>0.527984230855894</v>
          </cell>
        </row>
        <row r="77">
          <cell r="A77">
            <v>107728</v>
          </cell>
          <cell r="B77" t="str">
            <v>四川太极大邑县晋原镇北街药店</v>
          </cell>
          <cell r="C77">
            <v>0.576669719243684</v>
          </cell>
        </row>
        <row r="78">
          <cell r="A78">
            <v>110378</v>
          </cell>
          <cell r="B78" t="str">
            <v>四川太极都江堰市永丰街道宝莲路药店</v>
          </cell>
          <cell r="C78">
            <v>0.523382762673136</v>
          </cell>
        </row>
        <row r="79">
          <cell r="A79">
            <v>111400</v>
          </cell>
          <cell r="B79" t="str">
            <v>四川太极邛崃市文君街道杏林路药店</v>
          </cell>
          <cell r="C79">
            <v>0.535872771958404</v>
          </cell>
        </row>
        <row r="80">
          <cell r="A80">
            <v>117637</v>
          </cell>
          <cell r="B80" t="str">
            <v>四川太极大邑晋原街道金巷西街药店</v>
          </cell>
          <cell r="C80">
            <v>0.437845294360574</v>
          </cell>
        </row>
        <row r="81">
          <cell r="A81">
            <v>117923</v>
          </cell>
          <cell r="B81" t="str">
            <v>四川太极大邑县观音阁街西段店</v>
          </cell>
          <cell r="C81">
            <v>0.608352045062543</v>
          </cell>
        </row>
        <row r="82">
          <cell r="A82">
            <v>122686</v>
          </cell>
          <cell r="B82" t="str">
            <v>四川太极大邑县晋原街道蜀望路药店</v>
          </cell>
          <cell r="C82">
            <v>0.656077553697959</v>
          </cell>
        </row>
        <row r="83">
          <cell r="A83">
            <v>123007</v>
          </cell>
          <cell r="B83" t="str">
            <v>四川太极大邑县青霞街道元通路南段药店</v>
          </cell>
          <cell r="C83">
            <v>0.726410975302419</v>
          </cell>
        </row>
        <row r="84">
          <cell r="A84">
            <v>329</v>
          </cell>
          <cell r="B84" t="str">
            <v>四川太极温江店</v>
          </cell>
          <cell r="C84">
            <v>0.475630513087329</v>
          </cell>
        </row>
        <row r="85">
          <cell r="A85">
            <v>377</v>
          </cell>
          <cell r="B85" t="str">
            <v>四川太极新园大道药店</v>
          </cell>
          <cell r="C85">
            <v>0.727625134721909</v>
          </cell>
        </row>
        <row r="86">
          <cell r="A86">
            <v>387</v>
          </cell>
          <cell r="B86" t="str">
            <v>四川太极新乐中街药店</v>
          </cell>
          <cell r="C86">
            <v>0.476531419150581</v>
          </cell>
        </row>
        <row r="87">
          <cell r="A87">
            <v>399</v>
          </cell>
          <cell r="B87" t="str">
            <v>四川太极大药房连锁有限公司成都高新区成汉南路药店</v>
          </cell>
          <cell r="C87">
            <v>0.607320370606485</v>
          </cell>
        </row>
        <row r="88">
          <cell r="A88">
            <v>546</v>
          </cell>
          <cell r="B88" t="str">
            <v>四川太极锦江区榕声路店</v>
          </cell>
          <cell r="C88">
            <v>0.671672629521017</v>
          </cell>
        </row>
        <row r="89">
          <cell r="A89">
            <v>570</v>
          </cell>
          <cell r="B89" t="str">
            <v>四川太极青羊区大石西路药店</v>
          </cell>
          <cell r="C89">
            <v>0.571953181003584</v>
          </cell>
        </row>
        <row r="90">
          <cell r="A90">
            <v>571</v>
          </cell>
          <cell r="B90" t="str">
            <v>四川太极高新区锦城大道药店</v>
          </cell>
          <cell r="C90">
            <v>0.51038154214065</v>
          </cell>
        </row>
        <row r="91">
          <cell r="A91">
            <v>707</v>
          </cell>
          <cell r="B91" t="str">
            <v>四川太极成华区万科路药店</v>
          </cell>
          <cell r="C91">
            <v>0.733234104485717</v>
          </cell>
        </row>
        <row r="92">
          <cell r="A92">
            <v>723</v>
          </cell>
          <cell r="B92" t="str">
            <v>四川太极锦江区柳翠路药店</v>
          </cell>
          <cell r="C92">
            <v>0.607089032258065</v>
          </cell>
        </row>
        <row r="93">
          <cell r="A93">
            <v>737</v>
          </cell>
          <cell r="B93" t="str">
            <v>四川太极高新区大源北街药店</v>
          </cell>
          <cell r="C93">
            <v>0.706158395368073</v>
          </cell>
        </row>
        <row r="94">
          <cell r="A94">
            <v>743</v>
          </cell>
          <cell r="B94" t="str">
            <v>四川太极成华区万宇路药店</v>
          </cell>
          <cell r="C94">
            <v>0.556679244899609</v>
          </cell>
        </row>
        <row r="95">
          <cell r="A95">
            <v>101453</v>
          </cell>
          <cell r="B95" t="str">
            <v>四川太极温江区公平街道江安路药店</v>
          </cell>
          <cell r="C95">
            <v>0.530757382590133</v>
          </cell>
        </row>
        <row r="96">
          <cell r="A96">
            <v>103639</v>
          </cell>
          <cell r="B96" t="str">
            <v>四川太极成华区金马河路药店</v>
          </cell>
          <cell r="C96">
            <v>0.505105267913617</v>
          </cell>
        </row>
        <row r="97">
          <cell r="A97">
            <v>104429</v>
          </cell>
          <cell r="B97" t="str">
            <v>四川太极武侯区大华街药店</v>
          </cell>
          <cell r="C97">
            <v>0.4936743130227</v>
          </cell>
        </row>
        <row r="98">
          <cell r="A98">
            <v>104430</v>
          </cell>
          <cell r="B98" t="str">
            <v>四川太极高新区中和大道药店</v>
          </cell>
          <cell r="C98">
            <v>0.349124877810361</v>
          </cell>
        </row>
        <row r="99">
          <cell r="A99">
            <v>105751</v>
          </cell>
          <cell r="B99" t="str">
            <v>四川太极高新区新下街药店</v>
          </cell>
          <cell r="C99">
            <v>0.436712158808933</v>
          </cell>
        </row>
        <row r="100">
          <cell r="A100">
            <v>106399</v>
          </cell>
          <cell r="B100" t="str">
            <v>四川太极青羊区蜀辉路药店</v>
          </cell>
          <cell r="C100">
            <v>0.519722911497105</v>
          </cell>
        </row>
        <row r="101">
          <cell r="A101">
            <v>106568</v>
          </cell>
          <cell r="B101" t="str">
            <v>四川太极高新区中和公济桥路药店</v>
          </cell>
          <cell r="C101">
            <v>0.457975874220656</v>
          </cell>
        </row>
        <row r="102">
          <cell r="A102">
            <v>113025</v>
          </cell>
          <cell r="B102" t="str">
            <v>四川太极青羊区蜀鑫路药店</v>
          </cell>
          <cell r="C102">
            <v>0.534576388888889</v>
          </cell>
        </row>
        <row r="103">
          <cell r="A103">
            <v>113298</v>
          </cell>
          <cell r="B103" t="str">
            <v>四川太极武侯区逸都路药店</v>
          </cell>
          <cell r="C103">
            <v>0.352600964034112</v>
          </cell>
        </row>
        <row r="104">
          <cell r="A104">
            <v>113833</v>
          </cell>
          <cell r="B104" t="str">
            <v>四川太极青羊区光华西一路药店</v>
          </cell>
          <cell r="C104">
            <v>0.67212719526436</v>
          </cell>
        </row>
        <row r="105">
          <cell r="A105">
            <v>114069</v>
          </cell>
          <cell r="B105" t="str">
            <v>四川太极大药房连锁有限公司成都高新区天久南巷药店</v>
          </cell>
          <cell r="C105">
            <v>0.613987096774193</v>
          </cell>
        </row>
        <row r="106">
          <cell r="A106">
            <v>114286</v>
          </cell>
          <cell r="B106" t="str">
            <v>四川太极青羊区光华北五路药店</v>
          </cell>
          <cell r="C106">
            <v>0.514113209279549</v>
          </cell>
        </row>
        <row r="107">
          <cell r="A107">
            <v>114848</v>
          </cell>
          <cell r="B107" t="str">
            <v>四川太极大药房连锁有限公司成都高新区吉瑞三路二药房</v>
          </cell>
          <cell r="C107">
            <v>0.682759962049336</v>
          </cell>
        </row>
        <row r="108">
          <cell r="A108">
            <v>115971</v>
          </cell>
          <cell r="B108" t="str">
            <v>四川太极高新区天顺路药店</v>
          </cell>
          <cell r="C108">
            <v>0.488537209960385</v>
          </cell>
        </row>
        <row r="109">
          <cell r="A109">
            <v>118074</v>
          </cell>
          <cell r="B109" t="str">
            <v>四川太极高新区泰和二街药店</v>
          </cell>
          <cell r="C109">
            <v>0.64885009487666</v>
          </cell>
        </row>
        <row r="110">
          <cell r="A110">
            <v>118951</v>
          </cell>
          <cell r="B110" t="str">
            <v>四川太极青羊区金祥路药店</v>
          </cell>
          <cell r="C110">
            <v>0.638546608159393</v>
          </cell>
        </row>
        <row r="111">
          <cell r="A111">
            <v>119263</v>
          </cell>
          <cell r="B111" t="str">
            <v>四川太极青羊区蜀源路药店</v>
          </cell>
          <cell r="C111">
            <v>0.778940819485174</v>
          </cell>
        </row>
        <row r="112">
          <cell r="A112">
            <v>138202</v>
          </cell>
          <cell r="B112" t="str">
            <v>雅安市太极智慧云医药科技有限公司</v>
          </cell>
          <cell r="C112">
            <v>0.708380987292278</v>
          </cell>
        </row>
        <row r="113">
          <cell r="A113">
            <v>143253</v>
          </cell>
          <cell r="B113" t="str">
            <v>四川太极大药房连锁有限公司成都高新区泰和二街三药店</v>
          </cell>
          <cell r="C113">
            <v>0.465816589861751</v>
          </cell>
        </row>
        <row r="114">
          <cell r="A114">
            <v>301263</v>
          </cell>
          <cell r="B114" t="str">
            <v>四川太极大药房连锁有限公司剑南大道药店</v>
          </cell>
          <cell r="C114">
            <v>0.401298771121352</v>
          </cell>
        </row>
        <row r="115">
          <cell r="A115">
            <v>355</v>
          </cell>
          <cell r="B115" t="str">
            <v>四川太极双林路药店</v>
          </cell>
          <cell r="C115">
            <v>0.644385670790457</v>
          </cell>
        </row>
        <row r="116">
          <cell r="A116">
            <v>373</v>
          </cell>
          <cell r="B116" t="str">
            <v>四川太极通盈街药店</v>
          </cell>
          <cell r="C116">
            <v>0.556728313671061</v>
          </cell>
        </row>
        <row r="117">
          <cell r="A117">
            <v>511</v>
          </cell>
          <cell r="B117" t="str">
            <v>四川太极成华杉板桥南一路店</v>
          </cell>
          <cell r="C117">
            <v>0.507704032258064</v>
          </cell>
        </row>
        <row r="118">
          <cell r="A118">
            <v>515</v>
          </cell>
          <cell r="B118" t="str">
            <v>四川太极成华区崔家店路药店</v>
          </cell>
          <cell r="C118">
            <v>0.545582182263998</v>
          </cell>
        </row>
        <row r="119">
          <cell r="A119">
            <v>578</v>
          </cell>
          <cell r="B119" t="str">
            <v>四川太极成华区华油路药店</v>
          </cell>
          <cell r="C119">
            <v>0.559780358422939</v>
          </cell>
        </row>
        <row r="120">
          <cell r="A120">
            <v>581</v>
          </cell>
          <cell r="B120" t="str">
            <v>四川太极成华区二环路北四段药店（汇融名城）</v>
          </cell>
          <cell r="C120">
            <v>0.721493401759531</v>
          </cell>
        </row>
        <row r="121">
          <cell r="A121">
            <v>585</v>
          </cell>
          <cell r="B121" t="str">
            <v>四川太极成华区羊子山西路药店（兴元华盛）</v>
          </cell>
          <cell r="C121">
            <v>0.613114326375711</v>
          </cell>
        </row>
        <row r="122">
          <cell r="A122">
            <v>598</v>
          </cell>
          <cell r="B122" t="str">
            <v>四川太极锦江区水杉街药店</v>
          </cell>
          <cell r="C122">
            <v>0.561201134049434</v>
          </cell>
        </row>
        <row r="123">
          <cell r="A123">
            <v>709</v>
          </cell>
          <cell r="B123" t="str">
            <v>四川太极新都区马超东路店</v>
          </cell>
          <cell r="C123">
            <v>0.457938198029813</v>
          </cell>
        </row>
        <row r="124">
          <cell r="A124">
            <v>712</v>
          </cell>
          <cell r="B124" t="str">
            <v>四川太极成华区华泰路药店</v>
          </cell>
          <cell r="C124">
            <v>0.673928763140236</v>
          </cell>
        </row>
        <row r="125">
          <cell r="A125">
            <v>724</v>
          </cell>
          <cell r="B125" t="str">
            <v>四川太极锦江区观音桥街药店</v>
          </cell>
          <cell r="C125">
            <v>0.553110955705568</v>
          </cell>
        </row>
        <row r="126">
          <cell r="A126">
            <v>730</v>
          </cell>
          <cell r="B126" t="str">
            <v>四川太极新都区新繁镇繁江北路药店</v>
          </cell>
          <cell r="C126">
            <v>0.585080435147849</v>
          </cell>
        </row>
        <row r="127">
          <cell r="A127">
            <v>740</v>
          </cell>
          <cell r="B127" t="str">
            <v>四川太极成华区华康路药店</v>
          </cell>
          <cell r="C127">
            <v>0.544903146088774</v>
          </cell>
        </row>
        <row r="128">
          <cell r="A128">
            <v>102479</v>
          </cell>
          <cell r="B128" t="str">
            <v>四川太极锦江区劼人路药店</v>
          </cell>
          <cell r="C128">
            <v>0.447635399029235</v>
          </cell>
        </row>
        <row r="129">
          <cell r="A129">
            <v>103199</v>
          </cell>
          <cell r="B129" t="str">
            <v>四川太极成华区西林一街药店</v>
          </cell>
          <cell r="C129">
            <v>0.545769747422193</v>
          </cell>
        </row>
        <row r="130">
          <cell r="A130">
            <v>107658</v>
          </cell>
          <cell r="B130" t="str">
            <v>四川太极新都区新都街道万和北路药店</v>
          </cell>
          <cell r="C130">
            <v>0.488322275899087</v>
          </cell>
        </row>
        <row r="131">
          <cell r="A131">
            <v>114622</v>
          </cell>
          <cell r="B131" t="str">
            <v>四川太极成华区东昌路一药店</v>
          </cell>
          <cell r="C131">
            <v>0.68397739414771</v>
          </cell>
        </row>
        <row r="132">
          <cell r="A132">
            <v>114844</v>
          </cell>
          <cell r="B132" t="str">
            <v>四川太极成华区培华东路药店</v>
          </cell>
          <cell r="C132">
            <v>0.434662261760066</v>
          </cell>
        </row>
        <row r="133">
          <cell r="A133">
            <v>117184</v>
          </cell>
          <cell r="B133" t="str">
            <v>四川太极锦江区静沙南路药店</v>
          </cell>
          <cell r="C133">
            <v>0.727428887645023</v>
          </cell>
        </row>
        <row r="134">
          <cell r="A134">
            <v>118758</v>
          </cell>
          <cell r="B134" t="str">
            <v>四川太极成华区水碾河路药店</v>
          </cell>
          <cell r="C134">
            <v>0.442361191320848</v>
          </cell>
        </row>
        <row r="135">
          <cell r="A135">
            <v>119262</v>
          </cell>
          <cell r="B135" t="str">
            <v>四川太极成华区驷马桥三路药店</v>
          </cell>
          <cell r="C135">
            <v>0.536963731065133</v>
          </cell>
        </row>
        <row r="136">
          <cell r="A136">
            <v>120844</v>
          </cell>
          <cell r="B136" t="str">
            <v>四川太极彭州市致和镇南三环路药店</v>
          </cell>
          <cell r="C136">
            <v>0.545410387624257</v>
          </cell>
        </row>
        <row r="137">
          <cell r="A137">
            <v>122198</v>
          </cell>
          <cell r="B137" t="str">
            <v>四川太极成华区华泰路二药店</v>
          </cell>
          <cell r="C137">
            <v>0.475360570955729</v>
          </cell>
        </row>
        <row r="138">
          <cell r="A138">
            <v>122906</v>
          </cell>
          <cell r="B138" t="str">
            <v>四川太极新都区斑竹园街道医贸大道药店</v>
          </cell>
          <cell r="C138">
            <v>0.605182304132758</v>
          </cell>
        </row>
        <row r="139">
          <cell r="A139">
            <v>297863</v>
          </cell>
          <cell r="B139" t="str">
            <v>四川太极大药房连锁有限公司锦江区大田坎街药店</v>
          </cell>
          <cell r="C139">
            <v>0.958480729166669</v>
          </cell>
        </row>
        <row r="140">
          <cell r="A140">
            <v>302867</v>
          </cell>
          <cell r="B140" t="str">
            <v>四川太极大药房连锁有限公司新都区大丰街道华美东街药店</v>
          </cell>
          <cell r="C140">
            <v>0.549139296187683</v>
          </cell>
        </row>
        <row r="141">
          <cell r="A141">
            <v>52</v>
          </cell>
          <cell r="B141" t="str">
            <v>四川太极崇州中心店</v>
          </cell>
          <cell r="C141">
            <v>0.619613797372584</v>
          </cell>
        </row>
        <row r="142">
          <cell r="A142">
            <v>54</v>
          </cell>
          <cell r="B142" t="str">
            <v>四川太极怀远店</v>
          </cell>
          <cell r="C142">
            <v>0.69095001022983</v>
          </cell>
        </row>
        <row r="143">
          <cell r="A143">
            <v>56</v>
          </cell>
          <cell r="B143" t="str">
            <v>四川太极三江店</v>
          </cell>
          <cell r="C143">
            <v>0.587905070630403</v>
          </cell>
        </row>
        <row r="144">
          <cell r="A144">
            <v>367</v>
          </cell>
          <cell r="B144" t="str">
            <v>四川太极金带街药店</v>
          </cell>
          <cell r="C144">
            <v>0.552508186441859</v>
          </cell>
        </row>
        <row r="145">
          <cell r="A145">
            <v>754</v>
          </cell>
          <cell r="B145" t="str">
            <v>四川太极大药房连锁有限公司崇州市崇阳镇尚贤坊街药店</v>
          </cell>
          <cell r="C145">
            <v>0.562717197704334</v>
          </cell>
        </row>
        <row r="146">
          <cell r="A146">
            <v>104428</v>
          </cell>
          <cell r="B146" t="str">
            <v>四川太极崇州市崇阳镇永康东路药店 </v>
          </cell>
          <cell r="C146">
            <v>0.617996462931522</v>
          </cell>
        </row>
        <row r="147">
          <cell r="A147">
            <v>104838</v>
          </cell>
          <cell r="B147" t="str">
            <v>四川太极崇州市崇阳镇蜀州中路药店</v>
          </cell>
          <cell r="C147">
            <v>0.447041916729182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8"/>
  <sheetViews>
    <sheetView workbookViewId="0">
      <pane xSplit="8" topLeftCell="I1" activePane="topRight" state="frozen"/>
      <selection/>
      <selection pane="topRight" activeCell="J9" sqref="J9"/>
    </sheetView>
  </sheetViews>
  <sheetFormatPr defaultColWidth="9" defaultRowHeight="15.75"/>
  <cols>
    <col min="1" max="1" width="9" style="1"/>
    <col min="2" max="2" width="10.5" style="1" customWidth="1"/>
    <col min="3" max="3" width="32.25" style="1" customWidth="1"/>
    <col min="4" max="7" width="9" style="1" customWidth="1"/>
    <col min="8" max="8" width="10.375" style="1" customWidth="1"/>
    <col min="9" max="9" width="18.625" style="1" customWidth="1"/>
    <col min="10" max="11" width="10.75" style="1" customWidth="1"/>
    <col min="12" max="12" width="12.625" style="2"/>
    <col min="13" max="13" width="11.375" style="1" customWidth="1"/>
    <col min="14" max="14" width="10.75" style="1" customWidth="1"/>
    <col min="15" max="15" width="10.75" style="3" customWidth="1"/>
    <col min="16" max="16384" width="9" style="1"/>
  </cols>
  <sheetData>
    <row r="1" s="1" customFormat="1" ht="33" customHeight="1" spans="1:16">
      <c r="A1" s="4" t="s">
        <v>0</v>
      </c>
      <c r="B1" s="4"/>
      <c r="C1" s="4"/>
      <c r="D1" s="5" t="s">
        <v>1</v>
      </c>
      <c r="E1" s="6" t="s">
        <v>2</v>
      </c>
      <c r="F1" s="7" t="s">
        <v>3</v>
      </c>
      <c r="G1" s="7" t="s">
        <v>4</v>
      </c>
      <c r="H1" s="8" t="s">
        <v>5</v>
      </c>
      <c r="I1" s="8" t="s">
        <v>6</v>
      </c>
      <c r="J1" s="6" t="s">
        <v>7</v>
      </c>
      <c r="K1" s="6"/>
      <c r="L1" s="6"/>
      <c r="M1" s="25" t="s">
        <v>8</v>
      </c>
      <c r="N1" s="26"/>
      <c r="O1" s="27"/>
      <c r="P1" s="37"/>
    </row>
    <row r="2" s="1" customFormat="1" ht="40" customHeight="1" spans="1:16">
      <c r="A2" s="4" t="s">
        <v>9</v>
      </c>
      <c r="B2" s="6" t="s">
        <v>10</v>
      </c>
      <c r="C2" s="9" t="s">
        <v>11</v>
      </c>
      <c r="D2" s="10"/>
      <c r="E2" s="6"/>
      <c r="F2" s="11"/>
      <c r="G2" s="11"/>
      <c r="H2" s="8"/>
      <c r="I2" s="8"/>
      <c r="J2" s="28" t="s">
        <v>12</v>
      </c>
      <c r="K2" s="28" t="s">
        <v>13</v>
      </c>
      <c r="L2" s="28" t="s">
        <v>14</v>
      </c>
      <c r="M2" s="29" t="s">
        <v>12</v>
      </c>
      <c r="N2" s="30" t="s">
        <v>13</v>
      </c>
      <c r="O2" s="31" t="s">
        <v>14</v>
      </c>
      <c r="P2" s="37" t="s">
        <v>15</v>
      </c>
    </row>
    <row r="3" s="1" customFormat="1" ht="16" customHeight="1" spans="1:16">
      <c r="A3" s="12">
        <v>18</v>
      </c>
      <c r="B3" s="13">
        <v>307</v>
      </c>
      <c r="C3" s="14" t="s">
        <v>16</v>
      </c>
      <c r="D3" s="15" t="s">
        <v>17</v>
      </c>
      <c r="E3" s="13" t="s">
        <v>18</v>
      </c>
      <c r="F3" s="16">
        <v>2000</v>
      </c>
      <c r="G3" s="16">
        <v>1</v>
      </c>
      <c r="H3" s="17" t="s">
        <v>19</v>
      </c>
      <c r="I3" s="17" t="s">
        <v>20</v>
      </c>
      <c r="J3" s="32">
        <v>40600</v>
      </c>
      <c r="K3" s="33">
        <f t="shared" ref="K3:K66" si="0">L3/J3</f>
        <v>0.327586206896552</v>
      </c>
      <c r="L3" s="34">
        <v>13300</v>
      </c>
      <c r="M3" s="12">
        <v>31650</v>
      </c>
      <c r="N3" s="35">
        <f t="shared" ref="N3:N66" si="1">O3/M3</f>
        <v>0.265371248025276</v>
      </c>
      <c r="O3" s="13">
        <v>8399</v>
      </c>
      <c r="P3" s="37"/>
    </row>
    <row r="4" s="1" customFormat="1" ht="16" customHeight="1" spans="1:16">
      <c r="A4" s="12">
        <v>13</v>
      </c>
      <c r="B4" s="13">
        <v>399</v>
      </c>
      <c r="C4" s="14" t="s">
        <v>21</v>
      </c>
      <c r="D4" s="15" t="s">
        <v>22</v>
      </c>
      <c r="E4" s="13" t="s">
        <v>23</v>
      </c>
      <c r="F4" s="18"/>
      <c r="G4" s="18"/>
      <c r="H4" s="17" t="s">
        <v>19</v>
      </c>
      <c r="I4" s="17"/>
      <c r="J4" s="32">
        <v>26000</v>
      </c>
      <c r="K4" s="36">
        <f t="shared" si="0"/>
        <v>0.291923076923077</v>
      </c>
      <c r="L4" s="37">
        <v>7590</v>
      </c>
      <c r="M4" s="12">
        <v>22650</v>
      </c>
      <c r="N4" s="35">
        <f t="shared" si="1"/>
        <v>0.294348785871965</v>
      </c>
      <c r="O4" s="13">
        <v>6667</v>
      </c>
      <c r="P4" s="37"/>
    </row>
    <row r="5" s="1" customFormat="1" spans="1:16">
      <c r="A5" s="12">
        <v>14</v>
      </c>
      <c r="B5" s="13">
        <v>337</v>
      </c>
      <c r="C5" s="14" t="s">
        <v>24</v>
      </c>
      <c r="D5" s="15" t="s">
        <v>22</v>
      </c>
      <c r="E5" s="13" t="s">
        <v>18</v>
      </c>
      <c r="F5" s="18"/>
      <c r="G5" s="18"/>
      <c r="H5" s="17" t="s">
        <v>19</v>
      </c>
      <c r="I5" s="17"/>
      <c r="J5" s="38">
        <v>26100</v>
      </c>
      <c r="K5" s="36">
        <f t="shared" si="0"/>
        <v>0.28735632183908</v>
      </c>
      <c r="L5" s="37">
        <v>7500</v>
      </c>
      <c r="M5" s="12">
        <v>22650</v>
      </c>
      <c r="N5" s="35">
        <f t="shared" si="1"/>
        <v>0.284503311258278</v>
      </c>
      <c r="O5" s="13">
        <v>6444</v>
      </c>
      <c r="P5" s="37"/>
    </row>
    <row r="6" s="1" customFormat="1" ht="16" customHeight="1" spans="1:16">
      <c r="A6" s="12">
        <v>17</v>
      </c>
      <c r="B6" s="13">
        <v>114685</v>
      </c>
      <c r="C6" s="14" t="s">
        <v>25</v>
      </c>
      <c r="D6" s="15" t="s">
        <v>22</v>
      </c>
      <c r="E6" s="13" t="s">
        <v>18</v>
      </c>
      <c r="F6" s="18"/>
      <c r="G6" s="18"/>
      <c r="H6" s="17" t="s">
        <v>19</v>
      </c>
      <c r="I6" s="17"/>
      <c r="J6" s="38">
        <v>24100</v>
      </c>
      <c r="K6" s="36">
        <f t="shared" si="0"/>
        <v>0.255601659751037</v>
      </c>
      <c r="L6" s="37">
        <v>6160</v>
      </c>
      <c r="M6" s="12">
        <v>18350</v>
      </c>
      <c r="N6" s="35">
        <f t="shared" si="1"/>
        <v>0.283378746594005</v>
      </c>
      <c r="O6" s="13">
        <v>5200</v>
      </c>
      <c r="P6" s="37"/>
    </row>
    <row r="7" s="1" customFormat="1" ht="16" customHeight="1" spans="1:16">
      <c r="A7" s="12">
        <v>15</v>
      </c>
      <c r="B7" s="13">
        <v>582</v>
      </c>
      <c r="C7" s="14" t="s">
        <v>26</v>
      </c>
      <c r="D7" s="15" t="s">
        <v>22</v>
      </c>
      <c r="E7" s="13" t="s">
        <v>27</v>
      </c>
      <c r="F7" s="18"/>
      <c r="G7" s="18"/>
      <c r="H7" s="13" t="s">
        <v>19</v>
      </c>
      <c r="I7" s="17"/>
      <c r="J7" s="38">
        <v>26100</v>
      </c>
      <c r="K7" s="36">
        <f t="shared" si="0"/>
        <v>0.224904214559387</v>
      </c>
      <c r="L7" s="37">
        <v>5870</v>
      </c>
      <c r="M7" s="12">
        <v>23150</v>
      </c>
      <c r="N7" s="35">
        <f t="shared" si="1"/>
        <v>0.235161987041037</v>
      </c>
      <c r="O7" s="13">
        <v>5444</v>
      </c>
      <c r="P7" s="37"/>
    </row>
    <row r="8" s="1" customFormat="1" ht="16" customHeight="1" spans="1:16">
      <c r="A8" s="12">
        <v>12</v>
      </c>
      <c r="B8" s="13">
        <v>343</v>
      </c>
      <c r="C8" s="14" t="s">
        <v>28</v>
      </c>
      <c r="D8" s="15" t="s">
        <v>22</v>
      </c>
      <c r="E8" s="13" t="s">
        <v>27</v>
      </c>
      <c r="F8" s="19"/>
      <c r="G8" s="19"/>
      <c r="H8" s="13" t="s">
        <v>19</v>
      </c>
      <c r="I8" s="17"/>
      <c r="J8" s="38">
        <v>18100</v>
      </c>
      <c r="K8" s="36">
        <f t="shared" si="0"/>
        <v>0.281767955801105</v>
      </c>
      <c r="L8" s="37">
        <v>5100</v>
      </c>
      <c r="M8" s="12">
        <v>14650</v>
      </c>
      <c r="N8" s="35">
        <f t="shared" si="1"/>
        <v>0.296723549488055</v>
      </c>
      <c r="O8" s="13">
        <v>4347</v>
      </c>
      <c r="P8" s="37"/>
    </row>
    <row r="9" s="1" customFormat="1" ht="16" customHeight="1" spans="1:16">
      <c r="A9" s="12">
        <v>7</v>
      </c>
      <c r="B9" s="13">
        <v>742</v>
      </c>
      <c r="C9" s="20" t="s">
        <v>29</v>
      </c>
      <c r="D9" s="15" t="s">
        <v>22</v>
      </c>
      <c r="E9" s="21" t="s">
        <v>18</v>
      </c>
      <c r="F9" s="16">
        <v>2000</v>
      </c>
      <c r="G9" s="16">
        <v>2</v>
      </c>
      <c r="H9" s="17" t="s">
        <v>19</v>
      </c>
      <c r="I9" s="17"/>
      <c r="J9" s="38">
        <v>19180</v>
      </c>
      <c r="K9" s="36">
        <f t="shared" si="0"/>
        <v>0.250260688216893</v>
      </c>
      <c r="L9" s="37">
        <v>4800</v>
      </c>
      <c r="M9" s="12">
        <v>16150</v>
      </c>
      <c r="N9" s="35">
        <f t="shared" si="1"/>
        <v>0.237399380804954</v>
      </c>
      <c r="O9" s="13">
        <v>3834</v>
      </c>
      <c r="P9" s="37"/>
    </row>
    <row r="10" s="1" customFormat="1" ht="16" customHeight="1" spans="1:16">
      <c r="A10" s="12">
        <v>3</v>
      </c>
      <c r="B10" s="13">
        <v>106066</v>
      </c>
      <c r="C10" s="20" t="s">
        <v>30</v>
      </c>
      <c r="D10" s="15" t="s">
        <v>31</v>
      </c>
      <c r="E10" s="21" t="s">
        <v>18</v>
      </c>
      <c r="F10" s="18"/>
      <c r="G10" s="18"/>
      <c r="H10" s="13" t="s">
        <v>19</v>
      </c>
      <c r="I10" s="17"/>
      <c r="J10" s="38">
        <v>13130</v>
      </c>
      <c r="K10" s="36">
        <f t="shared" si="0"/>
        <v>0.331302361005331</v>
      </c>
      <c r="L10" s="37">
        <v>4350</v>
      </c>
      <c r="M10" s="12">
        <v>10650</v>
      </c>
      <c r="N10" s="35">
        <f t="shared" si="1"/>
        <v>0.337934272300469</v>
      </c>
      <c r="O10" s="13">
        <v>3599</v>
      </c>
      <c r="P10" s="37"/>
    </row>
    <row r="11" s="1" customFormat="1" ht="16" customHeight="1" spans="1:16">
      <c r="A11" s="12">
        <v>59</v>
      </c>
      <c r="B11" s="13">
        <v>341</v>
      </c>
      <c r="C11" s="20" t="s">
        <v>32</v>
      </c>
      <c r="D11" s="15" t="s">
        <v>22</v>
      </c>
      <c r="E11" s="21" t="s">
        <v>33</v>
      </c>
      <c r="F11" s="18"/>
      <c r="G11" s="18"/>
      <c r="H11" s="13" t="s">
        <v>19</v>
      </c>
      <c r="I11" s="17"/>
      <c r="J11" s="38">
        <v>13200</v>
      </c>
      <c r="K11" s="36">
        <f t="shared" si="0"/>
        <v>0.327840151515152</v>
      </c>
      <c r="L11" s="37">
        <v>4327.49</v>
      </c>
      <c r="M11" s="12">
        <v>10150</v>
      </c>
      <c r="N11" s="35">
        <f t="shared" si="1"/>
        <v>0.358423645320197</v>
      </c>
      <c r="O11" s="13">
        <v>3638</v>
      </c>
      <c r="P11" s="37"/>
    </row>
    <row r="12" s="1" customFormat="1" ht="16" customHeight="1" spans="1:16">
      <c r="A12" s="12">
        <v>6</v>
      </c>
      <c r="B12" s="13">
        <v>571</v>
      </c>
      <c r="C12" s="20" t="s">
        <v>34</v>
      </c>
      <c r="D12" s="15" t="s">
        <v>35</v>
      </c>
      <c r="E12" s="21" t="s">
        <v>23</v>
      </c>
      <c r="F12" s="18"/>
      <c r="G12" s="18"/>
      <c r="H12" s="13" t="s">
        <v>19</v>
      </c>
      <c r="I12" s="17"/>
      <c r="J12" s="38">
        <v>15330</v>
      </c>
      <c r="K12" s="36">
        <f t="shared" si="0"/>
        <v>0.281960208741031</v>
      </c>
      <c r="L12" s="37">
        <v>4322.45</v>
      </c>
      <c r="M12" s="12">
        <v>12650</v>
      </c>
      <c r="N12" s="35">
        <f t="shared" si="1"/>
        <v>0.282608695652174</v>
      </c>
      <c r="O12" s="13">
        <v>3575</v>
      </c>
      <c r="P12" s="37"/>
    </row>
    <row r="13" s="1" customFormat="1" ht="16" customHeight="1" spans="1:16">
      <c r="A13" s="12">
        <v>58</v>
      </c>
      <c r="B13" s="13">
        <v>546</v>
      </c>
      <c r="C13" s="20" t="s">
        <v>36</v>
      </c>
      <c r="D13" s="15" t="s">
        <v>35</v>
      </c>
      <c r="E13" s="21" t="s">
        <v>23</v>
      </c>
      <c r="F13" s="18"/>
      <c r="G13" s="18"/>
      <c r="H13" s="13" t="s">
        <v>19</v>
      </c>
      <c r="I13" s="17"/>
      <c r="J13" s="38">
        <v>13100</v>
      </c>
      <c r="K13" s="36">
        <f t="shared" si="0"/>
        <v>0.282442748091603</v>
      </c>
      <c r="L13" s="37">
        <v>3700</v>
      </c>
      <c r="M13" s="12">
        <v>10650</v>
      </c>
      <c r="N13" s="35">
        <f t="shared" si="1"/>
        <v>0.308920187793427</v>
      </c>
      <c r="O13" s="13">
        <v>3290</v>
      </c>
      <c r="P13" s="37"/>
    </row>
    <row r="14" s="1" customFormat="1" spans="1:16">
      <c r="A14" s="12">
        <v>8</v>
      </c>
      <c r="B14" s="13">
        <v>385</v>
      </c>
      <c r="C14" s="20" t="s">
        <v>37</v>
      </c>
      <c r="D14" s="15" t="s">
        <v>22</v>
      </c>
      <c r="E14" s="13" t="s">
        <v>38</v>
      </c>
      <c r="F14" s="19"/>
      <c r="G14" s="19"/>
      <c r="H14" s="13" t="s">
        <v>19</v>
      </c>
      <c r="I14" s="17"/>
      <c r="J14" s="38">
        <v>15780</v>
      </c>
      <c r="K14" s="36">
        <f t="shared" si="0"/>
        <v>0.221799746514575</v>
      </c>
      <c r="L14" s="37">
        <v>3500</v>
      </c>
      <c r="M14" s="12">
        <v>13150</v>
      </c>
      <c r="N14" s="35">
        <f t="shared" si="1"/>
        <v>0.239087452471483</v>
      </c>
      <c r="O14" s="13">
        <v>3144</v>
      </c>
      <c r="P14" s="37"/>
    </row>
    <row r="15" s="1" customFormat="1" spans="1:16">
      <c r="A15" s="12">
        <v>9</v>
      </c>
      <c r="B15" s="13">
        <v>365</v>
      </c>
      <c r="C15" s="14" t="s">
        <v>39</v>
      </c>
      <c r="D15" s="15" t="s">
        <v>31</v>
      </c>
      <c r="E15" s="21" t="s">
        <v>27</v>
      </c>
      <c r="F15" s="22">
        <v>1600</v>
      </c>
      <c r="G15" s="22">
        <v>3</v>
      </c>
      <c r="H15" s="13" t="s">
        <v>19</v>
      </c>
      <c r="I15" s="17"/>
      <c r="J15" s="38">
        <v>12800</v>
      </c>
      <c r="K15" s="36">
        <f t="shared" si="0"/>
        <v>0.2734375</v>
      </c>
      <c r="L15" s="37">
        <v>3500</v>
      </c>
      <c r="M15" s="12">
        <v>11650</v>
      </c>
      <c r="N15" s="35">
        <f t="shared" si="1"/>
        <v>0.271587982832618</v>
      </c>
      <c r="O15" s="13">
        <v>3164</v>
      </c>
      <c r="P15" s="37"/>
    </row>
    <row r="16" s="1" customFormat="1" ht="16" customHeight="1" spans="1:16">
      <c r="A16" s="12">
        <v>60</v>
      </c>
      <c r="B16" s="13">
        <v>108656</v>
      </c>
      <c r="C16" s="14" t="s">
        <v>40</v>
      </c>
      <c r="D16" s="15" t="s">
        <v>41</v>
      </c>
      <c r="E16" s="13" t="s">
        <v>38</v>
      </c>
      <c r="F16" s="23"/>
      <c r="G16" s="23"/>
      <c r="H16" s="13" t="s">
        <v>19</v>
      </c>
      <c r="I16" s="17"/>
      <c r="J16" s="38">
        <v>12100</v>
      </c>
      <c r="K16" s="36">
        <f t="shared" si="0"/>
        <v>0.247933884297521</v>
      </c>
      <c r="L16" s="37">
        <v>3000</v>
      </c>
      <c r="M16" s="12">
        <v>11650</v>
      </c>
      <c r="N16" s="35">
        <f t="shared" si="1"/>
        <v>0.259656652360515</v>
      </c>
      <c r="O16" s="13">
        <v>3025</v>
      </c>
      <c r="P16" s="37"/>
    </row>
    <row r="17" s="1" customFormat="1" ht="16" customHeight="1" spans="1:16">
      <c r="A17" s="12">
        <v>5</v>
      </c>
      <c r="B17" s="13">
        <v>707</v>
      </c>
      <c r="C17" s="14" t="s">
        <v>42</v>
      </c>
      <c r="D17" s="15" t="s">
        <v>31</v>
      </c>
      <c r="E17" s="13" t="s">
        <v>23</v>
      </c>
      <c r="F17" s="23"/>
      <c r="G17" s="23"/>
      <c r="H17" s="13" t="s">
        <v>19</v>
      </c>
      <c r="I17" s="17"/>
      <c r="J17" s="38">
        <v>12600</v>
      </c>
      <c r="K17" s="36">
        <f t="shared" si="0"/>
        <v>0.253968253968254</v>
      </c>
      <c r="L17" s="37">
        <v>3200</v>
      </c>
      <c r="M17" s="12">
        <v>10650</v>
      </c>
      <c r="N17" s="35">
        <f t="shared" si="1"/>
        <v>0.272300469483568</v>
      </c>
      <c r="O17" s="13">
        <v>2900</v>
      </c>
      <c r="P17" s="37"/>
    </row>
    <row r="18" s="1" customFormat="1" ht="25" customHeight="1" spans="1:16">
      <c r="A18" s="12">
        <v>11</v>
      </c>
      <c r="B18" s="13">
        <v>730</v>
      </c>
      <c r="C18" s="14" t="s">
        <v>43</v>
      </c>
      <c r="D18" s="15" t="s">
        <v>31</v>
      </c>
      <c r="E18" s="13" t="s">
        <v>44</v>
      </c>
      <c r="F18" s="23"/>
      <c r="G18" s="23"/>
      <c r="H18" s="13" t="s">
        <v>19</v>
      </c>
      <c r="I18" s="17"/>
      <c r="J18" s="38">
        <v>12200</v>
      </c>
      <c r="K18" s="36">
        <f t="shared" si="0"/>
        <v>0.262295081967213</v>
      </c>
      <c r="L18" s="37">
        <v>3200</v>
      </c>
      <c r="M18" s="12">
        <v>9650</v>
      </c>
      <c r="N18" s="35">
        <f t="shared" si="1"/>
        <v>0.309844559585492</v>
      </c>
      <c r="O18" s="13">
        <v>2990</v>
      </c>
      <c r="P18" s="37"/>
    </row>
    <row r="19" s="1" customFormat="1" ht="16" customHeight="1" spans="1:16">
      <c r="A19" s="12">
        <v>10</v>
      </c>
      <c r="B19" s="13">
        <v>117491</v>
      </c>
      <c r="C19" s="14" t="s">
        <v>45</v>
      </c>
      <c r="D19" s="15" t="s">
        <v>31</v>
      </c>
      <c r="E19" s="13" t="s">
        <v>27</v>
      </c>
      <c r="F19" s="23"/>
      <c r="G19" s="23"/>
      <c r="H19" s="13" t="s">
        <v>19</v>
      </c>
      <c r="I19" s="17"/>
      <c r="J19" s="38">
        <v>13600</v>
      </c>
      <c r="K19" s="36">
        <f t="shared" si="0"/>
        <v>0.233455882352941</v>
      </c>
      <c r="L19" s="37">
        <v>3175</v>
      </c>
      <c r="M19" s="12">
        <v>11650</v>
      </c>
      <c r="N19" s="35">
        <f t="shared" si="1"/>
        <v>0.240257510729614</v>
      </c>
      <c r="O19" s="13">
        <v>2799</v>
      </c>
      <c r="P19" s="37"/>
    </row>
    <row r="20" s="1" customFormat="1" ht="16" customHeight="1" spans="1:16">
      <c r="A20" s="12">
        <v>4</v>
      </c>
      <c r="B20" s="13">
        <v>107658</v>
      </c>
      <c r="C20" s="14" t="s">
        <v>46</v>
      </c>
      <c r="D20" s="15" t="s">
        <v>31</v>
      </c>
      <c r="E20" s="13" t="s">
        <v>44</v>
      </c>
      <c r="F20" s="24"/>
      <c r="G20" s="24"/>
      <c r="H20" s="13" t="s">
        <v>19</v>
      </c>
      <c r="I20" s="17"/>
      <c r="J20" s="38">
        <v>11920</v>
      </c>
      <c r="K20" s="36">
        <f t="shared" si="0"/>
        <v>0.25208389261745</v>
      </c>
      <c r="L20" s="37">
        <v>3004.84</v>
      </c>
      <c r="M20" s="12">
        <v>9450</v>
      </c>
      <c r="N20" s="35">
        <f t="shared" si="1"/>
        <v>0.264550264550265</v>
      </c>
      <c r="O20" s="13">
        <v>2500</v>
      </c>
      <c r="P20" s="37"/>
    </row>
    <row r="21" s="1" customFormat="1" ht="16" customHeight="1" spans="1:16">
      <c r="A21" s="12">
        <v>46</v>
      </c>
      <c r="B21" s="13">
        <v>103198</v>
      </c>
      <c r="C21" s="20" t="s">
        <v>47</v>
      </c>
      <c r="D21" s="15" t="s">
        <v>31</v>
      </c>
      <c r="E21" s="21" t="s">
        <v>27</v>
      </c>
      <c r="F21" s="22">
        <v>1600</v>
      </c>
      <c r="G21" s="22">
        <v>4</v>
      </c>
      <c r="H21" s="13" t="s">
        <v>19</v>
      </c>
      <c r="I21" s="17"/>
      <c r="J21" s="38">
        <v>10480</v>
      </c>
      <c r="K21" s="36">
        <f t="shared" si="0"/>
        <v>0.276717557251908</v>
      </c>
      <c r="L21" s="37">
        <v>2900</v>
      </c>
      <c r="M21" s="12">
        <v>8850</v>
      </c>
      <c r="N21" s="35">
        <f t="shared" si="1"/>
        <v>0.310734463276836</v>
      </c>
      <c r="O21" s="13">
        <v>2750</v>
      </c>
      <c r="P21" s="37"/>
    </row>
    <row r="22" s="1" customFormat="1" spans="1:16">
      <c r="A22" s="12">
        <v>35</v>
      </c>
      <c r="B22" s="13">
        <v>744</v>
      </c>
      <c r="C22" s="20" t="s">
        <v>48</v>
      </c>
      <c r="D22" s="15" t="s">
        <v>31</v>
      </c>
      <c r="E22" s="21" t="s">
        <v>18</v>
      </c>
      <c r="F22" s="23"/>
      <c r="G22" s="23"/>
      <c r="H22" s="17" t="s">
        <v>19</v>
      </c>
      <c r="I22" s="17"/>
      <c r="J22" s="38">
        <v>10480</v>
      </c>
      <c r="K22" s="36">
        <f t="shared" si="0"/>
        <v>0.279198473282443</v>
      </c>
      <c r="L22" s="37">
        <v>2926</v>
      </c>
      <c r="M22" s="12">
        <v>8150</v>
      </c>
      <c r="N22" s="35">
        <f t="shared" si="1"/>
        <v>0.302085889570552</v>
      </c>
      <c r="O22" s="13">
        <v>2462</v>
      </c>
      <c r="P22" s="37"/>
    </row>
    <row r="23" s="1" customFormat="1" spans="1:16">
      <c r="A23" s="12">
        <v>47</v>
      </c>
      <c r="B23" s="13">
        <v>514</v>
      </c>
      <c r="C23" s="20" t="s">
        <v>49</v>
      </c>
      <c r="D23" s="15" t="s">
        <v>41</v>
      </c>
      <c r="E23" s="21" t="s">
        <v>38</v>
      </c>
      <c r="F23" s="23"/>
      <c r="G23" s="23"/>
      <c r="H23" s="13" t="s">
        <v>19</v>
      </c>
      <c r="I23" s="17"/>
      <c r="J23" s="38">
        <v>10480</v>
      </c>
      <c r="K23" s="36">
        <f t="shared" si="0"/>
        <v>0.277480916030534</v>
      </c>
      <c r="L23" s="37">
        <v>2908</v>
      </c>
      <c r="M23" s="12">
        <v>8450</v>
      </c>
      <c r="N23" s="35">
        <f t="shared" si="1"/>
        <v>0.311242603550296</v>
      </c>
      <c r="O23" s="13">
        <v>2630</v>
      </c>
      <c r="P23" s="37"/>
    </row>
    <row r="24" s="1" customFormat="1" spans="1:16">
      <c r="A24" s="12">
        <v>36</v>
      </c>
      <c r="B24" s="13">
        <v>357</v>
      </c>
      <c r="C24" s="20" t="s">
        <v>50</v>
      </c>
      <c r="D24" s="15" t="s">
        <v>31</v>
      </c>
      <c r="E24" s="21" t="s">
        <v>27</v>
      </c>
      <c r="F24" s="23"/>
      <c r="G24" s="23"/>
      <c r="H24" s="17" t="s">
        <v>19</v>
      </c>
      <c r="I24" s="17"/>
      <c r="J24" s="38">
        <v>9800</v>
      </c>
      <c r="K24" s="36">
        <f t="shared" si="0"/>
        <v>0.295918367346939</v>
      </c>
      <c r="L24" s="37">
        <v>2900</v>
      </c>
      <c r="M24" s="12">
        <v>8150</v>
      </c>
      <c r="N24" s="35">
        <f t="shared" si="1"/>
        <v>0.282208588957055</v>
      </c>
      <c r="O24" s="13">
        <v>2300</v>
      </c>
      <c r="P24" s="37"/>
    </row>
    <row r="25" s="1" customFormat="1" ht="16" customHeight="1" spans="1:16">
      <c r="A25" s="12">
        <v>50</v>
      </c>
      <c r="B25" s="13">
        <v>379</v>
      </c>
      <c r="C25" s="20" t="s">
        <v>51</v>
      </c>
      <c r="D25" s="15" t="s">
        <v>31</v>
      </c>
      <c r="E25" s="21" t="s">
        <v>27</v>
      </c>
      <c r="F25" s="23"/>
      <c r="G25" s="23"/>
      <c r="H25" s="17" t="s">
        <v>19</v>
      </c>
      <c r="I25" s="17"/>
      <c r="J25" s="38">
        <v>11200</v>
      </c>
      <c r="K25" s="36">
        <f t="shared" si="0"/>
        <v>0.258035714285714</v>
      </c>
      <c r="L25" s="37">
        <v>2890</v>
      </c>
      <c r="M25" s="12">
        <v>8450</v>
      </c>
      <c r="N25" s="35">
        <f t="shared" si="1"/>
        <v>0.311242603550296</v>
      </c>
      <c r="O25" s="13">
        <v>2630</v>
      </c>
      <c r="P25" s="37"/>
    </row>
    <row r="26" s="1" customFormat="1" spans="1:16">
      <c r="A26" s="12">
        <v>33</v>
      </c>
      <c r="B26" s="13">
        <v>737</v>
      </c>
      <c r="C26" s="20" t="s">
        <v>52</v>
      </c>
      <c r="D26" s="15" t="s">
        <v>35</v>
      </c>
      <c r="E26" s="21" t="s">
        <v>23</v>
      </c>
      <c r="F26" s="24"/>
      <c r="G26" s="24"/>
      <c r="H26" s="13" t="s">
        <v>19</v>
      </c>
      <c r="I26" s="17"/>
      <c r="J26" s="38">
        <v>10480</v>
      </c>
      <c r="K26" s="36">
        <f t="shared" si="0"/>
        <v>0.275190839694656</v>
      </c>
      <c r="L26" s="37">
        <v>2884</v>
      </c>
      <c r="M26" s="12">
        <v>8150</v>
      </c>
      <c r="N26" s="35">
        <f t="shared" si="1"/>
        <v>0.311656441717791</v>
      </c>
      <c r="O26" s="13">
        <v>2540</v>
      </c>
      <c r="P26" s="37"/>
    </row>
    <row r="27" s="1" customFormat="1" ht="15" customHeight="1" spans="1:16">
      <c r="A27" s="12">
        <v>48</v>
      </c>
      <c r="B27" s="13">
        <v>111219</v>
      </c>
      <c r="C27" s="14" t="s">
        <v>53</v>
      </c>
      <c r="D27" s="15" t="s">
        <v>31</v>
      </c>
      <c r="E27" s="21" t="s">
        <v>27</v>
      </c>
      <c r="F27" s="22">
        <v>1600</v>
      </c>
      <c r="G27" s="16">
        <v>5</v>
      </c>
      <c r="H27" s="13" t="s">
        <v>19</v>
      </c>
      <c r="I27" s="17"/>
      <c r="J27" s="38">
        <v>11200</v>
      </c>
      <c r="K27" s="36">
        <f t="shared" si="0"/>
        <v>0.25</v>
      </c>
      <c r="L27" s="37">
        <v>2800</v>
      </c>
      <c r="M27" s="12">
        <v>11350</v>
      </c>
      <c r="N27" s="35">
        <f t="shared" si="1"/>
        <v>0.248458149779736</v>
      </c>
      <c r="O27" s="13">
        <v>2820</v>
      </c>
      <c r="P27" s="37"/>
    </row>
    <row r="28" s="1" customFormat="1" spans="1:16">
      <c r="A28" s="12">
        <v>45</v>
      </c>
      <c r="B28" s="13">
        <v>373</v>
      </c>
      <c r="C28" s="14" t="s">
        <v>54</v>
      </c>
      <c r="D28" s="15" t="s">
        <v>41</v>
      </c>
      <c r="E28" s="21" t="s">
        <v>44</v>
      </c>
      <c r="F28" s="23"/>
      <c r="G28" s="18"/>
      <c r="H28" s="13" t="s">
        <v>19</v>
      </c>
      <c r="I28" s="17"/>
      <c r="J28" s="38">
        <v>10600</v>
      </c>
      <c r="K28" s="36">
        <f t="shared" si="0"/>
        <v>0.264150943396226</v>
      </c>
      <c r="L28" s="37">
        <v>2800</v>
      </c>
      <c r="M28" s="12">
        <v>8450</v>
      </c>
      <c r="N28" s="35">
        <f t="shared" si="1"/>
        <v>0.301656804733728</v>
      </c>
      <c r="O28" s="13">
        <v>2549</v>
      </c>
      <c r="P28" s="37"/>
    </row>
    <row r="29" s="1" customFormat="1" spans="1:16">
      <c r="A29" s="12">
        <v>21</v>
      </c>
      <c r="B29" s="13">
        <v>726</v>
      </c>
      <c r="C29" s="14" t="s">
        <v>55</v>
      </c>
      <c r="D29" s="15" t="s">
        <v>41</v>
      </c>
      <c r="E29" s="21" t="s">
        <v>27</v>
      </c>
      <c r="F29" s="23"/>
      <c r="G29" s="18"/>
      <c r="H29" s="13" t="s">
        <v>19</v>
      </c>
      <c r="I29" s="17"/>
      <c r="J29" s="38">
        <v>10480</v>
      </c>
      <c r="K29" s="36">
        <f t="shared" si="0"/>
        <v>0.267175572519084</v>
      </c>
      <c r="L29" s="37">
        <v>2800</v>
      </c>
      <c r="M29" s="12">
        <v>8450</v>
      </c>
      <c r="N29" s="35">
        <f t="shared" si="1"/>
        <v>0.272899408284024</v>
      </c>
      <c r="O29" s="13">
        <v>2306</v>
      </c>
      <c r="P29" s="37"/>
    </row>
    <row r="30" s="1" customFormat="1" spans="1:16">
      <c r="A30" s="12">
        <v>49</v>
      </c>
      <c r="B30" s="13">
        <v>581</v>
      </c>
      <c r="C30" s="14" t="s">
        <v>56</v>
      </c>
      <c r="D30" s="15" t="s">
        <v>41</v>
      </c>
      <c r="E30" s="21" t="s">
        <v>44</v>
      </c>
      <c r="F30" s="23"/>
      <c r="G30" s="18"/>
      <c r="H30" s="13" t="s">
        <v>19</v>
      </c>
      <c r="I30" s="17"/>
      <c r="J30" s="38">
        <v>9800</v>
      </c>
      <c r="K30" s="36">
        <f t="shared" si="0"/>
        <v>0.285714285714286</v>
      </c>
      <c r="L30" s="37">
        <v>2800</v>
      </c>
      <c r="M30" s="12">
        <v>8450</v>
      </c>
      <c r="N30" s="35">
        <f t="shared" si="1"/>
        <v>0.311242603550296</v>
      </c>
      <c r="O30" s="13">
        <v>2630</v>
      </c>
      <c r="P30" s="37"/>
    </row>
    <row r="31" s="1" customFormat="1" spans="1:16">
      <c r="A31" s="12">
        <v>38</v>
      </c>
      <c r="B31" s="13">
        <v>724</v>
      </c>
      <c r="C31" s="14" t="s">
        <v>57</v>
      </c>
      <c r="D31" s="15" t="s">
        <v>41</v>
      </c>
      <c r="E31" s="21" t="s">
        <v>44</v>
      </c>
      <c r="F31" s="23"/>
      <c r="G31" s="18"/>
      <c r="H31" s="13" t="s">
        <v>19</v>
      </c>
      <c r="I31" s="17"/>
      <c r="J31" s="38">
        <v>10480</v>
      </c>
      <c r="K31" s="36">
        <f t="shared" si="0"/>
        <v>0.266289122137405</v>
      </c>
      <c r="L31" s="37">
        <v>2790.71</v>
      </c>
      <c r="M31" s="12">
        <v>8150</v>
      </c>
      <c r="N31" s="35">
        <f t="shared" si="1"/>
        <v>0.311656441717791</v>
      </c>
      <c r="O31" s="13">
        <v>2540</v>
      </c>
      <c r="P31" s="37"/>
    </row>
    <row r="32" s="1" customFormat="1" spans="1:16">
      <c r="A32" s="12">
        <v>2</v>
      </c>
      <c r="B32" s="13">
        <v>120844</v>
      </c>
      <c r="C32" s="14" t="s">
        <v>58</v>
      </c>
      <c r="D32" s="15" t="s">
        <v>31</v>
      </c>
      <c r="E32" s="21" t="s">
        <v>44</v>
      </c>
      <c r="F32" s="24"/>
      <c r="G32" s="19"/>
      <c r="H32" s="17" t="s">
        <v>19</v>
      </c>
      <c r="I32" s="17"/>
      <c r="J32" s="38">
        <v>11920</v>
      </c>
      <c r="K32" s="36">
        <f t="shared" si="0"/>
        <v>0.230041946308725</v>
      </c>
      <c r="L32" s="37">
        <v>2742.1</v>
      </c>
      <c r="M32" s="12">
        <v>9450</v>
      </c>
      <c r="N32" s="35">
        <f t="shared" si="1"/>
        <v>0.252275132275132</v>
      </c>
      <c r="O32" s="13">
        <v>2384</v>
      </c>
      <c r="P32" s="37"/>
    </row>
    <row r="33" s="1" customFormat="1" ht="18" customHeight="1" spans="1:16">
      <c r="A33" s="12">
        <v>61</v>
      </c>
      <c r="B33" s="13">
        <v>111400</v>
      </c>
      <c r="C33" s="20" t="s">
        <v>59</v>
      </c>
      <c r="D33" s="15" t="s">
        <v>41</v>
      </c>
      <c r="E33" s="13" t="s">
        <v>33</v>
      </c>
      <c r="F33" s="22">
        <v>1600</v>
      </c>
      <c r="G33" s="22">
        <v>6</v>
      </c>
      <c r="H33" s="17" t="s">
        <v>19</v>
      </c>
      <c r="I33" s="17"/>
      <c r="J33" s="38">
        <v>9840</v>
      </c>
      <c r="K33" s="36">
        <f t="shared" si="0"/>
        <v>0.276910569105691</v>
      </c>
      <c r="L33" s="37">
        <v>2724.8</v>
      </c>
      <c r="M33" s="12">
        <v>8150</v>
      </c>
      <c r="N33" s="35">
        <f t="shared" si="1"/>
        <v>0.282208588957055</v>
      </c>
      <c r="O33" s="13">
        <v>2300</v>
      </c>
      <c r="P33" s="37"/>
    </row>
    <row r="34" s="1" customFormat="1" spans="1:16">
      <c r="A34" s="12">
        <v>55</v>
      </c>
      <c r="B34" s="13">
        <v>585</v>
      </c>
      <c r="C34" s="20" t="s">
        <v>60</v>
      </c>
      <c r="D34" s="15" t="s">
        <v>31</v>
      </c>
      <c r="E34" s="13" t="s">
        <v>44</v>
      </c>
      <c r="F34" s="23"/>
      <c r="G34" s="23"/>
      <c r="H34" s="17" t="s">
        <v>19</v>
      </c>
      <c r="I34" s="17"/>
      <c r="J34" s="38">
        <v>11200</v>
      </c>
      <c r="K34" s="36">
        <f t="shared" si="0"/>
        <v>0.242857142857143</v>
      </c>
      <c r="L34" s="37">
        <v>2720</v>
      </c>
      <c r="M34" s="12">
        <v>8150</v>
      </c>
      <c r="N34" s="35">
        <f t="shared" si="1"/>
        <v>0.311656441717791</v>
      </c>
      <c r="O34" s="13">
        <v>2540</v>
      </c>
      <c r="P34" s="37"/>
    </row>
    <row r="35" s="1" customFormat="1" spans="1:16">
      <c r="A35" s="12">
        <v>41</v>
      </c>
      <c r="B35" s="13">
        <v>712</v>
      </c>
      <c r="C35" s="20" t="s">
        <v>61</v>
      </c>
      <c r="D35" s="15" t="s">
        <v>31</v>
      </c>
      <c r="E35" s="13" t="s">
        <v>44</v>
      </c>
      <c r="F35" s="23"/>
      <c r="G35" s="23"/>
      <c r="H35" s="13" t="s">
        <v>19</v>
      </c>
      <c r="I35" s="17"/>
      <c r="J35" s="38">
        <v>10600</v>
      </c>
      <c r="K35" s="36">
        <f t="shared" si="0"/>
        <v>0.254716981132075</v>
      </c>
      <c r="L35" s="37">
        <v>2700</v>
      </c>
      <c r="M35" s="12">
        <v>8150</v>
      </c>
      <c r="N35" s="35">
        <f t="shared" si="1"/>
        <v>0.311656441717791</v>
      </c>
      <c r="O35" s="13">
        <v>2540</v>
      </c>
      <c r="P35" s="37"/>
    </row>
    <row r="36" s="1" customFormat="1" spans="1:16">
      <c r="A36" s="12">
        <v>1</v>
      </c>
      <c r="B36" s="13">
        <v>118074</v>
      </c>
      <c r="C36" s="20" t="s">
        <v>62</v>
      </c>
      <c r="D36" s="15" t="s">
        <v>41</v>
      </c>
      <c r="E36" s="13" t="s">
        <v>23</v>
      </c>
      <c r="F36" s="23"/>
      <c r="G36" s="23"/>
      <c r="H36" s="17" t="s">
        <v>19</v>
      </c>
      <c r="I36" s="17"/>
      <c r="J36" s="38">
        <v>10480</v>
      </c>
      <c r="K36" s="36">
        <f t="shared" si="0"/>
        <v>0.25763358778626</v>
      </c>
      <c r="L36" s="37">
        <v>2700</v>
      </c>
      <c r="M36" s="12">
        <v>8850</v>
      </c>
      <c r="N36" s="35">
        <f t="shared" si="1"/>
        <v>0.282485875706215</v>
      </c>
      <c r="O36" s="13">
        <v>2500</v>
      </c>
      <c r="P36" s="37"/>
    </row>
    <row r="37" s="1" customFormat="1" spans="1:16">
      <c r="A37" s="12">
        <v>16</v>
      </c>
      <c r="B37" s="13">
        <v>517</v>
      </c>
      <c r="C37" s="20" t="s">
        <v>63</v>
      </c>
      <c r="D37" s="15" t="s">
        <v>41</v>
      </c>
      <c r="E37" s="13" t="s">
        <v>27</v>
      </c>
      <c r="F37" s="23"/>
      <c r="G37" s="23"/>
      <c r="H37" s="13" t="s">
        <v>19</v>
      </c>
      <c r="I37" s="17" t="s">
        <v>64</v>
      </c>
      <c r="J37" s="38">
        <v>9800</v>
      </c>
      <c r="K37" s="36">
        <f t="shared" si="0"/>
        <v>0.275510204081633</v>
      </c>
      <c r="L37" s="37">
        <v>2700</v>
      </c>
      <c r="M37" s="12">
        <v>8250</v>
      </c>
      <c r="N37" s="35">
        <f t="shared" si="1"/>
        <v>0.292363636363636</v>
      </c>
      <c r="O37" s="13">
        <v>2412</v>
      </c>
      <c r="P37" s="37"/>
    </row>
    <row r="38" s="1" customFormat="1" spans="1:16">
      <c r="A38" s="12">
        <v>51</v>
      </c>
      <c r="B38" s="13">
        <v>359</v>
      </c>
      <c r="C38" s="20" t="s">
        <v>65</v>
      </c>
      <c r="D38" s="15" t="s">
        <v>41</v>
      </c>
      <c r="E38" s="13" t="s">
        <v>27</v>
      </c>
      <c r="F38" s="24"/>
      <c r="G38" s="24"/>
      <c r="H38" s="17" t="s">
        <v>19</v>
      </c>
      <c r="I38" s="17"/>
      <c r="J38" s="38">
        <v>10380</v>
      </c>
      <c r="K38" s="36">
        <f t="shared" si="0"/>
        <v>0.258285163776493</v>
      </c>
      <c r="L38" s="37">
        <v>2681</v>
      </c>
      <c r="M38" s="12">
        <v>8450</v>
      </c>
      <c r="N38" s="35">
        <f t="shared" si="1"/>
        <v>0.29585798816568</v>
      </c>
      <c r="O38" s="13">
        <v>2500</v>
      </c>
      <c r="P38" s="37"/>
    </row>
    <row r="39" s="1" customFormat="1" spans="1:16">
      <c r="A39" s="12">
        <v>40</v>
      </c>
      <c r="B39" s="13">
        <v>377</v>
      </c>
      <c r="C39" s="14" t="s">
        <v>66</v>
      </c>
      <c r="D39" s="15" t="s">
        <v>31</v>
      </c>
      <c r="E39" s="13" t="s">
        <v>23</v>
      </c>
      <c r="F39" s="22">
        <v>1600</v>
      </c>
      <c r="G39" s="22">
        <v>7</v>
      </c>
      <c r="H39" s="13" t="s">
        <v>19</v>
      </c>
      <c r="I39" s="17"/>
      <c r="J39" s="38">
        <v>10600</v>
      </c>
      <c r="K39" s="36">
        <f t="shared" si="0"/>
        <v>0.252830188679245</v>
      </c>
      <c r="L39" s="37">
        <v>2680</v>
      </c>
      <c r="M39" s="12">
        <v>8150</v>
      </c>
      <c r="N39" s="35">
        <f t="shared" si="1"/>
        <v>0.311656441717791</v>
      </c>
      <c r="O39" s="13">
        <v>2540</v>
      </c>
      <c r="P39" s="37"/>
    </row>
    <row r="40" s="1" customFormat="1" spans="1:16">
      <c r="A40" s="12">
        <v>30</v>
      </c>
      <c r="B40" s="13">
        <v>102934</v>
      </c>
      <c r="C40" s="14" t="s">
        <v>67</v>
      </c>
      <c r="D40" s="15" t="s">
        <v>41</v>
      </c>
      <c r="E40" s="13" t="s">
        <v>27</v>
      </c>
      <c r="F40" s="23"/>
      <c r="G40" s="23"/>
      <c r="H40" s="13" t="s">
        <v>19</v>
      </c>
      <c r="I40" s="17"/>
      <c r="J40" s="38">
        <v>9800</v>
      </c>
      <c r="K40" s="36">
        <f t="shared" si="0"/>
        <v>0.273469387755102</v>
      </c>
      <c r="L40" s="37">
        <v>2680</v>
      </c>
      <c r="M40" s="12">
        <v>8150</v>
      </c>
      <c r="N40" s="35">
        <f t="shared" si="1"/>
        <v>0.302085889570552</v>
      </c>
      <c r="O40" s="13">
        <v>2462</v>
      </c>
      <c r="P40" s="37"/>
    </row>
    <row r="41" s="1" customFormat="1" spans="1:16">
      <c r="A41" s="12">
        <v>44</v>
      </c>
      <c r="B41" s="17">
        <v>105267</v>
      </c>
      <c r="C41" s="14" t="s">
        <v>68</v>
      </c>
      <c r="D41" s="15" t="s">
        <v>41</v>
      </c>
      <c r="E41" s="13" t="s">
        <v>27</v>
      </c>
      <c r="F41" s="23"/>
      <c r="G41" s="23"/>
      <c r="H41" s="17" t="s">
        <v>19</v>
      </c>
      <c r="I41" s="17"/>
      <c r="J41" s="38">
        <v>10380</v>
      </c>
      <c r="K41" s="36">
        <f t="shared" si="0"/>
        <v>0.250481695568401</v>
      </c>
      <c r="L41" s="37">
        <v>2600</v>
      </c>
      <c r="M41" s="12">
        <v>8150</v>
      </c>
      <c r="N41" s="35">
        <f t="shared" si="1"/>
        <v>0.282208588957055</v>
      </c>
      <c r="O41" s="13">
        <v>2300</v>
      </c>
      <c r="P41" s="37"/>
    </row>
    <row r="42" s="1" customFormat="1" spans="1:16">
      <c r="A42" s="12">
        <v>54</v>
      </c>
      <c r="B42" s="13">
        <v>746</v>
      </c>
      <c r="C42" s="14" t="s">
        <v>69</v>
      </c>
      <c r="D42" s="15" t="s">
        <v>31</v>
      </c>
      <c r="E42" s="13" t="s">
        <v>33</v>
      </c>
      <c r="F42" s="23"/>
      <c r="G42" s="23"/>
      <c r="H42" s="17" t="s">
        <v>19</v>
      </c>
      <c r="I42" s="17"/>
      <c r="J42" s="38">
        <v>9800</v>
      </c>
      <c r="K42" s="36">
        <f t="shared" si="0"/>
        <v>0.26530612244898</v>
      </c>
      <c r="L42" s="37">
        <v>2600</v>
      </c>
      <c r="M42" s="12">
        <v>9150</v>
      </c>
      <c r="N42" s="35">
        <f t="shared" si="1"/>
        <v>0.262295081967213</v>
      </c>
      <c r="O42" s="13">
        <v>2400</v>
      </c>
      <c r="P42" s="37"/>
    </row>
    <row r="43" s="1" customFormat="1" spans="1:16">
      <c r="A43" s="12">
        <v>57</v>
      </c>
      <c r="B43" s="13">
        <v>54</v>
      </c>
      <c r="C43" s="14" t="s">
        <v>70</v>
      </c>
      <c r="D43" s="15" t="s">
        <v>41</v>
      </c>
      <c r="E43" s="13" t="s">
        <v>71</v>
      </c>
      <c r="F43" s="23"/>
      <c r="G43" s="23"/>
      <c r="H43" s="13" t="s">
        <v>19</v>
      </c>
      <c r="I43" s="17"/>
      <c r="J43" s="38">
        <v>9600</v>
      </c>
      <c r="K43" s="36">
        <f t="shared" si="0"/>
        <v>0.270833333333333</v>
      </c>
      <c r="L43" s="37">
        <v>2600</v>
      </c>
      <c r="M43" s="12">
        <v>7450</v>
      </c>
      <c r="N43" s="35">
        <f t="shared" si="1"/>
        <v>0.312751677852349</v>
      </c>
      <c r="O43" s="13">
        <v>2330</v>
      </c>
      <c r="P43" s="37"/>
    </row>
    <row r="44" s="1" customFormat="1" spans="1:16">
      <c r="A44" s="12">
        <v>53</v>
      </c>
      <c r="B44" s="13">
        <v>747</v>
      </c>
      <c r="C44" s="14" t="s">
        <v>72</v>
      </c>
      <c r="D44" s="15" t="s">
        <v>73</v>
      </c>
      <c r="E44" s="13" t="s">
        <v>27</v>
      </c>
      <c r="F44" s="24"/>
      <c r="G44" s="24"/>
      <c r="H44" s="13" t="s">
        <v>19</v>
      </c>
      <c r="I44" s="17"/>
      <c r="J44" s="38">
        <v>8900</v>
      </c>
      <c r="K44" s="36">
        <f t="shared" si="0"/>
        <v>0.292134831460674</v>
      </c>
      <c r="L44" s="37">
        <v>2600</v>
      </c>
      <c r="M44" s="12">
        <v>7150</v>
      </c>
      <c r="N44" s="35">
        <f t="shared" si="1"/>
        <v>0.327272727272727</v>
      </c>
      <c r="O44" s="13">
        <v>2340</v>
      </c>
      <c r="P44" s="37"/>
    </row>
    <row r="45" s="1" customFormat="1" spans="1:16">
      <c r="A45" s="12">
        <v>43</v>
      </c>
      <c r="B45" s="13">
        <v>511</v>
      </c>
      <c r="C45" s="20" t="s">
        <v>74</v>
      </c>
      <c r="D45" s="15" t="s">
        <v>31</v>
      </c>
      <c r="E45" s="13" t="s">
        <v>44</v>
      </c>
      <c r="F45" s="22">
        <v>1600</v>
      </c>
      <c r="G45" s="22">
        <v>8</v>
      </c>
      <c r="H45" s="13" t="s">
        <v>19</v>
      </c>
      <c r="I45" s="17"/>
      <c r="J45" s="38">
        <v>10380</v>
      </c>
      <c r="K45" s="36">
        <f t="shared" si="0"/>
        <v>0.248073217726397</v>
      </c>
      <c r="L45" s="37">
        <v>2575</v>
      </c>
      <c r="M45" s="12">
        <v>8150</v>
      </c>
      <c r="N45" s="35">
        <f t="shared" si="1"/>
        <v>0.282208588957055</v>
      </c>
      <c r="O45" s="13">
        <v>2300</v>
      </c>
      <c r="P45" s="37"/>
    </row>
    <row r="46" s="1" customFormat="1" spans="1:16">
      <c r="A46" s="12">
        <v>25</v>
      </c>
      <c r="B46" s="13">
        <v>117184</v>
      </c>
      <c r="C46" s="20" t="s">
        <v>75</v>
      </c>
      <c r="D46" s="15" t="s">
        <v>31</v>
      </c>
      <c r="E46" s="13" t="s">
        <v>44</v>
      </c>
      <c r="F46" s="23"/>
      <c r="G46" s="23"/>
      <c r="H46" s="13" t="s">
        <v>19</v>
      </c>
      <c r="I46" s="17"/>
      <c r="J46" s="38">
        <v>10380</v>
      </c>
      <c r="K46" s="36">
        <f t="shared" si="0"/>
        <v>0.244290944123314</v>
      </c>
      <c r="L46" s="37">
        <v>2535.74</v>
      </c>
      <c r="M46" s="12">
        <v>8150</v>
      </c>
      <c r="N46" s="35">
        <f t="shared" si="1"/>
        <v>0.282208588957055</v>
      </c>
      <c r="O46" s="13">
        <v>2300</v>
      </c>
      <c r="P46" s="37"/>
    </row>
    <row r="47" s="1" customFormat="1" spans="1:16">
      <c r="A47" s="12">
        <v>32</v>
      </c>
      <c r="B47" s="13">
        <v>598</v>
      </c>
      <c r="C47" s="20" t="s">
        <v>76</v>
      </c>
      <c r="D47" s="15" t="s">
        <v>41</v>
      </c>
      <c r="E47" s="13" t="s">
        <v>44</v>
      </c>
      <c r="F47" s="23"/>
      <c r="G47" s="23"/>
      <c r="H47" s="13" t="s">
        <v>19</v>
      </c>
      <c r="I47" s="17"/>
      <c r="J47" s="38">
        <v>9700</v>
      </c>
      <c r="K47" s="36">
        <f t="shared" si="0"/>
        <v>0.260103092783505</v>
      </c>
      <c r="L47" s="37">
        <v>2523</v>
      </c>
      <c r="M47" s="12">
        <v>7650</v>
      </c>
      <c r="N47" s="35">
        <f t="shared" si="1"/>
        <v>0.300653594771242</v>
      </c>
      <c r="O47" s="13">
        <v>2300</v>
      </c>
      <c r="P47" s="37"/>
    </row>
    <row r="48" s="1" customFormat="1" spans="1:16">
      <c r="A48" s="12">
        <v>20</v>
      </c>
      <c r="B48" s="13">
        <v>114622</v>
      </c>
      <c r="C48" s="20" t="s">
        <v>77</v>
      </c>
      <c r="D48" s="15" t="s">
        <v>31</v>
      </c>
      <c r="E48" s="13" t="s">
        <v>44</v>
      </c>
      <c r="F48" s="23"/>
      <c r="G48" s="23"/>
      <c r="H48" s="13" t="s">
        <v>19</v>
      </c>
      <c r="I48" s="17"/>
      <c r="J48" s="38">
        <v>10880</v>
      </c>
      <c r="K48" s="36">
        <f t="shared" si="0"/>
        <v>0.230309742647059</v>
      </c>
      <c r="L48" s="37">
        <v>2505.77</v>
      </c>
      <c r="M48" s="12">
        <v>8494</v>
      </c>
      <c r="N48" s="35">
        <f t="shared" si="1"/>
        <v>0.270779373675536</v>
      </c>
      <c r="O48" s="13">
        <v>2300</v>
      </c>
      <c r="P48" s="37"/>
    </row>
    <row r="49" s="1" customFormat="1" spans="1:16">
      <c r="A49" s="12">
        <v>52</v>
      </c>
      <c r="B49" s="13">
        <v>114844</v>
      </c>
      <c r="C49" s="20" t="s">
        <v>78</v>
      </c>
      <c r="D49" s="15" t="s">
        <v>41</v>
      </c>
      <c r="E49" s="21" t="s">
        <v>44</v>
      </c>
      <c r="F49" s="23"/>
      <c r="G49" s="23"/>
      <c r="H49" s="13" t="s">
        <v>19</v>
      </c>
      <c r="I49" s="17"/>
      <c r="J49" s="38">
        <v>11000</v>
      </c>
      <c r="K49" s="36">
        <f t="shared" si="0"/>
        <v>0.227272727272727</v>
      </c>
      <c r="L49" s="37">
        <v>2500</v>
      </c>
      <c r="M49" s="12">
        <v>9150</v>
      </c>
      <c r="N49" s="35">
        <f t="shared" si="1"/>
        <v>0.240437158469945</v>
      </c>
      <c r="O49" s="13">
        <v>2200</v>
      </c>
      <c r="P49" s="37"/>
    </row>
    <row r="50" s="1" customFormat="1" spans="1:16">
      <c r="A50" s="12">
        <v>26</v>
      </c>
      <c r="B50" s="13">
        <v>138202</v>
      </c>
      <c r="C50" s="20" t="s">
        <v>79</v>
      </c>
      <c r="D50" s="15" t="s">
        <v>41</v>
      </c>
      <c r="E50" s="21" t="s">
        <v>23</v>
      </c>
      <c r="F50" s="24"/>
      <c r="G50" s="24"/>
      <c r="H50" s="13" t="s">
        <v>19</v>
      </c>
      <c r="I50" s="17"/>
      <c r="J50" s="38">
        <v>9600</v>
      </c>
      <c r="K50" s="36">
        <f t="shared" si="0"/>
        <v>0.2596875</v>
      </c>
      <c r="L50" s="37">
        <v>2493</v>
      </c>
      <c r="M50" s="12">
        <v>7450</v>
      </c>
      <c r="N50" s="35">
        <f t="shared" si="1"/>
        <v>0.295302013422819</v>
      </c>
      <c r="O50" s="13">
        <v>2200</v>
      </c>
      <c r="P50" s="37"/>
    </row>
    <row r="51" s="1" customFormat="1" spans="1:16">
      <c r="A51" s="12">
        <v>111</v>
      </c>
      <c r="B51" s="13">
        <v>311</v>
      </c>
      <c r="C51" s="14" t="s">
        <v>80</v>
      </c>
      <c r="D51" s="15" t="s">
        <v>73</v>
      </c>
      <c r="E51" s="21" t="s">
        <v>27</v>
      </c>
      <c r="F51" s="22">
        <v>1000</v>
      </c>
      <c r="G51" s="22">
        <v>9</v>
      </c>
      <c r="H51" s="13" t="s">
        <v>19</v>
      </c>
      <c r="I51" s="17"/>
      <c r="J51" s="38">
        <v>9600</v>
      </c>
      <c r="K51" s="36">
        <f t="shared" si="0"/>
        <v>0.246916666666667</v>
      </c>
      <c r="L51" s="37">
        <v>2370.4</v>
      </c>
      <c r="M51" s="12">
        <v>7150</v>
      </c>
      <c r="N51" s="35">
        <f t="shared" si="1"/>
        <v>0.321678321678322</v>
      </c>
      <c r="O51" s="13">
        <v>2300</v>
      </c>
      <c r="P51" s="37"/>
    </row>
    <row r="52" s="1" customFormat="1" spans="1:16">
      <c r="A52" s="12">
        <v>27</v>
      </c>
      <c r="B52" s="13">
        <v>106399</v>
      </c>
      <c r="C52" s="14" t="s">
        <v>81</v>
      </c>
      <c r="D52" s="15" t="s">
        <v>73</v>
      </c>
      <c r="E52" s="21" t="s">
        <v>23</v>
      </c>
      <c r="F52" s="23"/>
      <c r="G52" s="23"/>
      <c r="H52" s="13" t="s">
        <v>19</v>
      </c>
      <c r="I52" s="17"/>
      <c r="J52" s="38">
        <v>10380</v>
      </c>
      <c r="K52" s="36">
        <f t="shared" si="0"/>
        <v>0.225433526011561</v>
      </c>
      <c r="L52" s="37">
        <v>2340</v>
      </c>
      <c r="M52" s="12">
        <v>7150</v>
      </c>
      <c r="N52" s="35">
        <f t="shared" si="1"/>
        <v>0.308251748251748</v>
      </c>
      <c r="O52" s="13">
        <v>2204</v>
      </c>
      <c r="P52" s="37"/>
    </row>
    <row r="53" s="1" customFormat="1" spans="1:16">
      <c r="A53" s="12">
        <v>37</v>
      </c>
      <c r="B53" s="13">
        <v>513</v>
      </c>
      <c r="C53" s="14" t="s">
        <v>82</v>
      </c>
      <c r="D53" s="15" t="s">
        <v>73</v>
      </c>
      <c r="E53" s="21" t="s">
        <v>27</v>
      </c>
      <c r="F53" s="23"/>
      <c r="G53" s="23"/>
      <c r="H53" s="13" t="s">
        <v>19</v>
      </c>
      <c r="I53" s="17"/>
      <c r="J53" s="38">
        <v>9280</v>
      </c>
      <c r="K53" s="36">
        <f t="shared" si="0"/>
        <v>0.250538793103448</v>
      </c>
      <c r="L53" s="37">
        <v>2325</v>
      </c>
      <c r="M53" s="12">
        <v>7150</v>
      </c>
      <c r="N53" s="35">
        <f t="shared" si="1"/>
        <v>0.313286713286713</v>
      </c>
      <c r="O53" s="13">
        <v>2240</v>
      </c>
      <c r="P53" s="37"/>
    </row>
    <row r="54" s="1" customFormat="1" spans="1:16">
      <c r="A54" s="12">
        <v>42</v>
      </c>
      <c r="B54" s="13">
        <v>105910</v>
      </c>
      <c r="C54" s="14" t="s">
        <v>83</v>
      </c>
      <c r="D54" s="15" t="s">
        <v>41</v>
      </c>
      <c r="E54" s="21" t="s">
        <v>18</v>
      </c>
      <c r="F54" s="23"/>
      <c r="G54" s="23"/>
      <c r="H54" s="13" t="s">
        <v>19</v>
      </c>
      <c r="I54" s="17"/>
      <c r="J54" s="38">
        <v>8700</v>
      </c>
      <c r="K54" s="36">
        <f t="shared" si="0"/>
        <v>0.266436781609195</v>
      </c>
      <c r="L54" s="37">
        <v>2318</v>
      </c>
      <c r="M54" s="12">
        <v>6970</v>
      </c>
      <c r="N54" s="35">
        <f t="shared" si="1"/>
        <v>0.327977044476327</v>
      </c>
      <c r="O54" s="13">
        <v>2286</v>
      </c>
      <c r="P54" s="37"/>
    </row>
    <row r="55" s="1" customFormat="1" spans="1:16">
      <c r="A55" s="12">
        <v>39</v>
      </c>
      <c r="B55" s="13">
        <v>104428</v>
      </c>
      <c r="C55" s="14" t="s">
        <v>84</v>
      </c>
      <c r="D55" s="15" t="s">
        <v>41</v>
      </c>
      <c r="E55" s="21" t="s">
        <v>71</v>
      </c>
      <c r="F55" s="23"/>
      <c r="G55" s="23"/>
      <c r="H55" s="17" t="s">
        <v>19</v>
      </c>
      <c r="I55" s="17"/>
      <c r="J55" s="38">
        <v>8850</v>
      </c>
      <c r="K55" s="36">
        <f t="shared" si="0"/>
        <v>0.257627118644068</v>
      </c>
      <c r="L55" s="37">
        <v>2280</v>
      </c>
      <c r="M55" s="12">
        <v>7150</v>
      </c>
      <c r="N55" s="35">
        <f t="shared" si="1"/>
        <v>0.327272727272727</v>
      </c>
      <c r="O55" s="13">
        <v>2340</v>
      </c>
      <c r="P55" s="37"/>
    </row>
    <row r="56" s="1" customFormat="1" spans="1:16">
      <c r="A56" s="12">
        <v>142</v>
      </c>
      <c r="B56" s="13">
        <v>329</v>
      </c>
      <c r="C56" s="14" t="s">
        <v>85</v>
      </c>
      <c r="D56" s="15" t="s">
        <v>73</v>
      </c>
      <c r="E56" s="21" t="s">
        <v>23</v>
      </c>
      <c r="F56" s="24"/>
      <c r="G56" s="24"/>
      <c r="H56" s="13" t="s">
        <v>19</v>
      </c>
      <c r="I56" s="17"/>
      <c r="J56" s="38">
        <v>8850</v>
      </c>
      <c r="K56" s="36">
        <f t="shared" si="0"/>
        <v>0.257401129943503</v>
      </c>
      <c r="L56" s="37">
        <v>2278</v>
      </c>
      <c r="M56" s="12">
        <v>7150</v>
      </c>
      <c r="N56" s="35">
        <f t="shared" si="1"/>
        <v>0.27972027972028</v>
      </c>
      <c r="O56" s="13">
        <v>2000</v>
      </c>
      <c r="P56" s="37"/>
    </row>
    <row r="57" s="1" customFormat="1" spans="1:16">
      <c r="A57" s="12">
        <v>56</v>
      </c>
      <c r="B57" s="13">
        <v>578</v>
      </c>
      <c r="C57" s="20" t="s">
        <v>86</v>
      </c>
      <c r="D57" s="15" t="s">
        <v>41</v>
      </c>
      <c r="E57" s="21" t="s">
        <v>44</v>
      </c>
      <c r="F57" s="22">
        <v>1000</v>
      </c>
      <c r="G57" s="22">
        <v>10</v>
      </c>
      <c r="H57" s="13" t="s">
        <v>19</v>
      </c>
      <c r="I57" s="17"/>
      <c r="J57" s="38">
        <v>9400</v>
      </c>
      <c r="K57" s="36">
        <f t="shared" si="0"/>
        <v>0.23936170212766</v>
      </c>
      <c r="L57" s="37">
        <v>2250</v>
      </c>
      <c r="M57" s="12">
        <v>7150</v>
      </c>
      <c r="N57" s="35">
        <f t="shared" si="1"/>
        <v>0.303776223776224</v>
      </c>
      <c r="O57" s="13">
        <v>2172</v>
      </c>
      <c r="P57" s="37"/>
    </row>
    <row r="58" s="1" customFormat="1" spans="1:16">
      <c r="A58" s="12">
        <v>28</v>
      </c>
      <c r="B58" s="13">
        <v>108277</v>
      </c>
      <c r="C58" s="20" t="s">
        <v>87</v>
      </c>
      <c r="D58" s="15" t="s">
        <v>73</v>
      </c>
      <c r="E58" s="21" t="s">
        <v>27</v>
      </c>
      <c r="F58" s="23"/>
      <c r="G58" s="23"/>
      <c r="H58" s="13" t="s">
        <v>19</v>
      </c>
      <c r="I58" s="17"/>
      <c r="J58" s="38">
        <v>8900</v>
      </c>
      <c r="K58" s="36">
        <f t="shared" si="0"/>
        <v>0.250112359550562</v>
      </c>
      <c r="L58" s="37">
        <v>2226</v>
      </c>
      <c r="M58" s="12">
        <v>6450</v>
      </c>
      <c r="N58" s="35">
        <f t="shared" si="1"/>
        <v>0.305271317829457</v>
      </c>
      <c r="O58" s="13">
        <v>1969</v>
      </c>
      <c r="P58" s="37"/>
    </row>
    <row r="59" s="1" customFormat="1" spans="1:16">
      <c r="A59" s="12">
        <v>141</v>
      </c>
      <c r="B59" s="13">
        <v>587</v>
      </c>
      <c r="C59" s="20" t="s">
        <v>88</v>
      </c>
      <c r="D59" s="15" t="s">
        <v>73</v>
      </c>
      <c r="E59" s="21" t="s">
        <v>33</v>
      </c>
      <c r="F59" s="23"/>
      <c r="G59" s="23"/>
      <c r="H59" s="13" t="s">
        <v>19</v>
      </c>
      <c r="I59" s="17"/>
      <c r="J59" s="38">
        <v>8900</v>
      </c>
      <c r="K59" s="36">
        <f t="shared" si="0"/>
        <v>0.249325842696629</v>
      </c>
      <c r="L59" s="37">
        <v>2219</v>
      </c>
      <c r="M59" s="12">
        <v>6150</v>
      </c>
      <c r="N59" s="35">
        <f t="shared" si="1"/>
        <v>0.324878048780488</v>
      </c>
      <c r="O59" s="13">
        <v>1998</v>
      </c>
      <c r="P59" s="37"/>
    </row>
    <row r="60" s="1" customFormat="1" spans="1:16">
      <c r="A60" s="12">
        <v>29</v>
      </c>
      <c r="B60" s="13">
        <v>106569</v>
      </c>
      <c r="C60" s="20" t="s">
        <v>89</v>
      </c>
      <c r="D60" s="15" t="s">
        <v>73</v>
      </c>
      <c r="E60" s="21" t="s">
        <v>27</v>
      </c>
      <c r="F60" s="23"/>
      <c r="G60" s="23"/>
      <c r="H60" s="17" t="s">
        <v>19</v>
      </c>
      <c r="I60" s="17"/>
      <c r="J60" s="38">
        <v>8850</v>
      </c>
      <c r="K60" s="36">
        <f t="shared" si="0"/>
        <v>0.250734463276836</v>
      </c>
      <c r="L60" s="37">
        <v>2219</v>
      </c>
      <c r="M60" s="12">
        <v>5850</v>
      </c>
      <c r="N60" s="35">
        <f t="shared" si="1"/>
        <v>0.324786324786325</v>
      </c>
      <c r="O60" s="13">
        <v>1900</v>
      </c>
      <c r="P60" s="37"/>
    </row>
    <row r="61" s="1" customFormat="1" spans="1:16">
      <c r="A61" s="12">
        <v>31</v>
      </c>
      <c r="B61" s="13">
        <v>387</v>
      </c>
      <c r="C61" s="20" t="s">
        <v>90</v>
      </c>
      <c r="D61" s="15" t="s">
        <v>73</v>
      </c>
      <c r="E61" s="21" t="s">
        <v>23</v>
      </c>
      <c r="F61" s="23"/>
      <c r="G61" s="23"/>
      <c r="H61" s="13" t="s">
        <v>19</v>
      </c>
      <c r="I61" s="17"/>
      <c r="J61" s="38">
        <v>8950</v>
      </c>
      <c r="K61" s="36">
        <f t="shared" si="0"/>
        <v>0.247039106145251</v>
      </c>
      <c r="L61" s="37">
        <v>2211</v>
      </c>
      <c r="M61" s="12">
        <v>6850</v>
      </c>
      <c r="N61" s="35">
        <f t="shared" si="1"/>
        <v>0.306569343065693</v>
      </c>
      <c r="O61" s="13">
        <v>2100</v>
      </c>
      <c r="P61" s="37"/>
    </row>
    <row r="62" s="1" customFormat="1" ht="15" customHeight="1" spans="1:16">
      <c r="A62" s="12">
        <v>34</v>
      </c>
      <c r="B62" s="13">
        <v>709</v>
      </c>
      <c r="C62" s="20" t="s">
        <v>91</v>
      </c>
      <c r="D62" s="15" t="s">
        <v>41</v>
      </c>
      <c r="E62" s="21" t="s">
        <v>44</v>
      </c>
      <c r="F62" s="24"/>
      <c r="G62" s="24"/>
      <c r="H62" s="13" t="s">
        <v>19</v>
      </c>
      <c r="I62" s="17"/>
      <c r="J62" s="38">
        <v>9726</v>
      </c>
      <c r="K62" s="36">
        <f t="shared" si="0"/>
        <v>0.22619782027555</v>
      </c>
      <c r="L62" s="37">
        <v>2200</v>
      </c>
      <c r="M62" s="12">
        <v>7546</v>
      </c>
      <c r="N62" s="35">
        <f t="shared" si="1"/>
        <v>0.278293135435993</v>
      </c>
      <c r="O62" s="13">
        <v>2100</v>
      </c>
      <c r="P62" s="37"/>
    </row>
    <row r="63" s="1" customFormat="1" ht="15" customHeight="1" spans="1:16">
      <c r="A63" s="12">
        <v>123</v>
      </c>
      <c r="B63" s="13">
        <v>101453</v>
      </c>
      <c r="C63" s="14" t="s">
        <v>92</v>
      </c>
      <c r="D63" s="15" t="s">
        <v>73</v>
      </c>
      <c r="E63" s="21" t="s">
        <v>23</v>
      </c>
      <c r="F63" s="22">
        <v>1000</v>
      </c>
      <c r="G63" s="22">
        <v>11</v>
      </c>
      <c r="H63" s="17" t="s">
        <v>19</v>
      </c>
      <c r="I63" s="17"/>
      <c r="J63" s="38">
        <v>8600</v>
      </c>
      <c r="K63" s="36">
        <f t="shared" si="0"/>
        <v>0.253023255813953</v>
      </c>
      <c r="L63" s="37">
        <v>2176</v>
      </c>
      <c r="M63" s="12">
        <v>6150</v>
      </c>
      <c r="N63" s="35">
        <f t="shared" si="1"/>
        <v>0.341463414634146</v>
      </c>
      <c r="O63" s="13">
        <v>2100</v>
      </c>
      <c r="P63" s="37"/>
    </row>
    <row r="64" s="1" customFormat="1" ht="15" customHeight="1" spans="1:16">
      <c r="A64" s="12">
        <v>92</v>
      </c>
      <c r="B64" s="13">
        <v>745</v>
      </c>
      <c r="C64" s="14" t="s">
        <v>93</v>
      </c>
      <c r="D64" s="15" t="s">
        <v>73</v>
      </c>
      <c r="E64" s="21" t="s">
        <v>27</v>
      </c>
      <c r="F64" s="23"/>
      <c r="G64" s="23"/>
      <c r="H64" s="13" t="s">
        <v>19</v>
      </c>
      <c r="I64" s="17"/>
      <c r="J64" s="38">
        <v>8300</v>
      </c>
      <c r="K64" s="36">
        <f t="shared" si="0"/>
        <v>0.258192771084337</v>
      </c>
      <c r="L64" s="37">
        <v>2143</v>
      </c>
      <c r="M64" s="12">
        <v>6150</v>
      </c>
      <c r="N64" s="35">
        <f t="shared" si="1"/>
        <v>0.357723577235772</v>
      </c>
      <c r="O64" s="13">
        <v>2200</v>
      </c>
      <c r="P64" s="37"/>
    </row>
    <row r="65" s="1" customFormat="1" spans="1:16">
      <c r="A65" s="12">
        <v>23</v>
      </c>
      <c r="B65" s="13">
        <v>103639</v>
      </c>
      <c r="C65" s="14" t="s">
        <v>94</v>
      </c>
      <c r="D65" s="15" t="s">
        <v>73</v>
      </c>
      <c r="E65" s="21" t="s">
        <v>23</v>
      </c>
      <c r="F65" s="23"/>
      <c r="G65" s="23"/>
      <c r="H65" s="13" t="s">
        <v>19</v>
      </c>
      <c r="I65" s="17"/>
      <c r="J65" s="38">
        <v>8900</v>
      </c>
      <c r="K65" s="36">
        <f t="shared" si="0"/>
        <v>0.240674157303371</v>
      </c>
      <c r="L65" s="37">
        <v>2142</v>
      </c>
      <c r="M65" s="12">
        <v>6450</v>
      </c>
      <c r="N65" s="35">
        <f t="shared" si="1"/>
        <v>0.325581395348837</v>
      </c>
      <c r="O65" s="13">
        <v>2100</v>
      </c>
      <c r="P65" s="37"/>
    </row>
    <row r="66" s="1" customFormat="1" spans="1:16">
      <c r="A66" s="12">
        <v>119</v>
      </c>
      <c r="B66" s="13">
        <v>738</v>
      </c>
      <c r="C66" s="14" t="s">
        <v>95</v>
      </c>
      <c r="D66" s="15" t="s">
        <v>41</v>
      </c>
      <c r="E66" s="21" t="s">
        <v>33</v>
      </c>
      <c r="F66" s="23"/>
      <c r="G66" s="23"/>
      <c r="H66" s="17" t="s">
        <v>19</v>
      </c>
      <c r="I66" s="17"/>
      <c r="J66" s="38">
        <v>8600</v>
      </c>
      <c r="K66" s="36">
        <f t="shared" si="0"/>
        <v>0.248837209302326</v>
      </c>
      <c r="L66" s="37">
        <v>2140</v>
      </c>
      <c r="M66" s="12">
        <v>6150</v>
      </c>
      <c r="N66" s="35">
        <f t="shared" si="1"/>
        <v>0.322276422764228</v>
      </c>
      <c r="O66" s="13">
        <v>1982</v>
      </c>
      <c r="P66" s="37"/>
    </row>
    <row r="67" s="1" customFormat="1" ht="15" customHeight="1" spans="1:16">
      <c r="A67" s="12">
        <v>120</v>
      </c>
      <c r="B67" s="13">
        <v>114286</v>
      </c>
      <c r="C67" s="14" t="s">
        <v>96</v>
      </c>
      <c r="D67" s="15" t="s">
        <v>41</v>
      </c>
      <c r="E67" s="21" t="s">
        <v>23</v>
      </c>
      <c r="F67" s="23"/>
      <c r="G67" s="23"/>
      <c r="H67" s="17" t="s">
        <v>19</v>
      </c>
      <c r="I67" s="17"/>
      <c r="J67" s="38">
        <v>8000</v>
      </c>
      <c r="K67" s="36">
        <f t="shared" ref="K67:K130" si="2">L67/J67</f>
        <v>0.2635</v>
      </c>
      <c r="L67" s="37">
        <v>2108</v>
      </c>
      <c r="M67" s="12">
        <v>6150</v>
      </c>
      <c r="N67" s="35">
        <f t="shared" ref="N67:N130" si="3">O67/M67</f>
        <v>0.322439024390244</v>
      </c>
      <c r="O67" s="13">
        <v>1983</v>
      </c>
      <c r="P67" s="37"/>
    </row>
    <row r="68" s="1" customFormat="1" ht="15" customHeight="1" spans="1:16">
      <c r="A68" s="12">
        <v>121</v>
      </c>
      <c r="B68" s="13">
        <v>116919</v>
      </c>
      <c r="C68" s="14" t="s">
        <v>97</v>
      </c>
      <c r="D68" s="15" t="s">
        <v>73</v>
      </c>
      <c r="E68" s="21" t="s">
        <v>18</v>
      </c>
      <c r="F68" s="24"/>
      <c r="G68" s="24"/>
      <c r="H68" s="13" t="s">
        <v>19</v>
      </c>
      <c r="I68" s="17"/>
      <c r="J68" s="38">
        <v>7800</v>
      </c>
      <c r="K68" s="36">
        <f t="shared" si="2"/>
        <v>0.27</v>
      </c>
      <c r="L68" s="37">
        <v>2106</v>
      </c>
      <c r="M68" s="12">
        <v>5550</v>
      </c>
      <c r="N68" s="35">
        <f t="shared" si="3"/>
        <v>0.345225225225225</v>
      </c>
      <c r="O68" s="13">
        <v>1916</v>
      </c>
      <c r="P68" s="37"/>
    </row>
    <row r="69" s="1" customFormat="1" ht="18" customHeight="1" spans="1:16">
      <c r="A69" s="12">
        <v>24</v>
      </c>
      <c r="B69" s="13">
        <v>391</v>
      </c>
      <c r="C69" s="20" t="s">
        <v>98</v>
      </c>
      <c r="D69" s="15" t="s">
        <v>41</v>
      </c>
      <c r="E69" s="21" t="s">
        <v>27</v>
      </c>
      <c r="F69" s="22">
        <v>1600</v>
      </c>
      <c r="G69" s="22">
        <v>12</v>
      </c>
      <c r="H69" s="17" t="s">
        <v>19</v>
      </c>
      <c r="I69" s="17"/>
      <c r="J69" s="38">
        <v>8800</v>
      </c>
      <c r="K69" s="36">
        <f t="shared" si="2"/>
        <v>0.25</v>
      </c>
      <c r="L69" s="37">
        <v>2200</v>
      </c>
      <c r="M69" s="12">
        <v>6850</v>
      </c>
      <c r="N69" s="35">
        <f t="shared" si="3"/>
        <v>0.335766423357664</v>
      </c>
      <c r="O69" s="13">
        <v>2300</v>
      </c>
      <c r="P69" s="37"/>
    </row>
    <row r="70" s="1" customFormat="1" ht="24" customHeight="1" spans="1:16">
      <c r="A70" s="12">
        <v>97</v>
      </c>
      <c r="B70" s="13">
        <v>119263</v>
      </c>
      <c r="C70" s="20" t="s">
        <v>99</v>
      </c>
      <c r="D70" s="15" t="s">
        <v>41</v>
      </c>
      <c r="E70" s="21" t="s">
        <v>23</v>
      </c>
      <c r="F70" s="23"/>
      <c r="G70" s="23"/>
      <c r="H70" s="17" t="s">
        <v>19</v>
      </c>
      <c r="I70" s="17"/>
      <c r="J70" s="38">
        <v>8000</v>
      </c>
      <c r="K70" s="36">
        <f t="shared" si="2"/>
        <v>0.2625</v>
      </c>
      <c r="L70" s="37">
        <v>2100</v>
      </c>
      <c r="M70" s="12">
        <v>6150</v>
      </c>
      <c r="N70" s="35">
        <f t="shared" si="3"/>
        <v>0.334308943089431</v>
      </c>
      <c r="O70" s="13">
        <v>2056</v>
      </c>
      <c r="P70" s="37"/>
    </row>
    <row r="71" s="1" customFormat="1" ht="15" customHeight="1" spans="1:16">
      <c r="A71" s="12">
        <v>93</v>
      </c>
      <c r="B71" s="13">
        <v>106865</v>
      </c>
      <c r="C71" s="20" t="s">
        <v>100</v>
      </c>
      <c r="D71" s="15" t="s">
        <v>73</v>
      </c>
      <c r="E71" s="21" t="s">
        <v>18</v>
      </c>
      <c r="F71" s="23"/>
      <c r="G71" s="23"/>
      <c r="H71" s="13" t="s">
        <v>19</v>
      </c>
      <c r="I71" s="17"/>
      <c r="J71" s="38">
        <v>7600</v>
      </c>
      <c r="K71" s="36">
        <f t="shared" si="2"/>
        <v>0.263157894736842</v>
      </c>
      <c r="L71" s="37">
        <v>2000</v>
      </c>
      <c r="M71" s="12">
        <v>6150</v>
      </c>
      <c r="N71" s="35">
        <f t="shared" si="3"/>
        <v>0.331707317073171</v>
      </c>
      <c r="O71" s="13">
        <v>2040</v>
      </c>
      <c r="P71" s="37"/>
    </row>
    <row r="72" s="1" customFormat="1" ht="15" customHeight="1" spans="1:16">
      <c r="A72" s="12">
        <v>140</v>
      </c>
      <c r="B72" s="13">
        <v>717</v>
      </c>
      <c r="C72" s="20" t="s">
        <v>101</v>
      </c>
      <c r="D72" s="15" t="s">
        <v>73</v>
      </c>
      <c r="E72" s="21" t="s">
        <v>33</v>
      </c>
      <c r="F72" s="23"/>
      <c r="G72" s="23"/>
      <c r="H72" s="13" t="s">
        <v>19</v>
      </c>
      <c r="I72" s="17"/>
      <c r="J72" s="38">
        <v>8600</v>
      </c>
      <c r="K72" s="36">
        <f t="shared" si="2"/>
        <v>0.251104651162791</v>
      </c>
      <c r="L72" s="37">
        <v>2159.5</v>
      </c>
      <c r="M72" s="12">
        <v>5850</v>
      </c>
      <c r="N72" s="35">
        <f t="shared" si="3"/>
        <v>0.35042735042735</v>
      </c>
      <c r="O72" s="13">
        <v>2050</v>
      </c>
      <c r="P72" s="37"/>
    </row>
    <row r="73" s="1" customFormat="1" ht="15" customHeight="1" spans="1:16">
      <c r="A73" s="12">
        <v>133</v>
      </c>
      <c r="B73" s="13">
        <v>102565</v>
      </c>
      <c r="C73" s="20" t="s">
        <v>102</v>
      </c>
      <c r="D73" s="15" t="s">
        <v>41</v>
      </c>
      <c r="E73" s="21" t="s">
        <v>27</v>
      </c>
      <c r="F73" s="23"/>
      <c r="G73" s="23"/>
      <c r="H73" s="13" t="s">
        <v>19</v>
      </c>
      <c r="I73" s="17"/>
      <c r="J73" s="38">
        <v>8300</v>
      </c>
      <c r="K73" s="36">
        <f t="shared" si="2"/>
        <v>0.246987951807229</v>
      </c>
      <c r="L73" s="37">
        <v>2050</v>
      </c>
      <c r="M73" s="12">
        <v>5850</v>
      </c>
      <c r="N73" s="35">
        <f t="shared" si="3"/>
        <v>0.333333333333333</v>
      </c>
      <c r="O73" s="13">
        <v>1950</v>
      </c>
      <c r="P73" s="37"/>
    </row>
    <row r="74" s="1" customFormat="1" ht="15" customHeight="1" spans="1:16">
      <c r="A74" s="12">
        <v>91</v>
      </c>
      <c r="B74" s="13">
        <v>116482</v>
      </c>
      <c r="C74" s="20" t="s">
        <v>103</v>
      </c>
      <c r="D74" s="15" t="s">
        <v>41</v>
      </c>
      <c r="E74" s="21" t="s">
        <v>18</v>
      </c>
      <c r="F74" s="24"/>
      <c r="G74" s="24"/>
      <c r="H74" s="17" t="s">
        <v>19</v>
      </c>
      <c r="I74" s="17"/>
      <c r="J74" s="38">
        <v>8100</v>
      </c>
      <c r="K74" s="36">
        <f t="shared" si="2"/>
        <v>0.251574074074074</v>
      </c>
      <c r="L74" s="37">
        <v>2037.75</v>
      </c>
      <c r="M74" s="12">
        <v>6150</v>
      </c>
      <c r="N74" s="35">
        <f t="shared" si="3"/>
        <v>0.322276422764228</v>
      </c>
      <c r="O74" s="13">
        <v>1982</v>
      </c>
      <c r="P74" s="37"/>
    </row>
    <row r="75" s="1" customFormat="1" ht="15" customHeight="1" spans="1:16">
      <c r="A75" s="12">
        <v>131</v>
      </c>
      <c r="B75" s="13">
        <v>716</v>
      </c>
      <c r="C75" s="14" t="s">
        <v>104</v>
      </c>
      <c r="D75" s="15" t="s">
        <v>73</v>
      </c>
      <c r="E75" s="21" t="s">
        <v>33</v>
      </c>
      <c r="F75" s="22">
        <v>1000</v>
      </c>
      <c r="G75" s="22">
        <v>13</v>
      </c>
      <c r="H75" s="13" t="s">
        <v>19</v>
      </c>
      <c r="I75" s="17"/>
      <c r="J75" s="38">
        <v>8500</v>
      </c>
      <c r="K75" s="36">
        <f t="shared" si="2"/>
        <v>0.239505882352941</v>
      </c>
      <c r="L75" s="37">
        <v>2035.8</v>
      </c>
      <c r="M75" s="12">
        <v>5200</v>
      </c>
      <c r="N75" s="35">
        <f t="shared" si="3"/>
        <v>0.346153846153846</v>
      </c>
      <c r="O75" s="13">
        <v>1800</v>
      </c>
      <c r="P75" s="37"/>
    </row>
    <row r="76" s="1" customFormat="1" ht="15" customHeight="1" spans="1:16">
      <c r="A76" s="12">
        <v>114</v>
      </c>
      <c r="B76" s="13">
        <v>572</v>
      </c>
      <c r="C76" s="14" t="s">
        <v>105</v>
      </c>
      <c r="D76" s="15" t="s">
        <v>73</v>
      </c>
      <c r="E76" s="21" t="s">
        <v>27</v>
      </c>
      <c r="F76" s="23"/>
      <c r="G76" s="23"/>
      <c r="H76" s="13" t="s">
        <v>19</v>
      </c>
      <c r="I76" s="17"/>
      <c r="J76" s="38">
        <v>8500</v>
      </c>
      <c r="K76" s="36">
        <f t="shared" si="2"/>
        <v>0.249058823529412</v>
      </c>
      <c r="L76" s="37">
        <v>2117</v>
      </c>
      <c r="M76" s="12">
        <v>5850</v>
      </c>
      <c r="N76" s="35">
        <f t="shared" si="3"/>
        <v>0.316239316239316</v>
      </c>
      <c r="O76" s="13">
        <v>1850</v>
      </c>
      <c r="P76" s="37"/>
    </row>
    <row r="77" s="1" customFormat="1" ht="18" customHeight="1" spans="1:16">
      <c r="A77" s="12">
        <v>22</v>
      </c>
      <c r="B77" s="13">
        <v>515</v>
      </c>
      <c r="C77" s="14" t="s">
        <v>106</v>
      </c>
      <c r="D77" s="15" t="s">
        <v>73</v>
      </c>
      <c r="E77" s="21" t="s">
        <v>44</v>
      </c>
      <c r="F77" s="23"/>
      <c r="G77" s="23"/>
      <c r="H77" s="13" t="s">
        <v>19</v>
      </c>
      <c r="I77" s="17"/>
      <c r="J77" s="38">
        <v>8520</v>
      </c>
      <c r="K77" s="36">
        <f t="shared" si="2"/>
        <v>0.249413145539906</v>
      </c>
      <c r="L77" s="37">
        <v>2125</v>
      </c>
      <c r="M77" s="12">
        <v>6450</v>
      </c>
      <c r="N77" s="35">
        <f t="shared" si="3"/>
        <v>0.295813953488372</v>
      </c>
      <c r="O77" s="13">
        <v>1908</v>
      </c>
      <c r="P77" s="37"/>
    </row>
    <row r="78" s="1" customFormat="1" ht="15" customHeight="1" spans="1:16">
      <c r="A78" s="12">
        <v>75</v>
      </c>
      <c r="B78" s="40">
        <v>297863</v>
      </c>
      <c r="C78" s="14" t="s">
        <v>107</v>
      </c>
      <c r="D78" s="15" t="s">
        <v>73</v>
      </c>
      <c r="E78" s="21" t="s">
        <v>44</v>
      </c>
      <c r="F78" s="23"/>
      <c r="G78" s="23"/>
      <c r="H78" s="13" t="s">
        <v>19</v>
      </c>
      <c r="I78" s="17" t="s">
        <v>108</v>
      </c>
      <c r="J78" s="38">
        <v>7200</v>
      </c>
      <c r="K78" s="36">
        <f t="shared" si="2"/>
        <v>0.277777777777778</v>
      </c>
      <c r="L78" s="37">
        <v>2000</v>
      </c>
      <c r="M78" s="12">
        <v>4650</v>
      </c>
      <c r="N78" s="35">
        <f t="shared" si="3"/>
        <v>0.351182795698925</v>
      </c>
      <c r="O78" s="13">
        <v>1633</v>
      </c>
      <c r="P78" s="37"/>
    </row>
    <row r="79" s="1" customFormat="1" ht="15" customHeight="1" spans="1:16">
      <c r="A79" s="12">
        <v>139</v>
      </c>
      <c r="B79" s="13">
        <v>721</v>
      </c>
      <c r="C79" s="14" t="s">
        <v>109</v>
      </c>
      <c r="D79" s="15" t="s">
        <v>73</v>
      </c>
      <c r="E79" s="21" t="s">
        <v>33</v>
      </c>
      <c r="F79" s="23"/>
      <c r="G79" s="23"/>
      <c r="H79" s="17" t="s">
        <v>19</v>
      </c>
      <c r="I79" s="17"/>
      <c r="J79" s="38">
        <v>8300</v>
      </c>
      <c r="K79" s="36">
        <f t="shared" si="2"/>
        <v>0.240289156626506</v>
      </c>
      <c r="L79" s="37">
        <v>1994.4</v>
      </c>
      <c r="M79" s="12">
        <v>5150</v>
      </c>
      <c r="N79" s="35">
        <f t="shared" si="3"/>
        <v>0.327766990291262</v>
      </c>
      <c r="O79" s="13">
        <v>1688</v>
      </c>
      <c r="P79" s="37"/>
    </row>
    <row r="80" s="1" customFormat="1" ht="15" customHeight="1" spans="1:16">
      <c r="A80" s="12">
        <v>105</v>
      </c>
      <c r="B80" s="13">
        <v>308</v>
      </c>
      <c r="C80" s="14" t="s">
        <v>110</v>
      </c>
      <c r="D80" s="15" t="s">
        <v>73</v>
      </c>
      <c r="E80" s="21" t="s">
        <v>18</v>
      </c>
      <c r="F80" s="24"/>
      <c r="G80" s="24"/>
      <c r="H80" s="13" t="s">
        <v>19</v>
      </c>
      <c r="I80" s="17"/>
      <c r="J80" s="38">
        <v>7800</v>
      </c>
      <c r="K80" s="36">
        <f t="shared" si="2"/>
        <v>0.253333333333333</v>
      </c>
      <c r="L80" s="37">
        <v>1976</v>
      </c>
      <c r="M80" s="12">
        <v>5450</v>
      </c>
      <c r="N80" s="35">
        <f t="shared" si="3"/>
        <v>0.326788990825688</v>
      </c>
      <c r="O80" s="13">
        <v>1781</v>
      </c>
      <c r="P80" s="37"/>
    </row>
    <row r="81" s="1" customFormat="1" ht="15" customHeight="1" spans="1:16">
      <c r="A81" s="12">
        <v>128</v>
      </c>
      <c r="B81" s="13">
        <v>105751</v>
      </c>
      <c r="C81" s="20" t="s">
        <v>111</v>
      </c>
      <c r="D81" s="15" t="s">
        <v>73</v>
      </c>
      <c r="E81" s="21" t="s">
        <v>23</v>
      </c>
      <c r="F81" s="16">
        <v>1000</v>
      </c>
      <c r="G81" s="22">
        <v>14</v>
      </c>
      <c r="H81" s="17" t="s">
        <v>19</v>
      </c>
      <c r="I81" s="17"/>
      <c r="J81" s="38">
        <v>7420</v>
      </c>
      <c r="K81" s="36">
        <f t="shared" si="2"/>
        <v>0.262803234501348</v>
      </c>
      <c r="L81" s="37">
        <v>1950</v>
      </c>
      <c r="M81" s="12">
        <v>5450</v>
      </c>
      <c r="N81" s="35">
        <f t="shared" si="3"/>
        <v>0.31743119266055</v>
      </c>
      <c r="O81" s="13">
        <v>1730</v>
      </c>
      <c r="P81" s="37"/>
    </row>
    <row r="82" s="1" customFormat="1" ht="15" customHeight="1" spans="1:16">
      <c r="A82" s="12">
        <v>118</v>
      </c>
      <c r="B82" s="13">
        <v>102935</v>
      </c>
      <c r="C82" s="20" t="s">
        <v>112</v>
      </c>
      <c r="D82" s="15" t="s">
        <v>73</v>
      </c>
      <c r="E82" s="21" t="s">
        <v>18</v>
      </c>
      <c r="F82" s="18"/>
      <c r="G82" s="23"/>
      <c r="H82" s="13" t="s">
        <v>19</v>
      </c>
      <c r="I82" s="17"/>
      <c r="J82" s="38">
        <v>6650</v>
      </c>
      <c r="K82" s="36">
        <f t="shared" si="2"/>
        <v>0.286541353383459</v>
      </c>
      <c r="L82" s="37">
        <v>1905.5</v>
      </c>
      <c r="M82" s="12">
        <v>4850</v>
      </c>
      <c r="N82" s="35">
        <f t="shared" si="3"/>
        <v>0.328865979381443</v>
      </c>
      <c r="O82" s="13">
        <v>1595</v>
      </c>
      <c r="P82" s="37"/>
    </row>
    <row r="83" s="1" customFormat="1" ht="15" customHeight="1" spans="1:16">
      <c r="A83" s="12">
        <v>125</v>
      </c>
      <c r="B83" s="13">
        <v>103199</v>
      </c>
      <c r="C83" s="20" t="s">
        <v>113</v>
      </c>
      <c r="D83" s="15" t="s">
        <v>73</v>
      </c>
      <c r="E83" s="21" t="s">
        <v>44</v>
      </c>
      <c r="F83" s="18"/>
      <c r="G83" s="23"/>
      <c r="H83" s="13" t="s">
        <v>19</v>
      </c>
      <c r="I83" s="17"/>
      <c r="J83" s="38">
        <v>8300</v>
      </c>
      <c r="K83" s="36">
        <f t="shared" si="2"/>
        <v>0.234939759036145</v>
      </c>
      <c r="L83" s="37">
        <v>1950</v>
      </c>
      <c r="M83" s="12">
        <v>5150</v>
      </c>
      <c r="N83" s="35">
        <f t="shared" si="3"/>
        <v>0.299029126213592</v>
      </c>
      <c r="O83" s="13">
        <v>1540</v>
      </c>
      <c r="P83" s="37"/>
    </row>
    <row r="84" s="1" customFormat="1" ht="15" customHeight="1" spans="1:16">
      <c r="A84" s="12">
        <v>90</v>
      </c>
      <c r="B84" s="13">
        <v>570</v>
      </c>
      <c r="C84" s="20" t="s">
        <v>114</v>
      </c>
      <c r="D84" s="15" t="s">
        <v>115</v>
      </c>
      <c r="E84" s="21" t="s">
        <v>23</v>
      </c>
      <c r="F84" s="18"/>
      <c r="G84" s="23"/>
      <c r="H84" s="13" t="s">
        <v>19</v>
      </c>
      <c r="I84" s="17"/>
      <c r="J84" s="38">
        <v>6900</v>
      </c>
      <c r="K84" s="36">
        <f t="shared" si="2"/>
        <v>0.273913043478261</v>
      </c>
      <c r="L84" s="37">
        <v>1890</v>
      </c>
      <c r="M84" s="12">
        <v>5150</v>
      </c>
      <c r="N84" s="35">
        <f t="shared" si="3"/>
        <v>0.327766990291262</v>
      </c>
      <c r="O84" s="13">
        <v>1688</v>
      </c>
      <c r="P84" s="37"/>
    </row>
    <row r="85" s="1" customFormat="1" ht="15" customHeight="1" spans="1:16">
      <c r="A85" s="12">
        <v>137</v>
      </c>
      <c r="B85" s="13">
        <v>539</v>
      </c>
      <c r="C85" s="20" t="s">
        <v>116</v>
      </c>
      <c r="D85" s="15" t="s">
        <v>73</v>
      </c>
      <c r="E85" s="21" t="s">
        <v>33</v>
      </c>
      <c r="F85" s="18"/>
      <c r="G85" s="23"/>
      <c r="H85" s="13" t="s">
        <v>19</v>
      </c>
      <c r="I85" s="17"/>
      <c r="J85" s="38">
        <v>8500</v>
      </c>
      <c r="K85" s="36">
        <f t="shared" si="2"/>
        <v>0.220905882352941</v>
      </c>
      <c r="L85" s="37">
        <v>1877.7</v>
      </c>
      <c r="M85" s="12">
        <v>5250</v>
      </c>
      <c r="N85" s="35">
        <f t="shared" si="3"/>
        <v>0.308380952380952</v>
      </c>
      <c r="O85" s="13">
        <v>1619</v>
      </c>
      <c r="P85" s="37"/>
    </row>
    <row r="86" s="1" customFormat="1" ht="15" customHeight="1" spans="1:16">
      <c r="A86" s="12">
        <v>130</v>
      </c>
      <c r="B86" s="13">
        <v>706</v>
      </c>
      <c r="C86" s="20" t="s">
        <v>117</v>
      </c>
      <c r="D86" s="15" t="s">
        <v>73</v>
      </c>
      <c r="E86" s="21" t="s">
        <v>33</v>
      </c>
      <c r="F86" s="19"/>
      <c r="G86" s="24"/>
      <c r="H86" s="13" t="s">
        <v>19</v>
      </c>
      <c r="I86" s="17"/>
      <c r="J86" s="38">
        <v>7514</v>
      </c>
      <c r="K86" s="36">
        <f t="shared" si="2"/>
        <v>0.249638009049774</v>
      </c>
      <c r="L86" s="37">
        <v>1875.78</v>
      </c>
      <c r="M86" s="12">
        <v>4450</v>
      </c>
      <c r="N86" s="35">
        <f t="shared" si="3"/>
        <v>0.321348314606742</v>
      </c>
      <c r="O86" s="13">
        <v>1430</v>
      </c>
      <c r="P86" s="37"/>
    </row>
    <row r="87" s="1" customFormat="1" ht="15" customHeight="1" spans="1:16">
      <c r="A87" s="12">
        <v>106</v>
      </c>
      <c r="B87" s="13">
        <v>723</v>
      </c>
      <c r="C87" s="14" t="s">
        <v>118</v>
      </c>
      <c r="D87" s="15" t="s">
        <v>73</v>
      </c>
      <c r="E87" s="21" t="s">
        <v>23</v>
      </c>
      <c r="F87" s="22">
        <v>1000</v>
      </c>
      <c r="G87" s="22">
        <v>15</v>
      </c>
      <c r="H87" s="13" t="s">
        <v>19</v>
      </c>
      <c r="I87" s="17"/>
      <c r="J87" s="38">
        <v>6900</v>
      </c>
      <c r="K87" s="36">
        <f t="shared" si="2"/>
        <v>0.271739130434783</v>
      </c>
      <c r="L87" s="37">
        <v>1875</v>
      </c>
      <c r="M87" s="12">
        <v>5150</v>
      </c>
      <c r="N87" s="35">
        <f t="shared" si="3"/>
        <v>0.318446601941748</v>
      </c>
      <c r="O87" s="13">
        <v>1640</v>
      </c>
      <c r="P87" s="37"/>
    </row>
    <row r="88" s="1" customFormat="1" ht="15" customHeight="1" spans="1:16">
      <c r="A88" s="12">
        <v>19</v>
      </c>
      <c r="B88" s="13">
        <v>113833</v>
      </c>
      <c r="C88" s="14" t="s">
        <v>119</v>
      </c>
      <c r="D88" s="15" t="s">
        <v>73</v>
      </c>
      <c r="E88" s="21" t="s">
        <v>23</v>
      </c>
      <c r="F88" s="23"/>
      <c r="G88" s="23"/>
      <c r="H88" s="13" t="s">
        <v>19</v>
      </c>
      <c r="I88" s="17"/>
      <c r="J88" s="38">
        <v>7800</v>
      </c>
      <c r="K88" s="36">
        <f t="shared" si="2"/>
        <v>0.239865384615385</v>
      </c>
      <c r="L88" s="37">
        <v>1870.95</v>
      </c>
      <c r="M88" s="12">
        <v>6034</v>
      </c>
      <c r="N88" s="35">
        <f t="shared" si="3"/>
        <v>0.281736824660259</v>
      </c>
      <c r="O88" s="13">
        <v>1700</v>
      </c>
      <c r="P88" s="37"/>
    </row>
    <row r="89" s="1" customFormat="1" ht="15" customHeight="1" spans="1:16">
      <c r="A89" s="12">
        <v>113</v>
      </c>
      <c r="B89" s="13">
        <v>367</v>
      </c>
      <c r="C89" s="14" t="s">
        <v>120</v>
      </c>
      <c r="D89" s="15" t="s">
        <v>73</v>
      </c>
      <c r="E89" s="21" t="s">
        <v>71</v>
      </c>
      <c r="F89" s="23"/>
      <c r="G89" s="23"/>
      <c r="H89" s="17" t="s">
        <v>19</v>
      </c>
      <c r="I89" s="17"/>
      <c r="J89" s="38">
        <v>6700</v>
      </c>
      <c r="K89" s="36">
        <f t="shared" si="2"/>
        <v>0.276417910447761</v>
      </c>
      <c r="L89" s="37">
        <v>1852</v>
      </c>
      <c r="M89" s="12">
        <v>5150</v>
      </c>
      <c r="N89" s="35">
        <f t="shared" si="3"/>
        <v>0.318446601941748</v>
      </c>
      <c r="O89" s="13">
        <v>1640</v>
      </c>
      <c r="P89" s="37"/>
    </row>
    <row r="90" s="1" customFormat="1" ht="15" customHeight="1" spans="1:16">
      <c r="A90" s="12">
        <v>126</v>
      </c>
      <c r="B90" s="13">
        <v>704</v>
      </c>
      <c r="C90" s="14" t="s">
        <v>121</v>
      </c>
      <c r="D90" s="15" t="s">
        <v>73</v>
      </c>
      <c r="E90" s="21" t="s">
        <v>33</v>
      </c>
      <c r="F90" s="23"/>
      <c r="G90" s="23"/>
      <c r="H90" s="13" t="s">
        <v>19</v>
      </c>
      <c r="I90" s="17"/>
      <c r="J90" s="38">
        <v>6980</v>
      </c>
      <c r="K90" s="36">
        <f t="shared" si="2"/>
        <v>0.262934097421203</v>
      </c>
      <c r="L90" s="37">
        <v>1835.28</v>
      </c>
      <c r="M90" s="12">
        <v>5150</v>
      </c>
      <c r="N90" s="35">
        <f t="shared" si="3"/>
        <v>0.318446601941748</v>
      </c>
      <c r="O90" s="13">
        <v>1640</v>
      </c>
      <c r="P90" s="37"/>
    </row>
    <row r="91" s="1" customFormat="1" ht="15" customHeight="1" spans="1:16">
      <c r="A91" s="12">
        <v>136</v>
      </c>
      <c r="B91" s="13">
        <v>113008</v>
      </c>
      <c r="C91" s="14" t="s">
        <v>122</v>
      </c>
      <c r="D91" s="15" t="s">
        <v>73</v>
      </c>
      <c r="E91" s="21" t="s">
        <v>27</v>
      </c>
      <c r="F91" s="23"/>
      <c r="G91" s="23"/>
      <c r="H91" s="13" t="s">
        <v>19</v>
      </c>
      <c r="I91" s="17"/>
      <c r="J91" s="38">
        <v>8100</v>
      </c>
      <c r="K91" s="36">
        <f t="shared" si="2"/>
        <v>0.222222222222222</v>
      </c>
      <c r="L91" s="37">
        <v>1800</v>
      </c>
      <c r="M91" s="12">
        <v>6150</v>
      </c>
      <c r="N91" s="35">
        <f t="shared" si="3"/>
        <v>0.258861788617886</v>
      </c>
      <c r="O91" s="13">
        <v>1592</v>
      </c>
      <c r="P91" s="37"/>
    </row>
    <row r="92" s="1" customFormat="1" ht="15" customHeight="1" spans="1:16">
      <c r="A92" s="12">
        <v>132</v>
      </c>
      <c r="B92" s="13">
        <v>594</v>
      </c>
      <c r="C92" s="14" t="s">
        <v>123</v>
      </c>
      <c r="D92" s="15" t="s">
        <v>73</v>
      </c>
      <c r="E92" s="21" t="s">
        <v>33</v>
      </c>
      <c r="F92" s="24"/>
      <c r="G92" s="24"/>
      <c r="H92" s="13" t="s">
        <v>19</v>
      </c>
      <c r="I92" s="17"/>
      <c r="J92" s="38">
        <v>7500</v>
      </c>
      <c r="K92" s="36">
        <f t="shared" si="2"/>
        <v>0.24</v>
      </c>
      <c r="L92" s="37">
        <v>1800</v>
      </c>
      <c r="M92" s="12">
        <v>4150</v>
      </c>
      <c r="N92" s="35">
        <f t="shared" si="3"/>
        <v>0.32289156626506</v>
      </c>
      <c r="O92" s="13">
        <v>1340</v>
      </c>
      <c r="P92" s="37"/>
    </row>
    <row r="93" s="1" customFormat="1" ht="15" customHeight="1" spans="1:16">
      <c r="A93" s="12">
        <v>85</v>
      </c>
      <c r="B93" s="13">
        <v>122906</v>
      </c>
      <c r="C93" s="20" t="s">
        <v>124</v>
      </c>
      <c r="D93" s="15" t="s">
        <v>73</v>
      </c>
      <c r="E93" s="21" t="s">
        <v>44</v>
      </c>
      <c r="F93" s="22">
        <v>1000</v>
      </c>
      <c r="G93" s="22">
        <v>16</v>
      </c>
      <c r="H93" s="13" t="s">
        <v>19</v>
      </c>
      <c r="I93" s="17"/>
      <c r="J93" s="38">
        <v>7000</v>
      </c>
      <c r="K93" s="36">
        <f t="shared" si="2"/>
        <v>0.257142857142857</v>
      </c>
      <c r="L93" s="37">
        <v>1800</v>
      </c>
      <c r="M93" s="12">
        <v>5150</v>
      </c>
      <c r="N93" s="35">
        <f t="shared" si="3"/>
        <v>0.327766990291262</v>
      </c>
      <c r="O93" s="13">
        <v>1688</v>
      </c>
      <c r="P93" s="37"/>
    </row>
    <row r="94" s="1" customFormat="1" ht="15" customHeight="1" spans="1:16">
      <c r="A94" s="12">
        <v>100</v>
      </c>
      <c r="B94" s="13">
        <v>754</v>
      </c>
      <c r="C94" s="20" t="s">
        <v>125</v>
      </c>
      <c r="D94" s="15" t="s">
        <v>115</v>
      </c>
      <c r="E94" s="21" t="s">
        <v>71</v>
      </c>
      <c r="F94" s="23"/>
      <c r="G94" s="23"/>
      <c r="H94" s="17" t="s">
        <v>19</v>
      </c>
      <c r="I94" s="17"/>
      <c r="J94" s="38">
        <v>6800</v>
      </c>
      <c r="K94" s="36">
        <f t="shared" si="2"/>
        <v>0.264705882352941</v>
      </c>
      <c r="L94" s="37">
        <v>1800</v>
      </c>
      <c r="M94" s="12">
        <v>5150</v>
      </c>
      <c r="N94" s="35">
        <f t="shared" si="3"/>
        <v>0.317669902912621</v>
      </c>
      <c r="O94" s="13">
        <v>1636</v>
      </c>
      <c r="P94" s="37"/>
    </row>
    <row r="95" s="1" customFormat="1" ht="15" customHeight="1" spans="1:16">
      <c r="A95" s="12">
        <v>138</v>
      </c>
      <c r="B95" s="13">
        <v>107728</v>
      </c>
      <c r="C95" s="20" t="s">
        <v>126</v>
      </c>
      <c r="D95" s="15" t="s">
        <v>73</v>
      </c>
      <c r="E95" s="21" t="s">
        <v>33</v>
      </c>
      <c r="F95" s="23"/>
      <c r="G95" s="23"/>
      <c r="H95" s="17" t="s">
        <v>19</v>
      </c>
      <c r="I95" s="17"/>
      <c r="J95" s="38">
        <v>6800</v>
      </c>
      <c r="K95" s="36">
        <f t="shared" si="2"/>
        <v>0.257941176470588</v>
      </c>
      <c r="L95" s="37">
        <v>1754</v>
      </c>
      <c r="M95" s="12">
        <v>5150</v>
      </c>
      <c r="N95" s="35">
        <f t="shared" si="3"/>
        <v>0.318446601941748</v>
      </c>
      <c r="O95" s="13">
        <v>1640</v>
      </c>
      <c r="P95" s="37"/>
    </row>
    <row r="96" s="1" customFormat="1" ht="15" customHeight="1" spans="1:16">
      <c r="A96" s="12">
        <v>70</v>
      </c>
      <c r="B96" s="41">
        <v>114069</v>
      </c>
      <c r="C96" s="42" t="s">
        <v>127</v>
      </c>
      <c r="D96" s="15" t="s">
        <v>73</v>
      </c>
      <c r="E96" s="21" t="s">
        <v>23</v>
      </c>
      <c r="F96" s="23"/>
      <c r="G96" s="23"/>
      <c r="H96" s="13" t="s">
        <v>19</v>
      </c>
      <c r="I96" s="17" t="s">
        <v>108</v>
      </c>
      <c r="J96" s="38">
        <v>7200</v>
      </c>
      <c r="K96" s="36">
        <f t="shared" si="2"/>
        <v>0.25</v>
      </c>
      <c r="L96" s="37">
        <v>1800</v>
      </c>
      <c r="M96" s="12">
        <v>5150</v>
      </c>
      <c r="N96" s="35">
        <f t="shared" si="3"/>
        <v>0.309126213592233</v>
      </c>
      <c r="O96" s="13">
        <v>1592</v>
      </c>
      <c r="P96" s="37"/>
    </row>
    <row r="97" s="1" customFormat="1" spans="1:16">
      <c r="A97" s="12">
        <v>89</v>
      </c>
      <c r="B97" s="13">
        <v>740</v>
      </c>
      <c r="C97" s="20" t="s">
        <v>128</v>
      </c>
      <c r="D97" s="15" t="s">
        <v>73</v>
      </c>
      <c r="E97" s="21" t="s">
        <v>44</v>
      </c>
      <c r="F97" s="23"/>
      <c r="G97" s="23"/>
      <c r="H97" s="13" t="s">
        <v>19</v>
      </c>
      <c r="I97" s="17"/>
      <c r="J97" s="38">
        <v>6800</v>
      </c>
      <c r="K97" s="36">
        <f t="shared" si="2"/>
        <v>0.254411764705882</v>
      </c>
      <c r="L97" s="37">
        <v>1730</v>
      </c>
      <c r="M97" s="12">
        <v>4650</v>
      </c>
      <c r="N97" s="35">
        <f t="shared" si="3"/>
        <v>0.329677419354839</v>
      </c>
      <c r="O97" s="13">
        <v>1533</v>
      </c>
      <c r="P97" s="37"/>
    </row>
    <row r="98" s="1" customFormat="1" ht="15" customHeight="1" spans="1:16">
      <c r="A98" s="12">
        <v>129</v>
      </c>
      <c r="B98" s="13">
        <v>713</v>
      </c>
      <c r="C98" s="20" t="s">
        <v>129</v>
      </c>
      <c r="D98" s="15" t="s">
        <v>73</v>
      </c>
      <c r="E98" s="21" t="s">
        <v>33</v>
      </c>
      <c r="F98" s="24"/>
      <c r="G98" s="24"/>
      <c r="H98" s="13" t="s">
        <v>19</v>
      </c>
      <c r="I98" s="17"/>
      <c r="J98" s="38">
        <v>6500</v>
      </c>
      <c r="K98" s="36">
        <f t="shared" si="2"/>
        <v>0.265846153846154</v>
      </c>
      <c r="L98" s="37">
        <v>1728</v>
      </c>
      <c r="M98" s="12">
        <v>4850</v>
      </c>
      <c r="N98" s="35">
        <f t="shared" si="3"/>
        <v>0.319587628865979</v>
      </c>
      <c r="O98" s="13">
        <v>1550</v>
      </c>
      <c r="P98" s="37"/>
    </row>
    <row r="99" s="1" customFormat="1" ht="15" customHeight="1" spans="1:16">
      <c r="A99" s="12">
        <v>99</v>
      </c>
      <c r="B99" s="13">
        <v>104533</v>
      </c>
      <c r="C99" s="14" t="s">
        <v>130</v>
      </c>
      <c r="D99" s="15" t="s">
        <v>73</v>
      </c>
      <c r="E99" s="21" t="s">
        <v>33</v>
      </c>
      <c r="F99" s="22">
        <v>1000</v>
      </c>
      <c r="G99" s="22">
        <v>17</v>
      </c>
      <c r="H99" s="13" t="s">
        <v>19</v>
      </c>
      <c r="I99" s="17"/>
      <c r="J99" s="38">
        <v>6400</v>
      </c>
      <c r="K99" s="36">
        <f t="shared" si="2"/>
        <v>0.27</v>
      </c>
      <c r="L99" s="37">
        <v>1728</v>
      </c>
      <c r="M99" s="12">
        <v>4450</v>
      </c>
      <c r="N99" s="35">
        <f t="shared" si="3"/>
        <v>0.330561797752809</v>
      </c>
      <c r="O99" s="13">
        <v>1471</v>
      </c>
      <c r="P99" s="37"/>
    </row>
    <row r="100" s="1" customFormat="1" ht="15" customHeight="1" spans="1:16">
      <c r="A100" s="12">
        <v>87</v>
      </c>
      <c r="B100" s="13">
        <v>113299</v>
      </c>
      <c r="C100" s="14" t="s">
        <v>131</v>
      </c>
      <c r="D100" s="15" t="s">
        <v>73</v>
      </c>
      <c r="E100" s="21" t="s">
        <v>18</v>
      </c>
      <c r="F100" s="23"/>
      <c r="G100" s="23"/>
      <c r="H100" s="13" t="s">
        <v>19</v>
      </c>
      <c r="I100" s="17"/>
      <c r="J100" s="38">
        <v>7000</v>
      </c>
      <c r="K100" s="36">
        <f t="shared" si="2"/>
        <v>0.254357142857143</v>
      </c>
      <c r="L100" s="37">
        <v>1780.5</v>
      </c>
      <c r="M100" s="12">
        <v>5250</v>
      </c>
      <c r="N100" s="35">
        <f t="shared" si="3"/>
        <v>0.318095238095238</v>
      </c>
      <c r="O100" s="13">
        <v>1670</v>
      </c>
      <c r="P100" s="37"/>
    </row>
    <row r="101" s="1" customFormat="1" ht="15" customHeight="1" spans="1:16">
      <c r="A101" s="12">
        <v>116</v>
      </c>
      <c r="B101" s="13">
        <v>748</v>
      </c>
      <c r="C101" s="14" t="s">
        <v>132</v>
      </c>
      <c r="D101" s="15" t="s">
        <v>73</v>
      </c>
      <c r="E101" s="21" t="s">
        <v>33</v>
      </c>
      <c r="F101" s="23"/>
      <c r="G101" s="23"/>
      <c r="H101" s="13" t="s">
        <v>19</v>
      </c>
      <c r="I101" s="17"/>
      <c r="J101" s="38">
        <v>6900</v>
      </c>
      <c r="K101" s="36">
        <f t="shared" si="2"/>
        <v>0.259130434782609</v>
      </c>
      <c r="L101" s="37">
        <v>1788</v>
      </c>
      <c r="M101" s="12">
        <v>5150</v>
      </c>
      <c r="N101" s="35">
        <f t="shared" si="3"/>
        <v>0.327766990291262</v>
      </c>
      <c r="O101" s="13">
        <v>1688</v>
      </c>
      <c r="P101" s="37"/>
    </row>
    <row r="102" s="1" customFormat="1" ht="15" customHeight="1" spans="1:16">
      <c r="A102" s="12">
        <v>82</v>
      </c>
      <c r="B102" s="13">
        <v>117923</v>
      </c>
      <c r="C102" s="14" t="s">
        <v>133</v>
      </c>
      <c r="D102" s="15" t="s">
        <v>115</v>
      </c>
      <c r="E102" s="21" t="s">
        <v>33</v>
      </c>
      <c r="F102" s="23"/>
      <c r="G102" s="23"/>
      <c r="H102" s="13" t="s">
        <v>19</v>
      </c>
      <c r="I102" s="17"/>
      <c r="J102" s="38">
        <v>5900</v>
      </c>
      <c r="K102" s="36">
        <f t="shared" si="2"/>
        <v>0.279661016949153</v>
      </c>
      <c r="L102" s="37">
        <v>1650</v>
      </c>
      <c r="M102" s="12">
        <v>3550</v>
      </c>
      <c r="N102" s="35">
        <f t="shared" si="3"/>
        <v>0.335774647887324</v>
      </c>
      <c r="O102" s="13">
        <v>1192</v>
      </c>
      <c r="P102" s="37"/>
    </row>
    <row r="103" s="1" customFormat="1" ht="15" customHeight="1" spans="1:16">
      <c r="A103" s="12">
        <v>117</v>
      </c>
      <c r="B103" s="13">
        <v>355</v>
      </c>
      <c r="C103" s="14" t="s">
        <v>134</v>
      </c>
      <c r="D103" s="15" t="s">
        <v>31</v>
      </c>
      <c r="E103" s="21" t="s">
        <v>44</v>
      </c>
      <c r="F103" s="23"/>
      <c r="G103" s="23"/>
      <c r="H103" s="13" t="s">
        <v>19</v>
      </c>
      <c r="I103" s="17"/>
      <c r="J103" s="38">
        <v>6500</v>
      </c>
      <c r="K103" s="36">
        <f t="shared" si="2"/>
        <v>0.257538461538462</v>
      </c>
      <c r="L103" s="37">
        <v>1674</v>
      </c>
      <c r="M103" s="12">
        <v>4450</v>
      </c>
      <c r="N103" s="35">
        <f t="shared" si="3"/>
        <v>0.321348314606742</v>
      </c>
      <c r="O103" s="13">
        <v>1430</v>
      </c>
      <c r="P103" s="37"/>
    </row>
    <row r="104" s="1" customFormat="1" ht="15" customHeight="1" spans="1:16">
      <c r="A104" s="12">
        <v>86</v>
      </c>
      <c r="B104" s="13">
        <v>117310</v>
      </c>
      <c r="C104" s="14" t="s">
        <v>135</v>
      </c>
      <c r="D104" s="15" t="s">
        <v>73</v>
      </c>
      <c r="E104" s="21" t="s">
        <v>18</v>
      </c>
      <c r="F104" s="24"/>
      <c r="G104" s="24"/>
      <c r="H104" s="17" t="s">
        <v>19</v>
      </c>
      <c r="I104" s="17"/>
      <c r="J104" s="38">
        <v>6500</v>
      </c>
      <c r="K104" s="36">
        <f t="shared" si="2"/>
        <v>0.254461538461538</v>
      </c>
      <c r="L104" s="37">
        <v>1654</v>
      </c>
      <c r="M104" s="12">
        <v>5050</v>
      </c>
      <c r="N104" s="35">
        <f t="shared" si="3"/>
        <v>0.30950495049505</v>
      </c>
      <c r="O104" s="13">
        <v>1563</v>
      </c>
      <c r="P104" s="37"/>
    </row>
    <row r="105" s="1" customFormat="1" ht="15" customHeight="1" spans="1:16">
      <c r="A105" s="12">
        <v>78</v>
      </c>
      <c r="B105" s="13">
        <v>743</v>
      </c>
      <c r="C105" s="20" t="s">
        <v>136</v>
      </c>
      <c r="D105" s="15" t="s">
        <v>73</v>
      </c>
      <c r="E105" s="21" t="s">
        <v>23</v>
      </c>
      <c r="F105" s="22">
        <v>1000</v>
      </c>
      <c r="G105" s="22">
        <v>18</v>
      </c>
      <c r="H105" s="17" t="s">
        <v>19</v>
      </c>
      <c r="I105" s="17"/>
      <c r="J105" s="38">
        <v>6500</v>
      </c>
      <c r="K105" s="36">
        <f t="shared" si="2"/>
        <v>0.26</v>
      </c>
      <c r="L105" s="37">
        <v>1690</v>
      </c>
      <c r="M105" s="12">
        <v>4650</v>
      </c>
      <c r="N105" s="35">
        <f t="shared" si="3"/>
        <v>0.320430107526882</v>
      </c>
      <c r="O105" s="13">
        <v>1490</v>
      </c>
      <c r="P105" s="37"/>
    </row>
    <row r="106" s="1" customFormat="1" ht="15" customHeight="1" spans="1:16">
      <c r="A106" s="12">
        <v>124</v>
      </c>
      <c r="B106" s="13">
        <v>710</v>
      </c>
      <c r="C106" s="20" t="s">
        <v>137</v>
      </c>
      <c r="D106" s="15" t="s">
        <v>73</v>
      </c>
      <c r="E106" s="21" t="s">
        <v>33</v>
      </c>
      <c r="F106" s="23"/>
      <c r="G106" s="23"/>
      <c r="H106" s="13" t="s">
        <v>19</v>
      </c>
      <c r="I106" s="17"/>
      <c r="J106" s="38">
        <v>5800</v>
      </c>
      <c r="K106" s="36">
        <f t="shared" si="2"/>
        <v>0.28151724137931</v>
      </c>
      <c r="L106" s="37">
        <v>1632.8</v>
      </c>
      <c r="M106" s="12">
        <v>4450</v>
      </c>
      <c r="N106" s="35">
        <f t="shared" si="3"/>
        <v>0.330561797752809</v>
      </c>
      <c r="O106" s="13">
        <v>1471</v>
      </c>
      <c r="P106" s="37"/>
    </row>
    <row r="107" s="1" customFormat="1" ht="15" customHeight="1" spans="1:16">
      <c r="A107" s="12">
        <v>88</v>
      </c>
      <c r="B107" s="13">
        <v>118951</v>
      </c>
      <c r="C107" s="20" t="s">
        <v>138</v>
      </c>
      <c r="D107" s="15" t="s">
        <v>115</v>
      </c>
      <c r="E107" s="21" t="s">
        <v>23</v>
      </c>
      <c r="F107" s="23"/>
      <c r="G107" s="23"/>
      <c r="H107" s="13" t="s">
        <v>19</v>
      </c>
      <c r="I107" s="17"/>
      <c r="J107" s="38">
        <v>6100</v>
      </c>
      <c r="K107" s="36">
        <f t="shared" si="2"/>
        <v>0.267540983606557</v>
      </c>
      <c r="L107" s="37">
        <v>1632</v>
      </c>
      <c r="M107" s="12">
        <v>4450</v>
      </c>
      <c r="N107" s="35">
        <f t="shared" si="3"/>
        <v>0.339775280898876</v>
      </c>
      <c r="O107" s="13">
        <v>1512</v>
      </c>
      <c r="P107" s="37"/>
    </row>
    <row r="108" s="1" customFormat="1" ht="15" customHeight="1" spans="1:16">
      <c r="A108" s="12">
        <v>115</v>
      </c>
      <c r="B108" s="13">
        <v>113025</v>
      </c>
      <c r="C108" s="20" t="s">
        <v>139</v>
      </c>
      <c r="D108" s="15" t="s">
        <v>73</v>
      </c>
      <c r="E108" s="21" t="s">
        <v>23</v>
      </c>
      <c r="F108" s="23"/>
      <c r="G108" s="23"/>
      <c r="H108" s="13" t="s">
        <v>19</v>
      </c>
      <c r="I108" s="17"/>
      <c r="J108" s="32">
        <v>6300</v>
      </c>
      <c r="K108" s="36">
        <f t="shared" si="2"/>
        <v>0.258730158730159</v>
      </c>
      <c r="L108" s="37">
        <v>1630</v>
      </c>
      <c r="M108" s="12">
        <v>4450</v>
      </c>
      <c r="N108" s="35">
        <f t="shared" si="3"/>
        <v>0.330561797752809</v>
      </c>
      <c r="O108" s="13">
        <v>1471</v>
      </c>
      <c r="P108" s="37"/>
    </row>
    <row r="109" s="1" customFormat="1" ht="15" customHeight="1" spans="1:16">
      <c r="A109" s="12">
        <v>134</v>
      </c>
      <c r="B109" s="13">
        <v>122198</v>
      </c>
      <c r="C109" s="20" t="s">
        <v>140</v>
      </c>
      <c r="D109" s="15" t="s">
        <v>73</v>
      </c>
      <c r="E109" s="21" t="s">
        <v>44</v>
      </c>
      <c r="F109" s="23"/>
      <c r="G109" s="23"/>
      <c r="H109" s="17" t="s">
        <v>19</v>
      </c>
      <c r="I109" s="17"/>
      <c r="J109" s="38">
        <v>7500</v>
      </c>
      <c r="K109" s="36">
        <f t="shared" si="2"/>
        <v>0.226666666666667</v>
      </c>
      <c r="L109" s="37">
        <v>1700</v>
      </c>
      <c r="M109" s="12">
        <v>4750</v>
      </c>
      <c r="N109" s="35">
        <f t="shared" si="3"/>
        <v>0.32</v>
      </c>
      <c r="O109" s="13">
        <v>1520</v>
      </c>
      <c r="P109" s="37"/>
    </row>
    <row r="110" s="1" customFormat="1" ht="15" customHeight="1" spans="1:16">
      <c r="A110" s="12">
        <v>122</v>
      </c>
      <c r="B110" s="13">
        <v>106485</v>
      </c>
      <c r="C110" s="20" t="s">
        <v>141</v>
      </c>
      <c r="D110" s="15" t="s">
        <v>115</v>
      </c>
      <c r="E110" s="21" t="s">
        <v>18</v>
      </c>
      <c r="F110" s="24"/>
      <c r="G110" s="24"/>
      <c r="H110" s="13" t="s">
        <v>19</v>
      </c>
      <c r="I110" s="17"/>
      <c r="J110" s="38">
        <v>7500</v>
      </c>
      <c r="K110" s="36">
        <f t="shared" si="2"/>
        <v>0.22</v>
      </c>
      <c r="L110" s="37">
        <v>1650</v>
      </c>
      <c r="M110" s="12">
        <v>4450</v>
      </c>
      <c r="N110" s="35">
        <f t="shared" si="3"/>
        <v>0.284494382022472</v>
      </c>
      <c r="O110" s="13">
        <v>1266</v>
      </c>
      <c r="P110" s="37"/>
    </row>
    <row r="111" s="1" customFormat="1" ht="15" customHeight="1" spans="1:16">
      <c r="A111" s="12">
        <v>110</v>
      </c>
      <c r="B111" s="13">
        <v>732</v>
      </c>
      <c r="C111" s="14" t="s">
        <v>142</v>
      </c>
      <c r="D111" s="15" t="s">
        <v>115</v>
      </c>
      <c r="E111" s="21" t="s">
        <v>33</v>
      </c>
      <c r="F111" s="22">
        <v>1000</v>
      </c>
      <c r="G111" s="16">
        <v>19</v>
      </c>
      <c r="H111" s="13" t="s">
        <v>19</v>
      </c>
      <c r="I111" s="17"/>
      <c r="J111" s="38">
        <v>5200</v>
      </c>
      <c r="K111" s="36">
        <f t="shared" si="2"/>
        <v>0.298076923076923</v>
      </c>
      <c r="L111" s="37">
        <v>1550</v>
      </c>
      <c r="M111" s="12">
        <v>4450</v>
      </c>
      <c r="N111" s="35">
        <f t="shared" si="3"/>
        <v>0.321348314606742</v>
      </c>
      <c r="O111" s="13">
        <v>1430</v>
      </c>
      <c r="P111" s="37"/>
    </row>
    <row r="112" s="1" customFormat="1" ht="15" customHeight="1" spans="1:16">
      <c r="A112" s="12">
        <v>135</v>
      </c>
      <c r="B112" s="13">
        <v>733</v>
      </c>
      <c r="C112" s="14" t="s">
        <v>143</v>
      </c>
      <c r="D112" s="15" t="s">
        <v>115</v>
      </c>
      <c r="E112" s="21" t="s">
        <v>38</v>
      </c>
      <c r="F112" s="23"/>
      <c r="G112" s="18"/>
      <c r="H112" s="17" t="s">
        <v>19</v>
      </c>
      <c r="I112" s="17"/>
      <c r="J112" s="38">
        <v>6100</v>
      </c>
      <c r="K112" s="36">
        <f t="shared" si="2"/>
        <v>0.245901639344262</v>
      </c>
      <c r="L112" s="37">
        <v>1500</v>
      </c>
      <c r="M112" s="12">
        <v>4350</v>
      </c>
      <c r="N112" s="35">
        <f t="shared" si="3"/>
        <v>0.32183908045977</v>
      </c>
      <c r="O112" s="13">
        <v>1400</v>
      </c>
      <c r="P112" s="37"/>
    </row>
    <row r="113" s="1" customFormat="1" ht="15" customHeight="1" spans="1:16">
      <c r="A113" s="12">
        <v>95</v>
      </c>
      <c r="B113" s="13">
        <v>112415</v>
      </c>
      <c r="C113" s="14" t="s">
        <v>144</v>
      </c>
      <c r="D113" s="15" t="s">
        <v>115</v>
      </c>
      <c r="E113" s="21" t="s">
        <v>27</v>
      </c>
      <c r="F113" s="23"/>
      <c r="G113" s="18"/>
      <c r="H113" s="13" t="s">
        <v>19</v>
      </c>
      <c r="I113" s="17"/>
      <c r="J113" s="38">
        <v>6500</v>
      </c>
      <c r="K113" s="36">
        <f t="shared" si="2"/>
        <v>0.242307692307692</v>
      </c>
      <c r="L113" s="37">
        <v>1575</v>
      </c>
      <c r="M113" s="12">
        <v>4450</v>
      </c>
      <c r="N113" s="35">
        <f t="shared" si="3"/>
        <v>0.298876404494382</v>
      </c>
      <c r="O113" s="13">
        <v>1330</v>
      </c>
      <c r="P113" s="37"/>
    </row>
    <row r="114" s="1" customFormat="1" ht="15" customHeight="1" spans="1:16">
      <c r="A114" s="12">
        <v>103</v>
      </c>
      <c r="B114" s="13">
        <v>549</v>
      </c>
      <c r="C114" s="14" t="s">
        <v>145</v>
      </c>
      <c r="D114" s="15" t="s">
        <v>115</v>
      </c>
      <c r="E114" s="21" t="s">
        <v>33</v>
      </c>
      <c r="F114" s="23"/>
      <c r="G114" s="18"/>
      <c r="H114" s="13" t="s">
        <v>19</v>
      </c>
      <c r="I114" s="17"/>
      <c r="J114" s="38">
        <v>5500</v>
      </c>
      <c r="K114" s="36">
        <f t="shared" si="2"/>
        <v>0.283636363636364</v>
      </c>
      <c r="L114" s="37">
        <v>1560</v>
      </c>
      <c r="M114" s="12">
        <v>4150</v>
      </c>
      <c r="N114" s="35">
        <f t="shared" si="3"/>
        <v>0.32289156626506</v>
      </c>
      <c r="O114" s="13">
        <v>1340</v>
      </c>
      <c r="P114" s="37"/>
    </row>
    <row r="115" s="1" customFormat="1" ht="15" customHeight="1" spans="1:16">
      <c r="A115" s="12">
        <v>107</v>
      </c>
      <c r="B115" s="13">
        <v>351</v>
      </c>
      <c r="C115" s="14" t="s">
        <v>146</v>
      </c>
      <c r="D115" s="15" t="s">
        <v>115</v>
      </c>
      <c r="E115" s="21" t="s">
        <v>33</v>
      </c>
      <c r="F115" s="23"/>
      <c r="G115" s="18"/>
      <c r="H115" s="17" t="s">
        <v>19</v>
      </c>
      <c r="I115" s="17"/>
      <c r="J115" s="38">
        <v>5500</v>
      </c>
      <c r="K115" s="36">
        <f t="shared" si="2"/>
        <v>0.263636363636364</v>
      </c>
      <c r="L115" s="37">
        <v>1450</v>
      </c>
      <c r="M115" s="12">
        <v>4150</v>
      </c>
      <c r="N115" s="35">
        <f t="shared" si="3"/>
        <v>0.32289156626506</v>
      </c>
      <c r="O115" s="13">
        <v>1340</v>
      </c>
      <c r="P115" s="37"/>
    </row>
    <row r="116" s="1" customFormat="1" ht="15" customHeight="1" spans="1:16">
      <c r="A116" s="12">
        <v>68</v>
      </c>
      <c r="B116" s="13">
        <v>114848</v>
      </c>
      <c r="C116" s="14" t="s">
        <v>147</v>
      </c>
      <c r="D116" s="15" t="s">
        <v>73</v>
      </c>
      <c r="E116" s="21" t="s">
        <v>23</v>
      </c>
      <c r="F116" s="24"/>
      <c r="G116" s="19"/>
      <c r="H116" s="13" t="s">
        <v>19</v>
      </c>
      <c r="I116" s="17" t="s">
        <v>108</v>
      </c>
      <c r="J116" s="38">
        <v>5200</v>
      </c>
      <c r="K116" s="36">
        <f t="shared" si="2"/>
        <v>0.278846153846154</v>
      </c>
      <c r="L116" s="37">
        <v>1450</v>
      </c>
      <c r="M116" s="12">
        <v>4450</v>
      </c>
      <c r="N116" s="35">
        <f t="shared" si="3"/>
        <v>0.278651685393258</v>
      </c>
      <c r="O116" s="13">
        <v>1240</v>
      </c>
      <c r="P116" s="37"/>
    </row>
    <row r="117" s="1" customFormat="1" ht="15" customHeight="1" spans="1:16">
      <c r="A117" s="12">
        <v>72</v>
      </c>
      <c r="B117" s="13">
        <v>727</v>
      </c>
      <c r="C117" s="20" t="s">
        <v>148</v>
      </c>
      <c r="D117" s="15" t="s">
        <v>115</v>
      </c>
      <c r="E117" s="21" t="s">
        <v>27</v>
      </c>
      <c r="F117" s="22">
        <v>1000</v>
      </c>
      <c r="G117" s="22">
        <v>20</v>
      </c>
      <c r="H117" s="13" t="s">
        <v>19</v>
      </c>
      <c r="I117" s="17"/>
      <c r="J117" s="38">
        <v>5880</v>
      </c>
      <c r="K117" s="36">
        <f t="shared" si="2"/>
        <v>0.263605442176871</v>
      </c>
      <c r="L117" s="37">
        <v>1550</v>
      </c>
      <c r="M117" s="12">
        <v>4150</v>
      </c>
      <c r="N117" s="35">
        <f t="shared" si="3"/>
        <v>0.332048192771084</v>
      </c>
      <c r="O117" s="13">
        <v>1378</v>
      </c>
      <c r="P117" s="37"/>
    </row>
    <row r="118" s="1" customFormat="1" ht="15" customHeight="1" spans="1:16">
      <c r="A118" s="12">
        <v>101</v>
      </c>
      <c r="B118" s="13">
        <v>102567</v>
      </c>
      <c r="C118" s="20" t="s">
        <v>149</v>
      </c>
      <c r="D118" s="15" t="s">
        <v>115</v>
      </c>
      <c r="E118" s="21" t="s">
        <v>38</v>
      </c>
      <c r="F118" s="23"/>
      <c r="G118" s="23"/>
      <c r="H118" s="17" t="s">
        <v>19</v>
      </c>
      <c r="I118" s="17"/>
      <c r="J118" s="38">
        <v>5500</v>
      </c>
      <c r="K118" s="36">
        <f t="shared" si="2"/>
        <v>0.281818181818182</v>
      </c>
      <c r="L118" s="37">
        <v>1550</v>
      </c>
      <c r="M118" s="12">
        <v>4150</v>
      </c>
      <c r="N118" s="35">
        <f t="shared" si="3"/>
        <v>0.32289156626506</v>
      </c>
      <c r="O118" s="13">
        <v>1340</v>
      </c>
      <c r="P118" s="37"/>
    </row>
    <row r="119" s="1" customFormat="1" ht="15" customHeight="1" spans="1:16">
      <c r="A119" s="12">
        <v>98</v>
      </c>
      <c r="B119" s="13">
        <v>371</v>
      </c>
      <c r="C119" s="20" t="s">
        <v>150</v>
      </c>
      <c r="D119" s="15" t="s">
        <v>115</v>
      </c>
      <c r="E119" s="21" t="s">
        <v>38</v>
      </c>
      <c r="F119" s="23"/>
      <c r="G119" s="23"/>
      <c r="H119" s="13" t="s">
        <v>19</v>
      </c>
      <c r="I119" s="17"/>
      <c r="J119" s="38">
        <v>5200</v>
      </c>
      <c r="K119" s="36">
        <f t="shared" si="2"/>
        <v>0.298076923076923</v>
      </c>
      <c r="L119" s="37">
        <v>1550</v>
      </c>
      <c r="M119" s="12">
        <v>4150</v>
      </c>
      <c r="N119" s="35">
        <f t="shared" si="3"/>
        <v>0.332048192771084</v>
      </c>
      <c r="O119" s="13">
        <v>1378</v>
      </c>
      <c r="P119" s="37"/>
    </row>
    <row r="120" s="1" customFormat="1" ht="15" customHeight="1" spans="1:16">
      <c r="A120" s="12">
        <v>127</v>
      </c>
      <c r="B120" s="13">
        <v>720</v>
      </c>
      <c r="C120" s="20" t="s">
        <v>151</v>
      </c>
      <c r="D120" s="15" t="s">
        <v>115</v>
      </c>
      <c r="E120" s="21" t="s">
        <v>33</v>
      </c>
      <c r="F120" s="23"/>
      <c r="G120" s="23"/>
      <c r="H120" s="13" t="s">
        <v>19</v>
      </c>
      <c r="I120" s="17"/>
      <c r="J120" s="38">
        <v>5800</v>
      </c>
      <c r="K120" s="36">
        <f t="shared" si="2"/>
        <v>0.263793103448276</v>
      </c>
      <c r="L120" s="37">
        <v>1530</v>
      </c>
      <c r="M120" s="12">
        <v>4850</v>
      </c>
      <c r="N120" s="35">
        <f t="shared" si="3"/>
        <v>0.255670103092783</v>
      </c>
      <c r="O120" s="13">
        <v>1240</v>
      </c>
      <c r="P120" s="37"/>
    </row>
    <row r="121" s="1" customFormat="1" ht="15" customHeight="1" spans="1:16">
      <c r="A121" s="12">
        <v>69</v>
      </c>
      <c r="B121" s="13">
        <v>573</v>
      </c>
      <c r="C121" s="20" t="s">
        <v>152</v>
      </c>
      <c r="D121" s="15" t="s">
        <v>73</v>
      </c>
      <c r="E121" s="21" t="s">
        <v>38</v>
      </c>
      <c r="F121" s="23"/>
      <c r="G121" s="23"/>
      <c r="H121" s="13" t="s">
        <v>19</v>
      </c>
      <c r="I121" s="17"/>
      <c r="J121" s="38">
        <v>5100</v>
      </c>
      <c r="K121" s="36">
        <f t="shared" si="2"/>
        <v>0.299607843137255</v>
      </c>
      <c r="L121" s="37">
        <v>1528</v>
      </c>
      <c r="M121" s="12">
        <v>4350</v>
      </c>
      <c r="N121" s="35">
        <f t="shared" si="3"/>
        <v>0.331034482758621</v>
      </c>
      <c r="O121" s="13">
        <v>1440</v>
      </c>
      <c r="P121" s="37"/>
    </row>
    <row r="122" s="1" customFormat="1" ht="15" customHeight="1" spans="1:16">
      <c r="A122" s="12">
        <v>83</v>
      </c>
      <c r="B122" s="13">
        <v>118151</v>
      </c>
      <c r="C122" s="20" t="s">
        <v>153</v>
      </c>
      <c r="D122" s="15" t="s">
        <v>73</v>
      </c>
      <c r="E122" s="21" t="s">
        <v>27</v>
      </c>
      <c r="F122" s="24"/>
      <c r="G122" s="24"/>
      <c r="H122" s="13" t="s">
        <v>19</v>
      </c>
      <c r="I122" s="17"/>
      <c r="J122" s="38">
        <v>7000</v>
      </c>
      <c r="K122" s="36">
        <f t="shared" si="2"/>
        <v>0.216857142857143</v>
      </c>
      <c r="L122" s="37">
        <v>1518</v>
      </c>
      <c r="M122" s="12">
        <v>4250</v>
      </c>
      <c r="N122" s="35">
        <f t="shared" si="3"/>
        <v>0.322352941176471</v>
      </c>
      <c r="O122" s="13">
        <v>1370</v>
      </c>
      <c r="P122" s="37"/>
    </row>
    <row r="123" s="1" customFormat="1" ht="15" customHeight="1" spans="1:16">
      <c r="A123" s="12">
        <v>109</v>
      </c>
      <c r="B123" s="13">
        <v>102564</v>
      </c>
      <c r="C123" s="14" t="s">
        <v>154</v>
      </c>
      <c r="D123" s="15" t="s">
        <v>115</v>
      </c>
      <c r="E123" s="21" t="s">
        <v>33</v>
      </c>
      <c r="F123" s="22">
        <v>1000</v>
      </c>
      <c r="G123" s="22">
        <v>21</v>
      </c>
      <c r="H123" s="13" t="s">
        <v>19</v>
      </c>
      <c r="I123" s="17"/>
      <c r="J123" s="38">
        <v>5800</v>
      </c>
      <c r="K123" s="36">
        <f t="shared" si="2"/>
        <v>0.261024137931035</v>
      </c>
      <c r="L123" s="37">
        <v>1513.94</v>
      </c>
      <c r="M123" s="12">
        <v>4150</v>
      </c>
      <c r="N123" s="35">
        <f t="shared" si="3"/>
        <v>0.293012048192771</v>
      </c>
      <c r="O123" s="13">
        <v>1216</v>
      </c>
      <c r="P123" s="37"/>
    </row>
    <row r="124" s="1" customFormat="1" ht="15" customHeight="1" spans="1:16">
      <c r="A124" s="12">
        <v>73</v>
      </c>
      <c r="B124" s="40">
        <v>113023</v>
      </c>
      <c r="C124" s="14" t="s">
        <v>155</v>
      </c>
      <c r="D124" s="15" t="s">
        <v>115</v>
      </c>
      <c r="E124" s="21" t="s">
        <v>18</v>
      </c>
      <c r="F124" s="23"/>
      <c r="G124" s="23"/>
      <c r="H124" s="17" t="s">
        <v>19</v>
      </c>
      <c r="I124" s="17" t="s">
        <v>108</v>
      </c>
      <c r="J124" s="38">
        <v>5800</v>
      </c>
      <c r="K124" s="36">
        <f t="shared" si="2"/>
        <v>0.260344827586207</v>
      </c>
      <c r="L124" s="37">
        <v>1510</v>
      </c>
      <c r="M124" s="12">
        <v>4350</v>
      </c>
      <c r="N124" s="35">
        <f t="shared" si="3"/>
        <v>0.31264367816092</v>
      </c>
      <c r="O124" s="13">
        <v>1360</v>
      </c>
      <c r="P124" s="37"/>
    </row>
    <row r="125" s="1" customFormat="1" ht="15" customHeight="1" spans="1:16">
      <c r="A125" s="12">
        <v>102</v>
      </c>
      <c r="B125" s="13">
        <v>119622</v>
      </c>
      <c r="C125" s="14" t="s">
        <v>156</v>
      </c>
      <c r="D125" s="15" t="s">
        <v>73</v>
      </c>
      <c r="E125" s="21" t="s">
        <v>18</v>
      </c>
      <c r="F125" s="23"/>
      <c r="G125" s="23"/>
      <c r="H125" s="13" t="s">
        <v>19</v>
      </c>
      <c r="I125" s="17" t="s">
        <v>108</v>
      </c>
      <c r="J125" s="38">
        <v>5500</v>
      </c>
      <c r="K125" s="36">
        <f t="shared" si="2"/>
        <v>0.263636363636364</v>
      </c>
      <c r="L125" s="37">
        <v>1450</v>
      </c>
      <c r="M125" s="12">
        <v>4450</v>
      </c>
      <c r="N125" s="35">
        <f t="shared" si="3"/>
        <v>0.330561797752809</v>
      </c>
      <c r="O125" s="13">
        <v>1471</v>
      </c>
      <c r="P125" s="37"/>
    </row>
    <row r="126" s="1" customFormat="1" ht="17" customHeight="1" spans="1:16">
      <c r="A126" s="12">
        <v>108</v>
      </c>
      <c r="B126" s="13">
        <v>110378</v>
      </c>
      <c r="C126" s="14" t="s">
        <v>157</v>
      </c>
      <c r="D126" s="15" t="s">
        <v>115</v>
      </c>
      <c r="E126" s="21" t="s">
        <v>33</v>
      </c>
      <c r="F126" s="23"/>
      <c r="G126" s="23"/>
      <c r="H126" s="13" t="s">
        <v>19</v>
      </c>
      <c r="I126" s="17"/>
      <c r="J126" s="38">
        <v>5500</v>
      </c>
      <c r="K126" s="36">
        <f t="shared" si="2"/>
        <v>0.263636363636364</v>
      </c>
      <c r="L126" s="37">
        <v>1450</v>
      </c>
      <c r="M126" s="12">
        <v>4150</v>
      </c>
      <c r="N126" s="35">
        <f t="shared" si="3"/>
        <v>0.32289156626506</v>
      </c>
      <c r="O126" s="13">
        <v>1340</v>
      </c>
      <c r="P126" s="37"/>
    </row>
    <row r="127" s="1" customFormat="1" ht="18" customHeight="1" spans="1:16">
      <c r="A127" s="12">
        <v>94</v>
      </c>
      <c r="B127" s="13">
        <v>102479</v>
      </c>
      <c r="C127" s="14" t="s">
        <v>158</v>
      </c>
      <c r="D127" s="15" t="s">
        <v>115</v>
      </c>
      <c r="E127" s="21" t="s">
        <v>44</v>
      </c>
      <c r="F127" s="23"/>
      <c r="G127" s="23"/>
      <c r="H127" s="13" t="s">
        <v>19</v>
      </c>
      <c r="I127" s="17"/>
      <c r="J127" s="38">
        <v>5800</v>
      </c>
      <c r="K127" s="36">
        <f t="shared" si="2"/>
        <v>0.251724137931034</v>
      </c>
      <c r="L127" s="37">
        <v>1460</v>
      </c>
      <c r="M127" s="12">
        <v>4150</v>
      </c>
      <c r="N127" s="35">
        <f t="shared" si="3"/>
        <v>0.320481927710843</v>
      </c>
      <c r="O127" s="13">
        <v>1330</v>
      </c>
      <c r="P127" s="37"/>
    </row>
    <row r="128" s="1" customFormat="1" ht="18" customHeight="1" spans="1:16">
      <c r="A128" s="12">
        <v>71</v>
      </c>
      <c r="B128" s="13">
        <v>123007</v>
      </c>
      <c r="C128" s="14" t="s">
        <v>159</v>
      </c>
      <c r="D128" s="15" t="s">
        <v>115</v>
      </c>
      <c r="E128" s="21" t="s">
        <v>33</v>
      </c>
      <c r="F128" s="24"/>
      <c r="G128" s="24"/>
      <c r="H128" s="13" t="s">
        <v>19</v>
      </c>
      <c r="I128" s="17"/>
      <c r="J128" s="38">
        <v>5000</v>
      </c>
      <c r="K128" s="36">
        <f t="shared" si="2"/>
        <v>0.28</v>
      </c>
      <c r="L128" s="37">
        <v>1400</v>
      </c>
      <c r="M128" s="12">
        <v>3650</v>
      </c>
      <c r="N128" s="35">
        <f t="shared" si="3"/>
        <v>0.326027397260274</v>
      </c>
      <c r="O128" s="13">
        <v>1190</v>
      </c>
      <c r="P128" s="37"/>
    </row>
    <row r="129" s="1" customFormat="1" ht="18" customHeight="1" spans="1:16">
      <c r="A129" s="12">
        <v>96</v>
      </c>
      <c r="B129" s="13">
        <v>104838</v>
      </c>
      <c r="C129" s="20" t="s">
        <v>160</v>
      </c>
      <c r="D129" s="15" t="s">
        <v>115</v>
      </c>
      <c r="E129" s="21" t="s">
        <v>71</v>
      </c>
      <c r="F129" s="22">
        <v>1000</v>
      </c>
      <c r="G129" s="22">
        <v>22</v>
      </c>
      <c r="H129" s="17" t="s">
        <v>19</v>
      </c>
      <c r="I129" s="17"/>
      <c r="J129" s="38">
        <v>5800</v>
      </c>
      <c r="K129" s="36">
        <f t="shared" si="2"/>
        <v>0.237241379310345</v>
      </c>
      <c r="L129" s="37">
        <v>1376</v>
      </c>
      <c r="M129" s="12">
        <v>4150</v>
      </c>
      <c r="N129" s="35">
        <f t="shared" si="3"/>
        <v>0.28578313253012</v>
      </c>
      <c r="O129" s="13">
        <v>1186</v>
      </c>
      <c r="P129" s="37"/>
    </row>
    <row r="130" s="1" customFormat="1" ht="17" customHeight="1" spans="1:16">
      <c r="A130" s="12">
        <v>80</v>
      </c>
      <c r="B130" s="13">
        <v>119262</v>
      </c>
      <c r="C130" s="20" t="s">
        <v>161</v>
      </c>
      <c r="D130" s="15" t="s">
        <v>115</v>
      </c>
      <c r="E130" s="21" t="s">
        <v>44</v>
      </c>
      <c r="F130" s="23"/>
      <c r="G130" s="23"/>
      <c r="H130" s="13" t="s">
        <v>19</v>
      </c>
      <c r="I130" s="17"/>
      <c r="J130" s="38">
        <v>5500</v>
      </c>
      <c r="K130" s="36">
        <f t="shared" si="2"/>
        <v>0.245478181818182</v>
      </c>
      <c r="L130" s="37">
        <v>1350.13</v>
      </c>
      <c r="M130" s="12">
        <v>3750</v>
      </c>
      <c r="N130" s="35">
        <f t="shared" si="3"/>
        <v>0.307733333333333</v>
      </c>
      <c r="O130" s="13">
        <v>1154</v>
      </c>
      <c r="P130" s="37"/>
    </row>
    <row r="131" s="1" customFormat="1" ht="17" customHeight="1" spans="1:16">
      <c r="A131" s="12">
        <v>79</v>
      </c>
      <c r="B131" s="13">
        <v>104429</v>
      </c>
      <c r="C131" s="20" t="s">
        <v>162</v>
      </c>
      <c r="D131" s="15" t="s">
        <v>115</v>
      </c>
      <c r="E131" s="13" t="s">
        <v>23</v>
      </c>
      <c r="F131" s="23"/>
      <c r="G131" s="23"/>
      <c r="H131" s="13" t="s">
        <v>19</v>
      </c>
      <c r="I131" s="17"/>
      <c r="J131" s="38">
        <v>5800</v>
      </c>
      <c r="K131" s="36">
        <f t="shared" ref="K131:K148" si="4">L131/J131</f>
        <v>0.241379310344828</v>
      </c>
      <c r="L131" s="37">
        <v>1400</v>
      </c>
      <c r="M131" s="12">
        <v>4150</v>
      </c>
      <c r="N131" s="35">
        <f t="shared" ref="N131:N148" si="5">O131/M131</f>
        <v>0.274698795180723</v>
      </c>
      <c r="O131" s="13">
        <v>1140</v>
      </c>
      <c r="P131" s="37"/>
    </row>
    <row r="132" s="1" customFormat="1" ht="15" customHeight="1" spans="1:16">
      <c r="A132" s="12">
        <v>112</v>
      </c>
      <c r="B132" s="13">
        <v>56</v>
      </c>
      <c r="C132" s="20" t="s">
        <v>163</v>
      </c>
      <c r="D132" s="15" t="s">
        <v>115</v>
      </c>
      <c r="E132" s="13" t="s">
        <v>71</v>
      </c>
      <c r="F132" s="23"/>
      <c r="G132" s="23"/>
      <c r="H132" s="13" t="s">
        <v>19</v>
      </c>
      <c r="I132" s="17"/>
      <c r="J132" s="38">
        <v>5000</v>
      </c>
      <c r="K132" s="36">
        <f t="shared" si="4"/>
        <v>0.268</v>
      </c>
      <c r="L132" s="37">
        <v>1340</v>
      </c>
      <c r="M132" s="12">
        <v>3850</v>
      </c>
      <c r="N132" s="35">
        <f t="shared" si="5"/>
        <v>0.307792207792208</v>
      </c>
      <c r="O132" s="13">
        <v>1185</v>
      </c>
      <c r="P132" s="37"/>
    </row>
    <row r="133" s="1" customFormat="1" ht="15" customHeight="1" spans="1:16">
      <c r="A133" s="12">
        <v>77</v>
      </c>
      <c r="B133" s="13">
        <v>104430</v>
      </c>
      <c r="C133" s="20" t="s">
        <v>164</v>
      </c>
      <c r="D133" s="15" t="s">
        <v>115</v>
      </c>
      <c r="E133" s="13" t="s">
        <v>23</v>
      </c>
      <c r="F133" s="23"/>
      <c r="G133" s="23"/>
      <c r="H133" s="17" t="s">
        <v>19</v>
      </c>
      <c r="I133" s="17"/>
      <c r="J133" s="38">
        <v>5200</v>
      </c>
      <c r="K133" s="36">
        <f t="shared" si="4"/>
        <v>0.253846153846154</v>
      </c>
      <c r="L133" s="37">
        <v>1320</v>
      </c>
      <c r="M133" s="12">
        <v>3750</v>
      </c>
      <c r="N133" s="35">
        <f t="shared" si="5"/>
        <v>0.316266666666667</v>
      </c>
      <c r="O133" s="13">
        <v>1186</v>
      </c>
      <c r="P133" s="37"/>
    </row>
    <row r="134" s="1" customFormat="1" ht="15" customHeight="1" spans="1:16">
      <c r="A134" s="12">
        <v>81</v>
      </c>
      <c r="B134" s="13">
        <v>52</v>
      </c>
      <c r="C134" s="20" t="s">
        <v>165</v>
      </c>
      <c r="D134" s="15" t="s">
        <v>115</v>
      </c>
      <c r="E134" s="13" t="s">
        <v>71</v>
      </c>
      <c r="F134" s="24"/>
      <c r="G134" s="24"/>
      <c r="H134" s="13" t="s">
        <v>19</v>
      </c>
      <c r="I134" s="17"/>
      <c r="J134" s="38">
        <v>4800</v>
      </c>
      <c r="K134" s="36">
        <f t="shared" si="4"/>
        <v>0.270833333333333</v>
      </c>
      <c r="L134" s="37">
        <v>1300</v>
      </c>
      <c r="M134" s="12">
        <v>3150</v>
      </c>
      <c r="N134" s="35">
        <f t="shared" si="5"/>
        <v>0.339047619047619</v>
      </c>
      <c r="O134" s="13">
        <v>1068</v>
      </c>
      <c r="P134" s="37"/>
    </row>
    <row r="135" s="1" customFormat="1" ht="15" customHeight="1" spans="1:16">
      <c r="A135" s="12">
        <v>65</v>
      </c>
      <c r="B135" s="13">
        <v>113298</v>
      </c>
      <c r="C135" s="14" t="s">
        <v>166</v>
      </c>
      <c r="D135" s="15" t="s">
        <v>115</v>
      </c>
      <c r="E135" s="13" t="s">
        <v>23</v>
      </c>
      <c r="F135" s="22">
        <v>1000</v>
      </c>
      <c r="G135" s="22">
        <v>23</v>
      </c>
      <c r="H135" s="13" t="s">
        <v>19</v>
      </c>
      <c r="I135" s="17"/>
      <c r="J135" s="38">
        <v>4500</v>
      </c>
      <c r="K135" s="36">
        <f t="shared" si="4"/>
        <v>0.277777777777778</v>
      </c>
      <c r="L135" s="37">
        <v>1250</v>
      </c>
      <c r="M135" s="12">
        <v>3150</v>
      </c>
      <c r="N135" s="35">
        <f t="shared" si="5"/>
        <v>0.321269841269841</v>
      </c>
      <c r="O135" s="13">
        <v>1012</v>
      </c>
      <c r="P135" s="37"/>
    </row>
    <row r="136" s="1" customFormat="1" ht="15" customHeight="1" spans="1:16">
      <c r="A136" s="12">
        <v>76</v>
      </c>
      <c r="B136" s="13">
        <v>106568</v>
      </c>
      <c r="C136" s="14" t="s">
        <v>167</v>
      </c>
      <c r="D136" s="15" t="s">
        <v>115</v>
      </c>
      <c r="E136" s="13" t="s">
        <v>23</v>
      </c>
      <c r="F136" s="23"/>
      <c r="G136" s="23"/>
      <c r="H136" s="13" t="s">
        <v>19</v>
      </c>
      <c r="I136" s="17"/>
      <c r="J136" s="38">
        <v>4800</v>
      </c>
      <c r="K136" s="36">
        <f t="shared" si="4"/>
        <v>0.254166666666667</v>
      </c>
      <c r="L136" s="37">
        <v>1220</v>
      </c>
      <c r="M136" s="12">
        <v>3250</v>
      </c>
      <c r="N136" s="35">
        <f t="shared" si="5"/>
        <v>0.301538461538462</v>
      </c>
      <c r="O136" s="13">
        <v>980</v>
      </c>
      <c r="P136" s="37"/>
    </row>
    <row r="137" s="1" customFormat="1" ht="15" customHeight="1" spans="1:16">
      <c r="A137" s="12">
        <v>104</v>
      </c>
      <c r="B137" s="13">
        <v>752</v>
      </c>
      <c r="C137" s="14" t="s">
        <v>168</v>
      </c>
      <c r="D137" s="15" t="s">
        <v>115</v>
      </c>
      <c r="E137" s="13" t="s">
        <v>27</v>
      </c>
      <c r="F137" s="23"/>
      <c r="G137" s="23"/>
      <c r="H137" s="13" t="s">
        <v>19</v>
      </c>
      <c r="I137" s="17"/>
      <c r="J137" s="38">
        <v>5500</v>
      </c>
      <c r="K137" s="36">
        <f t="shared" si="4"/>
        <v>0.227272727272727</v>
      </c>
      <c r="L137" s="37">
        <v>1250</v>
      </c>
      <c r="M137" s="12">
        <v>3350</v>
      </c>
      <c r="N137" s="35">
        <f t="shared" si="5"/>
        <v>0.328358208955224</v>
      </c>
      <c r="O137" s="13">
        <v>1100</v>
      </c>
      <c r="P137" s="37"/>
    </row>
    <row r="138" s="1" customFormat="1" ht="15" customHeight="1" spans="1:16">
      <c r="A138" s="12">
        <v>64</v>
      </c>
      <c r="B138" s="13">
        <v>122686</v>
      </c>
      <c r="C138" s="14" t="s">
        <v>169</v>
      </c>
      <c r="D138" s="15" t="s">
        <v>115</v>
      </c>
      <c r="E138" s="13" t="s">
        <v>33</v>
      </c>
      <c r="F138" s="23"/>
      <c r="G138" s="23"/>
      <c r="H138" s="13" t="s">
        <v>19</v>
      </c>
      <c r="I138" s="17"/>
      <c r="J138" s="38">
        <v>4500</v>
      </c>
      <c r="K138" s="36">
        <f t="shared" si="4"/>
        <v>0.263555555555556</v>
      </c>
      <c r="L138" s="37">
        <v>1186</v>
      </c>
      <c r="M138" s="12">
        <v>3150</v>
      </c>
      <c r="N138" s="35">
        <f t="shared" si="5"/>
        <v>0.33015873015873</v>
      </c>
      <c r="O138" s="13">
        <v>1040</v>
      </c>
      <c r="P138" s="37"/>
    </row>
    <row r="139" s="1" customFormat="1" ht="15" customHeight="1" spans="1:16">
      <c r="A139" s="12">
        <v>66</v>
      </c>
      <c r="B139" s="12">
        <v>128640</v>
      </c>
      <c r="C139" s="43" t="s">
        <v>170</v>
      </c>
      <c r="D139" s="15" t="s">
        <v>115</v>
      </c>
      <c r="E139" s="13" t="s">
        <v>27</v>
      </c>
      <c r="F139" s="23"/>
      <c r="G139" s="23"/>
      <c r="H139" s="17" t="s">
        <v>19</v>
      </c>
      <c r="I139" s="17"/>
      <c r="J139" s="38">
        <v>4500</v>
      </c>
      <c r="K139" s="36">
        <f t="shared" si="4"/>
        <v>0.255555555555556</v>
      </c>
      <c r="L139" s="37">
        <v>1150</v>
      </c>
      <c r="M139" s="12">
        <v>3150</v>
      </c>
      <c r="N139" s="35">
        <f t="shared" si="5"/>
        <v>0.33015873015873</v>
      </c>
      <c r="O139" s="13">
        <v>1040</v>
      </c>
      <c r="P139" s="37"/>
    </row>
    <row r="140" s="1" customFormat="1" ht="15" customHeight="1" spans="1:16">
      <c r="A140" s="12">
        <v>63</v>
      </c>
      <c r="B140" s="13">
        <v>115971</v>
      </c>
      <c r="C140" s="14" t="s">
        <v>171</v>
      </c>
      <c r="D140" s="15" t="s">
        <v>115</v>
      </c>
      <c r="E140" s="13" t="s">
        <v>23</v>
      </c>
      <c r="F140" s="23"/>
      <c r="G140" s="23"/>
      <c r="H140" s="13" t="s">
        <v>19</v>
      </c>
      <c r="I140" s="17"/>
      <c r="J140" s="38">
        <v>4500</v>
      </c>
      <c r="K140" s="36">
        <f t="shared" si="4"/>
        <v>0.253333333333333</v>
      </c>
      <c r="L140" s="37">
        <v>1140</v>
      </c>
      <c r="M140" s="12">
        <v>3150</v>
      </c>
      <c r="N140" s="35">
        <f t="shared" si="5"/>
        <v>0.33015873015873</v>
      </c>
      <c r="O140" s="13">
        <v>1040</v>
      </c>
      <c r="P140" s="37"/>
    </row>
    <row r="141" s="1" customFormat="1" ht="15" customHeight="1" spans="1:16">
      <c r="A141" s="12">
        <v>84</v>
      </c>
      <c r="B141" s="13">
        <v>117637</v>
      </c>
      <c r="C141" s="14" t="s">
        <v>172</v>
      </c>
      <c r="D141" s="15" t="s">
        <v>115</v>
      </c>
      <c r="E141" s="13" t="s">
        <v>33</v>
      </c>
      <c r="F141" s="24"/>
      <c r="G141" s="24"/>
      <c r="H141" s="17" t="s">
        <v>19</v>
      </c>
      <c r="I141" s="17"/>
      <c r="J141" s="38">
        <v>4700</v>
      </c>
      <c r="K141" s="36">
        <f t="shared" si="4"/>
        <v>0.23931914893617</v>
      </c>
      <c r="L141" s="37">
        <v>1124.8</v>
      </c>
      <c r="M141" s="12">
        <v>3150</v>
      </c>
      <c r="N141" s="35">
        <f t="shared" si="5"/>
        <v>0.339047619047619</v>
      </c>
      <c r="O141" s="13">
        <v>1068</v>
      </c>
      <c r="P141" s="37"/>
    </row>
    <row r="142" s="1" customFormat="1" ht="15" customHeight="1" spans="1:16">
      <c r="A142" s="12">
        <v>143</v>
      </c>
      <c r="B142" s="40">
        <v>143253</v>
      </c>
      <c r="C142" s="20" t="s">
        <v>173</v>
      </c>
      <c r="D142" s="15" t="s">
        <v>115</v>
      </c>
      <c r="E142" s="13" t="s">
        <v>23</v>
      </c>
      <c r="F142" s="22">
        <v>1000</v>
      </c>
      <c r="G142" s="22">
        <v>24</v>
      </c>
      <c r="H142" s="13" t="s">
        <v>19</v>
      </c>
      <c r="I142" s="17" t="s">
        <v>108</v>
      </c>
      <c r="J142" s="38">
        <v>5500</v>
      </c>
      <c r="K142" s="36">
        <f t="shared" si="4"/>
        <v>0.209090909090909</v>
      </c>
      <c r="L142" s="37">
        <v>1150</v>
      </c>
      <c r="M142" s="12">
        <v>4350</v>
      </c>
      <c r="N142" s="35">
        <f t="shared" si="5"/>
        <v>0.252873563218391</v>
      </c>
      <c r="O142" s="13">
        <v>1100</v>
      </c>
      <c r="P142" s="37"/>
    </row>
    <row r="143" s="1" customFormat="1" ht="15" customHeight="1" spans="1:16">
      <c r="A143" s="12">
        <v>74</v>
      </c>
      <c r="B143" s="40">
        <v>298747</v>
      </c>
      <c r="C143" s="20" t="s">
        <v>174</v>
      </c>
      <c r="D143" s="15" t="s">
        <v>115</v>
      </c>
      <c r="E143" s="13" t="s">
        <v>27</v>
      </c>
      <c r="F143" s="23"/>
      <c r="G143" s="23"/>
      <c r="H143" s="17" t="s">
        <v>19</v>
      </c>
      <c r="I143" s="17" t="s">
        <v>108</v>
      </c>
      <c r="J143" s="38">
        <v>4800</v>
      </c>
      <c r="K143" s="36">
        <f t="shared" si="4"/>
        <v>0.217708333333333</v>
      </c>
      <c r="L143" s="37">
        <v>1045</v>
      </c>
      <c r="M143" s="12">
        <v>3150</v>
      </c>
      <c r="N143" s="35">
        <f t="shared" si="5"/>
        <v>0.311111111111111</v>
      </c>
      <c r="O143" s="13">
        <v>980</v>
      </c>
      <c r="P143" s="37"/>
    </row>
    <row r="144" s="1" customFormat="1" spans="1:16">
      <c r="A144" s="12">
        <v>144</v>
      </c>
      <c r="B144" s="37">
        <v>301263</v>
      </c>
      <c r="C144" s="44" t="s">
        <v>175</v>
      </c>
      <c r="D144" s="15" t="s">
        <v>115</v>
      </c>
      <c r="E144" s="13" t="s">
        <v>23</v>
      </c>
      <c r="F144" s="23"/>
      <c r="G144" s="23"/>
      <c r="H144" s="13" t="s">
        <v>19</v>
      </c>
      <c r="I144" s="17" t="s">
        <v>108</v>
      </c>
      <c r="J144" s="38">
        <v>4500</v>
      </c>
      <c r="K144" s="36">
        <f t="shared" si="4"/>
        <v>0.211111111111111</v>
      </c>
      <c r="L144" s="37">
        <v>950</v>
      </c>
      <c r="M144" s="12">
        <v>3150</v>
      </c>
      <c r="N144" s="35">
        <f t="shared" si="5"/>
        <v>0.26984126984127</v>
      </c>
      <c r="O144" s="13">
        <v>850</v>
      </c>
      <c r="P144" s="37"/>
    </row>
    <row r="145" s="1" customFormat="1" spans="1:16">
      <c r="A145" s="12">
        <v>62</v>
      </c>
      <c r="B145" s="13">
        <v>118758</v>
      </c>
      <c r="C145" s="20" t="s">
        <v>176</v>
      </c>
      <c r="D145" s="15" t="s">
        <v>115</v>
      </c>
      <c r="E145" s="13" t="s">
        <v>44</v>
      </c>
      <c r="F145" s="23"/>
      <c r="G145" s="23"/>
      <c r="H145" s="13" t="s">
        <v>19</v>
      </c>
      <c r="I145" s="17"/>
      <c r="J145" s="38">
        <v>4500</v>
      </c>
      <c r="K145" s="36">
        <f t="shared" si="4"/>
        <v>0.211111111111111</v>
      </c>
      <c r="L145" s="37">
        <v>950</v>
      </c>
      <c r="M145" s="12">
        <v>3150</v>
      </c>
      <c r="N145" s="35">
        <f t="shared" si="5"/>
        <v>0.26984126984127</v>
      </c>
      <c r="O145" s="13">
        <v>850</v>
      </c>
      <c r="P145" s="37"/>
    </row>
    <row r="146" s="1" customFormat="1" spans="1:16">
      <c r="A146" s="12">
        <v>146</v>
      </c>
      <c r="B146" s="37">
        <v>116773</v>
      </c>
      <c r="C146" s="44" t="s">
        <v>177</v>
      </c>
      <c r="D146" s="15" t="s">
        <v>115</v>
      </c>
      <c r="E146" s="13" t="s">
        <v>18</v>
      </c>
      <c r="F146" s="23"/>
      <c r="G146" s="23"/>
      <c r="H146" s="13" t="s">
        <v>19</v>
      </c>
      <c r="I146" s="17" t="s">
        <v>178</v>
      </c>
      <c r="J146" s="38">
        <v>3500</v>
      </c>
      <c r="K146" s="36">
        <f t="shared" si="4"/>
        <v>0.271428571428571</v>
      </c>
      <c r="L146" s="37">
        <v>950</v>
      </c>
      <c r="M146" s="12">
        <v>3150</v>
      </c>
      <c r="N146" s="35">
        <f t="shared" si="5"/>
        <v>0.26984126984127</v>
      </c>
      <c r="O146" s="13">
        <v>850</v>
      </c>
      <c r="P146" s="37"/>
    </row>
    <row r="147" s="1" customFormat="1" ht="15" customHeight="1" spans="1:16">
      <c r="A147" s="12">
        <v>145</v>
      </c>
      <c r="B147" s="37">
        <v>302867</v>
      </c>
      <c r="C147" s="44" t="s">
        <v>179</v>
      </c>
      <c r="D147" s="15" t="s">
        <v>115</v>
      </c>
      <c r="E147" s="13" t="s">
        <v>44</v>
      </c>
      <c r="F147" s="23"/>
      <c r="G147" s="23"/>
      <c r="H147" s="17" t="s">
        <v>19</v>
      </c>
      <c r="I147" s="17" t="s">
        <v>178</v>
      </c>
      <c r="J147" s="38">
        <v>3500</v>
      </c>
      <c r="K147" s="36">
        <f t="shared" si="4"/>
        <v>0.271428571428571</v>
      </c>
      <c r="L147" s="37">
        <v>950</v>
      </c>
      <c r="M147" s="12">
        <v>3150</v>
      </c>
      <c r="N147" s="35">
        <f t="shared" si="5"/>
        <v>0.26984126984127</v>
      </c>
      <c r="O147" s="13">
        <v>850</v>
      </c>
      <c r="P147" s="37"/>
    </row>
    <row r="148" s="1" customFormat="1" spans="1:16">
      <c r="A148" s="12">
        <v>67</v>
      </c>
      <c r="B148" s="13">
        <v>339</v>
      </c>
      <c r="C148" s="20" t="s">
        <v>180</v>
      </c>
      <c r="D148" s="15" t="s">
        <v>115</v>
      </c>
      <c r="E148" s="13" t="s">
        <v>27</v>
      </c>
      <c r="F148" s="24"/>
      <c r="G148" s="24"/>
      <c r="H148" s="13" t="s">
        <v>19</v>
      </c>
      <c r="I148" s="17" t="s">
        <v>178</v>
      </c>
      <c r="J148" s="38">
        <v>3000</v>
      </c>
      <c r="K148" s="36">
        <f t="shared" si="4"/>
        <v>0.233333333333333</v>
      </c>
      <c r="L148" s="37">
        <v>700</v>
      </c>
      <c r="M148" s="12">
        <v>2150</v>
      </c>
      <c r="N148" s="35">
        <f t="shared" si="5"/>
        <v>0.302325581395349</v>
      </c>
      <c r="O148" s="13">
        <v>650</v>
      </c>
      <c r="P148" s="37"/>
    </row>
  </sheetData>
  <autoFilter xmlns:etc="http://www.wps.cn/officeDocument/2017/etCustomData" ref="A2:P148" etc:filterBottomFollowUsedRange="0">
    <sortState ref="A2:P148">
      <sortCondition ref="L2" descending="1"/>
    </sortState>
    <extLst/>
  </autoFilter>
  <mergeCells count="57">
    <mergeCell ref="A1:C1"/>
    <mergeCell ref="J1:L1"/>
    <mergeCell ref="M1:O1"/>
    <mergeCell ref="D1:D2"/>
    <mergeCell ref="E1:E2"/>
    <mergeCell ref="F1:F2"/>
    <mergeCell ref="F3:F8"/>
    <mergeCell ref="F9:F14"/>
    <mergeCell ref="F15:F20"/>
    <mergeCell ref="F21:F26"/>
    <mergeCell ref="F27:F32"/>
    <mergeCell ref="F33:F38"/>
    <mergeCell ref="F39:F44"/>
    <mergeCell ref="F45:F50"/>
    <mergeCell ref="F51:F56"/>
    <mergeCell ref="F57:F62"/>
    <mergeCell ref="F63:F68"/>
    <mergeCell ref="F69:F74"/>
    <mergeCell ref="F75:F80"/>
    <mergeCell ref="F81:F86"/>
    <mergeCell ref="F87:F92"/>
    <mergeCell ref="F93:F98"/>
    <mergeCell ref="F99:F104"/>
    <mergeCell ref="F105:F110"/>
    <mergeCell ref="F111:F116"/>
    <mergeCell ref="F117:F122"/>
    <mergeCell ref="F123:F128"/>
    <mergeCell ref="F129:F134"/>
    <mergeCell ref="F135:F141"/>
    <mergeCell ref="F142:F148"/>
    <mergeCell ref="G1:G2"/>
    <mergeCell ref="G3:G8"/>
    <mergeCell ref="G9:G14"/>
    <mergeCell ref="G15:G20"/>
    <mergeCell ref="G21:G26"/>
    <mergeCell ref="G27:G32"/>
    <mergeCell ref="G33:G38"/>
    <mergeCell ref="G39:G44"/>
    <mergeCell ref="G45:G50"/>
    <mergeCell ref="G51:G56"/>
    <mergeCell ref="G57:G62"/>
    <mergeCell ref="G63:G68"/>
    <mergeCell ref="G69:G74"/>
    <mergeCell ref="G75:G80"/>
    <mergeCell ref="G81:G86"/>
    <mergeCell ref="G87:G92"/>
    <mergeCell ref="G93:G98"/>
    <mergeCell ref="G99:G104"/>
    <mergeCell ref="G105:G110"/>
    <mergeCell ref="G111:G116"/>
    <mergeCell ref="G117:G122"/>
    <mergeCell ref="G123:G128"/>
    <mergeCell ref="G129:G134"/>
    <mergeCell ref="G135:G141"/>
    <mergeCell ref="G142:G148"/>
    <mergeCell ref="H1:H2"/>
    <mergeCell ref="I1:I2"/>
  </mergeCells>
  <conditionalFormatting sqref="B89">
    <cfRule type="duplicateValues" dxfId="0" priority="4"/>
  </conditionalFormatting>
  <conditionalFormatting sqref="B95">
    <cfRule type="duplicateValues" dxfId="0" priority="3"/>
  </conditionalFormatting>
  <conditionalFormatting sqref="B96">
    <cfRule type="duplicateValues" dxfId="0" priority="5"/>
  </conditionalFormatting>
  <conditionalFormatting sqref="B110">
    <cfRule type="duplicateValues" dxfId="0" priority="1"/>
  </conditionalFormatting>
  <conditionalFormatting sqref="B135">
    <cfRule type="duplicateValues" dxfId="0" priority="2"/>
  </conditionalFormatting>
  <pageMargins left="0.314583333333333" right="0.0388888888888889" top="0.511805555555556" bottom="0.590277777777778" header="0.5" footer="0.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48"/>
  <sheetViews>
    <sheetView tabSelected="1" zoomScale="110" zoomScaleNormal="110" topLeftCell="A121" workbookViewId="0">
      <pane xSplit="3" topLeftCell="W1" activePane="topRight" state="frozen"/>
      <selection/>
      <selection pane="topRight" activeCell="R17" sqref="R17"/>
    </sheetView>
  </sheetViews>
  <sheetFormatPr defaultColWidth="9" defaultRowHeight="15.75"/>
  <cols>
    <col min="1" max="1" width="9" style="1"/>
    <col min="2" max="2" width="10.5" style="1" customWidth="1"/>
    <col min="3" max="3" width="32.25" style="1" customWidth="1"/>
    <col min="4" max="7" width="9" style="1" customWidth="1"/>
    <col min="8" max="8" width="10.375" style="1" hidden="1" customWidth="1"/>
    <col min="9" max="9" width="18" style="46" hidden="1" customWidth="1"/>
    <col min="10" max="11" width="10.75" style="1" hidden="1" customWidth="1"/>
    <col min="12" max="13" width="12.625" style="2" hidden="1" customWidth="1"/>
    <col min="14" max="14" width="13.5" style="1" customWidth="1"/>
    <col min="15" max="15" width="10.125" style="1" customWidth="1"/>
    <col min="16" max="17" width="9" style="1"/>
    <col min="18" max="18" width="11.625" style="1" customWidth="1"/>
    <col min="19" max="19" width="10.675" style="1" customWidth="1"/>
    <col min="20" max="20" width="17.125" style="1" customWidth="1"/>
    <col min="21" max="21" width="12.625" style="1"/>
    <col min="22" max="22" width="9" style="45" customWidth="1"/>
    <col min="23" max="23" width="12.75" style="47" customWidth="1"/>
    <col min="24" max="25" width="12.75" style="1" customWidth="1"/>
    <col min="26" max="26" width="13.7416666666667" style="1" customWidth="1"/>
    <col min="27" max="28" width="15.5666666666667" style="1" customWidth="1"/>
    <col min="29" max="29" width="11.025" style="1" customWidth="1"/>
    <col min="30" max="30" width="10.7916666666667" style="1" customWidth="1"/>
    <col min="31" max="32" width="13.625" style="1" customWidth="1"/>
    <col min="33" max="33" width="10.225" style="1" customWidth="1"/>
    <col min="34" max="34" width="9.5" style="1" customWidth="1"/>
    <col min="35" max="16384" width="9" style="1"/>
  </cols>
  <sheetData>
    <row r="1" s="1" customFormat="1" ht="33" customHeight="1" spans="1:35">
      <c r="A1" s="4" t="s">
        <v>181</v>
      </c>
      <c r="B1" s="4"/>
      <c r="C1" s="4"/>
      <c r="D1" s="48" t="s">
        <v>1</v>
      </c>
      <c r="E1" s="6" t="s">
        <v>2</v>
      </c>
      <c r="F1" s="6" t="s">
        <v>3</v>
      </c>
      <c r="G1" s="6" t="s">
        <v>4</v>
      </c>
      <c r="H1" s="8" t="s">
        <v>5</v>
      </c>
      <c r="I1" s="6" t="s">
        <v>6</v>
      </c>
      <c r="J1" s="6" t="s">
        <v>7</v>
      </c>
      <c r="K1" s="6"/>
      <c r="L1" s="6"/>
      <c r="M1" s="6"/>
      <c r="N1" s="37"/>
      <c r="O1" s="37"/>
      <c r="P1" s="37"/>
      <c r="Q1" s="37"/>
      <c r="R1" s="37"/>
      <c r="S1" s="37"/>
      <c r="T1" s="37"/>
      <c r="U1" s="37"/>
      <c r="V1" s="44"/>
      <c r="W1" s="34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</row>
    <row r="2" s="1" customFormat="1" ht="64" customHeight="1" spans="1:35">
      <c r="A2" s="4" t="s">
        <v>9</v>
      </c>
      <c r="B2" s="6" t="s">
        <v>10</v>
      </c>
      <c r="C2" s="9" t="s">
        <v>11</v>
      </c>
      <c r="D2" s="48"/>
      <c r="E2" s="6"/>
      <c r="F2" s="6"/>
      <c r="G2" s="6"/>
      <c r="H2" s="8"/>
      <c r="I2" s="6"/>
      <c r="J2" s="28" t="s">
        <v>12</v>
      </c>
      <c r="K2" s="28" t="s">
        <v>13</v>
      </c>
      <c r="L2" s="28" t="s">
        <v>14</v>
      </c>
      <c r="M2" s="49" t="s">
        <v>182</v>
      </c>
      <c r="N2" s="50" t="s">
        <v>183</v>
      </c>
      <c r="O2" s="50" t="s">
        <v>184</v>
      </c>
      <c r="P2" s="50" t="s">
        <v>185</v>
      </c>
      <c r="Q2" s="50" t="s">
        <v>186</v>
      </c>
      <c r="R2" s="50" t="s">
        <v>187</v>
      </c>
      <c r="S2" s="50" t="s">
        <v>188</v>
      </c>
      <c r="T2" s="51" t="s">
        <v>189</v>
      </c>
      <c r="U2" s="50" t="s">
        <v>190</v>
      </c>
      <c r="V2" s="52" t="s">
        <v>191</v>
      </c>
      <c r="W2" s="53" t="s">
        <v>192</v>
      </c>
      <c r="X2" s="53" t="s">
        <v>193</v>
      </c>
      <c r="Y2" s="53" t="s">
        <v>194</v>
      </c>
      <c r="Z2" s="50" t="s">
        <v>195</v>
      </c>
      <c r="AA2" s="50" t="s">
        <v>196</v>
      </c>
      <c r="AB2" s="50" t="s">
        <v>197</v>
      </c>
      <c r="AC2" s="50" t="s">
        <v>198</v>
      </c>
      <c r="AD2" s="51" t="s">
        <v>199</v>
      </c>
      <c r="AE2" s="50" t="s">
        <v>200</v>
      </c>
      <c r="AF2" s="51" t="s">
        <v>201</v>
      </c>
      <c r="AG2" s="51" t="s">
        <v>202</v>
      </c>
      <c r="AH2" s="37" t="s">
        <v>203</v>
      </c>
      <c r="AI2" s="37" t="s">
        <v>204</v>
      </c>
    </row>
    <row r="3" s="1" customFormat="1" ht="28" customHeight="1" spans="1:35">
      <c r="A3" s="12">
        <v>1</v>
      </c>
      <c r="B3" s="13">
        <v>307</v>
      </c>
      <c r="C3" s="14" t="s">
        <v>16</v>
      </c>
      <c r="D3" s="15" t="s">
        <v>17</v>
      </c>
      <c r="E3" s="13" t="s">
        <v>18</v>
      </c>
      <c r="F3" s="17">
        <v>2000</v>
      </c>
      <c r="G3" s="17">
        <v>1</v>
      </c>
      <c r="H3" s="17" t="s">
        <v>19</v>
      </c>
      <c r="I3" s="17" t="s">
        <v>20</v>
      </c>
      <c r="J3" s="32">
        <v>40600</v>
      </c>
      <c r="K3" s="33">
        <f t="shared" ref="K3:K66" si="0">L3/J3</f>
        <v>0.327586206896552</v>
      </c>
      <c r="L3" s="34">
        <v>13300</v>
      </c>
      <c r="M3" s="34">
        <f>L3*4</f>
        <v>53200</v>
      </c>
      <c r="N3" s="37">
        <f>VLOOKUP(B3,[1]查询时间段分门店销售汇总!$B:$J,8,0)</f>
        <v>154802.65</v>
      </c>
      <c r="O3" s="37">
        <f>VLOOKUP(B3,[2]分门店合计补差!$A:$D,4,0)</f>
        <v>5097.6</v>
      </c>
      <c r="P3" s="37">
        <v>95085.8</v>
      </c>
      <c r="Q3" s="37"/>
      <c r="R3" s="37">
        <v>2400.422</v>
      </c>
      <c r="S3" s="37"/>
      <c r="T3" s="37">
        <f>N3+O3-P3-Q3-R3+S3</f>
        <v>62414.028</v>
      </c>
      <c r="U3" s="54">
        <f>T3/M3</f>
        <v>1.17319601503759</v>
      </c>
      <c r="V3" s="44">
        <v>666.8</v>
      </c>
      <c r="W3" s="34"/>
      <c r="X3" s="37">
        <f>VLOOKUP(B3,Sheet1!B:R,17,0)</f>
        <v>78397</v>
      </c>
      <c r="Y3" s="37">
        <f>VLOOKUP(B3,[4]查询时间段分门店销售汇总!$A:$K,10,0)</f>
        <v>32796.78</v>
      </c>
      <c r="Z3" s="55">
        <v>1124.3492</v>
      </c>
      <c r="AA3" s="55"/>
      <c r="AB3" s="55"/>
      <c r="AC3" s="55">
        <v>1615.625</v>
      </c>
      <c r="AD3" s="55">
        <f>Y3+Z3-AA3-AB3-AC3</f>
        <v>32305.5042</v>
      </c>
      <c r="AE3" s="55">
        <f>AD3+T3</f>
        <v>94719.5322</v>
      </c>
      <c r="AF3" s="56">
        <f>AE3/X3</f>
        <v>1.20820353074735</v>
      </c>
      <c r="AG3" s="57">
        <f>VLOOKUP(B3,[5]Sheet1!$A:$D,3,0)</f>
        <v>0.895248185483871</v>
      </c>
      <c r="AH3" s="37" t="str">
        <f>VLOOKUP(B3,[3]Sheet2!$D:$E,2,0)</f>
        <v>谭庆娟</v>
      </c>
      <c r="AI3" s="37" t="s">
        <v>205</v>
      </c>
    </row>
    <row r="4" s="1" customFormat="1" ht="16" customHeight="1" spans="1:35">
      <c r="A4" s="12">
        <v>2</v>
      </c>
      <c r="B4" s="13">
        <v>399</v>
      </c>
      <c r="C4" s="14" t="s">
        <v>21</v>
      </c>
      <c r="D4" s="15" t="s">
        <v>22</v>
      </c>
      <c r="E4" s="13" t="s">
        <v>23</v>
      </c>
      <c r="F4" s="17"/>
      <c r="G4" s="17"/>
      <c r="H4" s="17" t="s">
        <v>19</v>
      </c>
      <c r="I4" s="17"/>
      <c r="J4" s="38">
        <v>26000</v>
      </c>
      <c r="K4" s="36">
        <f t="shared" si="0"/>
        <v>0.291923076923077</v>
      </c>
      <c r="L4" s="37">
        <v>7590</v>
      </c>
      <c r="M4" s="37">
        <f t="shared" ref="M4:M35" si="1">L4*4</f>
        <v>30360</v>
      </c>
      <c r="N4" s="37">
        <f>VLOOKUP(B4,[1]查询时间段分门店销售汇总!$B:$J,8,0)</f>
        <v>26484.66</v>
      </c>
      <c r="O4" s="37">
        <f>VLOOKUP(B4,[2]分门店合计补差!$A:$D,4,0)</f>
        <v>320.64</v>
      </c>
      <c r="P4" s="37"/>
      <c r="Q4" s="37"/>
      <c r="R4" s="37"/>
      <c r="S4" s="37"/>
      <c r="T4" s="37">
        <f t="shared" ref="T4:T11" si="2">N4+O4-P4-Q4-R4+S4</f>
        <v>26805.3</v>
      </c>
      <c r="U4" s="54">
        <f t="shared" ref="U4:U35" si="3">T4/M4</f>
        <v>0.882915019762846</v>
      </c>
      <c r="V4" s="44"/>
      <c r="W4" s="34"/>
      <c r="X4" s="37">
        <f>VLOOKUP(B4,Sheet1!B:R,17,0)</f>
        <v>50361</v>
      </c>
      <c r="Y4" s="37">
        <f>VLOOKUP(B4,[4]查询时间段分门店销售汇总!$A:$K,10,0)</f>
        <v>19626.54</v>
      </c>
      <c r="Z4" s="55">
        <v>852.38</v>
      </c>
      <c r="AA4" s="55">
        <v>18.7</v>
      </c>
      <c r="AB4" s="55"/>
      <c r="AC4" s="55"/>
      <c r="AD4" s="55">
        <f t="shared" ref="AD4:AD35" si="4">Y4+Z4-AA4-AB4-AC4</f>
        <v>20460.22</v>
      </c>
      <c r="AE4" s="55">
        <f t="shared" ref="AE4:AE35" si="5">AD4+T4</f>
        <v>47265.52</v>
      </c>
      <c r="AF4" s="57">
        <f t="shared" ref="AF4:AF35" si="6">AE4/X4</f>
        <v>0.938534183197316</v>
      </c>
      <c r="AG4" s="57">
        <f>VLOOKUP(B4,[5]Sheet1!$A:$D,3,0)</f>
        <v>0.607320370606485</v>
      </c>
      <c r="AH4" s="37" t="str">
        <f>VLOOKUP(B4,[3]Sheet2!$D:$E,2,0)</f>
        <v>蒋雪琴</v>
      </c>
      <c r="AI4" s="37"/>
    </row>
    <row r="5" s="1" customFormat="1" spans="1:35">
      <c r="A5" s="12">
        <v>3</v>
      </c>
      <c r="B5" s="13">
        <v>337</v>
      </c>
      <c r="C5" s="14" t="s">
        <v>24</v>
      </c>
      <c r="D5" s="15" t="s">
        <v>22</v>
      </c>
      <c r="E5" s="13" t="s">
        <v>18</v>
      </c>
      <c r="F5" s="17"/>
      <c r="G5" s="17"/>
      <c r="H5" s="17" t="s">
        <v>19</v>
      </c>
      <c r="I5" s="17"/>
      <c r="J5" s="38">
        <v>26100</v>
      </c>
      <c r="K5" s="36">
        <f t="shared" si="0"/>
        <v>0.28735632183908</v>
      </c>
      <c r="L5" s="37">
        <v>7500</v>
      </c>
      <c r="M5" s="37">
        <f t="shared" si="1"/>
        <v>30000</v>
      </c>
      <c r="N5" s="37">
        <f>VLOOKUP(B5,[1]查询时间段分门店销售汇总!$B:$J,8,0)</f>
        <v>25737.48</v>
      </c>
      <c r="O5" s="37">
        <f>VLOOKUP(B5,[2]分门店合计补差!$A:$D,4,0)</f>
        <v>48.646</v>
      </c>
      <c r="P5" s="37"/>
      <c r="Q5" s="37"/>
      <c r="R5" s="37"/>
      <c r="S5" s="37"/>
      <c r="T5" s="37">
        <f t="shared" si="2"/>
        <v>25786.126</v>
      </c>
      <c r="U5" s="54">
        <f t="shared" si="3"/>
        <v>0.859537533333333</v>
      </c>
      <c r="V5" s="44"/>
      <c r="W5" s="34"/>
      <c r="X5" s="37">
        <f>VLOOKUP(B5,Sheet1!B:R,17,0)</f>
        <v>49332</v>
      </c>
      <c r="Y5" s="37">
        <f>VLOOKUP(B5,[4]查询时间段分门店销售汇总!$A:$K,10,0)</f>
        <v>14247.37</v>
      </c>
      <c r="Z5" s="55">
        <v>51.318</v>
      </c>
      <c r="AA5" s="55"/>
      <c r="AB5" s="55">
        <v>9</v>
      </c>
      <c r="AC5" s="55"/>
      <c r="AD5" s="55">
        <f t="shared" si="4"/>
        <v>14289.688</v>
      </c>
      <c r="AE5" s="55">
        <f t="shared" si="5"/>
        <v>40075.814</v>
      </c>
      <c r="AF5" s="57">
        <f t="shared" si="6"/>
        <v>0.812369537014514</v>
      </c>
      <c r="AG5" s="57">
        <f>VLOOKUP(B5,[5]Sheet1!$A:$D,3,0)</f>
        <v>0.562266371313858</v>
      </c>
      <c r="AH5" s="37" t="str">
        <f>VLOOKUP(B5,[3]Sheet2!$D:$E,2,0)</f>
        <v>林禹帅</v>
      </c>
      <c r="AI5" s="37"/>
    </row>
    <row r="6" s="1" customFormat="1" ht="16" customHeight="1" spans="1:35">
      <c r="A6" s="12">
        <v>4</v>
      </c>
      <c r="B6" s="13">
        <v>114685</v>
      </c>
      <c r="C6" s="14" t="s">
        <v>25</v>
      </c>
      <c r="D6" s="15" t="s">
        <v>22</v>
      </c>
      <c r="E6" s="13" t="s">
        <v>18</v>
      </c>
      <c r="F6" s="17"/>
      <c r="G6" s="17"/>
      <c r="H6" s="17" t="s">
        <v>19</v>
      </c>
      <c r="I6" s="17"/>
      <c r="J6" s="38">
        <v>24100</v>
      </c>
      <c r="K6" s="36">
        <f t="shared" si="0"/>
        <v>0.255601659751037</v>
      </c>
      <c r="L6" s="37">
        <v>6160</v>
      </c>
      <c r="M6" s="37">
        <f t="shared" si="1"/>
        <v>24640</v>
      </c>
      <c r="N6" s="37">
        <f>VLOOKUP(B6,[1]查询时间段分门店销售汇总!$B:$J,8,0)</f>
        <v>20234.11</v>
      </c>
      <c r="O6" s="37">
        <f>VLOOKUP(B6,[2]分门店合计补差!$A:$D,4,0)</f>
        <v>151.62</v>
      </c>
      <c r="P6" s="37"/>
      <c r="Q6" s="37"/>
      <c r="R6" s="37"/>
      <c r="S6" s="37"/>
      <c r="T6" s="37">
        <f t="shared" si="2"/>
        <v>20385.73</v>
      </c>
      <c r="U6" s="54">
        <f t="shared" si="3"/>
        <v>0.827342938311688</v>
      </c>
      <c r="V6" s="44"/>
      <c r="W6" s="34"/>
      <c r="X6" s="37">
        <f>VLOOKUP(B6,Sheet1!B:R,17,0)</f>
        <v>40240</v>
      </c>
      <c r="Y6" s="37">
        <f>VLOOKUP(B6,[4]查询时间段分门店销售汇总!$A:$K,10,0)</f>
        <v>13141.32</v>
      </c>
      <c r="Z6" s="55">
        <v>0</v>
      </c>
      <c r="AA6" s="55"/>
      <c r="AB6" s="55"/>
      <c r="AC6" s="55"/>
      <c r="AD6" s="55">
        <f t="shared" si="4"/>
        <v>13141.32</v>
      </c>
      <c r="AE6" s="55">
        <f t="shared" si="5"/>
        <v>33527.05</v>
      </c>
      <c r="AF6" s="57">
        <f t="shared" si="6"/>
        <v>0.833177186878728</v>
      </c>
      <c r="AG6" s="57">
        <f>VLOOKUP(B6,[5]Sheet1!$A:$D,3,0)</f>
        <v>0.465464874842899</v>
      </c>
      <c r="AH6" s="37" t="str">
        <f>VLOOKUP(B6,[3]Sheet2!$D:$E,2,0)</f>
        <v>向海英</v>
      </c>
      <c r="AI6" s="37"/>
    </row>
    <row r="7" s="1" customFormat="1" ht="16" customHeight="1" spans="1:35">
      <c r="A7" s="12">
        <v>5</v>
      </c>
      <c r="B7" s="13">
        <v>582</v>
      </c>
      <c r="C7" s="14" t="s">
        <v>26</v>
      </c>
      <c r="D7" s="15" t="s">
        <v>22</v>
      </c>
      <c r="E7" s="13" t="s">
        <v>27</v>
      </c>
      <c r="F7" s="17"/>
      <c r="G7" s="17"/>
      <c r="H7" s="13" t="s">
        <v>19</v>
      </c>
      <c r="I7" s="17"/>
      <c r="J7" s="38">
        <v>26100</v>
      </c>
      <c r="K7" s="36">
        <f t="shared" si="0"/>
        <v>0.224904214559387</v>
      </c>
      <c r="L7" s="37">
        <v>5870</v>
      </c>
      <c r="M7" s="37">
        <f t="shared" si="1"/>
        <v>23480</v>
      </c>
      <c r="N7" s="37">
        <f>VLOOKUP(B7,[1]查询时间段分门店销售汇总!$B:$J,8,0)</f>
        <v>25122.33</v>
      </c>
      <c r="O7" s="37">
        <f>VLOOKUP(B7,[2]分门店合计补差!$A:$D,4,0)</f>
        <v>0</v>
      </c>
      <c r="P7" s="37"/>
      <c r="Q7" s="37"/>
      <c r="R7" s="37"/>
      <c r="S7" s="37"/>
      <c r="T7" s="37">
        <f t="shared" si="2"/>
        <v>25122.33</v>
      </c>
      <c r="U7" s="54">
        <f t="shared" si="3"/>
        <v>1.06994591141397</v>
      </c>
      <c r="V7" s="44">
        <v>666.6</v>
      </c>
      <c r="W7" s="34"/>
      <c r="X7" s="37">
        <f>VLOOKUP(B7,Sheet1!B:R,17,0)</f>
        <v>39812</v>
      </c>
      <c r="Y7" s="37">
        <f>VLOOKUP(B7,[4]查询时间段分门店销售汇总!$A:$K,10,0)</f>
        <v>9743.06</v>
      </c>
      <c r="Z7" s="55">
        <v>1605.7097</v>
      </c>
      <c r="AA7" s="55"/>
      <c r="AB7" s="55"/>
      <c r="AC7" s="55"/>
      <c r="AD7" s="55">
        <f t="shared" si="4"/>
        <v>11348.7697</v>
      </c>
      <c r="AE7" s="55">
        <f t="shared" si="5"/>
        <v>36471.0997</v>
      </c>
      <c r="AF7" s="57">
        <f t="shared" si="6"/>
        <v>0.916083082990053</v>
      </c>
      <c r="AG7" s="57">
        <f>VLOOKUP(B7,[5]Sheet1!$A:$D,3,0)</f>
        <v>0.549986371379898</v>
      </c>
      <c r="AH7" s="37" t="str">
        <f>VLOOKUP(B7,[3]Sheet2!$D:$E,2,0)</f>
        <v>辜瑞琪</v>
      </c>
      <c r="AI7" s="37"/>
    </row>
    <row r="8" s="1" customFormat="1" ht="16" customHeight="1" spans="1:35">
      <c r="A8" s="12">
        <v>6</v>
      </c>
      <c r="B8" s="13">
        <v>343</v>
      </c>
      <c r="C8" s="14" t="s">
        <v>28</v>
      </c>
      <c r="D8" s="15" t="s">
        <v>22</v>
      </c>
      <c r="E8" s="13" t="s">
        <v>27</v>
      </c>
      <c r="F8" s="17"/>
      <c r="G8" s="17"/>
      <c r="H8" s="13" t="s">
        <v>19</v>
      </c>
      <c r="I8" s="17"/>
      <c r="J8" s="38">
        <v>18100</v>
      </c>
      <c r="K8" s="36">
        <f t="shared" si="0"/>
        <v>0.281767955801105</v>
      </c>
      <c r="L8" s="37">
        <v>5100</v>
      </c>
      <c r="M8" s="37">
        <f t="shared" si="1"/>
        <v>20400</v>
      </c>
      <c r="N8" s="37">
        <f>VLOOKUP(B8,[1]查询时间段分门店销售汇总!$B:$J,8,0)</f>
        <v>20480.43</v>
      </c>
      <c r="O8" s="37">
        <f>VLOOKUP(B8,[2]分门店合计补差!$A:$D,4,0)</f>
        <v>13.195</v>
      </c>
      <c r="P8" s="37"/>
      <c r="Q8" s="37"/>
      <c r="R8" s="37"/>
      <c r="S8" s="37"/>
      <c r="T8" s="37">
        <f t="shared" si="2"/>
        <v>20493.625</v>
      </c>
      <c r="U8" s="54">
        <f t="shared" si="3"/>
        <v>1.00458946078431</v>
      </c>
      <c r="V8" s="44">
        <v>666.6</v>
      </c>
      <c r="W8" s="34"/>
      <c r="X8" s="37">
        <f>VLOOKUP(B8,Sheet1!B:R,17,0)</f>
        <v>33441</v>
      </c>
      <c r="Y8" s="37">
        <f>VLOOKUP(B8,[4]查询时间段分门店销售汇总!$A:$K,10,0)</f>
        <v>10136.18</v>
      </c>
      <c r="Z8" s="55">
        <v>0</v>
      </c>
      <c r="AA8" s="55"/>
      <c r="AB8" s="55"/>
      <c r="AC8" s="55"/>
      <c r="AD8" s="55">
        <f t="shared" si="4"/>
        <v>10136.18</v>
      </c>
      <c r="AE8" s="55">
        <f t="shared" si="5"/>
        <v>30629.805</v>
      </c>
      <c r="AF8" s="57">
        <f t="shared" si="6"/>
        <v>0.915935677760833</v>
      </c>
      <c r="AG8" s="57">
        <f>VLOOKUP(B8,[5]Sheet1!$A:$D,3,0)</f>
        <v>0.478969435890532</v>
      </c>
      <c r="AH8" s="37" t="str">
        <f>VLOOKUP(B8,[3]Sheet2!$D:$E,2,0)</f>
        <v>魏津</v>
      </c>
      <c r="AI8" s="37"/>
    </row>
    <row r="9" s="1" customFormat="1" ht="16" customHeight="1" spans="1:35">
      <c r="A9" s="12">
        <v>7</v>
      </c>
      <c r="B9" s="13">
        <v>742</v>
      </c>
      <c r="C9" s="20" t="s">
        <v>29</v>
      </c>
      <c r="D9" s="15" t="s">
        <v>22</v>
      </c>
      <c r="E9" s="13" t="s">
        <v>18</v>
      </c>
      <c r="F9" s="17">
        <v>2000</v>
      </c>
      <c r="G9" s="17">
        <v>2</v>
      </c>
      <c r="H9" s="17" t="s">
        <v>19</v>
      </c>
      <c r="I9" s="17"/>
      <c r="J9" s="38">
        <v>19180</v>
      </c>
      <c r="K9" s="36">
        <f t="shared" si="0"/>
        <v>0.250260688216893</v>
      </c>
      <c r="L9" s="37">
        <v>4800</v>
      </c>
      <c r="M9" s="37">
        <f t="shared" si="1"/>
        <v>19200</v>
      </c>
      <c r="N9" s="37">
        <f>VLOOKUP(B9,[1]查询时间段分门店销售汇总!$B:$J,8,0)</f>
        <v>13715.98</v>
      </c>
      <c r="O9" s="37">
        <v>0</v>
      </c>
      <c r="P9" s="37"/>
      <c r="Q9" s="37"/>
      <c r="R9" s="37"/>
      <c r="S9" s="37"/>
      <c r="T9" s="37">
        <f t="shared" si="2"/>
        <v>13715.98</v>
      </c>
      <c r="U9" s="54">
        <f t="shared" si="3"/>
        <v>0.714373958333333</v>
      </c>
      <c r="V9" s="44"/>
      <c r="W9" s="34">
        <v>150</v>
      </c>
      <c r="X9" s="37">
        <f>VLOOKUP(B9,Sheet1!B:R,17,0)</f>
        <v>30702</v>
      </c>
      <c r="Y9" s="37">
        <f>VLOOKUP(B9,[4]查询时间段分门店销售汇总!$A:$K,10,0)</f>
        <v>6184.06</v>
      </c>
      <c r="Z9" s="55">
        <v>0</v>
      </c>
      <c r="AA9" s="55"/>
      <c r="AB9" s="55"/>
      <c r="AC9" s="55"/>
      <c r="AD9" s="55">
        <f t="shared" si="4"/>
        <v>6184.06</v>
      </c>
      <c r="AE9" s="55">
        <f t="shared" si="5"/>
        <v>19900.04</v>
      </c>
      <c r="AF9" s="57">
        <f t="shared" si="6"/>
        <v>0.648167546088203</v>
      </c>
      <c r="AG9" s="57">
        <f>VLOOKUP(B9,[5]Sheet1!$A:$D,3,0)</f>
        <v>0.462686175522661</v>
      </c>
      <c r="AH9" s="37" t="str">
        <f>VLOOKUP(B9,[3]Sheet2!$D:$E,2,0)</f>
        <v>谭庆娟</v>
      </c>
      <c r="AI9" s="37"/>
    </row>
    <row r="10" s="1" customFormat="1" ht="16" customHeight="1" spans="1:35">
      <c r="A10" s="12">
        <v>8</v>
      </c>
      <c r="B10" s="13">
        <v>106066</v>
      </c>
      <c r="C10" s="20" t="s">
        <v>30</v>
      </c>
      <c r="D10" s="15" t="s">
        <v>31</v>
      </c>
      <c r="E10" s="13" t="s">
        <v>18</v>
      </c>
      <c r="F10" s="17"/>
      <c r="G10" s="17"/>
      <c r="H10" s="13" t="s">
        <v>19</v>
      </c>
      <c r="I10" s="17"/>
      <c r="J10" s="38">
        <v>13130</v>
      </c>
      <c r="K10" s="36">
        <f t="shared" si="0"/>
        <v>0.331302361005331</v>
      </c>
      <c r="L10" s="37">
        <v>4350</v>
      </c>
      <c r="M10" s="37">
        <f t="shared" si="1"/>
        <v>17400</v>
      </c>
      <c r="N10" s="37">
        <f>VLOOKUP(B10,[1]查询时间段分门店销售汇总!$B:$J,8,0)</f>
        <v>14381.97</v>
      </c>
      <c r="O10" s="37">
        <f>VLOOKUP(B10,[2]分门店合计补差!$A:$D,4,0)</f>
        <v>0</v>
      </c>
      <c r="P10" s="37"/>
      <c r="Q10" s="37"/>
      <c r="R10" s="37"/>
      <c r="S10" s="37"/>
      <c r="T10" s="37">
        <f t="shared" si="2"/>
        <v>14381.97</v>
      </c>
      <c r="U10" s="54">
        <f t="shared" si="3"/>
        <v>0.82655</v>
      </c>
      <c r="V10" s="44"/>
      <c r="W10" s="34"/>
      <c r="X10" s="37">
        <f>VLOOKUP(B10,Sheet1!B:R,17,0)</f>
        <v>28197</v>
      </c>
      <c r="Y10" s="37">
        <f>VLOOKUP(B10,[4]查询时间段分门店销售汇总!$A:$K,10,0)</f>
        <v>11551.86</v>
      </c>
      <c r="Z10" s="55">
        <v>22.2</v>
      </c>
      <c r="AA10" s="55"/>
      <c r="AB10" s="55"/>
      <c r="AC10" s="55"/>
      <c r="AD10" s="55">
        <f t="shared" si="4"/>
        <v>11574.06</v>
      </c>
      <c r="AE10" s="55">
        <f t="shared" si="5"/>
        <v>25956.03</v>
      </c>
      <c r="AF10" s="57">
        <f t="shared" si="6"/>
        <v>0.92052452388552</v>
      </c>
      <c r="AG10" s="57">
        <f>VLOOKUP(B10,[5]Sheet1!$A:$D,3,0)</f>
        <v>0.738381709825879</v>
      </c>
      <c r="AH10" s="37" t="str">
        <f>VLOOKUP(B10,[3]Sheet2!$D:$E,2,0)</f>
        <v>谭庆娟</v>
      </c>
      <c r="AI10" s="37"/>
    </row>
    <row r="11" s="1" customFormat="1" ht="16" customHeight="1" spans="1:35">
      <c r="A11" s="12">
        <v>9</v>
      </c>
      <c r="B11" s="13">
        <v>341</v>
      </c>
      <c r="C11" s="20" t="s">
        <v>32</v>
      </c>
      <c r="D11" s="15" t="s">
        <v>22</v>
      </c>
      <c r="E11" s="13" t="s">
        <v>33</v>
      </c>
      <c r="F11" s="17"/>
      <c r="G11" s="17"/>
      <c r="H11" s="13" t="s">
        <v>19</v>
      </c>
      <c r="I11" s="17"/>
      <c r="J11" s="38">
        <v>13200</v>
      </c>
      <c r="K11" s="36">
        <f t="shared" si="0"/>
        <v>0.327840151515152</v>
      </c>
      <c r="L11" s="37">
        <v>4327.49</v>
      </c>
      <c r="M11" s="37">
        <f t="shared" si="1"/>
        <v>17309.96</v>
      </c>
      <c r="N11" s="37">
        <f>VLOOKUP(B11,[1]查询时间段分门店销售汇总!$B:$J,8,0)</f>
        <v>18310.41</v>
      </c>
      <c r="O11" s="37">
        <f>VLOOKUP(B11,[2]分门店合计补差!$A:$D,4,0)</f>
        <v>4.15</v>
      </c>
      <c r="P11" s="37"/>
      <c r="Q11" s="37"/>
      <c r="R11" s="37"/>
      <c r="S11" s="37"/>
      <c r="T11" s="37">
        <f t="shared" si="2"/>
        <v>18314.56</v>
      </c>
      <c r="U11" s="54">
        <f t="shared" si="3"/>
        <v>1.05803595155621</v>
      </c>
      <c r="V11" s="44">
        <v>1000</v>
      </c>
      <c r="W11" s="34"/>
      <c r="X11" s="37">
        <f>VLOOKUP(B11,Sheet1!B:R,17,0)</f>
        <v>28223.96</v>
      </c>
      <c r="Y11" s="37">
        <f>VLOOKUP(B11,[4]查询时间段分门店销售汇总!$A:$K,10,0)</f>
        <v>14607.74</v>
      </c>
      <c r="Z11" s="55">
        <v>82.53</v>
      </c>
      <c r="AA11" s="55"/>
      <c r="AB11" s="55"/>
      <c r="AC11" s="55"/>
      <c r="AD11" s="55">
        <f t="shared" si="4"/>
        <v>14690.27</v>
      </c>
      <c r="AE11" s="55">
        <f t="shared" si="5"/>
        <v>33004.83</v>
      </c>
      <c r="AF11" s="56">
        <f t="shared" si="6"/>
        <v>1.16939047532664</v>
      </c>
      <c r="AG11" s="57">
        <f>VLOOKUP(B11,[5]Sheet1!$A:$D,3,0)</f>
        <v>0.609496688843033</v>
      </c>
      <c r="AH11" s="37" t="str">
        <f>VLOOKUP(B11,[3]Sheet2!$D:$E,2,0)</f>
        <v>杨平</v>
      </c>
      <c r="AI11" s="37" t="s">
        <v>205</v>
      </c>
    </row>
    <row r="12" s="1" customFormat="1" ht="16" customHeight="1" spans="1:35">
      <c r="A12" s="12">
        <v>10</v>
      </c>
      <c r="B12" s="13">
        <v>571</v>
      </c>
      <c r="C12" s="20" t="s">
        <v>34</v>
      </c>
      <c r="D12" s="15" t="s">
        <v>35</v>
      </c>
      <c r="E12" s="13" t="s">
        <v>23</v>
      </c>
      <c r="F12" s="17"/>
      <c r="G12" s="17"/>
      <c r="H12" s="13" t="s">
        <v>19</v>
      </c>
      <c r="I12" s="17"/>
      <c r="J12" s="38">
        <v>15330</v>
      </c>
      <c r="K12" s="36">
        <f t="shared" si="0"/>
        <v>0.281960208741031</v>
      </c>
      <c r="L12" s="37">
        <v>4322.45</v>
      </c>
      <c r="M12" s="37">
        <f t="shared" si="1"/>
        <v>17289.8</v>
      </c>
      <c r="N12" s="37">
        <f>VLOOKUP(B12,[1]查询时间段分门店销售汇总!$B:$J,8,0)</f>
        <v>12139.85</v>
      </c>
      <c r="O12" s="37">
        <f>VLOOKUP(B12,[2]分门店合计补差!$A:$D,4,0)</f>
        <v>1067.92</v>
      </c>
      <c r="P12" s="37">
        <v>-230.4</v>
      </c>
      <c r="Q12" s="55"/>
      <c r="R12" s="37"/>
      <c r="S12" s="37"/>
      <c r="T12" s="37">
        <f t="shared" ref="T12:T17" si="7">N12+O12-P12-Q12-R12+S12</f>
        <v>13438.17</v>
      </c>
      <c r="U12" s="54">
        <f t="shared" si="3"/>
        <v>0.777231084223068</v>
      </c>
      <c r="V12" s="44"/>
      <c r="W12" s="34">
        <v>150</v>
      </c>
      <c r="X12" s="37">
        <f>VLOOKUP(B12,Sheet1!B:R,17,0)</f>
        <v>28014.8</v>
      </c>
      <c r="Y12" s="37">
        <f>VLOOKUP(B12,[4]查询时间段分门店销售汇总!$A:$K,10,0)</f>
        <v>7178.31</v>
      </c>
      <c r="Z12" s="55">
        <v>2009.02</v>
      </c>
      <c r="AA12" s="55"/>
      <c r="AB12" s="55"/>
      <c r="AC12" s="55"/>
      <c r="AD12" s="55">
        <f t="shared" si="4"/>
        <v>9187.33</v>
      </c>
      <c r="AE12" s="55">
        <f t="shared" si="5"/>
        <v>22625.5</v>
      </c>
      <c r="AF12" s="57">
        <f t="shared" si="6"/>
        <v>0.807626683038965</v>
      </c>
      <c r="AG12" s="57">
        <f>VLOOKUP(B12,[5]Sheet1!$A:$D,3,0)</f>
        <v>0.51038154214065</v>
      </c>
      <c r="AH12" s="37" t="str">
        <f>VLOOKUP(B12,[3]Sheet2!$D:$E,2,0)</f>
        <v>于春莲</v>
      </c>
      <c r="AI12" s="37"/>
    </row>
    <row r="13" s="1" customFormat="1" ht="16" customHeight="1" spans="1:35">
      <c r="A13" s="12">
        <v>11</v>
      </c>
      <c r="B13" s="13">
        <v>546</v>
      </c>
      <c r="C13" s="20" t="s">
        <v>36</v>
      </c>
      <c r="D13" s="15" t="s">
        <v>35</v>
      </c>
      <c r="E13" s="13" t="s">
        <v>23</v>
      </c>
      <c r="F13" s="17"/>
      <c r="G13" s="17"/>
      <c r="H13" s="13" t="s">
        <v>19</v>
      </c>
      <c r="I13" s="17"/>
      <c r="J13" s="38">
        <v>13100</v>
      </c>
      <c r="K13" s="36">
        <f t="shared" si="0"/>
        <v>0.282442748091603</v>
      </c>
      <c r="L13" s="37">
        <v>3700</v>
      </c>
      <c r="M13" s="37">
        <f t="shared" si="1"/>
        <v>14800</v>
      </c>
      <c r="N13" s="37">
        <f>VLOOKUP(B13,[1]查询时间段分门店销售汇总!$B:$J,8,0)</f>
        <v>12487.59</v>
      </c>
      <c r="O13" s="37">
        <f>VLOOKUP(B13,[2]分门店合计补差!$A:$D,4,0)</f>
        <v>213.85</v>
      </c>
      <c r="P13" s="37"/>
      <c r="Q13" s="37"/>
      <c r="R13" s="37"/>
      <c r="S13" s="37"/>
      <c r="T13" s="37">
        <f t="shared" si="7"/>
        <v>12701.44</v>
      </c>
      <c r="U13" s="54">
        <f t="shared" si="3"/>
        <v>0.858205405405405</v>
      </c>
      <c r="V13" s="44"/>
      <c r="W13" s="34"/>
      <c r="X13" s="37">
        <f>VLOOKUP(B13,Sheet1!B:R,17,0)</f>
        <v>24670</v>
      </c>
      <c r="Y13" s="37">
        <f>VLOOKUP(B13,[4]查询时间段分门店销售汇总!$A:$K,10,0)</f>
        <v>6491.09</v>
      </c>
      <c r="Z13" s="55">
        <v>634.95</v>
      </c>
      <c r="AA13" s="55"/>
      <c r="AB13" s="55"/>
      <c r="AC13" s="55"/>
      <c r="AD13" s="55">
        <f t="shared" si="4"/>
        <v>7126.04</v>
      </c>
      <c r="AE13" s="55">
        <f t="shared" si="5"/>
        <v>19827.48</v>
      </c>
      <c r="AF13" s="57">
        <f t="shared" si="6"/>
        <v>0.803708147547629</v>
      </c>
      <c r="AG13" s="57">
        <f>VLOOKUP(B13,[5]Sheet1!$A:$D,3,0)</f>
        <v>0.671672629521017</v>
      </c>
      <c r="AH13" s="37" t="str">
        <f>VLOOKUP(B13,[3]Sheet2!$D:$E,2,0)</f>
        <v>王芳1</v>
      </c>
      <c r="AI13" s="37"/>
    </row>
    <row r="14" s="1" customFormat="1" spans="1:35">
      <c r="A14" s="12">
        <v>12</v>
      </c>
      <c r="B14" s="13">
        <v>385</v>
      </c>
      <c r="C14" s="20" t="s">
        <v>37</v>
      </c>
      <c r="D14" s="15" t="s">
        <v>22</v>
      </c>
      <c r="E14" s="13" t="s">
        <v>38</v>
      </c>
      <c r="F14" s="17"/>
      <c r="G14" s="17"/>
      <c r="H14" s="13" t="s">
        <v>19</v>
      </c>
      <c r="I14" s="17"/>
      <c r="J14" s="38">
        <v>15780</v>
      </c>
      <c r="K14" s="36">
        <f t="shared" si="0"/>
        <v>0.221799746514575</v>
      </c>
      <c r="L14" s="37">
        <v>3500</v>
      </c>
      <c r="M14" s="37">
        <f t="shared" si="1"/>
        <v>14000</v>
      </c>
      <c r="N14" s="37">
        <f>VLOOKUP(B14,[1]查询时间段分门店销售汇总!$B:$J,8,0)</f>
        <v>14669.23</v>
      </c>
      <c r="O14" s="37">
        <f>VLOOKUP(B14,[2]分门店合计补差!$A:$D,4,0)</f>
        <v>209.01</v>
      </c>
      <c r="P14" s="37">
        <v>320</v>
      </c>
      <c r="Q14" s="55"/>
      <c r="R14" s="37"/>
      <c r="S14" s="37"/>
      <c r="T14" s="37">
        <f t="shared" si="7"/>
        <v>14558.24</v>
      </c>
      <c r="U14" s="54">
        <f t="shared" si="3"/>
        <v>1.03987428571429</v>
      </c>
      <c r="V14" s="44">
        <v>1000</v>
      </c>
      <c r="W14" s="34"/>
      <c r="X14" s="37">
        <f>VLOOKUP(B14,Sheet1!B:R,17,0)</f>
        <v>23432</v>
      </c>
      <c r="Y14" s="37">
        <f>VLOOKUP(B14,[4]查询时间段分门店销售汇总!$A:$K,10,0)</f>
        <v>5455</v>
      </c>
      <c r="Z14" s="55">
        <v>627.03</v>
      </c>
      <c r="AA14" s="55"/>
      <c r="AB14" s="55"/>
      <c r="AC14" s="55"/>
      <c r="AD14" s="55">
        <f t="shared" si="4"/>
        <v>6082.03</v>
      </c>
      <c r="AE14" s="55">
        <f t="shared" si="5"/>
        <v>20640.27</v>
      </c>
      <c r="AF14" s="57">
        <f t="shared" si="6"/>
        <v>0.880858228064186</v>
      </c>
      <c r="AG14" s="57">
        <f>VLOOKUP(B14,[5]Sheet1!$A:$D,3,0)</f>
        <v>0.525390668099068</v>
      </c>
      <c r="AH14" s="37" t="str">
        <f>VLOOKUP(B14,[3]Sheet2!$D:$E,2,0)</f>
        <v>王燕丽</v>
      </c>
      <c r="AI14" s="37"/>
    </row>
    <row r="15" s="1" customFormat="1" spans="1:35">
      <c r="A15" s="12">
        <v>13</v>
      </c>
      <c r="B15" s="13">
        <v>365</v>
      </c>
      <c r="C15" s="14" t="s">
        <v>39</v>
      </c>
      <c r="D15" s="15" t="s">
        <v>31</v>
      </c>
      <c r="E15" s="13" t="s">
        <v>27</v>
      </c>
      <c r="F15" s="13">
        <v>1600</v>
      </c>
      <c r="G15" s="13">
        <v>3</v>
      </c>
      <c r="H15" s="13" t="s">
        <v>19</v>
      </c>
      <c r="I15" s="17"/>
      <c r="J15" s="38">
        <v>12800</v>
      </c>
      <c r="K15" s="36">
        <f t="shared" si="0"/>
        <v>0.2734375</v>
      </c>
      <c r="L15" s="37">
        <v>3500</v>
      </c>
      <c r="M15" s="37">
        <f t="shared" si="1"/>
        <v>14000</v>
      </c>
      <c r="N15" s="37">
        <f>VLOOKUP(B15,[1]查询时间段分门店销售汇总!$B:$J,8,0)</f>
        <v>11439.83</v>
      </c>
      <c r="O15" s="37">
        <f>VLOOKUP(B15,[2]分门店合计补差!$A:$D,4,0)</f>
        <v>1514.16</v>
      </c>
      <c r="P15" s="37"/>
      <c r="Q15" s="37"/>
      <c r="R15" s="37"/>
      <c r="S15" s="37">
        <v>457.77</v>
      </c>
      <c r="T15" s="37">
        <f t="shared" si="7"/>
        <v>13411.76</v>
      </c>
      <c r="U15" s="54">
        <f t="shared" si="3"/>
        <v>0.957982857142857</v>
      </c>
      <c r="V15" s="44"/>
      <c r="W15" s="34"/>
      <c r="X15" s="37">
        <f>VLOOKUP(B15,Sheet1!B:R,17,0)</f>
        <v>23492</v>
      </c>
      <c r="Y15" s="37">
        <f>VLOOKUP(B15,[4]查询时间段分门店销售汇总!$A:$K,10,0)</f>
        <v>7212.33</v>
      </c>
      <c r="Z15" s="55">
        <v>2271.24</v>
      </c>
      <c r="AA15" s="55"/>
      <c r="AB15" s="55"/>
      <c r="AC15" s="55"/>
      <c r="AD15" s="55">
        <f t="shared" si="4"/>
        <v>9483.57</v>
      </c>
      <c r="AE15" s="55">
        <f t="shared" si="5"/>
        <v>22895.33</v>
      </c>
      <c r="AF15" s="57">
        <f t="shared" si="6"/>
        <v>0.974601140813894</v>
      </c>
      <c r="AG15" s="57">
        <f>VLOOKUP(B15,[5]Sheet1!$A:$D,3,0)</f>
        <v>0.536897360703812</v>
      </c>
      <c r="AH15" s="37" t="str">
        <f>VLOOKUP(B15,[3]Sheet2!$D:$E,2,0)</f>
        <v>朱晓桃</v>
      </c>
      <c r="AI15" s="37"/>
    </row>
    <row r="16" s="1" customFormat="1" ht="16" customHeight="1" spans="1:35">
      <c r="A16" s="12">
        <v>14</v>
      </c>
      <c r="B16" s="13">
        <v>108656</v>
      </c>
      <c r="C16" s="14" t="s">
        <v>40</v>
      </c>
      <c r="D16" s="15" t="s">
        <v>41</v>
      </c>
      <c r="E16" s="13" t="s">
        <v>38</v>
      </c>
      <c r="F16" s="13"/>
      <c r="G16" s="13"/>
      <c r="H16" s="13" t="s">
        <v>19</v>
      </c>
      <c r="I16" s="17"/>
      <c r="J16" s="38">
        <v>12100</v>
      </c>
      <c r="K16" s="36">
        <f t="shared" si="0"/>
        <v>0.247933884297521</v>
      </c>
      <c r="L16" s="37">
        <v>3000</v>
      </c>
      <c r="M16" s="37">
        <f t="shared" si="1"/>
        <v>12000</v>
      </c>
      <c r="N16" s="37">
        <f>VLOOKUP(B16,[1]查询时间段分门店销售汇总!$B:$J,8,0)</f>
        <v>10439.81</v>
      </c>
      <c r="O16" s="37">
        <f>VLOOKUP(B16,[2]分门店合计补差!$A:$D,4,0)</f>
        <v>43.33</v>
      </c>
      <c r="P16" s="37"/>
      <c r="Q16" s="37"/>
      <c r="R16" s="37"/>
      <c r="S16" s="37"/>
      <c r="T16" s="37">
        <f t="shared" si="7"/>
        <v>10483.14</v>
      </c>
      <c r="U16" s="54">
        <f t="shared" si="3"/>
        <v>0.873595</v>
      </c>
      <c r="V16" s="44"/>
      <c r="W16" s="34"/>
      <c r="X16" s="37">
        <f>VLOOKUP(B16,Sheet1!B:R,17,0)</f>
        <v>21075</v>
      </c>
      <c r="Y16" s="37">
        <f>VLOOKUP(B16,[4]查询时间段分门店销售汇总!$A:$K,10,0)</f>
        <v>5320.04</v>
      </c>
      <c r="Z16" s="55">
        <v>0</v>
      </c>
      <c r="AA16" s="55"/>
      <c r="AB16" s="55"/>
      <c r="AC16" s="55"/>
      <c r="AD16" s="55">
        <f t="shared" si="4"/>
        <v>5320.04</v>
      </c>
      <c r="AE16" s="55">
        <f t="shared" si="5"/>
        <v>15803.18</v>
      </c>
      <c r="AF16" s="57">
        <f t="shared" si="6"/>
        <v>0.749854329774615</v>
      </c>
      <c r="AG16" s="57">
        <f>VLOOKUP(B16,[5]Sheet1!$A:$D,3,0)</f>
        <v>0.532220035635455</v>
      </c>
      <c r="AH16" s="37" t="str">
        <f>VLOOKUP(B16,[3]Sheet2!$D:$E,2,0)</f>
        <v>朱春梅</v>
      </c>
      <c r="AI16" s="37"/>
    </row>
    <row r="17" s="1" customFormat="1" ht="16" customHeight="1" spans="1:35">
      <c r="A17" s="12">
        <v>15</v>
      </c>
      <c r="B17" s="13">
        <v>707</v>
      </c>
      <c r="C17" s="14" t="s">
        <v>42</v>
      </c>
      <c r="D17" s="15" t="s">
        <v>31</v>
      </c>
      <c r="E17" s="13" t="s">
        <v>23</v>
      </c>
      <c r="F17" s="13"/>
      <c r="G17" s="13"/>
      <c r="H17" s="13" t="s">
        <v>19</v>
      </c>
      <c r="I17" s="17"/>
      <c r="J17" s="38">
        <v>12600</v>
      </c>
      <c r="K17" s="36">
        <f t="shared" si="0"/>
        <v>0.253968253968254</v>
      </c>
      <c r="L17" s="37">
        <v>3200</v>
      </c>
      <c r="M17" s="37">
        <f t="shared" si="1"/>
        <v>12800</v>
      </c>
      <c r="N17" s="37">
        <f>VLOOKUP(B17,[1]查询时间段分门店销售汇总!$B:$J,8,0)</f>
        <v>13079.03</v>
      </c>
      <c r="O17" s="37">
        <f>VLOOKUP(B17,[2]分门店合计补差!$A:$D,4,0)</f>
        <v>529.65</v>
      </c>
      <c r="P17" s="37"/>
      <c r="Q17" s="37"/>
      <c r="R17" s="37"/>
      <c r="S17" s="37"/>
      <c r="T17" s="37">
        <f t="shared" si="7"/>
        <v>13608.68</v>
      </c>
      <c r="U17" s="54">
        <f t="shared" si="3"/>
        <v>1.063178125</v>
      </c>
      <c r="V17" s="44">
        <v>800</v>
      </c>
      <c r="W17" s="34"/>
      <c r="X17" s="37">
        <f>VLOOKUP(B17,Sheet1!B:R,17,0)</f>
        <v>21500</v>
      </c>
      <c r="Y17" s="37">
        <f>VLOOKUP(B17,[4]查询时间段分门店销售汇总!$A:$K,10,0)</f>
        <v>8583.51</v>
      </c>
      <c r="Z17" s="55">
        <v>1456.6</v>
      </c>
      <c r="AA17" s="55"/>
      <c r="AB17" s="55"/>
      <c r="AC17" s="55"/>
      <c r="AD17" s="55">
        <f t="shared" si="4"/>
        <v>10040.11</v>
      </c>
      <c r="AE17" s="55">
        <f t="shared" si="5"/>
        <v>23648.79</v>
      </c>
      <c r="AF17" s="56">
        <f t="shared" si="6"/>
        <v>1.09994372093023</v>
      </c>
      <c r="AG17" s="57">
        <f>VLOOKUP(B17,[5]Sheet1!$A:$D,3,0)</f>
        <v>0.733234104485717</v>
      </c>
      <c r="AH17" s="37" t="str">
        <f>VLOOKUP(B17,[3]Sheet2!$D:$E,2,0)</f>
        <v>马雪</v>
      </c>
      <c r="AI17" s="37" t="s">
        <v>205</v>
      </c>
    </row>
    <row r="18" s="1" customFormat="1" ht="25" customHeight="1" spans="1:35">
      <c r="A18" s="12">
        <v>16</v>
      </c>
      <c r="B18" s="13">
        <v>730</v>
      </c>
      <c r="C18" s="14" t="s">
        <v>43</v>
      </c>
      <c r="D18" s="15" t="s">
        <v>31</v>
      </c>
      <c r="E18" s="13" t="s">
        <v>44</v>
      </c>
      <c r="F18" s="13"/>
      <c r="G18" s="13"/>
      <c r="H18" s="13" t="s">
        <v>19</v>
      </c>
      <c r="I18" s="17"/>
      <c r="J18" s="38">
        <v>12200</v>
      </c>
      <c r="K18" s="36">
        <f t="shared" si="0"/>
        <v>0.262295081967213</v>
      </c>
      <c r="L18" s="37">
        <v>3200</v>
      </c>
      <c r="M18" s="37">
        <f t="shared" si="1"/>
        <v>12800</v>
      </c>
      <c r="N18" s="37">
        <f>VLOOKUP(B18,[1]查询时间段分门店销售汇总!$B:$J,8,0)</f>
        <v>13944.02</v>
      </c>
      <c r="O18" s="37">
        <f>VLOOKUP(B18,[2]分门店合计补差!$A:$D,4,0)</f>
        <v>43.33</v>
      </c>
      <c r="P18" s="37">
        <v>98.460000002</v>
      </c>
      <c r="Q18" s="37"/>
      <c r="R18" s="37"/>
      <c r="S18" s="37"/>
      <c r="T18" s="37">
        <f t="shared" ref="T18:T27" si="8">N18+O18-P18-Q18-R18+S18</f>
        <v>13888.889999998</v>
      </c>
      <c r="U18" s="54">
        <f t="shared" si="3"/>
        <v>1.08506953124984</v>
      </c>
      <c r="V18" s="44">
        <v>800</v>
      </c>
      <c r="W18" s="34"/>
      <c r="X18" s="37">
        <f>VLOOKUP(B18,Sheet1!B:R,17,0)</f>
        <v>21770</v>
      </c>
      <c r="Y18" s="37">
        <f>VLOOKUP(B18,[4]查询时间段分门店销售汇总!$A:$K,10,0)</f>
        <v>6719.3</v>
      </c>
      <c r="Z18" s="55">
        <v>296.0679999999</v>
      </c>
      <c r="AA18" s="55"/>
      <c r="AB18" s="55"/>
      <c r="AC18" s="55"/>
      <c r="AD18" s="55">
        <f t="shared" si="4"/>
        <v>7015.3679999999</v>
      </c>
      <c r="AE18" s="55">
        <f t="shared" si="5"/>
        <v>20904.2579999979</v>
      </c>
      <c r="AF18" s="57">
        <f t="shared" si="6"/>
        <v>0.96023233807983</v>
      </c>
      <c r="AG18" s="57">
        <f>VLOOKUP(B18,[5]Sheet1!$A:$D,3,0)</f>
        <v>0.585080435147849</v>
      </c>
      <c r="AH18" s="37" t="str">
        <f>VLOOKUP(B18,[3]Sheet2!$D:$E,2,0)</f>
        <v>朱朝霞</v>
      </c>
      <c r="AI18" s="37"/>
    </row>
    <row r="19" s="1" customFormat="1" ht="16" customHeight="1" spans="1:35">
      <c r="A19" s="12">
        <v>17</v>
      </c>
      <c r="B19" s="13">
        <v>117491</v>
      </c>
      <c r="C19" s="14" t="s">
        <v>45</v>
      </c>
      <c r="D19" s="15" t="s">
        <v>31</v>
      </c>
      <c r="E19" s="13" t="s">
        <v>27</v>
      </c>
      <c r="F19" s="13"/>
      <c r="G19" s="13"/>
      <c r="H19" s="13" t="s">
        <v>19</v>
      </c>
      <c r="I19" s="17"/>
      <c r="J19" s="38">
        <v>13600</v>
      </c>
      <c r="K19" s="36">
        <f t="shared" si="0"/>
        <v>0.233455882352941</v>
      </c>
      <c r="L19" s="37">
        <v>3175</v>
      </c>
      <c r="M19" s="37">
        <f t="shared" si="1"/>
        <v>12700</v>
      </c>
      <c r="N19" s="37">
        <f>VLOOKUP(B19,[1]查询时间段分门店销售汇总!$B:$J,8,0)</f>
        <v>9525.38</v>
      </c>
      <c r="O19" s="37">
        <f>VLOOKUP(B19,[2]分门店合计补差!$A:$D,4,0)</f>
        <v>966.09</v>
      </c>
      <c r="P19" s="37"/>
      <c r="Q19" s="37"/>
      <c r="R19" s="37"/>
      <c r="S19" s="37"/>
      <c r="T19" s="37">
        <f t="shared" si="8"/>
        <v>10491.47</v>
      </c>
      <c r="U19" s="54">
        <f t="shared" si="3"/>
        <v>0.8261</v>
      </c>
      <c r="V19" s="44"/>
      <c r="W19" s="34"/>
      <c r="X19" s="37">
        <f>VLOOKUP(B19,Sheet1!B:R,17,0)</f>
        <v>21097</v>
      </c>
      <c r="Y19" s="37">
        <f>VLOOKUP(B19,[4]查询时间段分门店销售汇总!$A:$K,10,0)</f>
        <v>2955.63</v>
      </c>
      <c r="Z19" s="55">
        <v>2431.56</v>
      </c>
      <c r="AA19" s="55"/>
      <c r="AB19" s="55"/>
      <c r="AC19" s="55"/>
      <c r="AD19" s="55">
        <f t="shared" si="4"/>
        <v>5387.19</v>
      </c>
      <c r="AE19" s="55">
        <f t="shared" si="5"/>
        <v>15878.66</v>
      </c>
      <c r="AF19" s="57">
        <f t="shared" si="6"/>
        <v>0.752650139830308</v>
      </c>
      <c r="AG19" s="57">
        <f>VLOOKUP(B19,[5]Sheet1!$A:$D,3,0)</f>
        <v>0.485782575565151</v>
      </c>
      <c r="AH19" s="37" t="str">
        <f>VLOOKUP(B19,[3]Sheet2!$D:$E,2,0)</f>
        <v>廖艳萍</v>
      </c>
      <c r="AI19" s="37"/>
    </row>
    <row r="20" s="1" customFormat="1" ht="16" customHeight="1" spans="1:35">
      <c r="A20" s="12">
        <v>18</v>
      </c>
      <c r="B20" s="13">
        <v>107658</v>
      </c>
      <c r="C20" s="14" t="s">
        <v>46</v>
      </c>
      <c r="D20" s="15" t="s">
        <v>31</v>
      </c>
      <c r="E20" s="13" t="s">
        <v>44</v>
      </c>
      <c r="F20" s="13"/>
      <c r="G20" s="13"/>
      <c r="H20" s="13" t="s">
        <v>19</v>
      </c>
      <c r="I20" s="17"/>
      <c r="J20" s="38">
        <v>11920</v>
      </c>
      <c r="K20" s="36">
        <f t="shared" si="0"/>
        <v>0.25208389261745</v>
      </c>
      <c r="L20" s="37">
        <v>3004.84</v>
      </c>
      <c r="M20" s="37">
        <f t="shared" si="1"/>
        <v>12019.36</v>
      </c>
      <c r="N20" s="37">
        <f>VLOOKUP(B20,[1]查询时间段分门店销售汇总!$B:$J,8,0)</f>
        <v>6472.22</v>
      </c>
      <c r="O20" s="37">
        <f>VLOOKUP(B20,[2]分门店合计补差!$A:$D,4,0)</f>
        <v>3061.44</v>
      </c>
      <c r="P20" s="37"/>
      <c r="Q20" s="37"/>
      <c r="R20" s="37"/>
      <c r="S20" s="37">
        <v>158.83</v>
      </c>
      <c r="T20" s="37">
        <f t="shared" si="8"/>
        <v>9692.49</v>
      </c>
      <c r="U20" s="54">
        <f t="shared" si="3"/>
        <v>0.806406497517339</v>
      </c>
      <c r="V20" s="44"/>
      <c r="W20" s="34"/>
      <c r="X20" s="37">
        <f>VLOOKUP(B20,Sheet1!B:R,17,0)</f>
        <v>19519.36</v>
      </c>
      <c r="Y20" s="37">
        <f>VLOOKUP(B20,[4]查询时间段分门店销售汇总!$A:$K,10,0)</f>
        <v>1049.21</v>
      </c>
      <c r="Z20" s="55">
        <v>3576.54</v>
      </c>
      <c r="AA20" s="55"/>
      <c r="AB20" s="55"/>
      <c r="AC20" s="55"/>
      <c r="AD20" s="55">
        <f t="shared" si="4"/>
        <v>4625.75</v>
      </c>
      <c r="AE20" s="55">
        <f t="shared" si="5"/>
        <v>14318.24</v>
      </c>
      <c r="AF20" s="57">
        <f t="shared" si="6"/>
        <v>0.733540443948982</v>
      </c>
      <c r="AG20" s="57">
        <f>VLOOKUP(B20,[5]Sheet1!$A:$D,3,0)</f>
        <v>0.488322275899087</v>
      </c>
      <c r="AH20" s="37" t="str">
        <f>VLOOKUP(B20,[3]Sheet2!$D:$E,2,0)</f>
        <v>廖红</v>
      </c>
      <c r="AI20" s="37"/>
    </row>
    <row r="21" s="1" customFormat="1" ht="16" customHeight="1" spans="1:35">
      <c r="A21" s="12">
        <v>19</v>
      </c>
      <c r="B21" s="13">
        <v>103198</v>
      </c>
      <c r="C21" s="20" t="s">
        <v>47</v>
      </c>
      <c r="D21" s="15" t="s">
        <v>31</v>
      </c>
      <c r="E21" s="13" t="s">
        <v>27</v>
      </c>
      <c r="F21" s="13">
        <v>1600</v>
      </c>
      <c r="G21" s="13">
        <v>4</v>
      </c>
      <c r="H21" s="13" t="s">
        <v>19</v>
      </c>
      <c r="I21" s="17"/>
      <c r="J21" s="38">
        <v>10480</v>
      </c>
      <c r="K21" s="36">
        <f t="shared" si="0"/>
        <v>0.276717557251908</v>
      </c>
      <c r="L21" s="37">
        <v>2900</v>
      </c>
      <c r="M21" s="37">
        <f t="shared" si="1"/>
        <v>11600</v>
      </c>
      <c r="N21" s="37">
        <f>VLOOKUP(B21,[1]查询时间段分门店销售汇总!$B:$J,8,0)</f>
        <v>10122.63</v>
      </c>
      <c r="O21" s="37">
        <f>VLOOKUP(B21,[2]分门店合计补差!$A:$D,4,0)</f>
        <v>7.42</v>
      </c>
      <c r="P21" s="37"/>
      <c r="Q21" s="37"/>
      <c r="R21" s="37"/>
      <c r="S21" s="37">
        <v>113.05</v>
      </c>
      <c r="T21" s="37">
        <f t="shared" si="8"/>
        <v>10243.1</v>
      </c>
      <c r="U21" s="54">
        <f t="shared" si="3"/>
        <v>0.883025862068965</v>
      </c>
      <c r="V21" s="44"/>
      <c r="W21" s="34"/>
      <c r="X21" s="37">
        <f>VLOOKUP(B21,Sheet1!B:R,17,0)</f>
        <v>19850</v>
      </c>
      <c r="Y21" s="37">
        <f>VLOOKUP(B21,[4]查询时间段分门店销售汇总!$A:$K,10,0)</f>
        <v>8410.93</v>
      </c>
      <c r="Z21" s="55">
        <v>96.96</v>
      </c>
      <c r="AA21" s="55"/>
      <c r="AB21" s="55"/>
      <c r="AC21" s="55"/>
      <c r="AD21" s="55">
        <f t="shared" si="4"/>
        <v>8507.89</v>
      </c>
      <c r="AE21" s="55">
        <f t="shared" si="5"/>
        <v>18750.99</v>
      </c>
      <c r="AF21" s="57">
        <f t="shared" si="6"/>
        <v>0.944634256926952</v>
      </c>
      <c r="AG21" s="57">
        <f>VLOOKUP(B21,[5]Sheet1!$A:$D,3,0)</f>
        <v>0.575823082933363</v>
      </c>
      <c r="AH21" s="37" t="str">
        <f>VLOOKUP(B21,[3]Sheet2!$D:$E,2,0)</f>
        <v>朱勋花</v>
      </c>
      <c r="AI21" s="37"/>
    </row>
    <row r="22" s="1" customFormat="1" spans="1:35">
      <c r="A22" s="12">
        <v>20</v>
      </c>
      <c r="B22" s="13">
        <v>744</v>
      </c>
      <c r="C22" s="20" t="s">
        <v>48</v>
      </c>
      <c r="D22" s="15" t="s">
        <v>31</v>
      </c>
      <c r="E22" s="13" t="s">
        <v>18</v>
      </c>
      <c r="F22" s="13"/>
      <c r="G22" s="13"/>
      <c r="H22" s="17" t="s">
        <v>19</v>
      </c>
      <c r="I22" s="17"/>
      <c r="J22" s="38">
        <v>10480</v>
      </c>
      <c r="K22" s="36">
        <f t="shared" si="0"/>
        <v>0.279198473282443</v>
      </c>
      <c r="L22" s="37">
        <v>2926</v>
      </c>
      <c r="M22" s="37">
        <f t="shared" si="1"/>
        <v>11704</v>
      </c>
      <c r="N22" s="37">
        <f>VLOOKUP(B22,[1]查询时间段分门店销售汇总!$B:$J,8,0)</f>
        <v>5558.12</v>
      </c>
      <c r="O22" s="37">
        <f>VLOOKUP(B22,[2]分门店合计补差!$A:$D,4,0)</f>
        <v>1911.144</v>
      </c>
      <c r="P22" s="37"/>
      <c r="Q22" s="37"/>
      <c r="R22" s="37"/>
      <c r="S22" s="37"/>
      <c r="T22" s="37">
        <f t="shared" si="8"/>
        <v>7469.264</v>
      </c>
      <c r="U22" s="54">
        <f t="shared" si="3"/>
        <v>0.63818045112782</v>
      </c>
      <c r="V22" s="44"/>
      <c r="W22" s="34">
        <v>100</v>
      </c>
      <c r="X22" s="37">
        <f>VLOOKUP(B22,Sheet1!B:R,17,0)</f>
        <v>19090</v>
      </c>
      <c r="Y22" s="37">
        <f>VLOOKUP(B22,[4]查询时间段分门店销售汇总!$A:$K,10,0)</f>
        <v>6851.73</v>
      </c>
      <c r="Z22" s="55">
        <v>851.664</v>
      </c>
      <c r="AA22" s="55"/>
      <c r="AB22" s="55"/>
      <c r="AC22" s="55"/>
      <c r="AD22" s="55">
        <f t="shared" si="4"/>
        <v>7703.394</v>
      </c>
      <c r="AE22" s="55">
        <f t="shared" si="5"/>
        <v>15172.658</v>
      </c>
      <c r="AF22" s="57">
        <f t="shared" si="6"/>
        <v>0.794796123624934</v>
      </c>
      <c r="AG22" s="57">
        <f>VLOOKUP(B22,[5]Sheet1!$A:$D,3,0)</f>
        <v>0.49409146032236</v>
      </c>
      <c r="AH22" s="37" t="str">
        <f>VLOOKUP(B22,[3]Sheet2!$D:$E,2,0)</f>
        <v>尹萍</v>
      </c>
      <c r="AI22" s="37"/>
    </row>
    <row r="23" s="1" customFormat="1" spans="1:35">
      <c r="A23" s="12">
        <v>21</v>
      </c>
      <c r="B23" s="13">
        <v>514</v>
      </c>
      <c r="C23" s="20" t="s">
        <v>49</v>
      </c>
      <c r="D23" s="15" t="s">
        <v>41</v>
      </c>
      <c r="E23" s="13" t="s">
        <v>38</v>
      </c>
      <c r="F23" s="13"/>
      <c r="G23" s="13"/>
      <c r="H23" s="13" t="s">
        <v>19</v>
      </c>
      <c r="I23" s="17"/>
      <c r="J23" s="38">
        <v>10480</v>
      </c>
      <c r="K23" s="36">
        <f t="shared" si="0"/>
        <v>0.277480916030534</v>
      </c>
      <c r="L23" s="37">
        <v>2908</v>
      </c>
      <c r="M23" s="37">
        <f t="shared" si="1"/>
        <v>11632</v>
      </c>
      <c r="N23" s="37">
        <f>VLOOKUP(B23,[1]查询时间段分门店销售汇总!$B:$J,8,0)</f>
        <v>11790.38</v>
      </c>
      <c r="O23" s="37">
        <f>VLOOKUP(B23,[2]分门店合计补差!$A:$D,4,0)</f>
        <v>0</v>
      </c>
      <c r="P23" s="37">
        <v>98</v>
      </c>
      <c r="Q23" s="37"/>
      <c r="R23" s="37"/>
      <c r="S23" s="37"/>
      <c r="T23" s="37">
        <f t="shared" si="8"/>
        <v>11692.38</v>
      </c>
      <c r="U23" s="54">
        <f t="shared" si="3"/>
        <v>1.00519085281981</v>
      </c>
      <c r="V23" s="44">
        <v>800</v>
      </c>
      <c r="W23" s="34"/>
      <c r="X23" s="37">
        <f>VLOOKUP(B23,Sheet1!B:R,17,0)</f>
        <v>19522</v>
      </c>
      <c r="Y23" s="37">
        <f>VLOOKUP(B23,[4]查询时间段分门店销售汇总!$A:$K,10,0)</f>
        <v>5857.95</v>
      </c>
      <c r="Z23" s="55">
        <v>2.19</v>
      </c>
      <c r="AA23" s="55"/>
      <c r="AB23" s="55"/>
      <c r="AC23" s="55"/>
      <c r="AD23" s="55">
        <f t="shared" si="4"/>
        <v>5860.14</v>
      </c>
      <c r="AE23" s="55">
        <f t="shared" si="5"/>
        <v>17552.52</v>
      </c>
      <c r="AF23" s="57">
        <f t="shared" si="6"/>
        <v>0.899114844790493</v>
      </c>
      <c r="AG23" s="57">
        <f>VLOOKUP(B23,[5]Sheet1!$A:$D,3,0)</f>
        <v>0.541863051512525</v>
      </c>
      <c r="AH23" s="37" t="str">
        <f>VLOOKUP(B23,[3]Sheet2!$D:$E,2,0)</f>
        <v>张琴1</v>
      </c>
      <c r="AI23" s="37"/>
    </row>
    <row r="24" s="1" customFormat="1" spans="1:35">
      <c r="A24" s="12">
        <v>22</v>
      </c>
      <c r="B24" s="13">
        <v>357</v>
      </c>
      <c r="C24" s="20" t="s">
        <v>50</v>
      </c>
      <c r="D24" s="15" t="s">
        <v>31</v>
      </c>
      <c r="E24" s="13" t="s">
        <v>27</v>
      </c>
      <c r="F24" s="13"/>
      <c r="G24" s="13"/>
      <c r="H24" s="17" t="s">
        <v>19</v>
      </c>
      <c r="I24" s="17"/>
      <c r="J24" s="38">
        <v>9800</v>
      </c>
      <c r="K24" s="36">
        <f t="shared" si="0"/>
        <v>0.295918367346939</v>
      </c>
      <c r="L24" s="37">
        <v>2900</v>
      </c>
      <c r="M24" s="37">
        <f t="shared" si="1"/>
        <v>11600</v>
      </c>
      <c r="N24" s="37">
        <f>VLOOKUP(B24,[1]查询时间段分门店销售汇总!$B:$J,8,0)</f>
        <v>6579.65</v>
      </c>
      <c r="O24" s="37">
        <f>VLOOKUP(B24,[2]分门店合计补差!$A:$D,4,0)</f>
        <v>544.78</v>
      </c>
      <c r="P24" s="37"/>
      <c r="Q24" s="37"/>
      <c r="R24" s="37"/>
      <c r="S24" s="37"/>
      <c r="T24" s="37">
        <f t="shared" si="8"/>
        <v>7124.43</v>
      </c>
      <c r="U24" s="54">
        <f t="shared" si="3"/>
        <v>0.614175</v>
      </c>
      <c r="V24" s="44"/>
      <c r="W24" s="34">
        <v>100</v>
      </c>
      <c r="X24" s="37">
        <f>VLOOKUP(B24,Sheet1!B:R,17,0)</f>
        <v>18500</v>
      </c>
      <c r="Y24" s="37">
        <f>VLOOKUP(B24,[4]查询时间段分门店销售汇总!$A:$K,10,0)</f>
        <v>5633.27</v>
      </c>
      <c r="Z24" s="55">
        <v>388.55</v>
      </c>
      <c r="AA24" s="55"/>
      <c r="AB24" s="55"/>
      <c r="AC24" s="55"/>
      <c r="AD24" s="55">
        <f t="shared" si="4"/>
        <v>6021.82</v>
      </c>
      <c r="AE24" s="55">
        <f t="shared" si="5"/>
        <v>13146.25</v>
      </c>
      <c r="AF24" s="57">
        <f t="shared" si="6"/>
        <v>0.710608108108108</v>
      </c>
      <c r="AG24" s="57">
        <f>VLOOKUP(B24,[5]Sheet1!$A:$D,3,0)</f>
        <v>0.500835941261435</v>
      </c>
      <c r="AH24" s="37" t="str">
        <f>VLOOKUP(B24,[3]Sheet2!$D:$E,2,0)</f>
        <v>胡艳弘</v>
      </c>
      <c r="AI24" s="37"/>
    </row>
    <row r="25" s="1" customFormat="1" ht="16" customHeight="1" spans="1:35">
      <c r="A25" s="12">
        <v>23</v>
      </c>
      <c r="B25" s="13">
        <v>379</v>
      </c>
      <c r="C25" s="20" t="s">
        <v>51</v>
      </c>
      <c r="D25" s="15" t="s">
        <v>31</v>
      </c>
      <c r="E25" s="13" t="s">
        <v>27</v>
      </c>
      <c r="F25" s="13"/>
      <c r="G25" s="13"/>
      <c r="H25" s="17" t="s">
        <v>19</v>
      </c>
      <c r="I25" s="17"/>
      <c r="J25" s="38">
        <v>11200</v>
      </c>
      <c r="K25" s="36">
        <f t="shared" si="0"/>
        <v>0.258035714285714</v>
      </c>
      <c r="L25" s="37">
        <v>2890</v>
      </c>
      <c r="M25" s="37">
        <f t="shared" si="1"/>
        <v>11560</v>
      </c>
      <c r="N25" s="37">
        <f>VLOOKUP(B25,[1]查询时间段分门店销售汇总!$B:$J,8,0)</f>
        <v>6429.2</v>
      </c>
      <c r="O25" s="37">
        <f>VLOOKUP(B25,[2]分门店合计补差!$A:$D,4,0)</f>
        <v>2134.85</v>
      </c>
      <c r="P25" s="37"/>
      <c r="Q25" s="37"/>
      <c r="R25" s="37"/>
      <c r="S25" s="37">
        <v>339.15</v>
      </c>
      <c r="T25" s="37">
        <f t="shared" si="8"/>
        <v>8903.2</v>
      </c>
      <c r="U25" s="54">
        <f t="shared" si="3"/>
        <v>0.770173010380623</v>
      </c>
      <c r="V25" s="44"/>
      <c r="W25" s="34">
        <v>100</v>
      </c>
      <c r="X25" s="37">
        <f>VLOOKUP(B25,Sheet1!B:R,17,0)</f>
        <v>19450</v>
      </c>
      <c r="Y25" s="37">
        <f>VLOOKUP(B25,[4]查询时间段分门店销售汇总!$A:$K,10,0)</f>
        <v>4541.77</v>
      </c>
      <c r="Z25" s="55">
        <v>820.02</v>
      </c>
      <c r="AA25" s="55"/>
      <c r="AB25" s="55"/>
      <c r="AC25" s="55"/>
      <c r="AD25" s="55">
        <f t="shared" si="4"/>
        <v>5361.79</v>
      </c>
      <c r="AE25" s="55">
        <f t="shared" si="5"/>
        <v>14264.99</v>
      </c>
      <c r="AF25" s="57">
        <f t="shared" si="6"/>
        <v>0.733418508997429</v>
      </c>
      <c r="AG25" s="57">
        <f>VLOOKUP(B25,[5]Sheet1!$A:$D,3,0)</f>
        <v>0.495690143989285</v>
      </c>
      <c r="AH25" s="37" t="str">
        <f>VLOOKUP(B25,[3]Sheet2!$D:$E,2,0)</f>
        <v>刘新</v>
      </c>
      <c r="AI25" s="37"/>
    </row>
    <row r="26" s="1" customFormat="1" spans="1:35">
      <c r="A26" s="12">
        <v>24</v>
      </c>
      <c r="B26" s="13">
        <v>737</v>
      </c>
      <c r="C26" s="20" t="s">
        <v>52</v>
      </c>
      <c r="D26" s="15" t="s">
        <v>35</v>
      </c>
      <c r="E26" s="13" t="s">
        <v>23</v>
      </c>
      <c r="F26" s="13"/>
      <c r="G26" s="13"/>
      <c r="H26" s="13" t="s">
        <v>19</v>
      </c>
      <c r="I26" s="17"/>
      <c r="J26" s="38">
        <v>10480</v>
      </c>
      <c r="K26" s="36">
        <f t="shared" si="0"/>
        <v>0.275190839694656</v>
      </c>
      <c r="L26" s="37">
        <v>2884</v>
      </c>
      <c r="M26" s="37">
        <f t="shared" si="1"/>
        <v>11536</v>
      </c>
      <c r="N26" s="37">
        <f>VLOOKUP(B26,[1]查询时间段分门店销售汇总!$B:$J,8,0)</f>
        <v>12820.37</v>
      </c>
      <c r="O26" s="37">
        <f>VLOOKUP(B26,[2]分门店合计补差!$A:$D,4,0)</f>
        <v>641.16</v>
      </c>
      <c r="P26" s="37">
        <v>1376.4</v>
      </c>
      <c r="Q26" s="37"/>
      <c r="R26" s="37"/>
      <c r="S26" s="37"/>
      <c r="T26" s="37">
        <f t="shared" si="8"/>
        <v>12085.13</v>
      </c>
      <c r="U26" s="54">
        <f t="shared" si="3"/>
        <v>1.04760142163662</v>
      </c>
      <c r="V26" s="44">
        <v>800</v>
      </c>
      <c r="W26" s="34"/>
      <c r="X26" s="37">
        <f>VLOOKUP(B26,Sheet1!B:R,17,0)</f>
        <v>19156</v>
      </c>
      <c r="Y26" s="37">
        <f>VLOOKUP(B26,[4]查询时间段分门店销售汇总!$A:$K,10,0)</f>
        <v>6727.71</v>
      </c>
      <c r="Z26" s="55">
        <v>404.64</v>
      </c>
      <c r="AA26" s="55"/>
      <c r="AB26" s="55"/>
      <c r="AC26" s="55"/>
      <c r="AD26" s="55">
        <f t="shared" si="4"/>
        <v>7132.35</v>
      </c>
      <c r="AE26" s="55">
        <f t="shared" si="5"/>
        <v>19217.48</v>
      </c>
      <c r="AF26" s="56">
        <f t="shared" si="6"/>
        <v>1.0032094382961</v>
      </c>
      <c r="AG26" s="57">
        <f>VLOOKUP(B26,[5]Sheet1!$A:$D,3,0)</f>
        <v>0.706158395368073</v>
      </c>
      <c r="AH26" s="37" t="str">
        <f>VLOOKUP(B26,[3]Sheet2!$D:$E,2,0)</f>
        <v>张亚红</v>
      </c>
      <c r="AI26" s="37" t="s">
        <v>205</v>
      </c>
    </row>
    <row r="27" s="1" customFormat="1" ht="15" customHeight="1" spans="1:35">
      <c r="A27" s="12">
        <v>25</v>
      </c>
      <c r="B27" s="13">
        <v>111219</v>
      </c>
      <c r="C27" s="14" t="s">
        <v>53</v>
      </c>
      <c r="D27" s="15" t="s">
        <v>31</v>
      </c>
      <c r="E27" s="13" t="s">
        <v>27</v>
      </c>
      <c r="F27" s="13">
        <v>1600</v>
      </c>
      <c r="G27" s="17">
        <v>5</v>
      </c>
      <c r="H27" s="13" t="s">
        <v>19</v>
      </c>
      <c r="I27" s="17"/>
      <c r="J27" s="38">
        <v>11200</v>
      </c>
      <c r="K27" s="36">
        <f t="shared" si="0"/>
        <v>0.25</v>
      </c>
      <c r="L27" s="37">
        <v>2800</v>
      </c>
      <c r="M27" s="37">
        <f t="shared" si="1"/>
        <v>11200</v>
      </c>
      <c r="N27" s="37">
        <f>VLOOKUP(B27,[1]查询时间段分门店销售汇总!$B:$J,8,0)</f>
        <v>11273.25</v>
      </c>
      <c r="O27" s="37">
        <f>VLOOKUP(B27,[2]分门店合计补差!$A:$D,4,0)</f>
        <v>11.45</v>
      </c>
      <c r="P27" s="37"/>
      <c r="Q27" s="37"/>
      <c r="R27" s="37"/>
      <c r="S27" s="37"/>
      <c r="T27" s="37">
        <f t="shared" si="8"/>
        <v>11284.7</v>
      </c>
      <c r="U27" s="54">
        <f t="shared" si="3"/>
        <v>1.0075625</v>
      </c>
      <c r="V27" s="44">
        <v>533.3</v>
      </c>
      <c r="W27" s="34"/>
      <c r="X27" s="37">
        <f>VLOOKUP(B27,Sheet1!B:R,17,0)</f>
        <v>19660</v>
      </c>
      <c r="Y27" s="37">
        <f>VLOOKUP(B27,[4]查询时间段分门店销售汇总!$A:$K,10,0)</f>
        <v>7784.87</v>
      </c>
      <c r="Z27" s="55">
        <v>0</v>
      </c>
      <c r="AA27" s="55"/>
      <c r="AB27" s="55"/>
      <c r="AC27" s="55"/>
      <c r="AD27" s="55">
        <f t="shared" si="4"/>
        <v>7784.87</v>
      </c>
      <c r="AE27" s="55">
        <f t="shared" si="5"/>
        <v>19069.57</v>
      </c>
      <c r="AF27" s="57">
        <f t="shared" si="6"/>
        <v>0.969967955239064</v>
      </c>
      <c r="AG27" s="57">
        <f>VLOOKUP(B27,[5]Sheet1!$A:$D,3,0)</f>
        <v>0.611768778801843</v>
      </c>
      <c r="AH27" s="37" t="str">
        <f>VLOOKUP(B27,[3]Sheet2!$D:$E,2,0)</f>
        <v>代志斌</v>
      </c>
      <c r="AI27" s="37"/>
    </row>
    <row r="28" s="1" customFormat="1" spans="1:35">
      <c r="A28" s="12">
        <v>26</v>
      </c>
      <c r="B28" s="13">
        <v>373</v>
      </c>
      <c r="C28" s="14" t="s">
        <v>54</v>
      </c>
      <c r="D28" s="15" t="s">
        <v>41</v>
      </c>
      <c r="E28" s="13" t="s">
        <v>44</v>
      </c>
      <c r="F28" s="13"/>
      <c r="G28" s="17"/>
      <c r="H28" s="13" t="s">
        <v>19</v>
      </c>
      <c r="I28" s="17"/>
      <c r="J28" s="38">
        <v>10600</v>
      </c>
      <c r="K28" s="36">
        <f t="shared" si="0"/>
        <v>0.264150943396226</v>
      </c>
      <c r="L28" s="37">
        <v>2800</v>
      </c>
      <c r="M28" s="37">
        <f t="shared" si="1"/>
        <v>11200</v>
      </c>
      <c r="N28" s="37">
        <f>VLOOKUP(B28,[1]查询时间段分门店销售汇总!$B:$J,8,0)</f>
        <v>9391.93</v>
      </c>
      <c r="O28" s="37">
        <f>VLOOKUP(B28,[2]分门店合计补差!$A:$D,4,0)</f>
        <v>420.54</v>
      </c>
      <c r="P28" s="37">
        <v>141.9</v>
      </c>
      <c r="Q28" s="37"/>
      <c r="R28" s="37"/>
      <c r="S28" s="37"/>
      <c r="T28" s="37">
        <f t="shared" ref="T28:T41" si="9">N28+O28-P28-Q28-R28+S28</f>
        <v>9670.57</v>
      </c>
      <c r="U28" s="54">
        <f t="shared" si="3"/>
        <v>0.86344375</v>
      </c>
      <c r="V28" s="44"/>
      <c r="W28" s="34"/>
      <c r="X28" s="37">
        <f>VLOOKUP(B28,Sheet1!B:R,17,0)</f>
        <v>18847</v>
      </c>
      <c r="Y28" s="37">
        <f>VLOOKUP(B28,[4]查询时间段分门店销售汇总!$A:$K,10,0)</f>
        <v>6574.4</v>
      </c>
      <c r="Z28" s="55">
        <v>1261.62</v>
      </c>
      <c r="AA28" s="55"/>
      <c r="AB28" s="55"/>
      <c r="AC28" s="55"/>
      <c r="AD28" s="55">
        <f t="shared" si="4"/>
        <v>7836.02</v>
      </c>
      <c r="AE28" s="55">
        <f t="shared" si="5"/>
        <v>17506.59</v>
      </c>
      <c r="AF28" s="57">
        <f t="shared" si="6"/>
        <v>0.928879397251552</v>
      </c>
      <c r="AG28" s="57">
        <f>VLOOKUP(B28,[5]Sheet1!$A:$D,3,0)</f>
        <v>0.556728313671061</v>
      </c>
      <c r="AH28" s="37" t="str">
        <f>VLOOKUP(B28,[3]Sheet2!$D:$E,2,0)</f>
        <v>罗月月</v>
      </c>
      <c r="AI28" s="37"/>
    </row>
    <row r="29" s="1" customFormat="1" spans="1:35">
      <c r="A29" s="12">
        <v>27</v>
      </c>
      <c r="B29" s="13">
        <v>726</v>
      </c>
      <c r="C29" s="14" t="s">
        <v>55</v>
      </c>
      <c r="D29" s="15" t="s">
        <v>41</v>
      </c>
      <c r="E29" s="13" t="s">
        <v>27</v>
      </c>
      <c r="F29" s="13"/>
      <c r="G29" s="17"/>
      <c r="H29" s="13" t="s">
        <v>19</v>
      </c>
      <c r="I29" s="17"/>
      <c r="J29" s="38">
        <v>10480</v>
      </c>
      <c r="K29" s="36">
        <f t="shared" si="0"/>
        <v>0.267175572519084</v>
      </c>
      <c r="L29" s="37">
        <v>2800</v>
      </c>
      <c r="M29" s="37">
        <f t="shared" si="1"/>
        <v>11200</v>
      </c>
      <c r="N29" s="37">
        <f>VLOOKUP(B29,[1]查询时间段分门店销售汇总!$B:$J,8,0)</f>
        <v>21439.78</v>
      </c>
      <c r="O29" s="37">
        <f>VLOOKUP(B29,[2]分门店合计补差!$A:$D,4,0)</f>
        <v>925.55</v>
      </c>
      <c r="P29" s="37">
        <v>2135</v>
      </c>
      <c r="Q29" s="37"/>
      <c r="R29" s="37"/>
      <c r="S29" s="37"/>
      <c r="T29" s="37">
        <f t="shared" si="9"/>
        <v>20230.33</v>
      </c>
      <c r="U29" s="54">
        <f t="shared" si="3"/>
        <v>1.80627946428571</v>
      </c>
      <c r="V29" s="44">
        <v>533.4</v>
      </c>
      <c r="W29" s="34"/>
      <c r="X29" s="37">
        <f>VLOOKUP(B29,Sheet1!B:R,17,0)</f>
        <v>18118</v>
      </c>
      <c r="Y29" s="37">
        <f>VLOOKUP(B29,[4]查询时间段分门店销售汇总!$A:$K,10,0)</f>
        <v>4269.43</v>
      </c>
      <c r="Z29" s="55">
        <v>575.1</v>
      </c>
      <c r="AA29" s="55"/>
      <c r="AB29" s="55"/>
      <c r="AC29" s="55"/>
      <c r="AD29" s="55">
        <f t="shared" si="4"/>
        <v>4844.53</v>
      </c>
      <c r="AE29" s="55">
        <f t="shared" si="5"/>
        <v>25074.86</v>
      </c>
      <c r="AF29" s="56">
        <f t="shared" si="6"/>
        <v>1.38397505243404</v>
      </c>
      <c r="AG29" s="57">
        <f>VLOOKUP(B29,[5]Sheet1!$A:$D,3,0)</f>
        <v>0.658786482334869</v>
      </c>
      <c r="AH29" s="37" t="str">
        <f>VLOOKUP(B29,[3]Sheet2!$D:$E,2,0)</f>
        <v>李梦菊</v>
      </c>
      <c r="AI29" s="37" t="s">
        <v>205</v>
      </c>
    </row>
    <row r="30" s="1" customFormat="1" spans="1:35">
      <c r="A30" s="12">
        <v>28</v>
      </c>
      <c r="B30" s="13">
        <v>581</v>
      </c>
      <c r="C30" s="14" t="s">
        <v>56</v>
      </c>
      <c r="D30" s="15" t="s">
        <v>41</v>
      </c>
      <c r="E30" s="13" t="s">
        <v>44</v>
      </c>
      <c r="F30" s="13"/>
      <c r="G30" s="17"/>
      <c r="H30" s="13" t="s">
        <v>19</v>
      </c>
      <c r="I30" s="17"/>
      <c r="J30" s="38">
        <v>9800</v>
      </c>
      <c r="K30" s="36">
        <f t="shared" si="0"/>
        <v>0.285714285714286</v>
      </c>
      <c r="L30" s="37">
        <v>2800</v>
      </c>
      <c r="M30" s="37">
        <f t="shared" si="1"/>
        <v>11200</v>
      </c>
      <c r="N30" s="37">
        <f>VLOOKUP(B30,[1]查询时间段分门店销售汇总!$B:$J,8,0)</f>
        <v>12686.56</v>
      </c>
      <c r="O30" s="37">
        <f>VLOOKUP(B30,[2]分门店合计补差!$A:$D,4,0)</f>
        <v>0</v>
      </c>
      <c r="P30" s="37"/>
      <c r="Q30" s="37"/>
      <c r="R30" s="37"/>
      <c r="S30" s="37"/>
      <c r="T30" s="37">
        <f t="shared" si="9"/>
        <v>12686.56</v>
      </c>
      <c r="U30" s="54">
        <f t="shared" si="3"/>
        <v>1.13272857142857</v>
      </c>
      <c r="V30" s="44">
        <v>533.3</v>
      </c>
      <c r="W30" s="34"/>
      <c r="X30" s="37">
        <f>VLOOKUP(B30,Sheet1!B:R,17,0)</f>
        <v>19090</v>
      </c>
      <c r="Y30" s="37">
        <f>VLOOKUP(B30,[4]查询时间段分门店销售汇总!$A:$K,10,0)</f>
        <v>9327.08</v>
      </c>
      <c r="Z30" s="55">
        <v>31.26</v>
      </c>
      <c r="AA30" s="55">
        <v>1195.2</v>
      </c>
      <c r="AB30" s="55"/>
      <c r="AC30" s="55"/>
      <c r="AD30" s="55">
        <f t="shared" si="4"/>
        <v>8163.14</v>
      </c>
      <c r="AE30" s="55">
        <f t="shared" si="5"/>
        <v>20849.7</v>
      </c>
      <c r="AF30" s="56">
        <f t="shared" si="6"/>
        <v>1.09217915138816</v>
      </c>
      <c r="AG30" s="57">
        <f>VLOOKUP(B30,[5]Sheet1!$A:$D,3,0)</f>
        <v>0.721493401759531</v>
      </c>
      <c r="AH30" s="37" t="str">
        <f>VLOOKUP(B30,[3]Sheet2!$D:$E,2,0)</f>
        <v>周燕</v>
      </c>
      <c r="AI30" s="37" t="s">
        <v>205</v>
      </c>
    </row>
    <row r="31" s="1" customFormat="1" spans="1:35">
      <c r="A31" s="12">
        <v>29</v>
      </c>
      <c r="B31" s="13">
        <v>724</v>
      </c>
      <c r="C31" s="14" t="s">
        <v>57</v>
      </c>
      <c r="D31" s="15" t="s">
        <v>41</v>
      </c>
      <c r="E31" s="13" t="s">
        <v>44</v>
      </c>
      <c r="F31" s="13"/>
      <c r="G31" s="17"/>
      <c r="H31" s="13" t="s">
        <v>19</v>
      </c>
      <c r="I31" s="17"/>
      <c r="J31" s="38">
        <v>10480</v>
      </c>
      <c r="K31" s="36">
        <f t="shared" si="0"/>
        <v>0.266289122137405</v>
      </c>
      <c r="L31" s="37">
        <v>2790.71</v>
      </c>
      <c r="M31" s="37">
        <f t="shared" si="1"/>
        <v>11162.84</v>
      </c>
      <c r="N31" s="37">
        <f>VLOOKUP(B31,[1]查询时间段分门店销售汇总!$B:$J,8,0)</f>
        <v>5747.67</v>
      </c>
      <c r="O31" s="37">
        <f>VLOOKUP(B31,[2]分门店合计补差!$A:$D,4,0)</f>
        <v>2511.7305</v>
      </c>
      <c r="P31" s="37"/>
      <c r="Q31" s="37"/>
      <c r="R31" s="37"/>
      <c r="S31" s="37"/>
      <c r="T31" s="37">
        <f t="shared" si="9"/>
        <v>8259.4005</v>
      </c>
      <c r="U31" s="54">
        <f t="shared" si="3"/>
        <v>0.739901360227326</v>
      </c>
      <c r="V31" s="44"/>
      <c r="W31" s="34">
        <v>100</v>
      </c>
      <c r="X31" s="37">
        <f>VLOOKUP(B31,Sheet1!B:R,17,0)</f>
        <v>18782.84</v>
      </c>
      <c r="Y31" s="37">
        <f>VLOOKUP(B31,[4]查询时间段分门店销售汇总!$A:$K,10,0)</f>
        <v>3779.18</v>
      </c>
      <c r="Z31" s="55">
        <v>2398.465</v>
      </c>
      <c r="AA31" s="55"/>
      <c r="AB31" s="55"/>
      <c r="AC31" s="55"/>
      <c r="AD31" s="55">
        <f t="shared" si="4"/>
        <v>6177.645</v>
      </c>
      <c r="AE31" s="55">
        <f t="shared" si="5"/>
        <v>14437.0455</v>
      </c>
      <c r="AF31" s="57">
        <f t="shared" si="6"/>
        <v>0.768629530997442</v>
      </c>
      <c r="AG31" s="57">
        <f>VLOOKUP(B31,[5]Sheet1!$A:$D,3,0)</f>
        <v>0.553110955705568</v>
      </c>
      <c r="AH31" s="37" t="str">
        <f>VLOOKUP(B31,[3]Sheet2!$D:$E,2,0)</f>
        <v>袁咏梅</v>
      </c>
      <c r="AI31" s="37"/>
    </row>
    <row r="32" s="1" customFormat="1" spans="1:35">
      <c r="A32" s="12">
        <v>30</v>
      </c>
      <c r="B32" s="13">
        <v>120844</v>
      </c>
      <c r="C32" s="14" t="s">
        <v>58</v>
      </c>
      <c r="D32" s="15" t="s">
        <v>31</v>
      </c>
      <c r="E32" s="13" t="s">
        <v>44</v>
      </c>
      <c r="F32" s="13"/>
      <c r="G32" s="17"/>
      <c r="H32" s="17" t="s">
        <v>19</v>
      </c>
      <c r="I32" s="17"/>
      <c r="J32" s="38">
        <v>11920</v>
      </c>
      <c r="K32" s="36">
        <f t="shared" si="0"/>
        <v>0.230041946308725</v>
      </c>
      <c r="L32" s="37">
        <v>2742.1</v>
      </c>
      <c r="M32" s="37">
        <f t="shared" si="1"/>
        <v>10968.4</v>
      </c>
      <c r="N32" s="37">
        <f>VLOOKUP(B32,[1]查询时间段分门店销售汇总!$B:$J,8,0)</f>
        <v>9720.22</v>
      </c>
      <c r="O32" s="37">
        <f>VLOOKUP(B32,[2]分门店合计补差!$A:$D,4,0)</f>
        <v>4.74</v>
      </c>
      <c r="P32" s="37"/>
      <c r="Q32" s="37"/>
      <c r="R32" s="37"/>
      <c r="S32" s="37"/>
      <c r="T32" s="37">
        <f t="shared" si="9"/>
        <v>9724.96</v>
      </c>
      <c r="U32" s="54">
        <f t="shared" si="3"/>
        <v>0.886634331351884</v>
      </c>
      <c r="V32" s="44"/>
      <c r="W32" s="34"/>
      <c r="X32" s="37">
        <f>VLOOKUP(B32,Sheet1!B:R,17,0)</f>
        <v>18120.4</v>
      </c>
      <c r="Y32" s="37">
        <f>VLOOKUP(B32,[4]查询时间段分门店销售汇总!$A:$K,10,0)</f>
        <v>6908.62</v>
      </c>
      <c r="Z32" s="55">
        <v>15.6497</v>
      </c>
      <c r="AA32" s="55"/>
      <c r="AB32" s="55"/>
      <c r="AC32" s="55"/>
      <c r="AD32" s="55">
        <f t="shared" si="4"/>
        <v>6924.2697</v>
      </c>
      <c r="AE32" s="55">
        <f t="shared" si="5"/>
        <v>16649.2297</v>
      </c>
      <c r="AF32" s="57">
        <f t="shared" si="6"/>
        <v>0.918811378336019</v>
      </c>
      <c r="AG32" s="57">
        <f>VLOOKUP(B32,[5]Sheet1!$A:$D,3,0)</f>
        <v>0.545410387624257</v>
      </c>
      <c r="AH32" s="37" t="str">
        <f>VLOOKUP(B32,[3]Sheet2!$D:$E,2,0)</f>
        <v>黄雨</v>
      </c>
      <c r="AI32" s="37"/>
    </row>
    <row r="33" s="1" customFormat="1" ht="18" customHeight="1" spans="1:35">
      <c r="A33" s="12">
        <v>31</v>
      </c>
      <c r="B33" s="13">
        <v>111400</v>
      </c>
      <c r="C33" s="20" t="s">
        <v>59</v>
      </c>
      <c r="D33" s="15" t="s">
        <v>41</v>
      </c>
      <c r="E33" s="13" t="s">
        <v>33</v>
      </c>
      <c r="F33" s="13">
        <v>1600</v>
      </c>
      <c r="G33" s="13">
        <v>6</v>
      </c>
      <c r="H33" s="17" t="s">
        <v>19</v>
      </c>
      <c r="I33" s="17"/>
      <c r="J33" s="38">
        <v>9840</v>
      </c>
      <c r="K33" s="36">
        <f t="shared" si="0"/>
        <v>0.276910569105691</v>
      </c>
      <c r="L33" s="37">
        <v>2724.8</v>
      </c>
      <c r="M33" s="37">
        <f t="shared" si="1"/>
        <v>10899.2</v>
      </c>
      <c r="N33" s="37">
        <f>VLOOKUP(B33,[1]查询时间段分门店销售汇总!$B:$J,8,0)</f>
        <v>9357.57</v>
      </c>
      <c r="O33" s="37">
        <f>VLOOKUP(B33,[2]分门店合计补差!$A:$D,4,0)</f>
        <v>3.7</v>
      </c>
      <c r="P33" s="37"/>
      <c r="Q33" s="37"/>
      <c r="R33" s="37"/>
      <c r="S33" s="37"/>
      <c r="T33" s="37">
        <f t="shared" si="9"/>
        <v>9361.27</v>
      </c>
      <c r="U33" s="54">
        <f t="shared" si="3"/>
        <v>0.858895148267763</v>
      </c>
      <c r="V33" s="44"/>
      <c r="W33" s="34"/>
      <c r="X33" s="37">
        <f>VLOOKUP(B33,Sheet1!B:R,17,0)</f>
        <v>17799.2</v>
      </c>
      <c r="Y33" s="37">
        <f>VLOOKUP(B33,[4]查询时间段分门店销售汇总!$A:$K,10,0)</f>
        <v>4733.8</v>
      </c>
      <c r="Z33" s="55">
        <v>0</v>
      </c>
      <c r="AA33" s="55"/>
      <c r="AB33" s="55"/>
      <c r="AC33" s="55"/>
      <c r="AD33" s="55">
        <f t="shared" si="4"/>
        <v>4733.8</v>
      </c>
      <c r="AE33" s="55">
        <f t="shared" si="5"/>
        <v>14095.07</v>
      </c>
      <c r="AF33" s="57">
        <f t="shared" si="6"/>
        <v>0.791893455885658</v>
      </c>
      <c r="AG33" s="57">
        <f>VLOOKUP(B33,[5]Sheet1!$A:$D,3,0)</f>
        <v>0.535872771958404</v>
      </c>
      <c r="AH33" s="37" t="str">
        <f>VLOOKUP(B33,[3]Sheet2!$D:$E,2,0)</f>
        <v>戚彩</v>
      </c>
      <c r="AI33" s="37"/>
    </row>
    <row r="34" s="1" customFormat="1" spans="1:35">
      <c r="A34" s="12">
        <v>32</v>
      </c>
      <c r="B34" s="13">
        <v>585</v>
      </c>
      <c r="C34" s="20" t="s">
        <v>60</v>
      </c>
      <c r="D34" s="15" t="s">
        <v>31</v>
      </c>
      <c r="E34" s="13" t="s">
        <v>44</v>
      </c>
      <c r="F34" s="13"/>
      <c r="G34" s="13"/>
      <c r="H34" s="17" t="s">
        <v>19</v>
      </c>
      <c r="I34" s="17"/>
      <c r="J34" s="38">
        <v>11200</v>
      </c>
      <c r="K34" s="36">
        <f t="shared" si="0"/>
        <v>0.242857142857143</v>
      </c>
      <c r="L34" s="37">
        <v>2720</v>
      </c>
      <c r="M34" s="37">
        <f t="shared" si="1"/>
        <v>10880</v>
      </c>
      <c r="N34" s="37">
        <f>VLOOKUP(B34,[1]查询时间段分门店销售汇总!$B:$J,8,0)</f>
        <v>8721.7</v>
      </c>
      <c r="O34" s="37">
        <f>VLOOKUP(B34,[2]分门店合计补差!$A:$D,4,0)</f>
        <v>965.84</v>
      </c>
      <c r="P34" s="37"/>
      <c r="Q34" s="37"/>
      <c r="R34" s="37"/>
      <c r="S34" s="37"/>
      <c r="T34" s="37">
        <f t="shared" si="9"/>
        <v>9687.54</v>
      </c>
      <c r="U34" s="54">
        <f t="shared" si="3"/>
        <v>0.890398897058824</v>
      </c>
      <c r="V34" s="44"/>
      <c r="W34" s="34"/>
      <c r="X34" s="37">
        <f>VLOOKUP(B34,Sheet1!B:R,17,0)</f>
        <v>18500</v>
      </c>
      <c r="Y34" s="37">
        <f>VLOOKUP(B34,[4]查询时间段分门店销售汇总!$A:$K,10,0)</f>
        <v>8227.13</v>
      </c>
      <c r="Z34" s="55">
        <v>0.149999999999977</v>
      </c>
      <c r="AA34" s="55"/>
      <c r="AB34" s="55"/>
      <c r="AC34" s="55"/>
      <c r="AD34" s="55">
        <f t="shared" si="4"/>
        <v>8227.28</v>
      </c>
      <c r="AE34" s="55">
        <f t="shared" si="5"/>
        <v>17914.82</v>
      </c>
      <c r="AF34" s="57">
        <f t="shared" si="6"/>
        <v>0.968368648648649</v>
      </c>
      <c r="AG34" s="57">
        <f>VLOOKUP(B34,[5]Sheet1!$A:$D,3,0)</f>
        <v>0.613114326375711</v>
      </c>
      <c r="AH34" s="37" t="str">
        <f>VLOOKUP(B34,[3]Sheet2!$D:$E,2,0)</f>
        <v>高红华</v>
      </c>
      <c r="AI34" s="37"/>
    </row>
    <row r="35" s="1" customFormat="1" spans="1:35">
      <c r="A35" s="12">
        <v>33</v>
      </c>
      <c r="B35" s="13">
        <v>712</v>
      </c>
      <c r="C35" s="20" t="s">
        <v>61</v>
      </c>
      <c r="D35" s="15" t="s">
        <v>31</v>
      </c>
      <c r="E35" s="13" t="s">
        <v>44</v>
      </c>
      <c r="F35" s="13"/>
      <c r="G35" s="13"/>
      <c r="H35" s="13" t="s">
        <v>19</v>
      </c>
      <c r="I35" s="17"/>
      <c r="J35" s="38">
        <v>10600</v>
      </c>
      <c r="K35" s="36">
        <f t="shared" si="0"/>
        <v>0.254716981132075</v>
      </c>
      <c r="L35" s="37">
        <v>2700</v>
      </c>
      <c r="M35" s="37">
        <f t="shared" si="1"/>
        <v>10800</v>
      </c>
      <c r="N35" s="37">
        <f>VLOOKUP(B35,[1]查询时间段分门店销售汇总!$B:$J,8,0)</f>
        <v>11037.69</v>
      </c>
      <c r="O35" s="37">
        <f>VLOOKUP(B35,[2]分门店合计补差!$A:$D,4,0)</f>
        <v>6.15</v>
      </c>
      <c r="P35" s="37"/>
      <c r="Q35" s="37"/>
      <c r="R35" s="37"/>
      <c r="S35" s="37"/>
      <c r="T35" s="37">
        <f t="shared" si="9"/>
        <v>11043.84</v>
      </c>
      <c r="U35" s="54">
        <f t="shared" si="3"/>
        <v>1.02257777777778</v>
      </c>
      <c r="V35" s="44">
        <v>800</v>
      </c>
      <c r="W35" s="34"/>
      <c r="X35" s="37">
        <f>VLOOKUP(B35,Sheet1!B:R,17,0)</f>
        <v>18420</v>
      </c>
      <c r="Y35" s="37">
        <f>VLOOKUP(B35,[4]查询时间段分门店销售汇总!$A:$K,10,0)</f>
        <v>8610.43</v>
      </c>
      <c r="Z35" s="55">
        <v>10.19</v>
      </c>
      <c r="AA35" s="55">
        <v>294</v>
      </c>
      <c r="AB35" s="55"/>
      <c r="AC35" s="55"/>
      <c r="AD35" s="55">
        <f t="shared" si="4"/>
        <v>8326.62</v>
      </c>
      <c r="AE35" s="55">
        <f t="shared" si="5"/>
        <v>19370.46</v>
      </c>
      <c r="AF35" s="56">
        <f t="shared" si="6"/>
        <v>1.0515993485342</v>
      </c>
      <c r="AG35" s="57">
        <f>VLOOKUP(B35,[5]Sheet1!$A:$D,3,0)</f>
        <v>0.673928763140236</v>
      </c>
      <c r="AH35" s="37" t="str">
        <f>VLOOKUP(B35,[3]Sheet2!$D:$E,2,0)</f>
        <v>吕彩霞</v>
      </c>
      <c r="AI35" s="37" t="s">
        <v>205</v>
      </c>
    </row>
    <row r="36" s="1" customFormat="1" spans="1:35">
      <c r="A36" s="12">
        <v>34</v>
      </c>
      <c r="B36" s="13">
        <v>118074</v>
      </c>
      <c r="C36" s="20" t="s">
        <v>62</v>
      </c>
      <c r="D36" s="15" t="s">
        <v>41</v>
      </c>
      <c r="E36" s="13" t="s">
        <v>23</v>
      </c>
      <c r="F36" s="13"/>
      <c r="G36" s="13"/>
      <c r="H36" s="17" t="s">
        <v>19</v>
      </c>
      <c r="I36" s="17"/>
      <c r="J36" s="38">
        <v>10480</v>
      </c>
      <c r="K36" s="36">
        <f t="shared" si="0"/>
        <v>0.25763358778626</v>
      </c>
      <c r="L36" s="37">
        <v>2700</v>
      </c>
      <c r="M36" s="37">
        <f t="shared" ref="M36:M67" si="10">L36*4</f>
        <v>10800</v>
      </c>
      <c r="N36" s="37">
        <f>VLOOKUP(B36,[1]查询时间段分门店销售汇总!$B:$J,8,0)</f>
        <v>7579.05</v>
      </c>
      <c r="O36" s="37">
        <f>VLOOKUP(B36,[2]分门店合计补差!$A:$D,4,0)</f>
        <v>160.63</v>
      </c>
      <c r="P36" s="37"/>
      <c r="Q36" s="37"/>
      <c r="R36" s="37"/>
      <c r="S36" s="37"/>
      <c r="T36" s="37">
        <f t="shared" si="9"/>
        <v>7739.68</v>
      </c>
      <c r="U36" s="54">
        <f t="shared" ref="U36:U67" si="11">T36/M36</f>
        <v>0.716637037037037</v>
      </c>
      <c r="V36" s="44"/>
      <c r="W36" s="34">
        <v>100</v>
      </c>
      <c r="X36" s="37">
        <f>VLOOKUP(B36,Sheet1!B:R,17,0)</f>
        <v>18300</v>
      </c>
      <c r="Y36" s="37">
        <f>VLOOKUP(B36,[4]查询时间段分门店销售汇总!$A:$K,10,0)</f>
        <v>7111.61</v>
      </c>
      <c r="Z36" s="55">
        <v>0</v>
      </c>
      <c r="AA36" s="55"/>
      <c r="AB36" s="55"/>
      <c r="AC36" s="55"/>
      <c r="AD36" s="55">
        <f t="shared" ref="AD36:AD67" si="12">Y36+Z36-AA36-AB36-AC36</f>
        <v>7111.61</v>
      </c>
      <c r="AE36" s="55">
        <f t="shared" ref="AE36:AE67" si="13">AD36+T36</f>
        <v>14851.29</v>
      </c>
      <c r="AF36" s="57">
        <f t="shared" ref="AF36:AF67" si="14">AE36/X36</f>
        <v>0.811545901639344</v>
      </c>
      <c r="AG36" s="57">
        <f>VLOOKUP(B36,[5]Sheet1!$A:$D,3,0)</f>
        <v>0.64885009487666</v>
      </c>
      <c r="AH36" s="37" t="str">
        <f>VLOOKUP(B36,[3]Sheet2!$D:$E,2,0)</f>
        <v>贾兰</v>
      </c>
      <c r="AI36" s="37"/>
    </row>
    <row r="37" s="1" customFormat="1" spans="1:35">
      <c r="A37" s="12">
        <v>35</v>
      </c>
      <c r="B37" s="13">
        <v>517</v>
      </c>
      <c r="C37" s="20" t="s">
        <v>63</v>
      </c>
      <c r="D37" s="15" t="s">
        <v>41</v>
      </c>
      <c r="E37" s="13" t="s">
        <v>27</v>
      </c>
      <c r="F37" s="13"/>
      <c r="G37" s="13"/>
      <c r="H37" s="13" t="s">
        <v>19</v>
      </c>
      <c r="I37" s="17" t="s">
        <v>64</v>
      </c>
      <c r="J37" s="38">
        <v>9800</v>
      </c>
      <c r="K37" s="36">
        <f t="shared" si="0"/>
        <v>0.275510204081633</v>
      </c>
      <c r="L37" s="37">
        <v>2700</v>
      </c>
      <c r="M37" s="37">
        <f t="shared" si="10"/>
        <v>10800</v>
      </c>
      <c r="N37" s="37">
        <f>VLOOKUP(B37,[1]查询时间段分门店销售汇总!$B:$J,8,0)</f>
        <v>8633.9</v>
      </c>
      <c r="O37" s="37">
        <f>VLOOKUP(B37,[2]分门店合计补差!$A:$D,4,0)</f>
        <v>73.74</v>
      </c>
      <c r="P37" s="37"/>
      <c r="Q37" s="37"/>
      <c r="R37" s="37"/>
      <c r="S37" s="37"/>
      <c r="T37" s="37">
        <f t="shared" si="9"/>
        <v>8707.64</v>
      </c>
      <c r="U37" s="54">
        <f t="shared" si="11"/>
        <v>0.806262962962963</v>
      </c>
      <c r="V37" s="44"/>
      <c r="W37" s="34"/>
      <c r="X37" s="37">
        <f>VLOOKUP(B37,Sheet1!B:R,17,0)</f>
        <v>18036</v>
      </c>
      <c r="Y37" s="37">
        <f>VLOOKUP(B37,[4]查询时间段分门店销售汇总!$A:$K,10,0)</f>
        <v>6091.48</v>
      </c>
      <c r="Z37" s="55">
        <v>0</v>
      </c>
      <c r="AA37" s="55"/>
      <c r="AB37" s="55"/>
      <c r="AC37" s="55"/>
      <c r="AD37" s="55">
        <f t="shared" si="12"/>
        <v>6091.48</v>
      </c>
      <c r="AE37" s="55">
        <f t="shared" si="13"/>
        <v>14799.12</v>
      </c>
      <c r="AF37" s="57">
        <f t="shared" si="14"/>
        <v>0.820532268795742</v>
      </c>
      <c r="AG37" s="57">
        <f>VLOOKUP(B37,[5]Sheet1!$A:$D,3,0)</f>
        <v>0.538566427718041</v>
      </c>
      <c r="AH37" s="37" t="str">
        <f>VLOOKUP(B37,[3]Sheet2!$D:$E,2,0)</f>
        <v>向丽蓉</v>
      </c>
      <c r="AI37" s="37"/>
    </row>
    <row r="38" s="1" customFormat="1" spans="1:35">
      <c r="A38" s="12">
        <v>36</v>
      </c>
      <c r="B38" s="13">
        <v>359</v>
      </c>
      <c r="C38" s="20" t="s">
        <v>65</v>
      </c>
      <c r="D38" s="15" t="s">
        <v>41</v>
      </c>
      <c r="E38" s="13" t="s">
        <v>27</v>
      </c>
      <c r="F38" s="13"/>
      <c r="G38" s="13"/>
      <c r="H38" s="17" t="s">
        <v>19</v>
      </c>
      <c r="I38" s="17"/>
      <c r="J38" s="38">
        <v>10380</v>
      </c>
      <c r="K38" s="36">
        <f t="shared" si="0"/>
        <v>0.258285163776493</v>
      </c>
      <c r="L38" s="37">
        <v>2681</v>
      </c>
      <c r="M38" s="37">
        <f t="shared" si="10"/>
        <v>10724</v>
      </c>
      <c r="N38" s="37">
        <f>VLOOKUP(B38,[1]查询时间段分门店销售汇总!$B:$J,8,0)</f>
        <v>10932.75</v>
      </c>
      <c r="O38" s="37">
        <f>VLOOKUP(B38,[2]分门店合计补差!$A:$D,4,0)</f>
        <v>48.69</v>
      </c>
      <c r="P38" s="37"/>
      <c r="Q38" s="37"/>
      <c r="R38" s="37"/>
      <c r="S38" s="37"/>
      <c r="T38" s="37">
        <f t="shared" si="9"/>
        <v>10981.44</v>
      </c>
      <c r="U38" s="54">
        <f t="shared" si="11"/>
        <v>1.02400596792242</v>
      </c>
      <c r="V38" s="44">
        <v>800</v>
      </c>
      <c r="W38" s="34"/>
      <c r="X38" s="37">
        <f>VLOOKUP(B38,Sheet1!B:R,17,0)</f>
        <v>18224</v>
      </c>
      <c r="Y38" s="37">
        <f>VLOOKUP(B38,[4]查询时间段分门店销售汇总!$A:$K,10,0)</f>
        <v>5370.67</v>
      </c>
      <c r="Z38" s="55">
        <v>0</v>
      </c>
      <c r="AA38" s="55"/>
      <c r="AB38" s="55"/>
      <c r="AC38" s="55"/>
      <c r="AD38" s="55">
        <f t="shared" si="12"/>
        <v>5370.67</v>
      </c>
      <c r="AE38" s="55">
        <f t="shared" si="13"/>
        <v>16352.11</v>
      </c>
      <c r="AF38" s="57">
        <f t="shared" si="14"/>
        <v>0.897284350307287</v>
      </c>
      <c r="AG38" s="57">
        <f>VLOOKUP(B38,[5]Sheet1!$A:$D,3,0)</f>
        <v>0.542867610785576</v>
      </c>
      <c r="AH38" s="37" t="str">
        <f>VLOOKUP(B38,[3]Sheet2!$D:$E,2,0)</f>
        <v>刘秀琼</v>
      </c>
      <c r="AI38" s="37"/>
    </row>
    <row r="39" s="1" customFormat="1" spans="1:35">
      <c r="A39" s="12">
        <v>37</v>
      </c>
      <c r="B39" s="13">
        <v>377</v>
      </c>
      <c r="C39" s="14" t="s">
        <v>66</v>
      </c>
      <c r="D39" s="15" t="s">
        <v>31</v>
      </c>
      <c r="E39" s="13" t="s">
        <v>23</v>
      </c>
      <c r="F39" s="13">
        <v>1600</v>
      </c>
      <c r="G39" s="13">
        <v>7</v>
      </c>
      <c r="H39" s="13" t="s">
        <v>19</v>
      </c>
      <c r="I39" s="17"/>
      <c r="J39" s="38">
        <v>10600</v>
      </c>
      <c r="K39" s="36">
        <f t="shared" si="0"/>
        <v>0.252830188679245</v>
      </c>
      <c r="L39" s="37">
        <v>2680</v>
      </c>
      <c r="M39" s="37">
        <f t="shared" si="10"/>
        <v>10720</v>
      </c>
      <c r="N39" s="37">
        <f>VLOOKUP(B39,[1]查询时间段分门店销售汇总!$B:$J,8,0)</f>
        <v>10838.45</v>
      </c>
      <c r="O39" s="37">
        <f>VLOOKUP(B39,[2]分门店合计补差!$A:$D,4,0)</f>
        <v>369.33</v>
      </c>
      <c r="P39" s="37"/>
      <c r="Q39" s="37"/>
      <c r="R39" s="37"/>
      <c r="S39" s="37"/>
      <c r="T39" s="37">
        <f t="shared" si="9"/>
        <v>11207.78</v>
      </c>
      <c r="U39" s="54">
        <f t="shared" si="11"/>
        <v>1.04550186567164</v>
      </c>
      <c r="V39" s="44">
        <v>533.3</v>
      </c>
      <c r="W39" s="34"/>
      <c r="X39" s="37">
        <f>VLOOKUP(B39,Sheet1!B:R,17,0)</f>
        <v>18340</v>
      </c>
      <c r="Y39" s="37">
        <f>VLOOKUP(B39,[4]查询时间段分门店销售汇总!$A:$K,10,0)</f>
        <v>7596.89</v>
      </c>
      <c r="Z39" s="55">
        <v>0</v>
      </c>
      <c r="AA39" s="55"/>
      <c r="AB39" s="55"/>
      <c r="AC39" s="55"/>
      <c r="AD39" s="55">
        <f t="shared" si="12"/>
        <v>7596.89</v>
      </c>
      <c r="AE39" s="55">
        <f t="shared" si="13"/>
        <v>18804.67</v>
      </c>
      <c r="AF39" s="56">
        <f t="shared" si="14"/>
        <v>1.02533642311887</v>
      </c>
      <c r="AG39" s="57">
        <f>VLOOKUP(B39,[5]Sheet1!$A:$D,3,0)</f>
        <v>0.727625134721909</v>
      </c>
      <c r="AH39" s="37" t="str">
        <f>VLOOKUP(B39,[3]Sheet2!$D:$E,2,0)</f>
        <v>朱文艺</v>
      </c>
      <c r="AI39" s="37" t="s">
        <v>205</v>
      </c>
    </row>
    <row r="40" s="1" customFormat="1" spans="1:35">
      <c r="A40" s="12">
        <v>38</v>
      </c>
      <c r="B40" s="13">
        <v>102934</v>
      </c>
      <c r="C40" s="14" t="s">
        <v>67</v>
      </c>
      <c r="D40" s="15" t="s">
        <v>41</v>
      </c>
      <c r="E40" s="13" t="s">
        <v>27</v>
      </c>
      <c r="F40" s="13"/>
      <c r="G40" s="13"/>
      <c r="H40" s="13" t="s">
        <v>19</v>
      </c>
      <c r="I40" s="17"/>
      <c r="J40" s="38">
        <v>9800</v>
      </c>
      <c r="K40" s="36">
        <f t="shared" si="0"/>
        <v>0.273469387755102</v>
      </c>
      <c r="L40" s="37">
        <v>2680</v>
      </c>
      <c r="M40" s="37">
        <f t="shared" si="10"/>
        <v>10720</v>
      </c>
      <c r="N40" s="37">
        <f>VLOOKUP(B40,[1]查询时间段分门店销售汇总!$B:$J,8,0)</f>
        <v>7384.44</v>
      </c>
      <c r="O40" s="37">
        <f>VLOOKUP(B40,[2]分门店合计补差!$A:$D,4,0)</f>
        <v>3.18</v>
      </c>
      <c r="P40" s="37"/>
      <c r="Q40" s="37"/>
      <c r="R40" s="37"/>
      <c r="S40" s="37"/>
      <c r="T40" s="37">
        <f t="shared" si="9"/>
        <v>7387.62</v>
      </c>
      <c r="U40" s="54">
        <f t="shared" si="11"/>
        <v>0.689143656716418</v>
      </c>
      <c r="V40" s="44"/>
      <c r="W40" s="34">
        <v>100</v>
      </c>
      <c r="X40" s="37">
        <f>VLOOKUP(B40,Sheet1!B:R,17,0)</f>
        <v>18106</v>
      </c>
      <c r="Y40" s="37">
        <f>VLOOKUP(B40,[4]查询时间段分门店销售汇总!$A:$K,10,0)</f>
        <v>4161.3</v>
      </c>
      <c r="Z40" s="55">
        <v>805.77</v>
      </c>
      <c r="AA40" s="55"/>
      <c r="AB40" s="55"/>
      <c r="AC40" s="55"/>
      <c r="AD40" s="55">
        <f t="shared" si="12"/>
        <v>4967.07</v>
      </c>
      <c r="AE40" s="55">
        <f t="shared" si="13"/>
        <v>12354.69</v>
      </c>
      <c r="AF40" s="57">
        <f t="shared" si="14"/>
        <v>0.682353363525903</v>
      </c>
      <c r="AG40" s="57">
        <f>VLOOKUP(B40,[5]Sheet1!$A:$D,3,0)</f>
        <v>0.437230019258546</v>
      </c>
      <c r="AH40" s="37" t="str">
        <f>VLOOKUP(B40,[3]Sheet2!$D:$E,2,0)</f>
        <v>陈文芳</v>
      </c>
      <c r="AI40" s="37"/>
    </row>
    <row r="41" s="1" customFormat="1" spans="1:35">
      <c r="A41" s="12">
        <v>39</v>
      </c>
      <c r="B41" s="17">
        <v>105267</v>
      </c>
      <c r="C41" s="14" t="s">
        <v>68</v>
      </c>
      <c r="D41" s="15" t="s">
        <v>41</v>
      </c>
      <c r="E41" s="13" t="s">
        <v>27</v>
      </c>
      <c r="F41" s="13"/>
      <c r="G41" s="13"/>
      <c r="H41" s="17" t="s">
        <v>19</v>
      </c>
      <c r="I41" s="17"/>
      <c r="J41" s="38">
        <v>10380</v>
      </c>
      <c r="K41" s="36">
        <f t="shared" si="0"/>
        <v>0.250481695568401</v>
      </c>
      <c r="L41" s="37">
        <v>2600</v>
      </c>
      <c r="M41" s="37">
        <f t="shared" si="10"/>
        <v>10400</v>
      </c>
      <c r="N41" s="37">
        <f>VLOOKUP(B41,[1]查询时间段分门店销售汇总!$B:$J,8,0)</f>
        <v>6798.05</v>
      </c>
      <c r="O41" s="37">
        <f>VLOOKUP(B41,[2]分门店合计补差!$A:$D,4,0)</f>
        <v>1447.03</v>
      </c>
      <c r="P41" s="37"/>
      <c r="Q41" s="37"/>
      <c r="R41" s="37"/>
      <c r="S41" s="37"/>
      <c r="T41" s="37">
        <f t="shared" si="9"/>
        <v>8245.08</v>
      </c>
      <c r="U41" s="54">
        <f t="shared" si="11"/>
        <v>0.792796153846154</v>
      </c>
      <c r="V41" s="44"/>
      <c r="W41" s="34">
        <v>100</v>
      </c>
      <c r="X41" s="37">
        <f>VLOOKUP(B41,Sheet1!B:R,17,0)</f>
        <v>17300</v>
      </c>
      <c r="Y41" s="37">
        <f>VLOOKUP(B41,[4]查询时间段分门店销售汇总!$A:$K,10,0)</f>
        <v>4926.31</v>
      </c>
      <c r="Z41" s="55">
        <v>1689.88</v>
      </c>
      <c r="AA41" s="55"/>
      <c r="AB41" s="55"/>
      <c r="AC41" s="55"/>
      <c r="AD41" s="55">
        <f t="shared" si="12"/>
        <v>6616.19</v>
      </c>
      <c r="AE41" s="55">
        <f t="shared" si="13"/>
        <v>14861.27</v>
      </c>
      <c r="AF41" s="57">
        <f t="shared" si="14"/>
        <v>0.859032947976879</v>
      </c>
      <c r="AG41" s="57">
        <f>VLOOKUP(B41,[5]Sheet1!$A:$D,3,0)</f>
        <v>0.564717139249225</v>
      </c>
      <c r="AH41" s="37" t="str">
        <f>VLOOKUP(B41,[3]Sheet2!$D:$E,2,0)</f>
        <v>梁娟</v>
      </c>
      <c r="AI41" s="37"/>
    </row>
    <row r="42" s="1" customFormat="1" spans="1:35">
      <c r="A42" s="12">
        <v>40</v>
      </c>
      <c r="B42" s="13">
        <v>746</v>
      </c>
      <c r="C42" s="14" t="s">
        <v>69</v>
      </c>
      <c r="D42" s="15" t="s">
        <v>31</v>
      </c>
      <c r="E42" s="13" t="s">
        <v>33</v>
      </c>
      <c r="F42" s="13"/>
      <c r="G42" s="13"/>
      <c r="H42" s="17" t="s">
        <v>19</v>
      </c>
      <c r="I42" s="17"/>
      <c r="J42" s="38">
        <v>9800</v>
      </c>
      <c r="K42" s="36">
        <f t="shared" si="0"/>
        <v>0.26530612244898</v>
      </c>
      <c r="L42" s="37">
        <v>2600</v>
      </c>
      <c r="M42" s="37">
        <f t="shared" si="10"/>
        <v>10400</v>
      </c>
      <c r="N42" s="37">
        <f>VLOOKUP(B42,[1]查询时间段分门店销售汇总!$B:$J,8,0)</f>
        <v>11725.66</v>
      </c>
      <c r="O42" s="37">
        <f>VLOOKUP(B42,[2]分门店合计补差!$A:$D,4,0)</f>
        <v>59.18</v>
      </c>
      <c r="P42" s="37"/>
      <c r="Q42" s="37"/>
      <c r="R42" s="37"/>
      <c r="S42" s="37"/>
      <c r="T42" s="37">
        <f t="shared" ref="T42:T53" si="15">N42+O42-P42-Q42-R42+S42</f>
        <v>11784.84</v>
      </c>
      <c r="U42" s="54">
        <f t="shared" si="11"/>
        <v>1.13315769230769</v>
      </c>
      <c r="V42" s="44">
        <v>533.3</v>
      </c>
      <c r="W42" s="34"/>
      <c r="X42" s="37">
        <f>VLOOKUP(B42,Sheet1!B:R,17,0)</f>
        <v>17600</v>
      </c>
      <c r="Y42" s="37">
        <f>VLOOKUP(B42,[4]查询时间段分门店销售汇总!$A:$K,10,0)</f>
        <v>7173.06</v>
      </c>
      <c r="Z42" s="55">
        <v>42.06</v>
      </c>
      <c r="AA42" s="55"/>
      <c r="AB42" s="55"/>
      <c r="AC42" s="55"/>
      <c r="AD42" s="55">
        <f t="shared" si="12"/>
        <v>7215.12</v>
      </c>
      <c r="AE42" s="55">
        <f t="shared" si="13"/>
        <v>18999.96</v>
      </c>
      <c r="AF42" s="56">
        <f t="shared" si="14"/>
        <v>1.07954318181818</v>
      </c>
      <c r="AG42" s="57">
        <f>VLOOKUP(B42,[5]Sheet1!$A:$D,3,0)</f>
        <v>0.650615562820642</v>
      </c>
      <c r="AH42" s="37" t="str">
        <f>VLOOKUP(B42,[3]Sheet2!$D:$E,2,0)</f>
        <v>李秀辉</v>
      </c>
      <c r="AI42" s="37" t="s">
        <v>205</v>
      </c>
    </row>
    <row r="43" s="1" customFormat="1" spans="1:35">
      <c r="A43" s="12">
        <v>41</v>
      </c>
      <c r="B43" s="13">
        <v>54</v>
      </c>
      <c r="C43" s="14" t="s">
        <v>70</v>
      </c>
      <c r="D43" s="15" t="s">
        <v>41</v>
      </c>
      <c r="E43" s="13" t="s">
        <v>71</v>
      </c>
      <c r="F43" s="13"/>
      <c r="G43" s="13"/>
      <c r="H43" s="13" t="s">
        <v>19</v>
      </c>
      <c r="I43" s="17"/>
      <c r="J43" s="38">
        <v>9600</v>
      </c>
      <c r="K43" s="36">
        <f t="shared" si="0"/>
        <v>0.270833333333333</v>
      </c>
      <c r="L43" s="37">
        <v>2600</v>
      </c>
      <c r="M43" s="37">
        <f t="shared" si="10"/>
        <v>10400</v>
      </c>
      <c r="N43" s="37">
        <f>VLOOKUP(B43,[1]查询时间段分门店销售汇总!$B:$J,8,0)</f>
        <v>12911.49</v>
      </c>
      <c r="O43" s="37">
        <v>0</v>
      </c>
      <c r="P43" s="37">
        <v>98</v>
      </c>
      <c r="Q43" s="37"/>
      <c r="R43" s="37"/>
      <c r="S43" s="37"/>
      <c r="T43" s="37">
        <f t="shared" si="15"/>
        <v>12813.49</v>
      </c>
      <c r="U43" s="54">
        <f t="shared" si="11"/>
        <v>1.23206634615385</v>
      </c>
      <c r="V43" s="44">
        <v>533.4</v>
      </c>
      <c r="W43" s="34"/>
      <c r="X43" s="37">
        <f>VLOOKUP(B43,Sheet1!B:R,17,0)</f>
        <v>17390</v>
      </c>
      <c r="Y43" s="37">
        <f>VLOOKUP(B43,[4]查询时间段分门店销售汇总!$A:$K,10,0)</f>
        <v>7295.37</v>
      </c>
      <c r="Z43" s="55">
        <v>0</v>
      </c>
      <c r="AA43" s="55">
        <v>98</v>
      </c>
      <c r="AB43" s="55"/>
      <c r="AC43" s="55"/>
      <c r="AD43" s="55">
        <f t="shared" si="12"/>
        <v>7197.37</v>
      </c>
      <c r="AE43" s="55">
        <f t="shared" si="13"/>
        <v>20010.86</v>
      </c>
      <c r="AF43" s="56">
        <f t="shared" si="14"/>
        <v>1.1507107533065</v>
      </c>
      <c r="AG43" s="57">
        <f>VLOOKUP(B43,[5]Sheet1!$A:$D,3,0)</f>
        <v>0.69095001022983</v>
      </c>
      <c r="AH43" s="37" t="str">
        <f>VLOOKUP(B43,[3]Sheet2!$D:$E,2,0)</f>
        <v>韩艳梅</v>
      </c>
      <c r="AI43" s="37" t="s">
        <v>205</v>
      </c>
    </row>
    <row r="44" s="1" customFormat="1" spans="1:35">
      <c r="A44" s="12">
        <v>42</v>
      </c>
      <c r="B44" s="13">
        <v>747</v>
      </c>
      <c r="C44" s="14" t="s">
        <v>72</v>
      </c>
      <c r="D44" s="15" t="s">
        <v>73</v>
      </c>
      <c r="E44" s="13" t="s">
        <v>27</v>
      </c>
      <c r="F44" s="13"/>
      <c r="G44" s="13"/>
      <c r="H44" s="13" t="s">
        <v>19</v>
      </c>
      <c r="I44" s="17"/>
      <c r="J44" s="38">
        <v>8900</v>
      </c>
      <c r="K44" s="36">
        <f t="shared" si="0"/>
        <v>0.292134831460674</v>
      </c>
      <c r="L44" s="37">
        <v>2600</v>
      </c>
      <c r="M44" s="37">
        <f t="shared" si="10"/>
        <v>10400</v>
      </c>
      <c r="N44" s="37">
        <f>VLOOKUP(B44,[1]查询时间段分门店销售汇总!$B:$J,8,0)</f>
        <v>8905.88</v>
      </c>
      <c r="O44" s="37">
        <f>VLOOKUP(B44,[2]分门店合计补差!$A:$D,4,0)</f>
        <v>0</v>
      </c>
      <c r="P44" s="37"/>
      <c r="Q44" s="37"/>
      <c r="R44" s="37"/>
      <c r="S44" s="37"/>
      <c r="T44" s="37">
        <f t="shared" si="15"/>
        <v>8905.88</v>
      </c>
      <c r="U44" s="54">
        <f t="shared" si="11"/>
        <v>0.856334615384615</v>
      </c>
      <c r="V44" s="44"/>
      <c r="W44" s="34"/>
      <c r="X44" s="37">
        <f>VLOOKUP(B44,Sheet1!B:R,17,0)</f>
        <v>17420</v>
      </c>
      <c r="Y44" s="37">
        <f>VLOOKUP(B44,[4]查询时间段分门店销售汇总!$A:$K,10,0)</f>
        <v>2929.72</v>
      </c>
      <c r="Z44" s="55">
        <v>0</v>
      </c>
      <c r="AA44" s="55"/>
      <c r="AB44" s="55"/>
      <c r="AC44" s="55"/>
      <c r="AD44" s="55">
        <f t="shared" si="12"/>
        <v>2929.72</v>
      </c>
      <c r="AE44" s="55">
        <f t="shared" si="13"/>
        <v>11835.6</v>
      </c>
      <c r="AF44" s="57">
        <f t="shared" si="14"/>
        <v>0.679425947187141</v>
      </c>
      <c r="AG44" s="57">
        <f>VLOOKUP(B44,[5]Sheet1!$A:$D,3,0)</f>
        <v>0.477282172232091</v>
      </c>
      <c r="AH44" s="37" t="str">
        <f>VLOOKUP(B44,[3]Sheet2!$D:$E,2,0)</f>
        <v>邓红梅</v>
      </c>
      <c r="AI44" s="37"/>
    </row>
    <row r="45" s="1" customFormat="1" spans="1:35">
      <c r="A45" s="12">
        <v>43</v>
      </c>
      <c r="B45" s="13">
        <v>511</v>
      </c>
      <c r="C45" s="20" t="s">
        <v>74</v>
      </c>
      <c r="D45" s="15" t="s">
        <v>31</v>
      </c>
      <c r="E45" s="13" t="s">
        <v>44</v>
      </c>
      <c r="F45" s="13">
        <v>1600</v>
      </c>
      <c r="G45" s="13">
        <v>8</v>
      </c>
      <c r="H45" s="13" t="s">
        <v>19</v>
      </c>
      <c r="I45" s="17"/>
      <c r="J45" s="38">
        <v>10380</v>
      </c>
      <c r="K45" s="36">
        <f t="shared" si="0"/>
        <v>0.248073217726397</v>
      </c>
      <c r="L45" s="37">
        <v>2575</v>
      </c>
      <c r="M45" s="37">
        <f t="shared" si="10"/>
        <v>10300</v>
      </c>
      <c r="N45" s="37">
        <f>VLOOKUP(B45,[1]查询时间段分门店销售汇总!$B:$J,8,0)</f>
        <v>5921.35</v>
      </c>
      <c r="O45" s="37">
        <f>VLOOKUP(B45,[2]分门店合计补差!$A:$D,4,0)</f>
        <v>1832.64</v>
      </c>
      <c r="P45" s="37"/>
      <c r="Q45" s="37"/>
      <c r="R45" s="37"/>
      <c r="S45" s="37"/>
      <c r="T45" s="37">
        <f t="shared" si="15"/>
        <v>7753.99</v>
      </c>
      <c r="U45" s="54">
        <f t="shared" si="11"/>
        <v>0.752814563106796</v>
      </c>
      <c r="V45" s="44"/>
      <c r="W45" s="34">
        <v>100</v>
      </c>
      <c r="X45" s="37">
        <f>VLOOKUP(B45,Sheet1!B:R,17,0)</f>
        <v>17200</v>
      </c>
      <c r="Y45" s="37">
        <f>VLOOKUP(B45,[4]查询时间段分门店销售汇总!$A:$K,10,0)</f>
        <v>2330.93</v>
      </c>
      <c r="Z45" s="55">
        <v>3516.18</v>
      </c>
      <c r="AA45" s="55"/>
      <c r="AB45" s="55"/>
      <c r="AC45" s="55"/>
      <c r="AD45" s="55">
        <f t="shared" si="12"/>
        <v>5847.11</v>
      </c>
      <c r="AE45" s="55">
        <f t="shared" si="13"/>
        <v>13601.1</v>
      </c>
      <c r="AF45" s="57">
        <f t="shared" si="14"/>
        <v>0.790761627906977</v>
      </c>
      <c r="AG45" s="57">
        <f>VLOOKUP(B45,[5]Sheet1!$A:$D,3,0)</f>
        <v>0.507704032258064</v>
      </c>
      <c r="AH45" s="37" t="str">
        <f>VLOOKUP(B45,[3]Sheet2!$D:$E,2,0)</f>
        <v>殷岱菊</v>
      </c>
      <c r="AI45" s="37"/>
    </row>
    <row r="46" s="1" customFormat="1" spans="1:35">
      <c r="A46" s="12">
        <v>44</v>
      </c>
      <c r="B46" s="13">
        <v>117184</v>
      </c>
      <c r="C46" s="20" t="s">
        <v>75</v>
      </c>
      <c r="D46" s="15" t="s">
        <v>31</v>
      </c>
      <c r="E46" s="13" t="s">
        <v>44</v>
      </c>
      <c r="F46" s="13"/>
      <c r="G46" s="13"/>
      <c r="H46" s="13" t="s">
        <v>19</v>
      </c>
      <c r="I46" s="17"/>
      <c r="J46" s="38">
        <v>10380</v>
      </c>
      <c r="K46" s="36">
        <f t="shared" si="0"/>
        <v>0.244290944123314</v>
      </c>
      <c r="L46" s="37">
        <v>2535.74</v>
      </c>
      <c r="M46" s="37">
        <f t="shared" si="10"/>
        <v>10142.96</v>
      </c>
      <c r="N46" s="37">
        <f>VLOOKUP(B46,[1]查询时间段分门店销售汇总!$B:$J,8,0)</f>
        <v>12151.41</v>
      </c>
      <c r="O46" s="37">
        <f>VLOOKUP(B46,[2]分门店合计补差!$A:$D,4,0)</f>
        <v>27.69</v>
      </c>
      <c r="P46" s="37"/>
      <c r="Q46" s="37"/>
      <c r="R46" s="37"/>
      <c r="S46" s="37"/>
      <c r="T46" s="37">
        <f t="shared" si="15"/>
        <v>12179.1</v>
      </c>
      <c r="U46" s="54">
        <f t="shared" si="11"/>
        <v>1.20074416146766</v>
      </c>
      <c r="V46" s="44">
        <v>533.4</v>
      </c>
      <c r="W46" s="34"/>
      <c r="X46" s="37">
        <f>VLOOKUP(B46,Sheet1!B:R,17,0)</f>
        <v>17042.96</v>
      </c>
      <c r="Y46" s="37">
        <f>VLOOKUP(B46,[4]查询时间段分门店销售汇总!$A:$K,10,0)</f>
        <v>6962.1</v>
      </c>
      <c r="Z46" s="55">
        <v>12.32</v>
      </c>
      <c r="AA46" s="55"/>
      <c r="AB46" s="55"/>
      <c r="AC46" s="55"/>
      <c r="AD46" s="55">
        <f t="shared" si="12"/>
        <v>6974.42</v>
      </c>
      <c r="AE46" s="55">
        <f t="shared" si="13"/>
        <v>19153.52</v>
      </c>
      <c r="AF46" s="56">
        <f t="shared" si="14"/>
        <v>1.12383764322629</v>
      </c>
      <c r="AG46" s="57">
        <f>VLOOKUP(B46,[5]Sheet1!$A:$D,3,0)</f>
        <v>0.727428887645023</v>
      </c>
      <c r="AH46" s="37" t="str">
        <f>VLOOKUP(B46,[3]Sheet2!$D:$E,2,0)</f>
        <v>梅雅霜</v>
      </c>
      <c r="AI46" s="37" t="s">
        <v>205</v>
      </c>
    </row>
    <row r="47" s="1" customFormat="1" spans="1:35">
      <c r="A47" s="12">
        <v>45</v>
      </c>
      <c r="B47" s="13">
        <v>598</v>
      </c>
      <c r="C47" s="20" t="s">
        <v>76</v>
      </c>
      <c r="D47" s="15" t="s">
        <v>41</v>
      </c>
      <c r="E47" s="13" t="s">
        <v>44</v>
      </c>
      <c r="F47" s="13"/>
      <c r="G47" s="13"/>
      <c r="H47" s="13" t="s">
        <v>19</v>
      </c>
      <c r="I47" s="17"/>
      <c r="J47" s="38">
        <v>9700</v>
      </c>
      <c r="K47" s="36">
        <f t="shared" si="0"/>
        <v>0.260103092783505</v>
      </c>
      <c r="L47" s="37">
        <v>2523</v>
      </c>
      <c r="M47" s="37">
        <f t="shared" si="10"/>
        <v>10092</v>
      </c>
      <c r="N47" s="37">
        <f>VLOOKUP(B47,[1]查询时间段分门店销售汇总!$B:$J,8,0)</f>
        <v>7791.69</v>
      </c>
      <c r="O47" s="37">
        <v>0</v>
      </c>
      <c r="P47" s="37"/>
      <c r="Q47" s="37"/>
      <c r="R47" s="37"/>
      <c r="S47" s="37"/>
      <c r="T47" s="37">
        <f t="shared" si="15"/>
        <v>7791.69</v>
      </c>
      <c r="U47" s="54">
        <f t="shared" si="11"/>
        <v>0.772065992865636</v>
      </c>
      <c r="V47" s="44"/>
      <c r="W47" s="34">
        <v>100</v>
      </c>
      <c r="X47" s="37">
        <f>VLOOKUP(B47,Sheet1!B:R,17,0)</f>
        <v>16992</v>
      </c>
      <c r="Y47" s="37">
        <f>VLOOKUP(B47,[4]查询时间段分门店销售汇总!$A:$K,10,0)</f>
        <v>5596.92</v>
      </c>
      <c r="Z47" s="55">
        <v>0</v>
      </c>
      <c r="AA47" s="55"/>
      <c r="AB47" s="55"/>
      <c r="AC47" s="55"/>
      <c r="AD47" s="55">
        <f t="shared" si="12"/>
        <v>5596.92</v>
      </c>
      <c r="AE47" s="55">
        <f t="shared" si="13"/>
        <v>13388.61</v>
      </c>
      <c r="AF47" s="57">
        <f t="shared" si="14"/>
        <v>0.787936087570622</v>
      </c>
      <c r="AG47" s="57">
        <f>VLOOKUP(B47,[5]Sheet1!$A:$D,3,0)</f>
        <v>0.561201134049434</v>
      </c>
      <c r="AH47" s="37" t="str">
        <f>VLOOKUP(B47,[3]Sheet2!$D:$E,2,0)</f>
        <v>唐冬芳</v>
      </c>
      <c r="AI47" s="37"/>
    </row>
    <row r="48" s="1" customFormat="1" spans="1:35">
      <c r="A48" s="12">
        <v>46</v>
      </c>
      <c r="B48" s="13">
        <v>114622</v>
      </c>
      <c r="C48" s="20" t="s">
        <v>77</v>
      </c>
      <c r="D48" s="15" t="s">
        <v>31</v>
      </c>
      <c r="E48" s="13" t="s">
        <v>44</v>
      </c>
      <c r="F48" s="13"/>
      <c r="G48" s="13"/>
      <c r="H48" s="13" t="s">
        <v>19</v>
      </c>
      <c r="I48" s="17"/>
      <c r="J48" s="38">
        <v>10880</v>
      </c>
      <c r="K48" s="36">
        <f t="shared" si="0"/>
        <v>0.230309742647059</v>
      </c>
      <c r="L48" s="37">
        <v>2505.77</v>
      </c>
      <c r="M48" s="37">
        <f t="shared" si="10"/>
        <v>10023.08</v>
      </c>
      <c r="N48" s="37">
        <f>VLOOKUP(B48,[1]查询时间段分门店销售汇总!$B:$J,8,0)</f>
        <v>10108.08</v>
      </c>
      <c r="O48" s="37">
        <v>0</v>
      </c>
      <c r="P48" s="37"/>
      <c r="Q48" s="37"/>
      <c r="R48" s="37"/>
      <c r="S48" s="37">
        <v>152.59</v>
      </c>
      <c r="T48" s="37">
        <f t="shared" si="15"/>
        <v>10260.67</v>
      </c>
      <c r="U48" s="54">
        <f t="shared" si="11"/>
        <v>1.02370429049753</v>
      </c>
      <c r="V48" s="44">
        <v>533.3</v>
      </c>
      <c r="W48" s="34"/>
      <c r="X48" s="37">
        <f>VLOOKUP(B48,Sheet1!B:R,17,0)</f>
        <v>16923.08</v>
      </c>
      <c r="Y48" s="37">
        <f>VLOOKUP(B48,[4]查询时间段分门店销售汇总!$A:$K,10,0)</f>
        <v>7192.52</v>
      </c>
      <c r="Z48" s="55">
        <v>0</v>
      </c>
      <c r="AA48" s="55"/>
      <c r="AB48" s="55"/>
      <c r="AC48" s="55"/>
      <c r="AD48" s="55">
        <f t="shared" si="12"/>
        <v>7192.52</v>
      </c>
      <c r="AE48" s="55">
        <f t="shared" si="13"/>
        <v>17453.19</v>
      </c>
      <c r="AF48" s="56">
        <f t="shared" si="14"/>
        <v>1.03132467612279</v>
      </c>
      <c r="AG48" s="57">
        <f>VLOOKUP(B48,[5]Sheet1!$A:$D,3,0)</f>
        <v>0.68397739414771</v>
      </c>
      <c r="AH48" s="37" t="str">
        <f>VLOOKUP(B48,[3]Sheet2!$D:$E,2,0)</f>
        <v>张杰</v>
      </c>
      <c r="AI48" s="37" t="s">
        <v>205</v>
      </c>
    </row>
    <row r="49" s="1" customFormat="1" spans="1:35">
      <c r="A49" s="12">
        <v>47</v>
      </c>
      <c r="B49" s="13">
        <v>114844</v>
      </c>
      <c r="C49" s="20" t="s">
        <v>78</v>
      </c>
      <c r="D49" s="15" t="s">
        <v>41</v>
      </c>
      <c r="E49" s="13" t="s">
        <v>44</v>
      </c>
      <c r="F49" s="13"/>
      <c r="G49" s="13"/>
      <c r="H49" s="13" t="s">
        <v>19</v>
      </c>
      <c r="I49" s="17"/>
      <c r="J49" s="38">
        <v>11000</v>
      </c>
      <c r="K49" s="36">
        <f t="shared" si="0"/>
        <v>0.227272727272727</v>
      </c>
      <c r="L49" s="37">
        <v>2500</v>
      </c>
      <c r="M49" s="37">
        <f t="shared" si="10"/>
        <v>10000</v>
      </c>
      <c r="N49" s="37">
        <f>VLOOKUP(B49,[1]查询时间段分门店销售汇总!$B:$J,8,0)</f>
        <v>8502.84</v>
      </c>
      <c r="O49" s="37">
        <f>VLOOKUP(B49,[2]分门店合计补差!$A:$D,4,0)</f>
        <v>7.92</v>
      </c>
      <c r="P49" s="37"/>
      <c r="Q49" s="37"/>
      <c r="R49" s="37"/>
      <c r="S49" s="37"/>
      <c r="T49" s="37">
        <f t="shared" si="15"/>
        <v>8510.76</v>
      </c>
      <c r="U49" s="54">
        <f t="shared" si="11"/>
        <v>0.851076</v>
      </c>
      <c r="V49" s="44"/>
      <c r="W49" s="34"/>
      <c r="X49" s="37">
        <f>VLOOKUP(B49,Sheet1!B:R,17,0)</f>
        <v>16600</v>
      </c>
      <c r="Y49" s="37">
        <f>VLOOKUP(B49,[4]查询时间段分门店销售汇总!$A:$K,10,0)</f>
        <v>4397.18</v>
      </c>
      <c r="Z49" s="55">
        <v>0</v>
      </c>
      <c r="AA49" s="55"/>
      <c r="AB49" s="55"/>
      <c r="AC49" s="55"/>
      <c r="AD49" s="55">
        <f t="shared" si="12"/>
        <v>4397.18</v>
      </c>
      <c r="AE49" s="55">
        <f t="shared" si="13"/>
        <v>12907.94</v>
      </c>
      <c r="AF49" s="57">
        <f t="shared" si="14"/>
        <v>0.777586746987952</v>
      </c>
      <c r="AG49" s="57">
        <f>VLOOKUP(B49,[5]Sheet1!$A:$D,3,0)</f>
        <v>0.434662261760066</v>
      </c>
      <c r="AH49" s="37" t="str">
        <f>VLOOKUP(B49,[3]Sheet2!$D:$E,2,0)</f>
        <v>杨凤麟</v>
      </c>
      <c r="AI49" s="37"/>
    </row>
    <row r="50" s="1" customFormat="1" spans="1:35">
      <c r="A50" s="12">
        <v>48</v>
      </c>
      <c r="B50" s="13">
        <v>138202</v>
      </c>
      <c r="C50" s="20" t="s">
        <v>79</v>
      </c>
      <c r="D50" s="15" t="s">
        <v>41</v>
      </c>
      <c r="E50" s="13" t="s">
        <v>23</v>
      </c>
      <c r="F50" s="13"/>
      <c r="G50" s="13"/>
      <c r="H50" s="13" t="s">
        <v>19</v>
      </c>
      <c r="I50" s="17"/>
      <c r="J50" s="38">
        <v>9600</v>
      </c>
      <c r="K50" s="36">
        <f t="shared" si="0"/>
        <v>0.2596875</v>
      </c>
      <c r="L50" s="37">
        <v>2493</v>
      </c>
      <c r="M50" s="37">
        <f t="shared" si="10"/>
        <v>9972</v>
      </c>
      <c r="N50" s="37">
        <f>VLOOKUP(B50,[1]查询时间段分门店销售汇总!$B:$J,8,0)</f>
        <v>10857.8</v>
      </c>
      <c r="O50" s="37">
        <f>VLOOKUP(B50,[2]分门店合计补差!$A:$D,4,0)</f>
        <v>44.4</v>
      </c>
      <c r="P50" s="37"/>
      <c r="Q50" s="37"/>
      <c r="R50" s="37"/>
      <c r="S50" s="37"/>
      <c r="T50" s="37">
        <f t="shared" si="15"/>
        <v>10902.2</v>
      </c>
      <c r="U50" s="54">
        <f t="shared" si="11"/>
        <v>1.09328118732451</v>
      </c>
      <c r="V50" s="44">
        <v>533.3</v>
      </c>
      <c r="W50" s="34"/>
      <c r="X50" s="37">
        <f>VLOOKUP(B50,Sheet1!B:R,17,0)</f>
        <v>16572</v>
      </c>
      <c r="Y50" s="37">
        <f>VLOOKUP(B50,[4]查询时间段分门店销售汇总!$A:$K,10,0)</f>
        <v>5078.24</v>
      </c>
      <c r="Z50" s="55">
        <v>0</v>
      </c>
      <c r="AA50" s="55"/>
      <c r="AB50" s="55"/>
      <c r="AC50" s="55"/>
      <c r="AD50" s="55">
        <f t="shared" si="12"/>
        <v>5078.24</v>
      </c>
      <c r="AE50" s="55">
        <f t="shared" si="13"/>
        <v>15980.44</v>
      </c>
      <c r="AF50" s="57">
        <f t="shared" si="14"/>
        <v>0.964303644701907</v>
      </c>
      <c r="AG50" s="57">
        <f>VLOOKUP(B50,[5]Sheet1!$A:$D,3,0)</f>
        <v>0.708380987292278</v>
      </c>
      <c r="AH50" s="37" t="str">
        <f>VLOOKUP(B50,[3]Sheet2!$D:$E,2,0)</f>
        <v>黄雅冰</v>
      </c>
      <c r="AI50" s="37"/>
    </row>
    <row r="51" s="1" customFormat="1" spans="1:35">
      <c r="A51" s="12">
        <v>49</v>
      </c>
      <c r="B51" s="13">
        <v>311</v>
      </c>
      <c r="C51" s="14" t="s">
        <v>80</v>
      </c>
      <c r="D51" s="15" t="s">
        <v>73</v>
      </c>
      <c r="E51" s="13" t="s">
        <v>27</v>
      </c>
      <c r="F51" s="13">
        <v>1000</v>
      </c>
      <c r="G51" s="13">
        <v>9</v>
      </c>
      <c r="H51" s="13" t="s">
        <v>19</v>
      </c>
      <c r="I51" s="17"/>
      <c r="J51" s="38">
        <v>9600</v>
      </c>
      <c r="K51" s="36">
        <f t="shared" si="0"/>
        <v>0.246916666666667</v>
      </c>
      <c r="L51" s="37">
        <v>2370.4</v>
      </c>
      <c r="M51" s="37">
        <f t="shared" si="10"/>
        <v>9481.6</v>
      </c>
      <c r="N51" s="37">
        <f>VLOOKUP(B51,[1]查询时间段分门店销售汇总!$B:$J,8,0)</f>
        <v>11013.86</v>
      </c>
      <c r="O51" s="37">
        <v>0</v>
      </c>
      <c r="P51" s="37">
        <v>939.6</v>
      </c>
      <c r="Q51" s="37">
        <v>345</v>
      </c>
      <c r="R51" s="37"/>
      <c r="S51" s="37"/>
      <c r="T51" s="37">
        <f t="shared" si="15"/>
        <v>9729.26</v>
      </c>
      <c r="U51" s="54">
        <f t="shared" si="11"/>
        <v>1.0261200641242</v>
      </c>
      <c r="V51" s="44">
        <v>333.4</v>
      </c>
      <c r="W51" s="34"/>
      <c r="X51" s="37">
        <f>VLOOKUP(B51,Sheet1!B:R,17,0)</f>
        <v>16381.6</v>
      </c>
      <c r="Y51" s="37">
        <f>VLOOKUP(B51,[4]查询时间段分门店销售汇总!$A:$K,10,0)</f>
        <v>2825.34</v>
      </c>
      <c r="Z51" s="55">
        <v>0</v>
      </c>
      <c r="AA51" s="55"/>
      <c r="AB51" s="55"/>
      <c r="AC51" s="55"/>
      <c r="AD51" s="55">
        <f t="shared" si="12"/>
        <v>2825.34</v>
      </c>
      <c r="AE51" s="55">
        <f t="shared" si="13"/>
        <v>12554.6</v>
      </c>
      <c r="AF51" s="57">
        <f t="shared" si="14"/>
        <v>0.766384235972066</v>
      </c>
      <c r="AG51" s="57">
        <f>VLOOKUP(B51,[5]Sheet1!$A:$D,3,0)</f>
        <v>0.688257915604117</v>
      </c>
      <c r="AH51" s="37" t="str">
        <f>VLOOKUP(B51,[3]Sheet2!$D:$E,2,0)</f>
        <v>杨素芬</v>
      </c>
      <c r="AI51" s="37"/>
    </row>
    <row r="52" s="1" customFormat="1" spans="1:35">
      <c r="A52" s="12">
        <v>50</v>
      </c>
      <c r="B52" s="13">
        <v>106399</v>
      </c>
      <c r="C52" s="14" t="s">
        <v>81</v>
      </c>
      <c r="D52" s="15" t="s">
        <v>73</v>
      </c>
      <c r="E52" s="13" t="s">
        <v>23</v>
      </c>
      <c r="F52" s="13"/>
      <c r="G52" s="13"/>
      <c r="H52" s="13" t="s">
        <v>19</v>
      </c>
      <c r="I52" s="17"/>
      <c r="J52" s="38">
        <v>10380</v>
      </c>
      <c r="K52" s="36">
        <f t="shared" si="0"/>
        <v>0.225433526011561</v>
      </c>
      <c r="L52" s="37">
        <v>2340</v>
      </c>
      <c r="M52" s="37">
        <f t="shared" si="10"/>
        <v>9360</v>
      </c>
      <c r="N52" s="37">
        <f>VLOOKUP(B52,[1]查询时间段分门店销售汇总!$B:$J,8,0)</f>
        <v>7409.58</v>
      </c>
      <c r="O52" s="37">
        <f>VLOOKUP(B52,[2]分门店合计补差!$A:$D,4,0)</f>
        <v>1342.51</v>
      </c>
      <c r="P52" s="37"/>
      <c r="Q52" s="37"/>
      <c r="R52" s="37"/>
      <c r="S52" s="37">
        <v>476.49</v>
      </c>
      <c r="T52" s="37">
        <f t="shared" si="15"/>
        <v>9228.58</v>
      </c>
      <c r="U52" s="54">
        <f t="shared" si="11"/>
        <v>0.985959401709402</v>
      </c>
      <c r="V52" s="44"/>
      <c r="W52" s="34"/>
      <c r="X52" s="37">
        <f>VLOOKUP(B52,Sheet1!B:R,17,0)</f>
        <v>15972</v>
      </c>
      <c r="Y52" s="37">
        <f>VLOOKUP(B52,[4]查询时间段分门店销售汇总!$A:$K,10,0)</f>
        <v>2555.5</v>
      </c>
      <c r="Z52" s="55">
        <v>2787.33</v>
      </c>
      <c r="AA52" s="55"/>
      <c r="AB52" s="55"/>
      <c r="AC52" s="55"/>
      <c r="AD52" s="55">
        <f t="shared" si="12"/>
        <v>5342.83</v>
      </c>
      <c r="AE52" s="55">
        <f t="shared" si="13"/>
        <v>14571.41</v>
      </c>
      <c r="AF52" s="57">
        <f t="shared" si="14"/>
        <v>0.912309666917105</v>
      </c>
      <c r="AG52" s="57">
        <f>VLOOKUP(B52,[5]Sheet1!$A:$D,3,0)</f>
        <v>0.519722911497105</v>
      </c>
      <c r="AH52" s="37" t="str">
        <f>VLOOKUP(B52,[3]Sheet2!$D:$E,2,0)</f>
        <v>李秀芳</v>
      </c>
      <c r="AI52" s="37"/>
    </row>
    <row r="53" s="1" customFormat="1" spans="1:35">
      <c r="A53" s="12">
        <v>51</v>
      </c>
      <c r="B53" s="13">
        <v>513</v>
      </c>
      <c r="C53" s="14" t="s">
        <v>82</v>
      </c>
      <c r="D53" s="15" t="s">
        <v>73</v>
      </c>
      <c r="E53" s="13" t="s">
        <v>27</v>
      </c>
      <c r="F53" s="13"/>
      <c r="G53" s="13"/>
      <c r="H53" s="13" t="s">
        <v>19</v>
      </c>
      <c r="I53" s="17"/>
      <c r="J53" s="38">
        <v>9280</v>
      </c>
      <c r="K53" s="36">
        <f t="shared" si="0"/>
        <v>0.250538793103448</v>
      </c>
      <c r="L53" s="37">
        <v>2325</v>
      </c>
      <c r="M53" s="37">
        <f t="shared" si="10"/>
        <v>9300</v>
      </c>
      <c r="N53" s="37">
        <f>VLOOKUP(B53,[1]查询时间段分门店销售汇总!$B:$J,8,0)</f>
        <v>9315.24</v>
      </c>
      <c r="O53" s="37">
        <v>0</v>
      </c>
      <c r="P53" s="37"/>
      <c r="Q53" s="37"/>
      <c r="R53" s="37"/>
      <c r="S53" s="37"/>
      <c r="T53" s="37">
        <f t="shared" si="15"/>
        <v>9315.24</v>
      </c>
      <c r="U53" s="54">
        <f t="shared" si="11"/>
        <v>1.00163870967742</v>
      </c>
      <c r="V53" s="44">
        <v>333.3</v>
      </c>
      <c r="W53" s="34"/>
      <c r="X53" s="37">
        <f>VLOOKUP(B53,Sheet1!B:R,17,0)</f>
        <v>16020</v>
      </c>
      <c r="Y53" s="37">
        <f>VLOOKUP(B53,[4]查询时间段分门店销售汇总!$A:$K,10,0)</f>
        <v>6079.42</v>
      </c>
      <c r="Z53" s="55">
        <v>0</v>
      </c>
      <c r="AA53" s="55"/>
      <c r="AB53" s="55"/>
      <c r="AC53" s="55"/>
      <c r="AD53" s="55">
        <f t="shared" si="12"/>
        <v>6079.42</v>
      </c>
      <c r="AE53" s="55">
        <f t="shared" si="13"/>
        <v>15394.66</v>
      </c>
      <c r="AF53" s="57">
        <f t="shared" si="14"/>
        <v>0.960965043695381</v>
      </c>
      <c r="AG53" s="57">
        <f>VLOOKUP(B53,[5]Sheet1!$A:$D,3,0)</f>
        <v>0.623888449531738</v>
      </c>
      <c r="AH53" s="37" t="str">
        <f>VLOOKUP(B53,[3]Sheet2!$D:$E,2,0)</f>
        <v>曾蕾蕾</v>
      </c>
      <c r="AI53" s="37"/>
    </row>
    <row r="54" s="1" customFormat="1" spans="1:35">
      <c r="A54" s="12">
        <v>52</v>
      </c>
      <c r="B54" s="13">
        <v>105910</v>
      </c>
      <c r="C54" s="14" t="s">
        <v>83</v>
      </c>
      <c r="D54" s="15" t="s">
        <v>41</v>
      </c>
      <c r="E54" s="13" t="s">
        <v>18</v>
      </c>
      <c r="F54" s="13"/>
      <c r="G54" s="13"/>
      <c r="H54" s="13" t="s">
        <v>19</v>
      </c>
      <c r="I54" s="17"/>
      <c r="J54" s="38">
        <v>8700</v>
      </c>
      <c r="K54" s="36">
        <f t="shared" si="0"/>
        <v>0.266436781609195</v>
      </c>
      <c r="L54" s="37">
        <v>2318</v>
      </c>
      <c r="M54" s="37">
        <f t="shared" si="10"/>
        <v>9272</v>
      </c>
      <c r="N54" s="37">
        <f>VLOOKUP(B54,[1]查询时间段分门店销售汇总!$B:$J,8,0)</f>
        <v>6544.03</v>
      </c>
      <c r="O54" s="37">
        <f>VLOOKUP(B54,[2]分门店合计补差!$A:$D,4,0)</f>
        <v>666.18</v>
      </c>
      <c r="P54" s="37"/>
      <c r="Q54" s="37"/>
      <c r="R54" s="37"/>
      <c r="S54" s="37"/>
      <c r="T54" s="37">
        <f t="shared" ref="T54:T62" si="16">N54+O54-P54-Q54-R54+S54</f>
        <v>7210.21</v>
      </c>
      <c r="U54" s="54">
        <f t="shared" si="11"/>
        <v>0.77763265746333</v>
      </c>
      <c r="V54" s="44"/>
      <c r="W54" s="34">
        <v>100</v>
      </c>
      <c r="X54" s="37">
        <f>VLOOKUP(B54,Sheet1!B:R,17,0)</f>
        <v>16130</v>
      </c>
      <c r="Y54" s="37">
        <f>VLOOKUP(B54,[4]查询时间段分门店销售汇总!$A:$K,10,0)</f>
        <v>6292.4</v>
      </c>
      <c r="Z54" s="55">
        <v>625.74</v>
      </c>
      <c r="AA54" s="55"/>
      <c r="AB54" s="55"/>
      <c r="AC54" s="55"/>
      <c r="AD54" s="55">
        <f t="shared" si="12"/>
        <v>6918.14</v>
      </c>
      <c r="AE54" s="55">
        <f t="shared" si="13"/>
        <v>14128.35</v>
      </c>
      <c r="AF54" s="57">
        <f t="shared" si="14"/>
        <v>0.875905145691258</v>
      </c>
      <c r="AG54" s="57">
        <f>VLOOKUP(B54,[5]Sheet1!$A:$D,3,0)</f>
        <v>0.628874446825684</v>
      </c>
      <c r="AH54" s="37" t="str">
        <f>VLOOKUP(B54,[3]Sheet2!$D:$E,2,0)</f>
        <v>李秀丽</v>
      </c>
      <c r="AI54" s="37"/>
    </row>
    <row r="55" s="1" customFormat="1" spans="1:35">
      <c r="A55" s="12">
        <v>53</v>
      </c>
      <c r="B55" s="13">
        <v>104428</v>
      </c>
      <c r="C55" s="14" t="s">
        <v>84</v>
      </c>
      <c r="D55" s="15" t="s">
        <v>41</v>
      </c>
      <c r="E55" s="13" t="s">
        <v>71</v>
      </c>
      <c r="F55" s="13"/>
      <c r="G55" s="13"/>
      <c r="H55" s="17" t="s">
        <v>19</v>
      </c>
      <c r="I55" s="17"/>
      <c r="J55" s="38">
        <v>8850</v>
      </c>
      <c r="K55" s="36">
        <f t="shared" si="0"/>
        <v>0.257627118644068</v>
      </c>
      <c r="L55" s="37">
        <v>2280</v>
      </c>
      <c r="M55" s="37">
        <f t="shared" si="10"/>
        <v>9120</v>
      </c>
      <c r="N55" s="37">
        <f>VLOOKUP(B55,[1]查询时间段分门店销售汇总!$B:$J,8,0)</f>
        <v>9198.18</v>
      </c>
      <c r="O55" s="37">
        <f>VLOOKUP(B55,[2]分门店合计补差!$A:$D,4,0)</f>
        <v>4.15</v>
      </c>
      <c r="P55" s="37"/>
      <c r="Q55" s="37"/>
      <c r="R55" s="37"/>
      <c r="S55" s="37"/>
      <c r="T55" s="37">
        <f t="shared" si="16"/>
        <v>9202.33</v>
      </c>
      <c r="U55" s="54">
        <f t="shared" si="11"/>
        <v>1.0090274122807</v>
      </c>
      <c r="V55" s="44">
        <v>333.3</v>
      </c>
      <c r="W55" s="34"/>
      <c r="X55" s="37">
        <f>VLOOKUP(B55,Sheet1!B:R,17,0)</f>
        <v>16140</v>
      </c>
      <c r="Y55" s="37">
        <f>VLOOKUP(B55,[4]查询时间段分门店销售汇总!$A:$K,10,0)</f>
        <v>4933.58</v>
      </c>
      <c r="Z55" s="55">
        <v>104.13</v>
      </c>
      <c r="AA55" s="55"/>
      <c r="AB55" s="55"/>
      <c r="AC55" s="55"/>
      <c r="AD55" s="55">
        <f t="shared" si="12"/>
        <v>5037.71</v>
      </c>
      <c r="AE55" s="55">
        <f t="shared" si="13"/>
        <v>14240.04</v>
      </c>
      <c r="AF55" s="57">
        <f t="shared" si="14"/>
        <v>0.882282527881041</v>
      </c>
      <c r="AG55" s="57">
        <f>VLOOKUP(B55,[5]Sheet1!$A:$D,3,0)</f>
        <v>0.617996462931522</v>
      </c>
      <c r="AH55" s="37" t="str">
        <f>VLOOKUP(B55,[3]Sheet2!$D:$E,2,0)</f>
        <v>胡建梅</v>
      </c>
      <c r="AI55" s="37"/>
    </row>
    <row r="56" s="1" customFormat="1" spans="1:35">
      <c r="A56" s="12">
        <v>54</v>
      </c>
      <c r="B56" s="13">
        <v>329</v>
      </c>
      <c r="C56" s="14" t="s">
        <v>85</v>
      </c>
      <c r="D56" s="15" t="s">
        <v>73</v>
      </c>
      <c r="E56" s="13" t="s">
        <v>23</v>
      </c>
      <c r="F56" s="13"/>
      <c r="G56" s="13"/>
      <c r="H56" s="13" t="s">
        <v>19</v>
      </c>
      <c r="I56" s="17"/>
      <c r="J56" s="38">
        <v>8850</v>
      </c>
      <c r="K56" s="36">
        <f t="shared" si="0"/>
        <v>0.257401129943503</v>
      </c>
      <c r="L56" s="37">
        <v>2278</v>
      </c>
      <c r="M56" s="37">
        <f t="shared" si="10"/>
        <v>9112</v>
      </c>
      <c r="N56" s="37">
        <f>VLOOKUP(B56,[1]查询时间段分门店销售汇总!$B:$J,8,0)</f>
        <v>7777.07</v>
      </c>
      <c r="O56" s="37">
        <f>VLOOKUP(B56,[2]分门店合计补差!$A:$D,4,0)</f>
        <v>0</v>
      </c>
      <c r="P56" s="37"/>
      <c r="Q56" s="37"/>
      <c r="R56" s="37"/>
      <c r="S56" s="37"/>
      <c r="T56" s="37">
        <f t="shared" si="16"/>
        <v>7777.07</v>
      </c>
      <c r="U56" s="54">
        <f t="shared" si="11"/>
        <v>0.853497585601405</v>
      </c>
      <c r="V56" s="44"/>
      <c r="W56" s="34"/>
      <c r="X56" s="37">
        <f>VLOOKUP(B56,Sheet1!B:R,17,0)</f>
        <v>15112</v>
      </c>
      <c r="Y56" s="37">
        <f>VLOOKUP(B56,[4]查询时间段分门店销售汇总!$A:$K,10,0)</f>
        <v>2634.26</v>
      </c>
      <c r="Z56" s="55">
        <v>0</v>
      </c>
      <c r="AA56" s="55"/>
      <c r="AB56" s="55"/>
      <c r="AC56" s="55"/>
      <c r="AD56" s="55">
        <f t="shared" si="12"/>
        <v>2634.26</v>
      </c>
      <c r="AE56" s="55">
        <f t="shared" si="13"/>
        <v>10411.33</v>
      </c>
      <c r="AF56" s="57">
        <f t="shared" si="14"/>
        <v>0.688944547379566</v>
      </c>
      <c r="AG56" s="57">
        <f>VLOOKUP(B56,[5]Sheet1!$A:$D,3,0)</f>
        <v>0.475630513087329</v>
      </c>
      <c r="AH56" s="37" t="str">
        <f>VLOOKUP(B56,[3]Sheet2!$D:$E,2,0)</f>
        <v>夏彩红</v>
      </c>
      <c r="AI56" s="37"/>
    </row>
    <row r="57" s="1" customFormat="1" spans="1:35">
      <c r="A57" s="12">
        <v>55</v>
      </c>
      <c r="B57" s="13">
        <v>578</v>
      </c>
      <c r="C57" s="20" t="s">
        <v>86</v>
      </c>
      <c r="D57" s="15" t="s">
        <v>41</v>
      </c>
      <c r="E57" s="13" t="s">
        <v>44</v>
      </c>
      <c r="F57" s="13">
        <v>1000</v>
      </c>
      <c r="G57" s="13">
        <v>10</v>
      </c>
      <c r="H57" s="13" t="s">
        <v>19</v>
      </c>
      <c r="I57" s="17"/>
      <c r="J57" s="38">
        <v>9400</v>
      </c>
      <c r="K57" s="36">
        <f t="shared" si="0"/>
        <v>0.23936170212766</v>
      </c>
      <c r="L57" s="37">
        <v>2250</v>
      </c>
      <c r="M57" s="37">
        <f t="shared" si="10"/>
        <v>9000</v>
      </c>
      <c r="N57" s="37">
        <f>VLOOKUP(B57,[1]查询时间段分门店销售汇总!$B:$J,8,0)</f>
        <v>6976.37</v>
      </c>
      <c r="O57" s="37">
        <v>0</v>
      </c>
      <c r="P57" s="37"/>
      <c r="Q57" s="37"/>
      <c r="R57" s="37"/>
      <c r="S57" s="37">
        <v>214.6</v>
      </c>
      <c r="T57" s="37">
        <f t="shared" si="16"/>
        <v>7190.97</v>
      </c>
      <c r="U57" s="54">
        <f t="shared" si="11"/>
        <v>0.798996666666667</v>
      </c>
      <c r="V57" s="44"/>
      <c r="W57" s="34">
        <v>100</v>
      </c>
      <c r="X57" s="37">
        <f>VLOOKUP(B57,Sheet1!B:R,17,0)</f>
        <v>15516</v>
      </c>
      <c r="Y57" s="37">
        <f>VLOOKUP(B57,[4]查询时间段分门店销售汇总!$A:$K,10,0)</f>
        <v>4838.31</v>
      </c>
      <c r="Z57" s="55">
        <v>0</v>
      </c>
      <c r="AA57" s="55"/>
      <c r="AB57" s="55"/>
      <c r="AC57" s="55"/>
      <c r="AD57" s="55">
        <f t="shared" si="12"/>
        <v>4838.31</v>
      </c>
      <c r="AE57" s="55">
        <f t="shared" si="13"/>
        <v>12029.28</v>
      </c>
      <c r="AF57" s="57">
        <f t="shared" si="14"/>
        <v>0.775282289249807</v>
      </c>
      <c r="AG57" s="57">
        <f>VLOOKUP(B57,[5]Sheet1!$A:$D,3,0)</f>
        <v>0.559780358422939</v>
      </c>
      <c r="AH57" s="37" t="str">
        <f>VLOOKUP(B57,[3]Sheet2!$D:$E,2,0)</f>
        <v>黄睿</v>
      </c>
      <c r="AI57" s="37"/>
    </row>
    <row r="58" s="1" customFormat="1" spans="1:35">
      <c r="A58" s="12">
        <v>56</v>
      </c>
      <c r="B58" s="13">
        <v>108277</v>
      </c>
      <c r="C58" s="20" t="s">
        <v>87</v>
      </c>
      <c r="D58" s="15" t="s">
        <v>73</v>
      </c>
      <c r="E58" s="13" t="s">
        <v>27</v>
      </c>
      <c r="F58" s="13"/>
      <c r="G58" s="13"/>
      <c r="H58" s="13" t="s">
        <v>19</v>
      </c>
      <c r="I58" s="17"/>
      <c r="J58" s="38">
        <v>8900</v>
      </c>
      <c r="K58" s="36">
        <f t="shared" si="0"/>
        <v>0.250112359550562</v>
      </c>
      <c r="L58" s="37">
        <v>2226</v>
      </c>
      <c r="M58" s="37">
        <f t="shared" si="10"/>
        <v>8904</v>
      </c>
      <c r="N58" s="37">
        <f>VLOOKUP(B58,[1]查询时间段分门店销售汇总!$B:$J,8,0)</f>
        <v>7107.32</v>
      </c>
      <c r="O58" s="37">
        <f>VLOOKUP(B58,[2]分门店合计补差!$A:$D,4,0)</f>
        <v>156.48</v>
      </c>
      <c r="P58" s="37"/>
      <c r="Q58" s="37"/>
      <c r="R58" s="37"/>
      <c r="S58" s="37"/>
      <c r="T58" s="37">
        <f t="shared" si="16"/>
        <v>7263.8</v>
      </c>
      <c r="U58" s="54">
        <f t="shared" si="11"/>
        <v>0.815790655884995</v>
      </c>
      <c r="V58" s="44"/>
      <c r="W58" s="34"/>
      <c r="X58" s="37">
        <f>VLOOKUP(B58,Sheet1!B:R,17,0)</f>
        <v>14811</v>
      </c>
      <c r="Y58" s="37">
        <f>VLOOKUP(B58,[4]查询时间段分门店销售汇总!$A:$K,10,0)</f>
        <v>4321.37</v>
      </c>
      <c r="Z58" s="55">
        <v>253.34</v>
      </c>
      <c r="AA58" s="55"/>
      <c r="AB58" s="55"/>
      <c r="AC58" s="55"/>
      <c r="AD58" s="55">
        <f t="shared" si="12"/>
        <v>4574.71</v>
      </c>
      <c r="AE58" s="55">
        <f t="shared" si="13"/>
        <v>11838.51</v>
      </c>
      <c r="AF58" s="57">
        <f t="shared" si="14"/>
        <v>0.799305246100871</v>
      </c>
      <c r="AG58" s="57">
        <f>VLOOKUP(B58,[5]Sheet1!$A:$D,3,0)</f>
        <v>0.45152899747848</v>
      </c>
      <c r="AH58" s="37" t="str">
        <f>VLOOKUP(B58,[3]Sheet2!$D:$E,2,0)</f>
        <v>高敏</v>
      </c>
      <c r="AI58" s="37"/>
    </row>
    <row r="59" s="1" customFormat="1" spans="1:35">
      <c r="A59" s="12">
        <v>57</v>
      </c>
      <c r="B59" s="13">
        <v>587</v>
      </c>
      <c r="C59" s="20" t="s">
        <v>88</v>
      </c>
      <c r="D59" s="15" t="s">
        <v>73</v>
      </c>
      <c r="E59" s="13" t="s">
        <v>33</v>
      </c>
      <c r="F59" s="13"/>
      <c r="G59" s="13"/>
      <c r="H59" s="13" t="s">
        <v>19</v>
      </c>
      <c r="I59" s="17"/>
      <c r="J59" s="38">
        <v>8900</v>
      </c>
      <c r="K59" s="36">
        <f t="shared" si="0"/>
        <v>0.249325842696629</v>
      </c>
      <c r="L59" s="37">
        <v>2219</v>
      </c>
      <c r="M59" s="37">
        <f t="shared" si="10"/>
        <v>8876</v>
      </c>
      <c r="N59" s="37">
        <f>VLOOKUP(B59,[1]查询时间段分门店销售汇总!$B:$J,8,0)</f>
        <v>8946.65</v>
      </c>
      <c r="O59" s="37">
        <f>VLOOKUP(B59,[2]分门店合计补差!$A:$D,4,0)</f>
        <v>2.21</v>
      </c>
      <c r="P59" s="37"/>
      <c r="Q59" s="37"/>
      <c r="R59" s="37"/>
      <c r="S59" s="37"/>
      <c r="T59" s="37">
        <f t="shared" si="16"/>
        <v>8948.86</v>
      </c>
      <c r="U59" s="54">
        <f t="shared" si="11"/>
        <v>1.00820865254619</v>
      </c>
      <c r="V59" s="44">
        <v>1000</v>
      </c>
      <c r="W59" s="34"/>
      <c r="X59" s="37">
        <f>VLOOKUP(B59,Sheet1!B:R,17,0)</f>
        <v>14870</v>
      </c>
      <c r="Y59" s="37">
        <f>VLOOKUP(B59,[4]查询时间段分门店销售汇总!$A:$K,10,0)</f>
        <v>5010.15</v>
      </c>
      <c r="Z59" s="55">
        <v>12.07</v>
      </c>
      <c r="AA59" s="55"/>
      <c r="AB59" s="55"/>
      <c r="AC59" s="55"/>
      <c r="AD59" s="55">
        <f t="shared" si="12"/>
        <v>5022.22</v>
      </c>
      <c r="AE59" s="55">
        <f t="shared" si="13"/>
        <v>13971.08</v>
      </c>
      <c r="AF59" s="57">
        <f t="shared" si="14"/>
        <v>0.939548083389375</v>
      </c>
      <c r="AG59" s="57">
        <f>VLOOKUP(B59,[5]Sheet1!$A:$D,3,0)</f>
        <v>0.510502842024161</v>
      </c>
      <c r="AH59" s="37" t="str">
        <f>VLOOKUP(B59,[3]Sheet2!$D:$E,2,0)</f>
        <v>杨科</v>
      </c>
      <c r="AI59" s="37"/>
    </row>
    <row r="60" s="1" customFormat="1" spans="1:35">
      <c r="A60" s="12">
        <v>58</v>
      </c>
      <c r="B60" s="13">
        <v>106569</v>
      </c>
      <c r="C60" s="20" t="s">
        <v>89</v>
      </c>
      <c r="D60" s="15" t="s">
        <v>73</v>
      </c>
      <c r="E60" s="13" t="s">
        <v>27</v>
      </c>
      <c r="F60" s="13"/>
      <c r="G60" s="13"/>
      <c r="H60" s="17" t="s">
        <v>19</v>
      </c>
      <c r="I60" s="17"/>
      <c r="J60" s="38">
        <v>8850</v>
      </c>
      <c r="K60" s="36">
        <f t="shared" si="0"/>
        <v>0.250734463276836</v>
      </c>
      <c r="L60" s="37">
        <v>2219</v>
      </c>
      <c r="M60" s="37">
        <f t="shared" si="10"/>
        <v>8876</v>
      </c>
      <c r="N60" s="37">
        <f>VLOOKUP(B60,[1]查询时间段分门店销售汇总!$B:$J,8,0)</f>
        <v>3180.06</v>
      </c>
      <c r="O60" s="37">
        <f>VLOOKUP(B60,[2]分门店合计补差!$A:$D,4,0)</f>
        <v>499.38</v>
      </c>
      <c r="P60" s="37"/>
      <c r="Q60" s="37"/>
      <c r="R60" s="37"/>
      <c r="S60" s="37"/>
      <c r="T60" s="37">
        <f t="shared" si="16"/>
        <v>3679.44</v>
      </c>
      <c r="U60" s="54">
        <f t="shared" si="11"/>
        <v>0.414538080216314</v>
      </c>
      <c r="V60" s="44"/>
      <c r="W60" s="34">
        <v>50</v>
      </c>
      <c r="X60" s="37">
        <f>VLOOKUP(B60,Sheet1!B:R,17,0)</f>
        <v>14576</v>
      </c>
      <c r="Y60" s="37">
        <f>VLOOKUP(B60,[4]查询时间段分门店销售汇总!$A:$K,10,0)</f>
        <v>2966.99</v>
      </c>
      <c r="Z60" s="55">
        <v>0</v>
      </c>
      <c r="AA60" s="55"/>
      <c r="AB60" s="55"/>
      <c r="AC60" s="55"/>
      <c r="AD60" s="55">
        <f t="shared" si="12"/>
        <v>2966.99</v>
      </c>
      <c r="AE60" s="55">
        <f t="shared" si="13"/>
        <v>6646.43</v>
      </c>
      <c r="AF60" s="57">
        <f t="shared" si="14"/>
        <v>0.455984495060373</v>
      </c>
      <c r="AG60" s="57">
        <f>VLOOKUP(B60,[5]Sheet1!$A:$D,3,0)</f>
        <v>0.321379144921426</v>
      </c>
      <c r="AH60" s="37" t="str">
        <f>VLOOKUP(B60,[3]Sheet2!$D:$E,2,0)</f>
        <v>李雪</v>
      </c>
      <c r="AI60" s="37"/>
    </row>
    <row r="61" s="1" customFormat="1" spans="1:35">
      <c r="A61" s="12">
        <v>59</v>
      </c>
      <c r="B61" s="13">
        <v>387</v>
      </c>
      <c r="C61" s="20" t="s">
        <v>90</v>
      </c>
      <c r="D61" s="15" t="s">
        <v>73</v>
      </c>
      <c r="E61" s="13" t="s">
        <v>23</v>
      </c>
      <c r="F61" s="13"/>
      <c r="G61" s="13"/>
      <c r="H61" s="13" t="s">
        <v>19</v>
      </c>
      <c r="I61" s="17"/>
      <c r="J61" s="38">
        <v>8950</v>
      </c>
      <c r="K61" s="36">
        <f t="shared" si="0"/>
        <v>0.247039106145251</v>
      </c>
      <c r="L61" s="37">
        <v>2211</v>
      </c>
      <c r="M61" s="37">
        <f t="shared" si="10"/>
        <v>8844</v>
      </c>
      <c r="N61" s="37">
        <f>VLOOKUP(B61,[1]查询时间段分门店销售汇总!$B:$J,8,0)</f>
        <v>6766.21</v>
      </c>
      <c r="O61" s="37">
        <f>VLOOKUP(B61,[2]分门店合计补差!$A:$D,4,0)</f>
        <v>423.21</v>
      </c>
      <c r="P61" s="37"/>
      <c r="Q61" s="37"/>
      <c r="R61" s="37"/>
      <c r="S61" s="37"/>
      <c r="T61" s="37">
        <f t="shared" si="16"/>
        <v>7189.42</v>
      </c>
      <c r="U61" s="54">
        <f t="shared" si="11"/>
        <v>0.812914970601538</v>
      </c>
      <c r="V61" s="44"/>
      <c r="W61" s="34"/>
      <c r="X61" s="37">
        <f>VLOOKUP(B61,Sheet1!B:R,17,0)</f>
        <v>15144</v>
      </c>
      <c r="Y61" s="37">
        <f>VLOOKUP(B61,[4]查询时间段分门店销售汇总!$A:$K,10,0)</f>
        <v>2833.96</v>
      </c>
      <c r="Z61" s="55">
        <v>1254.06</v>
      </c>
      <c r="AA61" s="55"/>
      <c r="AB61" s="55"/>
      <c r="AC61" s="55"/>
      <c r="AD61" s="55">
        <f t="shared" si="12"/>
        <v>4088.02</v>
      </c>
      <c r="AE61" s="55">
        <f t="shared" si="13"/>
        <v>11277.44</v>
      </c>
      <c r="AF61" s="57">
        <f t="shared" si="14"/>
        <v>0.744680401479134</v>
      </c>
      <c r="AG61" s="57">
        <f>VLOOKUP(B61,[5]Sheet1!$A:$D,3,0)</f>
        <v>0.476531419150581</v>
      </c>
      <c r="AH61" s="37" t="str">
        <f>VLOOKUP(B61,[3]Sheet2!$D:$E,2,0)</f>
        <v>朱文艺</v>
      </c>
      <c r="AI61" s="37"/>
    </row>
    <row r="62" s="1" customFormat="1" ht="15" customHeight="1" spans="1:35">
      <c r="A62" s="12">
        <v>60</v>
      </c>
      <c r="B62" s="13">
        <v>709</v>
      </c>
      <c r="C62" s="20" t="s">
        <v>91</v>
      </c>
      <c r="D62" s="15" t="s">
        <v>41</v>
      </c>
      <c r="E62" s="13" t="s">
        <v>44</v>
      </c>
      <c r="F62" s="13"/>
      <c r="G62" s="13"/>
      <c r="H62" s="13" t="s">
        <v>19</v>
      </c>
      <c r="I62" s="17"/>
      <c r="J62" s="38">
        <v>9726</v>
      </c>
      <c r="K62" s="36">
        <f t="shared" si="0"/>
        <v>0.22619782027555</v>
      </c>
      <c r="L62" s="37">
        <v>2200</v>
      </c>
      <c r="M62" s="37">
        <f t="shared" si="10"/>
        <v>8800</v>
      </c>
      <c r="N62" s="37">
        <f>VLOOKUP(B62,[1]查询时间段分门店销售汇总!$B:$J,8,0)</f>
        <v>6104.38</v>
      </c>
      <c r="O62" s="37">
        <f>VLOOKUP(B62,[2]分门店合计补差!$A:$D,4,0)</f>
        <v>9.23</v>
      </c>
      <c r="P62" s="37">
        <v>401.8</v>
      </c>
      <c r="Q62" s="37"/>
      <c r="R62" s="37"/>
      <c r="S62" s="37"/>
      <c r="T62" s="37">
        <f t="shared" si="16"/>
        <v>5711.81</v>
      </c>
      <c r="U62" s="54">
        <f t="shared" si="11"/>
        <v>0.649069318181818</v>
      </c>
      <c r="V62" s="44"/>
      <c r="W62" s="34">
        <v>100</v>
      </c>
      <c r="X62" s="37">
        <f>VLOOKUP(B62,Sheet1!B:R,17,0)</f>
        <v>15100</v>
      </c>
      <c r="Y62" s="37">
        <f>VLOOKUP(B62,[4]查询时间段分门店销售汇总!$A:$K,10,0)</f>
        <v>4285.05</v>
      </c>
      <c r="Z62" s="55">
        <v>18.89</v>
      </c>
      <c r="AA62" s="55"/>
      <c r="AB62" s="55"/>
      <c r="AC62" s="55"/>
      <c r="AD62" s="55">
        <f t="shared" si="12"/>
        <v>4303.94</v>
      </c>
      <c r="AE62" s="55">
        <f t="shared" si="13"/>
        <v>10015.75</v>
      </c>
      <c r="AF62" s="57">
        <f t="shared" si="14"/>
        <v>0.663294701986755</v>
      </c>
      <c r="AG62" s="57">
        <f>VLOOKUP(B62,[5]Sheet1!$A:$D,3,0)</f>
        <v>0.457938198029813</v>
      </c>
      <c r="AH62" s="37" t="str">
        <f>VLOOKUP(B62,[3]Sheet2!$D:$E,2,0)</f>
        <v>黄杨</v>
      </c>
      <c r="AI62" s="37"/>
    </row>
    <row r="63" s="1" customFormat="1" ht="15" customHeight="1" spans="1:35">
      <c r="A63" s="12">
        <v>61</v>
      </c>
      <c r="B63" s="13">
        <v>101453</v>
      </c>
      <c r="C63" s="14" t="s">
        <v>92</v>
      </c>
      <c r="D63" s="15" t="s">
        <v>73</v>
      </c>
      <c r="E63" s="13" t="s">
        <v>23</v>
      </c>
      <c r="F63" s="13">
        <v>1000</v>
      </c>
      <c r="G63" s="13">
        <v>11</v>
      </c>
      <c r="H63" s="17" t="s">
        <v>19</v>
      </c>
      <c r="I63" s="17"/>
      <c r="J63" s="38">
        <v>8600</v>
      </c>
      <c r="K63" s="36">
        <f t="shared" si="0"/>
        <v>0.253023255813953</v>
      </c>
      <c r="L63" s="37">
        <v>2176</v>
      </c>
      <c r="M63" s="37">
        <f t="shared" si="10"/>
        <v>8704</v>
      </c>
      <c r="N63" s="37">
        <f>VLOOKUP(B63,[1]查询时间段分门店销售汇总!$B:$J,8,0)</f>
        <v>7056.31</v>
      </c>
      <c r="O63" s="37">
        <f>VLOOKUP(B63,[2]分门店合计补差!$A:$D,4,0)</f>
        <v>82.86</v>
      </c>
      <c r="P63" s="37"/>
      <c r="Q63" s="37"/>
      <c r="R63" s="37"/>
      <c r="S63" s="37"/>
      <c r="T63" s="37">
        <f t="shared" ref="T63:T85" si="17">N63+O63-P63-Q63-R63+S63</f>
        <v>7139.17</v>
      </c>
      <c r="U63" s="54">
        <f t="shared" si="11"/>
        <v>0.820217141544118</v>
      </c>
      <c r="V63" s="44"/>
      <c r="W63" s="34"/>
      <c r="X63" s="37">
        <f>VLOOKUP(B63,Sheet1!B:R,17,0)</f>
        <v>15004</v>
      </c>
      <c r="Y63" s="37">
        <f>VLOOKUP(B63,[4]查询时间段分门店销售汇总!$A:$K,10,0)</f>
        <v>4591.31</v>
      </c>
      <c r="Z63" s="55">
        <v>0</v>
      </c>
      <c r="AA63" s="55"/>
      <c r="AB63" s="55"/>
      <c r="AC63" s="55"/>
      <c r="AD63" s="55">
        <f t="shared" si="12"/>
        <v>4591.31</v>
      </c>
      <c r="AE63" s="55">
        <f t="shared" si="13"/>
        <v>11730.48</v>
      </c>
      <c r="AF63" s="57">
        <f t="shared" si="14"/>
        <v>0.781823513729672</v>
      </c>
      <c r="AG63" s="57">
        <f>VLOOKUP(B63,[5]Sheet1!$A:$D,3,0)</f>
        <v>0.530757382590133</v>
      </c>
      <c r="AH63" s="37" t="str">
        <f>VLOOKUP(B63,[3]Sheet2!$D:$E,2,0)</f>
        <v>王慧</v>
      </c>
      <c r="AI63" s="37"/>
    </row>
    <row r="64" s="1" customFormat="1" ht="15" customHeight="1" spans="1:35">
      <c r="A64" s="12">
        <v>62</v>
      </c>
      <c r="B64" s="13">
        <v>745</v>
      </c>
      <c r="C64" s="14" t="s">
        <v>93</v>
      </c>
      <c r="D64" s="15" t="s">
        <v>73</v>
      </c>
      <c r="E64" s="13" t="s">
        <v>27</v>
      </c>
      <c r="F64" s="13"/>
      <c r="G64" s="13"/>
      <c r="H64" s="13" t="s">
        <v>19</v>
      </c>
      <c r="I64" s="17"/>
      <c r="J64" s="38">
        <v>8300</v>
      </c>
      <c r="K64" s="36">
        <f t="shared" si="0"/>
        <v>0.258192771084337</v>
      </c>
      <c r="L64" s="37">
        <v>2143</v>
      </c>
      <c r="M64" s="37">
        <f t="shared" si="10"/>
        <v>8572</v>
      </c>
      <c r="N64" s="37">
        <f>VLOOKUP(B64,[1]查询时间段分门店销售汇总!$B:$J,8,0)</f>
        <v>3453.79</v>
      </c>
      <c r="O64" s="37">
        <f>VLOOKUP(B64,[2]分门店合计补差!$A:$D,4,0)</f>
        <v>627.03</v>
      </c>
      <c r="P64" s="37"/>
      <c r="Q64" s="37"/>
      <c r="R64" s="37"/>
      <c r="S64" s="37"/>
      <c r="T64" s="37">
        <f t="shared" si="17"/>
        <v>4080.82</v>
      </c>
      <c r="U64" s="54">
        <f t="shared" si="11"/>
        <v>0.476063929071395</v>
      </c>
      <c r="V64" s="44"/>
      <c r="W64" s="34">
        <v>50</v>
      </c>
      <c r="X64" s="37">
        <f>VLOOKUP(B64,Sheet1!B:R,17,0)</f>
        <v>15172</v>
      </c>
      <c r="Y64" s="37">
        <f>VLOOKUP(B64,[4]查询时间段分门店销售汇总!$A:$K,10,0)</f>
        <v>3738.95</v>
      </c>
      <c r="Z64" s="55">
        <v>0</v>
      </c>
      <c r="AA64" s="55"/>
      <c r="AB64" s="55"/>
      <c r="AC64" s="55"/>
      <c r="AD64" s="55">
        <f t="shared" si="12"/>
        <v>3738.95</v>
      </c>
      <c r="AE64" s="55">
        <f t="shared" si="13"/>
        <v>7819.77</v>
      </c>
      <c r="AF64" s="57">
        <f t="shared" si="14"/>
        <v>0.515407988399684</v>
      </c>
      <c r="AG64" s="57">
        <f>VLOOKUP(B64,[5]Sheet1!$A:$D,3,0)</f>
        <v>0.506766149979053</v>
      </c>
      <c r="AH64" s="37" t="str">
        <f>VLOOKUP(B64,[3]Sheet2!$D:$E,2,0)</f>
        <v>何姣姣</v>
      </c>
      <c r="AI64" s="37"/>
    </row>
    <row r="65" s="1" customFormat="1" spans="1:35">
      <c r="A65" s="12">
        <v>63</v>
      </c>
      <c r="B65" s="13">
        <v>103639</v>
      </c>
      <c r="C65" s="14" t="s">
        <v>94</v>
      </c>
      <c r="D65" s="15" t="s">
        <v>73</v>
      </c>
      <c r="E65" s="13" t="s">
        <v>23</v>
      </c>
      <c r="F65" s="13"/>
      <c r="G65" s="13"/>
      <c r="H65" s="13" t="s">
        <v>19</v>
      </c>
      <c r="I65" s="17"/>
      <c r="J65" s="38">
        <v>8900</v>
      </c>
      <c r="K65" s="36">
        <f t="shared" si="0"/>
        <v>0.240674157303371</v>
      </c>
      <c r="L65" s="37">
        <v>2142</v>
      </c>
      <c r="M65" s="37">
        <f t="shared" si="10"/>
        <v>8568</v>
      </c>
      <c r="N65" s="37">
        <f>VLOOKUP(B65,[1]查询时间段分门店销售汇总!$B:$J,8,0)</f>
        <v>7282.19</v>
      </c>
      <c r="O65" s="37">
        <f>VLOOKUP(B65,[2]分门店合计补差!$A:$D,4,0)</f>
        <v>38.73</v>
      </c>
      <c r="P65" s="37"/>
      <c r="Q65" s="37"/>
      <c r="R65" s="37"/>
      <c r="S65" s="37"/>
      <c r="T65" s="37">
        <f t="shared" si="17"/>
        <v>7320.92</v>
      </c>
      <c r="U65" s="54">
        <f t="shared" si="11"/>
        <v>0.854449112978525</v>
      </c>
      <c r="V65" s="44"/>
      <c r="W65" s="34"/>
      <c r="X65" s="37">
        <f>VLOOKUP(B65,Sheet1!B:R,17,0)</f>
        <v>14868</v>
      </c>
      <c r="Y65" s="37">
        <f>VLOOKUP(B65,[4]查询时间段分门店销售汇总!$A:$K,10,0)</f>
        <v>2997.29</v>
      </c>
      <c r="Z65" s="55">
        <v>0</v>
      </c>
      <c r="AA65" s="55"/>
      <c r="AB65" s="55"/>
      <c r="AC65" s="55"/>
      <c r="AD65" s="55">
        <f t="shared" si="12"/>
        <v>2997.29</v>
      </c>
      <c r="AE65" s="55">
        <f t="shared" si="13"/>
        <v>10318.21</v>
      </c>
      <c r="AF65" s="57">
        <f t="shared" si="14"/>
        <v>0.693987758945386</v>
      </c>
      <c r="AG65" s="57">
        <f>VLOOKUP(B65,[5]Sheet1!$A:$D,3,0)</f>
        <v>0.505105267913617</v>
      </c>
      <c r="AH65" s="37" t="str">
        <f>VLOOKUP(B65,[3]Sheet2!$D:$E,2,0)</f>
        <v>易永红</v>
      </c>
      <c r="AI65" s="37"/>
    </row>
    <row r="66" s="1" customFormat="1" spans="1:35">
      <c r="A66" s="12">
        <v>64</v>
      </c>
      <c r="B66" s="13">
        <v>738</v>
      </c>
      <c r="C66" s="14" t="s">
        <v>95</v>
      </c>
      <c r="D66" s="15" t="s">
        <v>41</v>
      </c>
      <c r="E66" s="13" t="s">
        <v>33</v>
      </c>
      <c r="F66" s="13"/>
      <c r="G66" s="13"/>
      <c r="H66" s="17" t="s">
        <v>19</v>
      </c>
      <c r="I66" s="17"/>
      <c r="J66" s="38">
        <v>8600</v>
      </c>
      <c r="K66" s="36">
        <f t="shared" si="0"/>
        <v>0.248837209302326</v>
      </c>
      <c r="L66" s="37">
        <v>2140</v>
      </c>
      <c r="M66" s="37">
        <f t="shared" si="10"/>
        <v>8560</v>
      </c>
      <c r="N66" s="37">
        <f>VLOOKUP(B66,[1]查询时间段分门店销售汇总!$B:$J,8,0)</f>
        <v>9085.92</v>
      </c>
      <c r="O66" s="37">
        <f>VLOOKUP(B66,[2]分门店合计补差!$A:$D,4,0)</f>
        <v>129.31</v>
      </c>
      <c r="P66" s="37"/>
      <c r="Q66" s="37"/>
      <c r="R66" s="37"/>
      <c r="S66" s="37"/>
      <c r="T66" s="37">
        <f t="shared" si="17"/>
        <v>9215.23</v>
      </c>
      <c r="U66" s="54">
        <f t="shared" si="11"/>
        <v>1.07654556074766</v>
      </c>
      <c r="V66" s="44">
        <v>500</v>
      </c>
      <c r="W66" s="34"/>
      <c r="X66" s="37">
        <f>VLOOKUP(B66,Sheet1!B:R,17,0)</f>
        <v>14506</v>
      </c>
      <c r="Y66" s="37">
        <f>VLOOKUP(B66,[4]查询时间段分门店销售汇总!$A:$K,10,0)</f>
        <v>5798.47</v>
      </c>
      <c r="Z66" s="55">
        <v>58.67</v>
      </c>
      <c r="AA66" s="55"/>
      <c r="AB66" s="55"/>
      <c r="AC66" s="55"/>
      <c r="AD66" s="55">
        <f t="shared" si="12"/>
        <v>5857.14</v>
      </c>
      <c r="AE66" s="55">
        <f t="shared" si="13"/>
        <v>15072.37</v>
      </c>
      <c r="AF66" s="56">
        <f t="shared" si="14"/>
        <v>1.03904384392665</v>
      </c>
      <c r="AG66" s="57">
        <f>VLOOKUP(B66,[5]Sheet1!$A:$D,3,0)</f>
        <v>0.850548010296906</v>
      </c>
      <c r="AH66" s="37" t="str">
        <f>VLOOKUP(B66,[3]Sheet2!$D:$E,2,0)</f>
        <v>周有惠</v>
      </c>
      <c r="AI66" s="37" t="s">
        <v>205</v>
      </c>
    </row>
    <row r="67" s="1" customFormat="1" ht="15" customHeight="1" spans="1:35">
      <c r="A67" s="12">
        <v>65</v>
      </c>
      <c r="B67" s="13">
        <v>114286</v>
      </c>
      <c r="C67" s="14" t="s">
        <v>96</v>
      </c>
      <c r="D67" s="15" t="s">
        <v>41</v>
      </c>
      <c r="E67" s="13" t="s">
        <v>23</v>
      </c>
      <c r="F67" s="13"/>
      <c r="G67" s="13"/>
      <c r="H67" s="17" t="s">
        <v>19</v>
      </c>
      <c r="I67" s="17"/>
      <c r="J67" s="38">
        <v>8000</v>
      </c>
      <c r="K67" s="36">
        <f t="shared" ref="K67:K130" si="18">L67/J67</f>
        <v>0.2635</v>
      </c>
      <c r="L67" s="37">
        <v>2108</v>
      </c>
      <c r="M67" s="37">
        <f t="shared" si="10"/>
        <v>8432</v>
      </c>
      <c r="N67" s="37">
        <f>VLOOKUP(B67,[1]查询时间段分门店销售汇总!$B:$J,8,0)</f>
        <v>5372.21</v>
      </c>
      <c r="O67" s="37">
        <f>VLOOKUP(B67,[2]分门店合计补差!$A:$D,4,0)</f>
        <v>622.27</v>
      </c>
      <c r="P67" s="37"/>
      <c r="Q67" s="37"/>
      <c r="R67" s="37"/>
      <c r="S67" s="37"/>
      <c r="T67" s="37">
        <f t="shared" si="17"/>
        <v>5994.48</v>
      </c>
      <c r="U67" s="54">
        <f t="shared" si="11"/>
        <v>0.710920303605313</v>
      </c>
      <c r="V67" s="44"/>
      <c r="W67" s="34">
        <v>100</v>
      </c>
      <c r="X67" s="37">
        <f>VLOOKUP(B67,Sheet1!B:R,17,0)</f>
        <v>14381</v>
      </c>
      <c r="Y67" s="37">
        <f>VLOOKUP(B67,[4]查询时间段分门店销售汇总!$A:$K,10,0)</f>
        <v>3648.94</v>
      </c>
      <c r="Z67" s="55">
        <v>771.12</v>
      </c>
      <c r="AA67" s="55"/>
      <c r="AB67" s="55"/>
      <c r="AC67" s="55"/>
      <c r="AD67" s="55">
        <f t="shared" si="12"/>
        <v>4420.06</v>
      </c>
      <c r="AE67" s="55">
        <f t="shared" si="13"/>
        <v>10414.54</v>
      </c>
      <c r="AF67" s="57">
        <f t="shared" si="14"/>
        <v>0.724187469577915</v>
      </c>
      <c r="AG67" s="57">
        <f>VLOOKUP(B67,[5]Sheet1!$A:$D,3,0)</f>
        <v>0.514113209279549</v>
      </c>
      <c r="AH67" s="37" t="str">
        <f>VLOOKUP(B67,[3]Sheet2!$D:$E,2,0)</f>
        <v>王丹</v>
      </c>
      <c r="AI67" s="37"/>
    </row>
    <row r="68" s="1" customFormat="1" ht="15" customHeight="1" spans="1:35">
      <c r="A68" s="12">
        <v>66</v>
      </c>
      <c r="B68" s="13">
        <v>116919</v>
      </c>
      <c r="C68" s="14" t="s">
        <v>97</v>
      </c>
      <c r="D68" s="15" t="s">
        <v>73</v>
      </c>
      <c r="E68" s="13" t="s">
        <v>18</v>
      </c>
      <c r="F68" s="13"/>
      <c r="G68" s="13"/>
      <c r="H68" s="13" t="s">
        <v>19</v>
      </c>
      <c r="I68" s="17"/>
      <c r="J68" s="38">
        <v>7800</v>
      </c>
      <c r="K68" s="36">
        <f t="shared" si="18"/>
        <v>0.27</v>
      </c>
      <c r="L68" s="37">
        <v>2106</v>
      </c>
      <c r="M68" s="37">
        <f t="shared" ref="M68:M99" si="19">L68*4</f>
        <v>8424</v>
      </c>
      <c r="N68" s="37">
        <f>VLOOKUP(B68,[1]查询时间段分门店销售汇总!$B:$J,8,0)</f>
        <v>8835.66</v>
      </c>
      <c r="O68" s="37">
        <f>VLOOKUP(B68,[2]分门店合计补差!$A:$D,4,0)</f>
        <v>253.53</v>
      </c>
      <c r="P68" s="37"/>
      <c r="Q68" s="37"/>
      <c r="R68" s="37"/>
      <c r="S68" s="37"/>
      <c r="T68" s="37">
        <f t="shared" si="17"/>
        <v>9089.19</v>
      </c>
      <c r="U68" s="54">
        <f t="shared" ref="U68:U99" si="20">T68/M68</f>
        <v>1.07896367521368</v>
      </c>
      <c r="V68" s="44">
        <v>500</v>
      </c>
      <c r="W68" s="34"/>
      <c r="X68" s="37">
        <f>VLOOKUP(B68,Sheet1!B:R,17,0)</f>
        <v>14172</v>
      </c>
      <c r="Y68" s="37">
        <f>VLOOKUP(B68,[4]查询时间段分门店销售汇总!$A:$K,10,0)</f>
        <v>4395.36</v>
      </c>
      <c r="Z68" s="55">
        <v>1311.18</v>
      </c>
      <c r="AA68" s="55"/>
      <c r="AB68" s="55"/>
      <c r="AC68" s="55"/>
      <c r="AD68" s="55">
        <f t="shared" ref="AD68:AD99" si="21">Y68+Z68-AA68-AB68-AC68</f>
        <v>5706.54</v>
      </c>
      <c r="AE68" s="55">
        <f t="shared" ref="AE68:AE99" si="22">AD68+T68</f>
        <v>14795.73</v>
      </c>
      <c r="AF68" s="56">
        <f t="shared" ref="AF68:AF99" si="23">AE68/X68</f>
        <v>1.04401143099069</v>
      </c>
      <c r="AG68" s="57">
        <f>VLOOKUP(B68,[5]Sheet1!$A:$D,3,0)</f>
        <v>0.707939527616947</v>
      </c>
      <c r="AH68" s="37" t="str">
        <f>VLOOKUP(B68,[3]Sheet2!$D:$E,2,0)</f>
        <v>谭庆娟</v>
      </c>
      <c r="AI68" s="37" t="s">
        <v>205</v>
      </c>
    </row>
    <row r="69" s="1" customFormat="1" ht="18" customHeight="1" spans="1:35">
      <c r="A69" s="12">
        <v>67</v>
      </c>
      <c r="B69" s="13">
        <v>391</v>
      </c>
      <c r="C69" s="20" t="s">
        <v>98</v>
      </c>
      <c r="D69" s="15" t="s">
        <v>41</v>
      </c>
      <c r="E69" s="13" t="s">
        <v>27</v>
      </c>
      <c r="F69" s="13">
        <v>1600</v>
      </c>
      <c r="G69" s="13">
        <v>12</v>
      </c>
      <c r="H69" s="17" t="s">
        <v>19</v>
      </c>
      <c r="I69" s="17"/>
      <c r="J69" s="38">
        <v>8800</v>
      </c>
      <c r="K69" s="36">
        <f t="shared" si="18"/>
        <v>0.25</v>
      </c>
      <c r="L69" s="37">
        <v>2200</v>
      </c>
      <c r="M69" s="37">
        <f t="shared" si="19"/>
        <v>8800</v>
      </c>
      <c r="N69" s="37">
        <f>VLOOKUP(B69,[1]查询时间段分门店销售汇总!$B:$J,8,0)</f>
        <v>10912.31</v>
      </c>
      <c r="O69" s="37">
        <f>VLOOKUP(B69,[2]分门店合计补差!$A:$D,4,0)</f>
        <v>0</v>
      </c>
      <c r="P69" s="37"/>
      <c r="Q69" s="37"/>
      <c r="R69" s="37"/>
      <c r="S69" s="37"/>
      <c r="T69" s="37">
        <f t="shared" si="17"/>
        <v>10912.31</v>
      </c>
      <c r="U69" s="54">
        <f t="shared" si="20"/>
        <v>1.24003522727273</v>
      </c>
      <c r="V69" s="44">
        <v>533.4</v>
      </c>
      <c r="W69" s="34"/>
      <c r="X69" s="37">
        <f>VLOOKUP(B69,Sheet1!B:R,17,0)</f>
        <v>15700</v>
      </c>
      <c r="Y69" s="37">
        <f>VLOOKUP(B69,[4]查询时间段分门店销售汇总!$A:$K,10,0)</f>
        <v>5560.89</v>
      </c>
      <c r="Z69" s="55">
        <v>15.5</v>
      </c>
      <c r="AA69" s="55"/>
      <c r="AB69" s="55"/>
      <c r="AC69" s="55"/>
      <c r="AD69" s="55">
        <f t="shared" si="21"/>
        <v>5576.39</v>
      </c>
      <c r="AE69" s="55">
        <f t="shared" si="22"/>
        <v>16488.7</v>
      </c>
      <c r="AF69" s="56">
        <f t="shared" si="23"/>
        <v>1.05023566878981</v>
      </c>
      <c r="AG69" s="57">
        <f>VLOOKUP(B69,[5]Sheet1!$A:$D,3,0)</f>
        <v>0.849557757296467</v>
      </c>
      <c r="AH69" s="37" t="str">
        <f>VLOOKUP(B69,[3]Sheet2!$D:$E,2,0)</f>
        <v>冯婧恩</v>
      </c>
      <c r="AI69" s="37" t="s">
        <v>205</v>
      </c>
    </row>
    <row r="70" s="1" customFormat="1" ht="24" customHeight="1" spans="1:35">
      <c r="A70" s="12">
        <v>68</v>
      </c>
      <c r="B70" s="13">
        <v>119263</v>
      </c>
      <c r="C70" s="20" t="s">
        <v>99</v>
      </c>
      <c r="D70" s="15" t="s">
        <v>41</v>
      </c>
      <c r="E70" s="13" t="s">
        <v>23</v>
      </c>
      <c r="F70" s="13"/>
      <c r="G70" s="13"/>
      <c r="H70" s="17" t="s">
        <v>19</v>
      </c>
      <c r="I70" s="17"/>
      <c r="J70" s="38">
        <v>8000</v>
      </c>
      <c r="K70" s="36">
        <f t="shared" si="18"/>
        <v>0.2625</v>
      </c>
      <c r="L70" s="37">
        <v>2100</v>
      </c>
      <c r="M70" s="37">
        <f t="shared" si="19"/>
        <v>8400</v>
      </c>
      <c r="N70" s="37">
        <f>VLOOKUP(B70,[1]查询时间段分门店销售汇总!$B:$J,8,0)</f>
        <v>8505.89</v>
      </c>
      <c r="O70" s="37">
        <f>VLOOKUP(B70,[2]分门店合计补差!$A:$D,4,0)</f>
        <v>0</v>
      </c>
      <c r="P70" s="37"/>
      <c r="Q70" s="37"/>
      <c r="R70" s="37"/>
      <c r="S70" s="37"/>
      <c r="T70" s="37">
        <f t="shared" si="17"/>
        <v>8505.89</v>
      </c>
      <c r="U70" s="54">
        <f t="shared" si="20"/>
        <v>1.01260595238095</v>
      </c>
      <c r="V70" s="44">
        <v>533.3</v>
      </c>
      <c r="W70" s="34"/>
      <c r="X70" s="37">
        <f>VLOOKUP(B70,Sheet1!B:R,17,0)</f>
        <v>14568</v>
      </c>
      <c r="Y70" s="37">
        <f>VLOOKUP(B70,[4]查询时间段分门店销售汇总!$A:$K,10,0)</f>
        <v>6149.68</v>
      </c>
      <c r="Z70" s="55">
        <v>0</v>
      </c>
      <c r="AA70" s="55"/>
      <c r="AB70" s="55"/>
      <c r="AC70" s="55"/>
      <c r="AD70" s="55">
        <f t="shared" si="21"/>
        <v>6149.68</v>
      </c>
      <c r="AE70" s="55">
        <f t="shared" si="22"/>
        <v>14655.57</v>
      </c>
      <c r="AF70" s="56">
        <f t="shared" si="23"/>
        <v>1.00601112026359</v>
      </c>
      <c r="AG70" s="57">
        <f>VLOOKUP(B70,[5]Sheet1!$A:$D,3,0)</f>
        <v>0.778940819485174</v>
      </c>
      <c r="AH70" s="37" t="str">
        <f>VLOOKUP(B70,[3]Sheet2!$D:$E,2,0)</f>
        <v>李紫雯</v>
      </c>
      <c r="AI70" s="37" t="s">
        <v>205</v>
      </c>
    </row>
    <row r="71" s="1" customFormat="1" ht="15" customHeight="1" spans="1:35">
      <c r="A71" s="12">
        <v>69</v>
      </c>
      <c r="B71" s="13">
        <v>106865</v>
      </c>
      <c r="C71" s="20" t="s">
        <v>100</v>
      </c>
      <c r="D71" s="15" t="s">
        <v>73</v>
      </c>
      <c r="E71" s="13" t="s">
        <v>18</v>
      </c>
      <c r="F71" s="13"/>
      <c r="G71" s="13"/>
      <c r="H71" s="13" t="s">
        <v>19</v>
      </c>
      <c r="I71" s="17"/>
      <c r="J71" s="38">
        <v>7600</v>
      </c>
      <c r="K71" s="36">
        <f t="shared" si="18"/>
        <v>0.263157894736842</v>
      </c>
      <c r="L71" s="37">
        <v>2000</v>
      </c>
      <c r="M71" s="37">
        <f t="shared" si="19"/>
        <v>8000</v>
      </c>
      <c r="N71" s="37">
        <f>VLOOKUP(B71,[1]查询时间段分门店销售汇总!$B:$J,8,0)</f>
        <v>6050.55</v>
      </c>
      <c r="O71" s="37">
        <f>VLOOKUP(B71,[2]分门店合计补差!$A:$D,4,0)</f>
        <v>188.07</v>
      </c>
      <c r="P71" s="37"/>
      <c r="Q71" s="37"/>
      <c r="R71" s="37"/>
      <c r="S71" s="37"/>
      <c r="T71" s="37">
        <f t="shared" si="17"/>
        <v>6238.62</v>
      </c>
      <c r="U71" s="54">
        <f t="shared" si="20"/>
        <v>0.7798275</v>
      </c>
      <c r="V71" s="44"/>
      <c r="W71" s="34">
        <v>50</v>
      </c>
      <c r="X71" s="37">
        <f>VLOOKUP(B71,Sheet1!B:R,17,0)</f>
        <v>14120</v>
      </c>
      <c r="Y71" s="37">
        <f>VLOOKUP(B71,[4]查询时间段分门店销售汇总!$A:$K,10,0)</f>
        <v>3276.14</v>
      </c>
      <c r="Z71" s="55">
        <v>406.29</v>
      </c>
      <c r="AA71" s="55"/>
      <c r="AB71" s="55"/>
      <c r="AC71" s="55"/>
      <c r="AD71" s="55">
        <f t="shared" si="21"/>
        <v>3682.43</v>
      </c>
      <c r="AE71" s="55">
        <f t="shared" si="22"/>
        <v>9921.05</v>
      </c>
      <c r="AF71" s="57">
        <f t="shared" si="23"/>
        <v>0.702623937677054</v>
      </c>
      <c r="AG71" s="57">
        <f>VLOOKUP(B71,[5]Sheet1!$A:$D,3,0)</f>
        <v>0.51285327666376</v>
      </c>
      <c r="AH71" s="37" t="str">
        <f>VLOOKUP(B71,[3]Sheet2!$D:$E,2,0)</f>
        <v>彭关敏</v>
      </c>
      <c r="AI71" s="37"/>
    </row>
    <row r="72" s="1" customFormat="1" ht="15" customHeight="1" spans="1:35">
      <c r="A72" s="12">
        <v>70</v>
      </c>
      <c r="B72" s="13">
        <v>717</v>
      </c>
      <c r="C72" s="20" t="s">
        <v>101</v>
      </c>
      <c r="D72" s="15" t="s">
        <v>73</v>
      </c>
      <c r="E72" s="13" t="s">
        <v>33</v>
      </c>
      <c r="F72" s="13"/>
      <c r="G72" s="13"/>
      <c r="H72" s="13" t="s">
        <v>19</v>
      </c>
      <c r="I72" s="17"/>
      <c r="J72" s="38">
        <v>8600</v>
      </c>
      <c r="K72" s="36">
        <f t="shared" si="18"/>
        <v>0.251104651162791</v>
      </c>
      <c r="L72" s="37">
        <v>2159.5</v>
      </c>
      <c r="M72" s="37">
        <f t="shared" si="19"/>
        <v>8638</v>
      </c>
      <c r="N72" s="37">
        <f>VLOOKUP(B72,[1]查询时间段分门店销售汇总!$B:$J,8,0)</f>
        <v>7715.5</v>
      </c>
      <c r="O72" s="37">
        <f>VLOOKUP(B72,[2]分门店合计补差!$A:$D,4,0)</f>
        <v>4.15</v>
      </c>
      <c r="P72" s="37"/>
      <c r="Q72" s="37"/>
      <c r="R72" s="37"/>
      <c r="S72" s="37"/>
      <c r="T72" s="37">
        <f t="shared" si="17"/>
        <v>7719.65</v>
      </c>
      <c r="U72" s="54">
        <f t="shared" si="20"/>
        <v>0.893684880759435</v>
      </c>
      <c r="V72" s="44"/>
      <c r="W72" s="34"/>
      <c r="X72" s="37">
        <f>VLOOKUP(B72,Sheet1!B:R,17,0)</f>
        <v>14788</v>
      </c>
      <c r="Y72" s="37">
        <f>VLOOKUP(B72,[4]查询时间段分门店销售汇总!$A:$K,10,0)</f>
        <v>3982.4</v>
      </c>
      <c r="Z72" s="55">
        <v>3.19</v>
      </c>
      <c r="AA72" s="55"/>
      <c r="AB72" s="55"/>
      <c r="AC72" s="55"/>
      <c r="AD72" s="55">
        <f t="shared" si="21"/>
        <v>3985.59</v>
      </c>
      <c r="AE72" s="55">
        <f t="shared" si="22"/>
        <v>11705.24</v>
      </c>
      <c r="AF72" s="57">
        <f t="shared" si="23"/>
        <v>0.791536380849337</v>
      </c>
      <c r="AG72" s="57">
        <f>VLOOKUP(B72,[5]Sheet1!$A:$D,3,0)</f>
        <v>0.512309683596112</v>
      </c>
      <c r="AH72" s="37" t="str">
        <f>VLOOKUP(B72,[3]Sheet2!$D:$E,2,0)</f>
        <v>付曦</v>
      </c>
      <c r="AI72" s="37"/>
    </row>
    <row r="73" s="1" customFormat="1" ht="15" customHeight="1" spans="1:35">
      <c r="A73" s="12">
        <v>71</v>
      </c>
      <c r="B73" s="13">
        <v>102565</v>
      </c>
      <c r="C73" s="20" t="s">
        <v>102</v>
      </c>
      <c r="D73" s="15" t="s">
        <v>41</v>
      </c>
      <c r="E73" s="13" t="s">
        <v>27</v>
      </c>
      <c r="F73" s="13"/>
      <c r="G73" s="13"/>
      <c r="H73" s="13" t="s">
        <v>19</v>
      </c>
      <c r="I73" s="17"/>
      <c r="J73" s="38">
        <v>8300</v>
      </c>
      <c r="K73" s="36">
        <f t="shared" si="18"/>
        <v>0.246987951807229</v>
      </c>
      <c r="L73" s="37">
        <v>2050</v>
      </c>
      <c r="M73" s="37">
        <f t="shared" si="19"/>
        <v>8200</v>
      </c>
      <c r="N73" s="37">
        <f>VLOOKUP(B73,[1]查询时间段分门店销售汇总!$B:$J,8,0)</f>
        <v>8426.88</v>
      </c>
      <c r="O73" s="37">
        <f>VLOOKUP(B73,[2]分门店合计补差!$A:$D,4,0)</f>
        <v>667.78</v>
      </c>
      <c r="P73" s="37"/>
      <c r="Q73" s="37"/>
      <c r="R73" s="37"/>
      <c r="S73" s="37"/>
      <c r="T73" s="37">
        <f t="shared" si="17"/>
        <v>9094.66</v>
      </c>
      <c r="U73" s="54">
        <f t="shared" si="20"/>
        <v>1.10910487804878</v>
      </c>
      <c r="V73" s="44">
        <v>533.3</v>
      </c>
      <c r="W73" s="34"/>
      <c r="X73" s="37">
        <f>VLOOKUP(B73,Sheet1!B:R,17,0)</f>
        <v>14050</v>
      </c>
      <c r="Y73" s="37">
        <f>VLOOKUP(B73,[4]查询时间段分门店销售汇总!$A:$K,10,0)</f>
        <v>5172.38</v>
      </c>
      <c r="Z73" s="55">
        <v>328.56</v>
      </c>
      <c r="AA73" s="55"/>
      <c r="AB73" s="55"/>
      <c r="AC73" s="55"/>
      <c r="AD73" s="55">
        <f t="shared" si="21"/>
        <v>5500.94</v>
      </c>
      <c r="AE73" s="55">
        <f t="shared" si="22"/>
        <v>14595.6</v>
      </c>
      <c r="AF73" s="56">
        <f t="shared" si="23"/>
        <v>1.03883274021352</v>
      </c>
      <c r="AG73" s="57">
        <f>VLOOKUP(B73,[5]Sheet1!$A:$D,3,0)</f>
        <v>0.804187348135735</v>
      </c>
      <c r="AH73" s="37" t="str">
        <f>VLOOKUP(B73,[3]Sheet2!$D:$E,2,0)</f>
        <v>成旭</v>
      </c>
      <c r="AI73" s="37" t="s">
        <v>205</v>
      </c>
    </row>
    <row r="74" s="1" customFormat="1" ht="15" customHeight="1" spans="1:35">
      <c r="A74" s="12">
        <v>72</v>
      </c>
      <c r="B74" s="13">
        <v>116482</v>
      </c>
      <c r="C74" s="20" t="s">
        <v>103</v>
      </c>
      <c r="D74" s="15" t="s">
        <v>41</v>
      </c>
      <c r="E74" s="13" t="s">
        <v>18</v>
      </c>
      <c r="F74" s="13"/>
      <c r="G74" s="13"/>
      <c r="H74" s="17" t="s">
        <v>19</v>
      </c>
      <c r="I74" s="17"/>
      <c r="J74" s="38">
        <v>8100</v>
      </c>
      <c r="K74" s="36">
        <f t="shared" si="18"/>
        <v>0.251574074074074</v>
      </c>
      <c r="L74" s="37">
        <v>2037.75</v>
      </c>
      <c r="M74" s="37">
        <f t="shared" si="19"/>
        <v>8151</v>
      </c>
      <c r="N74" s="37">
        <f>VLOOKUP(B74,[1]查询时间段分门店销售汇总!$B:$J,8,0)</f>
        <v>5397.79</v>
      </c>
      <c r="O74" s="37">
        <f>VLOOKUP(B74,[2]分门店合计补差!$A:$D,4,0)</f>
        <v>1315.41</v>
      </c>
      <c r="P74" s="37"/>
      <c r="Q74" s="37"/>
      <c r="R74" s="37"/>
      <c r="S74" s="37"/>
      <c r="T74" s="37">
        <f t="shared" si="17"/>
        <v>6713.2</v>
      </c>
      <c r="U74" s="54">
        <f t="shared" si="20"/>
        <v>0.823604465709729</v>
      </c>
      <c r="V74" s="44"/>
      <c r="W74" s="34"/>
      <c r="X74" s="37">
        <f>VLOOKUP(B74,Sheet1!B:R,17,0)</f>
        <v>14097</v>
      </c>
      <c r="Y74" s="37">
        <f>VLOOKUP(B74,[4]查询时间段分门店销售汇总!$A:$K,10,0)</f>
        <v>4341.74</v>
      </c>
      <c r="Z74" s="55">
        <v>947.47</v>
      </c>
      <c r="AA74" s="55"/>
      <c r="AB74" s="55"/>
      <c r="AC74" s="55"/>
      <c r="AD74" s="55">
        <f t="shared" si="21"/>
        <v>5289.21</v>
      </c>
      <c r="AE74" s="55">
        <f t="shared" si="22"/>
        <v>12002.41</v>
      </c>
      <c r="AF74" s="57">
        <f t="shared" si="23"/>
        <v>0.851415904093069</v>
      </c>
      <c r="AG74" s="57">
        <f>VLOOKUP(B74,[5]Sheet1!$A:$D,3,0)</f>
        <v>0.670592248724677</v>
      </c>
      <c r="AH74" s="37" t="str">
        <f>VLOOKUP(B74,[3]Sheet2!$D:$E,2,0)</f>
        <v>宋留艺</v>
      </c>
      <c r="AI74" s="37"/>
    </row>
    <row r="75" s="1" customFormat="1" ht="15" customHeight="1" spans="1:35">
      <c r="A75" s="12">
        <v>73</v>
      </c>
      <c r="B75" s="13">
        <v>716</v>
      </c>
      <c r="C75" s="14" t="s">
        <v>104</v>
      </c>
      <c r="D75" s="15" t="s">
        <v>73</v>
      </c>
      <c r="E75" s="13" t="s">
        <v>33</v>
      </c>
      <c r="F75" s="13">
        <v>1000</v>
      </c>
      <c r="G75" s="13">
        <v>13</v>
      </c>
      <c r="H75" s="13" t="s">
        <v>19</v>
      </c>
      <c r="I75" s="17"/>
      <c r="J75" s="38">
        <v>8500</v>
      </c>
      <c r="K75" s="36">
        <f t="shared" si="18"/>
        <v>0.239505882352941</v>
      </c>
      <c r="L75" s="37">
        <v>2035.8</v>
      </c>
      <c r="M75" s="37">
        <f t="shared" si="19"/>
        <v>8143.2</v>
      </c>
      <c r="N75" s="37">
        <f>VLOOKUP(B75,[1]查询时间段分门店销售汇总!$B:$J,8,0)</f>
        <v>5610.77</v>
      </c>
      <c r="O75" s="37">
        <f>VLOOKUP(B75,[2]分门店合计补差!$A:$D,4,0)</f>
        <v>0</v>
      </c>
      <c r="P75" s="37"/>
      <c r="Q75" s="37"/>
      <c r="R75" s="37"/>
      <c r="S75" s="37"/>
      <c r="T75" s="37">
        <f t="shared" si="17"/>
        <v>5610.77</v>
      </c>
      <c r="U75" s="54">
        <f t="shared" si="20"/>
        <v>0.689012918754298</v>
      </c>
      <c r="V75" s="44"/>
      <c r="W75" s="34">
        <v>50</v>
      </c>
      <c r="X75" s="37">
        <f>VLOOKUP(B75,Sheet1!B:R,17,0)</f>
        <v>13543.2</v>
      </c>
      <c r="Y75" s="37">
        <f>VLOOKUP(B75,[4]查询时间段分门店销售汇总!$A:$K,10,0)</f>
        <v>4992.7</v>
      </c>
      <c r="Z75" s="55">
        <v>5.6497</v>
      </c>
      <c r="AA75" s="55"/>
      <c r="AB75" s="55"/>
      <c r="AC75" s="55"/>
      <c r="AD75" s="55">
        <f t="shared" si="21"/>
        <v>4998.3497</v>
      </c>
      <c r="AE75" s="55">
        <f t="shared" si="22"/>
        <v>10609.1197</v>
      </c>
      <c r="AF75" s="57">
        <f t="shared" si="23"/>
        <v>0.783353985764073</v>
      </c>
      <c r="AG75" s="57">
        <f>VLOOKUP(B75,[5]Sheet1!$A:$D,3,0)</f>
        <v>0.513466134387666</v>
      </c>
      <c r="AH75" s="37" t="str">
        <f>VLOOKUP(B75,[3]Sheet2!$D:$E,2,0)</f>
        <v>徐双秀</v>
      </c>
      <c r="AI75" s="37"/>
    </row>
    <row r="76" s="1" customFormat="1" ht="15" customHeight="1" spans="1:35">
      <c r="A76" s="12">
        <v>74</v>
      </c>
      <c r="B76" s="13">
        <v>572</v>
      </c>
      <c r="C76" s="14" t="s">
        <v>105</v>
      </c>
      <c r="D76" s="15" t="s">
        <v>73</v>
      </c>
      <c r="E76" s="13" t="s">
        <v>27</v>
      </c>
      <c r="F76" s="13"/>
      <c r="G76" s="13"/>
      <c r="H76" s="13" t="s">
        <v>19</v>
      </c>
      <c r="I76" s="17"/>
      <c r="J76" s="38">
        <v>8500</v>
      </c>
      <c r="K76" s="36">
        <f t="shared" si="18"/>
        <v>0.249058823529412</v>
      </c>
      <c r="L76" s="37">
        <v>2117</v>
      </c>
      <c r="M76" s="37">
        <f t="shared" si="19"/>
        <v>8468</v>
      </c>
      <c r="N76" s="37">
        <f>VLOOKUP(B76,[1]查询时间段分门店销售汇总!$B:$J,8,0)</f>
        <v>5775.7</v>
      </c>
      <c r="O76" s="37">
        <f>VLOOKUP(B76,[2]分门店合计补差!$A:$D,4,0)</f>
        <v>1.53</v>
      </c>
      <c r="P76" s="37"/>
      <c r="Q76" s="37"/>
      <c r="R76" s="37"/>
      <c r="S76" s="37"/>
      <c r="T76" s="37">
        <f t="shared" si="17"/>
        <v>5777.23</v>
      </c>
      <c r="U76" s="54">
        <f t="shared" si="20"/>
        <v>0.682242560226736</v>
      </c>
      <c r="V76" s="44"/>
      <c r="W76" s="34">
        <v>50</v>
      </c>
      <c r="X76" s="37">
        <f>VLOOKUP(B76,Sheet1!B:R,17,0)</f>
        <v>14018</v>
      </c>
      <c r="Y76" s="37">
        <f>VLOOKUP(B76,[4]查询时间段分门店销售汇总!$A:$K,10,0)</f>
        <v>4946.08</v>
      </c>
      <c r="Z76" s="55">
        <v>22.2</v>
      </c>
      <c r="AA76" s="55"/>
      <c r="AB76" s="55"/>
      <c r="AC76" s="55"/>
      <c r="AD76" s="55">
        <f t="shared" si="21"/>
        <v>4968.28</v>
      </c>
      <c r="AE76" s="55">
        <f t="shared" si="22"/>
        <v>10745.51</v>
      </c>
      <c r="AF76" s="57">
        <f t="shared" si="23"/>
        <v>0.766550863175917</v>
      </c>
      <c r="AG76" s="57">
        <f>VLOOKUP(B76,[5]Sheet1!$A:$D,3,0)</f>
        <v>0.50569529963056</v>
      </c>
      <c r="AH76" s="37" t="str">
        <f>VLOOKUP(B76,[3]Sheet2!$D:$E,2,0)</f>
        <v>江月红</v>
      </c>
      <c r="AI76" s="37"/>
    </row>
    <row r="77" s="1" customFormat="1" ht="18" customHeight="1" spans="1:35">
      <c r="A77" s="12">
        <v>75</v>
      </c>
      <c r="B77" s="13">
        <v>515</v>
      </c>
      <c r="C77" s="14" t="s">
        <v>106</v>
      </c>
      <c r="D77" s="15" t="s">
        <v>73</v>
      </c>
      <c r="E77" s="13" t="s">
        <v>44</v>
      </c>
      <c r="F77" s="13"/>
      <c r="G77" s="13"/>
      <c r="H77" s="13" t="s">
        <v>19</v>
      </c>
      <c r="I77" s="17"/>
      <c r="J77" s="38">
        <v>8520</v>
      </c>
      <c r="K77" s="36">
        <f t="shared" si="18"/>
        <v>0.249413145539906</v>
      </c>
      <c r="L77" s="37">
        <v>2125</v>
      </c>
      <c r="M77" s="37">
        <f t="shared" si="19"/>
        <v>8500</v>
      </c>
      <c r="N77" s="37">
        <f>VLOOKUP(B77,[1]查询时间段分门店销售汇总!$B:$J,8,0)</f>
        <v>6774.17</v>
      </c>
      <c r="O77" s="37">
        <f>VLOOKUP(B77,[2]分门店合计补差!$A:$D,4,0)</f>
        <v>638.75</v>
      </c>
      <c r="P77" s="37"/>
      <c r="Q77" s="37"/>
      <c r="R77" s="37"/>
      <c r="S77" s="37"/>
      <c r="T77" s="37">
        <f t="shared" si="17"/>
        <v>7412.92</v>
      </c>
      <c r="U77" s="54">
        <f t="shared" si="20"/>
        <v>0.872108235294118</v>
      </c>
      <c r="V77" s="44"/>
      <c r="W77" s="34"/>
      <c r="X77" s="37">
        <f>VLOOKUP(B77,Sheet1!B:R,17,0)</f>
        <v>14224</v>
      </c>
      <c r="Y77" s="37">
        <f>VLOOKUP(B77,[4]查询时间段分门店销售汇总!$A:$K,10,0)</f>
        <v>6460.53</v>
      </c>
      <c r="Z77" s="55">
        <v>625.32</v>
      </c>
      <c r="AA77" s="55"/>
      <c r="AB77" s="55"/>
      <c r="AC77" s="55"/>
      <c r="AD77" s="55">
        <f t="shared" si="21"/>
        <v>7085.85</v>
      </c>
      <c r="AE77" s="55">
        <f t="shared" si="22"/>
        <v>14498.77</v>
      </c>
      <c r="AF77" s="56">
        <f t="shared" si="23"/>
        <v>1.01931735095613</v>
      </c>
      <c r="AG77" s="57">
        <f>VLOOKUP(B77,[5]Sheet1!$A:$D,3,0)</f>
        <v>0.545582182263998</v>
      </c>
      <c r="AH77" s="37" t="str">
        <f>VLOOKUP(B77,[3]Sheet2!$D:$E,2,0)</f>
        <v>韩守玉</v>
      </c>
      <c r="AI77" s="37" t="s">
        <v>205</v>
      </c>
    </row>
    <row r="78" s="45" customFormat="1" ht="15" customHeight="1" spans="1:35">
      <c r="A78" s="58">
        <v>76</v>
      </c>
      <c r="B78" s="59">
        <v>297863</v>
      </c>
      <c r="C78" s="60" t="s">
        <v>107</v>
      </c>
      <c r="D78" s="20" t="s">
        <v>73</v>
      </c>
      <c r="E78" s="61" t="s">
        <v>44</v>
      </c>
      <c r="F78" s="61"/>
      <c r="G78" s="61"/>
      <c r="H78" s="61" t="s">
        <v>19</v>
      </c>
      <c r="I78" s="62" t="s">
        <v>108</v>
      </c>
      <c r="J78" s="63">
        <v>7200</v>
      </c>
      <c r="K78" s="64">
        <f t="shared" si="18"/>
        <v>0.277777777777778</v>
      </c>
      <c r="L78" s="44">
        <v>2000</v>
      </c>
      <c r="M78" s="44">
        <f t="shared" si="19"/>
        <v>8000</v>
      </c>
      <c r="N78" s="44">
        <f>VLOOKUP(B78,[1]查询时间段分门店销售汇总!$B:$J,8,0)</f>
        <v>6523.47</v>
      </c>
      <c r="O78" s="44">
        <f>VLOOKUP(B78,[2]分门店合计补差!$A:$D,4,0)</f>
        <v>1637.28</v>
      </c>
      <c r="P78" s="44"/>
      <c r="Q78" s="44"/>
      <c r="R78" s="44"/>
      <c r="S78" s="44"/>
      <c r="T78" s="44">
        <f t="shared" si="17"/>
        <v>8160.75</v>
      </c>
      <c r="U78" s="65">
        <f t="shared" si="20"/>
        <v>1.02009375</v>
      </c>
      <c r="V78" s="44">
        <v>500</v>
      </c>
      <c r="W78" s="66"/>
      <c r="X78" s="37">
        <f>VLOOKUP(B78,Sheet1!B:R,17,0)</f>
        <v>12899</v>
      </c>
      <c r="Y78" s="37">
        <f>VLOOKUP(B78,[4]查询时间段分门店销售汇总!$A:$K,10,0)</f>
        <v>4102.11</v>
      </c>
      <c r="Z78" s="55">
        <v>1334.63</v>
      </c>
      <c r="AA78" s="55"/>
      <c r="AB78" s="55"/>
      <c r="AC78" s="55"/>
      <c r="AD78" s="55">
        <f t="shared" si="21"/>
        <v>5436.74</v>
      </c>
      <c r="AE78" s="55">
        <f t="shared" si="22"/>
        <v>13597.49</v>
      </c>
      <c r="AF78" s="56">
        <f t="shared" si="23"/>
        <v>1.05415070935731</v>
      </c>
      <c r="AG78" s="57">
        <f>VLOOKUP(B78,[5]Sheet1!$A:$D,3,0)</f>
        <v>0.958480729166669</v>
      </c>
      <c r="AH78" s="44" t="str">
        <f>VLOOKUP(B78,[3]Sheet2!$D:$E,2,0)</f>
        <v>梅茜</v>
      </c>
      <c r="AI78" s="44" t="s">
        <v>205</v>
      </c>
    </row>
    <row r="79" s="1" customFormat="1" ht="15" customHeight="1" spans="1:35">
      <c r="A79" s="12">
        <v>77</v>
      </c>
      <c r="B79" s="13">
        <v>721</v>
      </c>
      <c r="C79" s="14" t="s">
        <v>109</v>
      </c>
      <c r="D79" s="15" t="s">
        <v>73</v>
      </c>
      <c r="E79" s="13" t="s">
        <v>33</v>
      </c>
      <c r="F79" s="13"/>
      <c r="G79" s="13"/>
      <c r="H79" s="17" t="s">
        <v>19</v>
      </c>
      <c r="I79" s="17"/>
      <c r="J79" s="38">
        <v>8300</v>
      </c>
      <c r="K79" s="36">
        <f t="shared" si="18"/>
        <v>0.240289156626506</v>
      </c>
      <c r="L79" s="37">
        <v>1994.4</v>
      </c>
      <c r="M79" s="37">
        <f t="shared" si="19"/>
        <v>7977.6</v>
      </c>
      <c r="N79" s="37">
        <f>VLOOKUP(B79,[1]查询时间段分门店销售汇总!$B:$J,8,0)</f>
        <v>6638.68</v>
      </c>
      <c r="O79" s="37">
        <v>0</v>
      </c>
      <c r="P79" s="37"/>
      <c r="Q79" s="37"/>
      <c r="R79" s="37"/>
      <c r="S79" s="37"/>
      <c r="T79" s="37">
        <f t="shared" si="17"/>
        <v>6638.68</v>
      </c>
      <c r="U79" s="54">
        <f t="shared" si="20"/>
        <v>0.832165062174087</v>
      </c>
      <c r="V79" s="44"/>
      <c r="W79" s="34"/>
      <c r="X79" s="37">
        <f>VLOOKUP(B79,Sheet1!B:R,17,0)</f>
        <v>13041.6</v>
      </c>
      <c r="Y79" s="37">
        <f>VLOOKUP(B79,[4]查询时间段分门店销售汇总!$A:$K,10,0)</f>
        <v>5063.92</v>
      </c>
      <c r="Z79" s="55">
        <v>0</v>
      </c>
      <c r="AA79" s="55"/>
      <c r="AB79" s="55"/>
      <c r="AC79" s="55"/>
      <c r="AD79" s="55">
        <f t="shared" si="21"/>
        <v>5063.92</v>
      </c>
      <c r="AE79" s="55">
        <f t="shared" si="22"/>
        <v>11702.6</v>
      </c>
      <c r="AF79" s="57">
        <f t="shared" si="23"/>
        <v>0.897328548644338</v>
      </c>
      <c r="AG79" s="57">
        <f>VLOOKUP(B79,[5]Sheet1!$A:$D,3,0)</f>
        <v>0.547625448028674</v>
      </c>
      <c r="AH79" s="37" t="str">
        <f>VLOOKUP(B79,[3]Sheet2!$D:$E,2,0)</f>
        <v>马婷婷</v>
      </c>
      <c r="AI79" s="37"/>
    </row>
    <row r="80" s="45" customFormat="1" ht="15" customHeight="1" spans="1:35">
      <c r="A80" s="12">
        <v>78</v>
      </c>
      <c r="B80" s="61">
        <v>308</v>
      </c>
      <c r="C80" s="60" t="s">
        <v>110</v>
      </c>
      <c r="D80" s="20" t="s">
        <v>73</v>
      </c>
      <c r="E80" s="61" t="s">
        <v>18</v>
      </c>
      <c r="F80" s="61"/>
      <c r="G80" s="61"/>
      <c r="H80" s="13" t="s">
        <v>19</v>
      </c>
      <c r="I80" s="17"/>
      <c r="J80" s="38">
        <v>7800</v>
      </c>
      <c r="K80" s="36">
        <f t="shared" si="18"/>
        <v>0.253333333333333</v>
      </c>
      <c r="L80" s="37">
        <v>1976</v>
      </c>
      <c r="M80" s="37">
        <f t="shared" si="19"/>
        <v>7904</v>
      </c>
      <c r="N80" s="37">
        <f>VLOOKUP(B80,[1]查询时间段分门店销售汇总!$B:$J,8,0)</f>
        <v>7929.73</v>
      </c>
      <c r="O80" s="37">
        <f>VLOOKUP(B80,[2]分门店合计补差!$A:$D,4,0)</f>
        <v>48.59</v>
      </c>
      <c r="P80" s="37"/>
      <c r="Q80" s="37"/>
      <c r="R80" s="37"/>
      <c r="S80" s="37"/>
      <c r="T80" s="37">
        <f t="shared" si="17"/>
        <v>7978.32</v>
      </c>
      <c r="U80" s="54">
        <f t="shared" si="20"/>
        <v>1.0094028340081</v>
      </c>
      <c r="V80" s="44">
        <v>500</v>
      </c>
      <c r="W80" s="66"/>
      <c r="X80" s="37">
        <f>VLOOKUP(B80,Sheet1!B:R,17,0)</f>
        <v>13247</v>
      </c>
      <c r="Y80" s="37">
        <f>VLOOKUP(B80,[4]查询时间段分门店销售汇总!$A:$K,10,0)</f>
        <v>3225.26</v>
      </c>
      <c r="Z80" s="55">
        <v>0</v>
      </c>
      <c r="AA80" s="55"/>
      <c r="AB80" s="55"/>
      <c r="AC80" s="55"/>
      <c r="AD80" s="55">
        <f t="shared" si="21"/>
        <v>3225.26</v>
      </c>
      <c r="AE80" s="55">
        <f t="shared" si="22"/>
        <v>11203.58</v>
      </c>
      <c r="AF80" s="57">
        <f t="shared" si="23"/>
        <v>0.845744696912509</v>
      </c>
      <c r="AG80" s="57">
        <f>VLOOKUP(B80,[5]Sheet1!$A:$D,3,0)</f>
        <v>0.510119171999478</v>
      </c>
      <c r="AH80" s="37" t="str">
        <f>VLOOKUP(B80,[3]Sheet2!$D:$E,2,0)</f>
        <v>罗豪</v>
      </c>
      <c r="AI80" s="44"/>
    </row>
    <row r="81" s="1" customFormat="1" ht="15" customHeight="1" spans="1:35">
      <c r="A81" s="12">
        <v>79</v>
      </c>
      <c r="B81" s="13">
        <v>105751</v>
      </c>
      <c r="C81" s="20" t="s">
        <v>111</v>
      </c>
      <c r="D81" s="15" t="s">
        <v>73</v>
      </c>
      <c r="E81" s="13" t="s">
        <v>23</v>
      </c>
      <c r="F81" s="17">
        <v>1000</v>
      </c>
      <c r="G81" s="13">
        <v>14</v>
      </c>
      <c r="H81" s="17" t="s">
        <v>19</v>
      </c>
      <c r="I81" s="17" t="s">
        <v>206</v>
      </c>
      <c r="J81" s="38">
        <v>7420</v>
      </c>
      <c r="K81" s="36">
        <f t="shared" si="18"/>
        <v>0.262803234501348</v>
      </c>
      <c r="L81" s="37">
        <v>1950</v>
      </c>
      <c r="M81" s="37">
        <f t="shared" si="19"/>
        <v>7800</v>
      </c>
      <c r="N81" s="37">
        <f>VLOOKUP(B81,[1]查询时间段分门店销售汇总!$B:$J,8,0)</f>
        <v>3281.99</v>
      </c>
      <c r="O81" s="37">
        <f>VLOOKUP(B81,[2]分门店合计补差!$A:$D,4,0)</f>
        <v>1243.8</v>
      </c>
      <c r="P81" s="37"/>
      <c r="Q81" s="37"/>
      <c r="R81" s="37"/>
      <c r="S81" s="37"/>
      <c r="T81" s="37">
        <f t="shared" si="17"/>
        <v>4525.79</v>
      </c>
      <c r="U81" s="54">
        <f t="shared" si="20"/>
        <v>0.580229487179487</v>
      </c>
      <c r="V81" s="44"/>
      <c r="W81" s="34"/>
      <c r="X81" s="37">
        <f>VLOOKUP(B81,Sheet1!B:R,17,0)</f>
        <v>12990</v>
      </c>
      <c r="Y81" s="37">
        <f>VLOOKUP(B81,[4]查询时间段分门店销售汇总!$A:$K,10,0)</f>
        <v>1741.84</v>
      </c>
      <c r="Z81" s="55">
        <v>1073.79</v>
      </c>
      <c r="AA81" s="55"/>
      <c r="AB81" s="55"/>
      <c r="AC81" s="55"/>
      <c r="AD81" s="55">
        <f t="shared" si="21"/>
        <v>2815.63</v>
      </c>
      <c r="AE81" s="55">
        <f t="shared" si="22"/>
        <v>7341.42</v>
      </c>
      <c r="AF81" s="57">
        <f t="shared" si="23"/>
        <v>0.56515935334873</v>
      </c>
      <c r="AG81" s="57">
        <f>VLOOKUP(B81,[5]Sheet1!$A:$D,3,0)</f>
        <v>0.436712158808933</v>
      </c>
      <c r="AH81" s="37" t="str">
        <f>VLOOKUP(B81,[3]Sheet2!$D:$E,2,0)</f>
        <v>纪莉萍</v>
      </c>
      <c r="AI81" s="37"/>
    </row>
    <row r="82" s="1" customFormat="1" ht="15" customHeight="1" spans="1:35">
      <c r="A82" s="12">
        <v>80</v>
      </c>
      <c r="B82" s="13">
        <v>102935</v>
      </c>
      <c r="C82" s="20" t="s">
        <v>112</v>
      </c>
      <c r="D82" s="15" t="s">
        <v>73</v>
      </c>
      <c r="E82" s="13" t="s">
        <v>18</v>
      </c>
      <c r="F82" s="17"/>
      <c r="G82" s="13"/>
      <c r="H82" s="13" t="s">
        <v>19</v>
      </c>
      <c r="I82" s="17"/>
      <c r="J82" s="38">
        <v>6650</v>
      </c>
      <c r="K82" s="36">
        <f t="shared" si="18"/>
        <v>0.286541353383459</v>
      </c>
      <c r="L82" s="37">
        <v>1905.5</v>
      </c>
      <c r="M82" s="37">
        <f t="shared" si="19"/>
        <v>7622</v>
      </c>
      <c r="N82" s="37">
        <f>VLOOKUP(B82,[1]查询时间段分门店销售汇总!$B:$J,8,0)</f>
        <v>6048.05</v>
      </c>
      <c r="O82" s="37">
        <v>0</v>
      </c>
      <c r="P82" s="37"/>
      <c r="Q82" s="37"/>
      <c r="R82" s="37"/>
      <c r="S82" s="37"/>
      <c r="T82" s="37">
        <f t="shared" si="17"/>
        <v>6048.05</v>
      </c>
      <c r="U82" s="54">
        <f t="shared" si="20"/>
        <v>0.793499081605878</v>
      </c>
      <c r="V82" s="44"/>
      <c r="W82" s="34">
        <v>50</v>
      </c>
      <c r="X82" s="37">
        <f>VLOOKUP(B82,Sheet1!B:R,17,0)</f>
        <v>12407</v>
      </c>
      <c r="Y82" s="37">
        <f>VLOOKUP(B82,[4]查询时间段分门店销售汇总!$A:$K,10,0)</f>
        <v>3344.98</v>
      </c>
      <c r="Z82" s="55">
        <v>0</v>
      </c>
      <c r="AA82" s="55"/>
      <c r="AB82" s="55"/>
      <c r="AC82" s="55"/>
      <c r="AD82" s="55">
        <f t="shared" si="21"/>
        <v>3344.98</v>
      </c>
      <c r="AE82" s="55">
        <f t="shared" si="22"/>
        <v>9393.03</v>
      </c>
      <c r="AF82" s="57">
        <f t="shared" si="23"/>
        <v>0.757075038284839</v>
      </c>
      <c r="AG82" s="57">
        <f>VLOOKUP(B82,[5]Sheet1!$A:$D,3,0)</f>
        <v>0.515283601797852</v>
      </c>
      <c r="AH82" s="37" t="str">
        <f>VLOOKUP(B82,[3]Sheet2!$D:$E,2,0)</f>
        <v>谭庆娟</v>
      </c>
      <c r="AI82" s="37"/>
    </row>
    <row r="83" s="1" customFormat="1" ht="15" customHeight="1" spans="1:35">
      <c r="A83" s="12">
        <v>81</v>
      </c>
      <c r="B83" s="13">
        <v>103199</v>
      </c>
      <c r="C83" s="20" t="s">
        <v>113</v>
      </c>
      <c r="D83" s="15" t="s">
        <v>73</v>
      </c>
      <c r="E83" s="13" t="s">
        <v>44</v>
      </c>
      <c r="F83" s="17"/>
      <c r="G83" s="13"/>
      <c r="H83" s="13" t="s">
        <v>19</v>
      </c>
      <c r="I83" s="17"/>
      <c r="J83" s="38">
        <v>8300</v>
      </c>
      <c r="K83" s="36">
        <f t="shared" si="18"/>
        <v>0.234939759036145</v>
      </c>
      <c r="L83" s="37">
        <v>1950</v>
      </c>
      <c r="M83" s="37">
        <f t="shared" si="19"/>
        <v>7800</v>
      </c>
      <c r="N83" s="37">
        <f>VLOOKUP(B83,[1]查询时间段分门店销售汇总!$B:$J,8,0)</f>
        <v>4772.19</v>
      </c>
      <c r="O83" s="37">
        <f>VLOOKUP(B83,[2]分门店合计补差!$A:$D,4,0)</f>
        <v>0</v>
      </c>
      <c r="P83" s="37"/>
      <c r="Q83" s="37"/>
      <c r="R83" s="37"/>
      <c r="S83" s="37"/>
      <c r="T83" s="37">
        <f t="shared" si="17"/>
        <v>4772.19</v>
      </c>
      <c r="U83" s="54">
        <f t="shared" si="20"/>
        <v>0.611819230769231</v>
      </c>
      <c r="V83" s="44"/>
      <c r="W83" s="34">
        <v>50</v>
      </c>
      <c r="X83" s="37">
        <f>VLOOKUP(B83,Sheet1!B:R,17,0)</f>
        <v>12420</v>
      </c>
      <c r="Y83" s="37">
        <f>VLOOKUP(B83,[4]查询时间段分门店销售汇总!$A:$K,10,0)</f>
        <v>4001.32</v>
      </c>
      <c r="Z83" s="55">
        <v>73.74</v>
      </c>
      <c r="AA83" s="55"/>
      <c r="AB83" s="55"/>
      <c r="AC83" s="55"/>
      <c r="AD83" s="55">
        <f t="shared" si="21"/>
        <v>4075.06</v>
      </c>
      <c r="AE83" s="55">
        <f t="shared" si="22"/>
        <v>8847.25</v>
      </c>
      <c r="AF83" s="57">
        <f t="shared" si="23"/>
        <v>0.712338969404187</v>
      </c>
      <c r="AG83" s="57">
        <f>VLOOKUP(B83,[5]Sheet1!$A:$D,3,0)</f>
        <v>0.545769747422193</v>
      </c>
      <c r="AH83" s="37" t="str">
        <f>VLOOKUP(B83,[3]Sheet2!$D:$E,2,0)</f>
        <v>吴成芬</v>
      </c>
      <c r="AI83" s="37"/>
    </row>
    <row r="84" s="1" customFormat="1" ht="15" customHeight="1" spans="1:35">
      <c r="A84" s="12">
        <v>82</v>
      </c>
      <c r="B84" s="13">
        <v>570</v>
      </c>
      <c r="C84" s="20" t="s">
        <v>114</v>
      </c>
      <c r="D84" s="15" t="s">
        <v>115</v>
      </c>
      <c r="E84" s="13" t="s">
        <v>23</v>
      </c>
      <c r="F84" s="17"/>
      <c r="G84" s="13"/>
      <c r="H84" s="13" t="s">
        <v>19</v>
      </c>
      <c r="I84" s="17"/>
      <c r="J84" s="38">
        <v>6900</v>
      </c>
      <c r="K84" s="36">
        <f t="shared" si="18"/>
        <v>0.273913043478261</v>
      </c>
      <c r="L84" s="37">
        <v>1890</v>
      </c>
      <c r="M84" s="37">
        <f t="shared" si="19"/>
        <v>7560</v>
      </c>
      <c r="N84" s="37">
        <f>VLOOKUP(B84,[1]查询时间段分门店销售汇总!$B:$J,8,0)</f>
        <v>4276</v>
      </c>
      <c r="O84" s="37">
        <f>VLOOKUP(B84,[2]分门店合计补差!$A:$D,4,0)</f>
        <v>0</v>
      </c>
      <c r="P84" s="37"/>
      <c r="Q84" s="37"/>
      <c r="R84" s="37"/>
      <c r="S84" s="37"/>
      <c r="T84" s="37">
        <f t="shared" si="17"/>
        <v>4276</v>
      </c>
      <c r="U84" s="54">
        <f t="shared" si="20"/>
        <v>0.565608465608466</v>
      </c>
      <c r="V84" s="44"/>
      <c r="W84" s="34">
        <v>50</v>
      </c>
      <c r="X84" s="37">
        <f>VLOOKUP(B84,Sheet1!B:R,17,0)</f>
        <v>12624</v>
      </c>
      <c r="Y84" s="37">
        <f>VLOOKUP(B84,[4]查询时间段分门店销售汇总!$A:$K,10,0)</f>
        <v>3755.69</v>
      </c>
      <c r="Z84" s="55">
        <v>8.2</v>
      </c>
      <c r="AA84" s="55"/>
      <c r="AB84" s="55"/>
      <c r="AC84" s="55"/>
      <c r="AD84" s="55">
        <f t="shared" si="21"/>
        <v>3763.89</v>
      </c>
      <c r="AE84" s="55">
        <f t="shared" si="22"/>
        <v>8039.89</v>
      </c>
      <c r="AF84" s="57">
        <f t="shared" si="23"/>
        <v>0.636873415716096</v>
      </c>
      <c r="AG84" s="57">
        <f>VLOOKUP(B84,[5]Sheet1!$A:$D,3,0)</f>
        <v>0.571953181003584</v>
      </c>
      <c r="AH84" s="37" t="str">
        <f>VLOOKUP(B84,[3]Sheet2!$D:$E,2,0)</f>
        <v>毛玉</v>
      </c>
      <c r="AI84" s="37"/>
    </row>
    <row r="85" s="1" customFormat="1" ht="15" customHeight="1" spans="1:35">
      <c r="A85" s="12">
        <v>83</v>
      </c>
      <c r="B85" s="13">
        <v>539</v>
      </c>
      <c r="C85" s="20" t="s">
        <v>116</v>
      </c>
      <c r="D85" s="15" t="s">
        <v>73</v>
      </c>
      <c r="E85" s="13" t="s">
        <v>33</v>
      </c>
      <c r="F85" s="17"/>
      <c r="G85" s="13"/>
      <c r="H85" s="13" t="s">
        <v>19</v>
      </c>
      <c r="I85" s="17"/>
      <c r="J85" s="38">
        <v>8500</v>
      </c>
      <c r="K85" s="36">
        <f t="shared" si="18"/>
        <v>0.220905882352941</v>
      </c>
      <c r="L85" s="37">
        <v>1877.7</v>
      </c>
      <c r="M85" s="37">
        <f t="shared" si="19"/>
        <v>7510.8</v>
      </c>
      <c r="N85" s="37">
        <f>VLOOKUP(B85,[1]查询时间段分门店销售汇总!$B:$J,8,0)</f>
        <v>8392.93</v>
      </c>
      <c r="O85" s="37">
        <f>VLOOKUP(B85,[2]分门店合计补差!$A:$D,4,0)</f>
        <v>66.24</v>
      </c>
      <c r="P85" s="37"/>
      <c r="Q85" s="37"/>
      <c r="R85" s="37"/>
      <c r="S85" s="37"/>
      <c r="T85" s="37">
        <f t="shared" si="17"/>
        <v>8459.17</v>
      </c>
      <c r="U85" s="54">
        <f t="shared" si="20"/>
        <v>1.12626750812164</v>
      </c>
      <c r="V85" s="44">
        <v>500</v>
      </c>
      <c r="W85" s="34"/>
      <c r="X85" s="37">
        <f>VLOOKUP(B85,Sheet1!B:R,17,0)</f>
        <v>12367.8</v>
      </c>
      <c r="Y85" s="37">
        <f>VLOOKUP(B85,[4]查询时间段分门店销售汇总!$A:$K,10,0)</f>
        <v>3399.54</v>
      </c>
      <c r="Z85" s="55">
        <v>0</v>
      </c>
      <c r="AA85" s="55"/>
      <c r="AB85" s="55"/>
      <c r="AC85" s="55"/>
      <c r="AD85" s="55">
        <f t="shared" si="21"/>
        <v>3399.54</v>
      </c>
      <c r="AE85" s="55">
        <f t="shared" si="22"/>
        <v>11858.71</v>
      </c>
      <c r="AF85" s="57">
        <f t="shared" si="23"/>
        <v>0.958837465030159</v>
      </c>
      <c r="AG85" s="57">
        <f>VLOOKUP(B85,[5]Sheet1!$A:$D,3,0)</f>
        <v>0.537752088605312</v>
      </c>
      <c r="AH85" s="37" t="str">
        <f>VLOOKUP(B85,[3]Sheet2!$D:$E,2,0)</f>
        <v>熊小玲</v>
      </c>
      <c r="AI85" s="37"/>
    </row>
    <row r="86" s="1" customFormat="1" ht="15" customHeight="1" spans="1:35">
      <c r="A86" s="12">
        <v>84</v>
      </c>
      <c r="B86" s="13">
        <v>706</v>
      </c>
      <c r="C86" s="20" t="s">
        <v>117</v>
      </c>
      <c r="D86" s="15" t="s">
        <v>73</v>
      </c>
      <c r="E86" s="13" t="s">
        <v>33</v>
      </c>
      <c r="F86" s="17"/>
      <c r="G86" s="13"/>
      <c r="H86" s="13" t="s">
        <v>19</v>
      </c>
      <c r="I86" s="17"/>
      <c r="J86" s="38">
        <v>7514</v>
      </c>
      <c r="K86" s="36">
        <f t="shared" si="18"/>
        <v>0.249638009049774</v>
      </c>
      <c r="L86" s="37">
        <v>1875.78</v>
      </c>
      <c r="M86" s="37">
        <f t="shared" si="19"/>
        <v>7503.12</v>
      </c>
      <c r="N86" s="37">
        <f>VLOOKUP(B86,[1]查询时间段分门店销售汇总!$B:$J,8,0)</f>
        <v>7523.28</v>
      </c>
      <c r="O86" s="37">
        <v>0</v>
      </c>
      <c r="P86" s="37"/>
      <c r="Q86" s="37"/>
      <c r="R86" s="37"/>
      <c r="S86" s="37"/>
      <c r="T86" s="37">
        <f t="shared" ref="T86:T114" si="24">N86+O86-P86-Q86-R86+S86</f>
        <v>7523.28</v>
      </c>
      <c r="U86" s="54">
        <f t="shared" si="20"/>
        <v>1.00268688225698</v>
      </c>
      <c r="V86" s="44">
        <v>500</v>
      </c>
      <c r="W86" s="34"/>
      <c r="X86" s="37">
        <f>VLOOKUP(B86,Sheet1!B:R,17,0)</f>
        <v>11793.12</v>
      </c>
      <c r="Y86" s="37">
        <f>VLOOKUP(B86,[4]查询时间段分门店销售汇总!$A:$K,10,0)</f>
        <v>3276.56</v>
      </c>
      <c r="Z86" s="55">
        <v>0</v>
      </c>
      <c r="AA86" s="55"/>
      <c r="AB86" s="55"/>
      <c r="AC86" s="55"/>
      <c r="AD86" s="55">
        <f t="shared" si="21"/>
        <v>3276.56</v>
      </c>
      <c r="AE86" s="55">
        <f t="shared" si="22"/>
        <v>10799.84</v>
      </c>
      <c r="AF86" s="57">
        <f t="shared" si="23"/>
        <v>0.915774621135035</v>
      </c>
      <c r="AG86" s="57">
        <f>VLOOKUP(B86,[5]Sheet1!$A:$D,3,0)</f>
        <v>0.515102162538103</v>
      </c>
      <c r="AH86" s="37" t="str">
        <f>VLOOKUP(B86,[3]Sheet2!$D:$E,2,0)</f>
        <v>杨文英</v>
      </c>
      <c r="AI86" s="37"/>
    </row>
    <row r="87" s="1" customFormat="1" ht="15" customHeight="1" spans="1:35">
      <c r="A87" s="12">
        <v>85</v>
      </c>
      <c r="B87" s="13">
        <v>723</v>
      </c>
      <c r="C87" s="14" t="s">
        <v>118</v>
      </c>
      <c r="D87" s="15" t="s">
        <v>73</v>
      </c>
      <c r="E87" s="13" t="s">
        <v>23</v>
      </c>
      <c r="F87" s="13">
        <v>1000</v>
      </c>
      <c r="G87" s="13">
        <v>15</v>
      </c>
      <c r="H87" s="13" t="s">
        <v>19</v>
      </c>
      <c r="I87" s="17"/>
      <c r="J87" s="38">
        <v>6900</v>
      </c>
      <c r="K87" s="36">
        <f t="shared" si="18"/>
        <v>0.271739130434783</v>
      </c>
      <c r="L87" s="37">
        <v>1875</v>
      </c>
      <c r="M87" s="37">
        <f t="shared" si="19"/>
        <v>7500</v>
      </c>
      <c r="N87" s="37">
        <f>VLOOKUP(B87,[1]查询时间段分门店销售汇总!$B:$J,8,0)</f>
        <v>4977.65</v>
      </c>
      <c r="O87" s="37">
        <v>0</v>
      </c>
      <c r="P87" s="37"/>
      <c r="Q87" s="37"/>
      <c r="R87" s="37"/>
      <c r="S87" s="37"/>
      <c r="T87" s="37">
        <f t="shared" si="24"/>
        <v>4977.65</v>
      </c>
      <c r="U87" s="54">
        <f t="shared" si="20"/>
        <v>0.663686666666667</v>
      </c>
      <c r="V87" s="44"/>
      <c r="W87" s="34">
        <v>50</v>
      </c>
      <c r="X87" s="37">
        <f>VLOOKUP(B87,Sheet1!B:R,17,0)</f>
        <v>12420</v>
      </c>
      <c r="Y87" s="37">
        <f>VLOOKUP(B87,[4]查询时间段分门店销售汇总!$A:$K,10,0)</f>
        <v>3110.44</v>
      </c>
      <c r="Z87" s="55">
        <v>0</v>
      </c>
      <c r="AA87" s="55"/>
      <c r="AB87" s="55"/>
      <c r="AC87" s="55"/>
      <c r="AD87" s="55">
        <f t="shared" si="21"/>
        <v>3110.44</v>
      </c>
      <c r="AE87" s="55">
        <f t="shared" si="22"/>
        <v>8088.09</v>
      </c>
      <c r="AF87" s="57">
        <f t="shared" si="23"/>
        <v>0.651214975845411</v>
      </c>
      <c r="AG87" s="57">
        <f>VLOOKUP(B87,[5]Sheet1!$A:$D,3,0)</f>
        <v>0.607089032258065</v>
      </c>
      <c r="AH87" s="37" t="str">
        <f>VLOOKUP(B87,[3]Sheet2!$D:$E,2,0)</f>
        <v>施雪</v>
      </c>
      <c r="AI87" s="37"/>
    </row>
    <row r="88" s="1" customFormat="1" ht="15" customHeight="1" spans="1:35">
      <c r="A88" s="12">
        <v>86</v>
      </c>
      <c r="B88" s="13">
        <v>113833</v>
      </c>
      <c r="C88" s="14" t="s">
        <v>119</v>
      </c>
      <c r="D88" s="15" t="s">
        <v>73</v>
      </c>
      <c r="E88" s="13" t="s">
        <v>23</v>
      </c>
      <c r="F88" s="13"/>
      <c r="G88" s="13"/>
      <c r="H88" s="13" t="s">
        <v>19</v>
      </c>
      <c r="I88" s="17"/>
      <c r="J88" s="38">
        <v>7800</v>
      </c>
      <c r="K88" s="36">
        <f t="shared" si="18"/>
        <v>0.239865384615385</v>
      </c>
      <c r="L88" s="37">
        <v>1870.95</v>
      </c>
      <c r="M88" s="37">
        <f t="shared" si="19"/>
        <v>7483.8</v>
      </c>
      <c r="N88" s="37">
        <f>VLOOKUP(B88,[1]查询时间段分门店销售汇总!$B:$J,8,0)</f>
        <v>8043.13</v>
      </c>
      <c r="O88" s="37">
        <f>VLOOKUP(B88,[2]分门店合计补差!$A:$D,4,0)</f>
        <v>17.19</v>
      </c>
      <c r="P88" s="37"/>
      <c r="Q88" s="37"/>
      <c r="R88" s="37"/>
      <c r="S88" s="37"/>
      <c r="T88" s="37">
        <f t="shared" si="24"/>
        <v>8060.32</v>
      </c>
      <c r="U88" s="54">
        <f t="shared" si="20"/>
        <v>1.07703573051124</v>
      </c>
      <c r="V88" s="44">
        <v>500</v>
      </c>
      <c r="W88" s="34"/>
      <c r="X88" s="37">
        <f>VLOOKUP(B88,Sheet1!B:R,17,0)</f>
        <v>12583.8</v>
      </c>
      <c r="Y88" s="37">
        <f>VLOOKUP(B88,[4]查询时间段分门店销售汇总!$A:$K,10,0)</f>
        <v>5196.42</v>
      </c>
      <c r="Z88" s="55">
        <v>0</v>
      </c>
      <c r="AA88" s="55"/>
      <c r="AB88" s="55"/>
      <c r="AC88" s="55"/>
      <c r="AD88" s="55">
        <f t="shared" si="21"/>
        <v>5196.42</v>
      </c>
      <c r="AE88" s="55">
        <f t="shared" si="22"/>
        <v>13256.74</v>
      </c>
      <c r="AF88" s="56">
        <f t="shared" si="23"/>
        <v>1.05347669225512</v>
      </c>
      <c r="AG88" s="57">
        <f>VLOOKUP(B88,[5]Sheet1!$A:$D,3,0)</f>
        <v>0.67212719526436</v>
      </c>
      <c r="AH88" s="37" t="str">
        <f>VLOOKUP(B88,[3]Sheet2!$D:$E,2,0)</f>
        <v>廖晓静</v>
      </c>
      <c r="AI88" s="37" t="s">
        <v>205</v>
      </c>
    </row>
    <row r="89" s="1" customFormat="1" ht="15" customHeight="1" spans="1:35">
      <c r="A89" s="12">
        <v>87</v>
      </c>
      <c r="B89" s="13">
        <v>367</v>
      </c>
      <c r="C89" s="14" t="s">
        <v>120</v>
      </c>
      <c r="D89" s="15" t="s">
        <v>73</v>
      </c>
      <c r="E89" s="13" t="s">
        <v>71</v>
      </c>
      <c r="F89" s="13"/>
      <c r="G89" s="13"/>
      <c r="H89" s="17" t="s">
        <v>19</v>
      </c>
      <c r="I89" s="17"/>
      <c r="J89" s="38">
        <v>6700</v>
      </c>
      <c r="K89" s="36">
        <f t="shared" si="18"/>
        <v>0.276417910447761</v>
      </c>
      <c r="L89" s="37">
        <v>1852</v>
      </c>
      <c r="M89" s="37">
        <f t="shared" si="19"/>
        <v>7408</v>
      </c>
      <c r="N89" s="37">
        <f>VLOOKUP(B89,[1]查询时间段分门店销售汇总!$B:$J,8,0)</f>
        <v>6293.02</v>
      </c>
      <c r="O89" s="37">
        <f>VLOOKUP(B89,[2]分门店合计补差!$A:$D,4,0)</f>
        <v>648.17</v>
      </c>
      <c r="P89" s="37"/>
      <c r="Q89" s="37"/>
      <c r="R89" s="37"/>
      <c r="S89" s="37"/>
      <c r="T89" s="37">
        <f t="shared" si="24"/>
        <v>6941.19</v>
      </c>
      <c r="U89" s="54">
        <f t="shared" si="20"/>
        <v>0.936985691144709</v>
      </c>
      <c r="V89" s="44"/>
      <c r="W89" s="34"/>
      <c r="X89" s="37">
        <f>VLOOKUP(B89,Sheet1!B:R,17,0)</f>
        <v>12328</v>
      </c>
      <c r="Y89" s="37">
        <f>VLOOKUP(B89,[4]查询时间段分门店销售汇总!$A:$K,10,0)</f>
        <v>4286.69</v>
      </c>
      <c r="Z89" s="55">
        <v>0</v>
      </c>
      <c r="AA89" s="55"/>
      <c r="AB89" s="55"/>
      <c r="AC89" s="55"/>
      <c r="AD89" s="55">
        <f t="shared" si="21"/>
        <v>4286.69</v>
      </c>
      <c r="AE89" s="55">
        <f t="shared" si="22"/>
        <v>11227.88</v>
      </c>
      <c r="AF89" s="57">
        <f t="shared" si="23"/>
        <v>0.910762491888384</v>
      </c>
      <c r="AG89" s="57">
        <f>VLOOKUP(B89,[5]Sheet1!$A:$D,3,0)</f>
        <v>0.552508186441859</v>
      </c>
      <c r="AH89" s="37" t="str">
        <f>VLOOKUP(B89,[3]Sheet2!$D:$E,2,0)</f>
        <v>陈凤珍</v>
      </c>
      <c r="AI89" s="37"/>
    </row>
    <row r="90" s="1" customFormat="1" ht="15" customHeight="1" spans="1:35">
      <c r="A90" s="12">
        <v>88</v>
      </c>
      <c r="B90" s="13">
        <v>704</v>
      </c>
      <c r="C90" s="14" t="s">
        <v>121</v>
      </c>
      <c r="D90" s="15" t="s">
        <v>73</v>
      </c>
      <c r="E90" s="13" t="s">
        <v>33</v>
      </c>
      <c r="F90" s="13"/>
      <c r="G90" s="13"/>
      <c r="H90" s="13" t="s">
        <v>19</v>
      </c>
      <c r="I90" s="17"/>
      <c r="J90" s="38">
        <v>6980</v>
      </c>
      <c r="K90" s="36">
        <f t="shared" si="18"/>
        <v>0.262934097421203</v>
      </c>
      <c r="L90" s="37">
        <v>1835.28</v>
      </c>
      <c r="M90" s="37">
        <f t="shared" si="19"/>
        <v>7341.12</v>
      </c>
      <c r="N90" s="37">
        <f>VLOOKUP(B90,[1]查询时间段分门店销售汇总!$B:$J,8,0)</f>
        <v>7773.88</v>
      </c>
      <c r="O90" s="37">
        <f>VLOOKUP(B90,[2]分门店合计补差!$A:$D,4,0)</f>
        <v>0</v>
      </c>
      <c r="P90" s="37"/>
      <c r="Q90" s="37"/>
      <c r="R90" s="37"/>
      <c r="S90" s="37"/>
      <c r="T90" s="37">
        <f t="shared" si="24"/>
        <v>7773.88</v>
      </c>
      <c r="U90" s="54">
        <f t="shared" si="20"/>
        <v>1.05895013294974</v>
      </c>
      <c r="V90" s="44">
        <v>500</v>
      </c>
      <c r="W90" s="34"/>
      <c r="X90" s="37">
        <f>VLOOKUP(B90,Sheet1!B:R,17,0)</f>
        <v>12261.12</v>
      </c>
      <c r="Y90" s="37">
        <f>VLOOKUP(B90,[4]查询时间段分门店销售汇总!$A:$K,10,0)</f>
        <v>4325.65</v>
      </c>
      <c r="Z90" s="55">
        <v>26.74</v>
      </c>
      <c r="AA90" s="55"/>
      <c r="AB90" s="55"/>
      <c r="AC90" s="55"/>
      <c r="AD90" s="55">
        <f t="shared" si="21"/>
        <v>4352.39</v>
      </c>
      <c r="AE90" s="55">
        <f t="shared" si="22"/>
        <v>12126.27</v>
      </c>
      <c r="AF90" s="57">
        <f t="shared" si="23"/>
        <v>0.98900182038835</v>
      </c>
      <c r="AG90" s="57">
        <f>VLOOKUP(B90,[5]Sheet1!$A:$D,3,0)</f>
        <v>0.569519496717386</v>
      </c>
      <c r="AH90" s="37" t="str">
        <f>VLOOKUP(B90,[3]Sheet2!$D:$E,2,0)</f>
        <v>韩启敏</v>
      </c>
      <c r="AI90" s="37"/>
    </row>
    <row r="91" s="1" customFormat="1" ht="15" customHeight="1" spans="1:35">
      <c r="A91" s="12">
        <v>89</v>
      </c>
      <c r="B91" s="13">
        <v>113008</v>
      </c>
      <c r="C91" s="14" t="s">
        <v>122</v>
      </c>
      <c r="D91" s="15" t="s">
        <v>73</v>
      </c>
      <c r="E91" s="13" t="s">
        <v>27</v>
      </c>
      <c r="F91" s="13"/>
      <c r="G91" s="13"/>
      <c r="H91" s="13" t="s">
        <v>19</v>
      </c>
      <c r="I91" s="17"/>
      <c r="J91" s="38">
        <v>8100</v>
      </c>
      <c r="K91" s="36">
        <f t="shared" si="18"/>
        <v>0.222222222222222</v>
      </c>
      <c r="L91" s="37">
        <v>1800</v>
      </c>
      <c r="M91" s="37">
        <f t="shared" si="19"/>
        <v>7200</v>
      </c>
      <c r="N91" s="37">
        <f>VLOOKUP(B91,[1]查询时间段分门店销售汇总!$B:$J,8,0)</f>
        <v>5078.36</v>
      </c>
      <c r="O91" s="37">
        <f>VLOOKUP(B91,[2]分门店合计补差!$A:$D,4,0)</f>
        <v>753.66</v>
      </c>
      <c r="P91" s="37"/>
      <c r="Q91" s="37"/>
      <c r="R91" s="37"/>
      <c r="S91" s="37"/>
      <c r="T91" s="37">
        <f t="shared" si="24"/>
        <v>5832.02</v>
      </c>
      <c r="U91" s="54">
        <f t="shared" si="20"/>
        <v>0.810002777777778</v>
      </c>
      <c r="V91" s="44"/>
      <c r="W91" s="34"/>
      <c r="X91" s="37">
        <f>VLOOKUP(B91,Sheet1!B:R,17,0)</f>
        <v>11976</v>
      </c>
      <c r="Y91" s="37">
        <f>VLOOKUP(B91,[4]查询时间段分门店销售汇总!$A:$K,10,0)</f>
        <v>2168.26</v>
      </c>
      <c r="Z91" s="55">
        <v>508.59</v>
      </c>
      <c r="AA91" s="55"/>
      <c r="AB91" s="55"/>
      <c r="AC91" s="55"/>
      <c r="AD91" s="55">
        <f t="shared" si="21"/>
        <v>2676.85</v>
      </c>
      <c r="AE91" s="55">
        <f t="shared" si="22"/>
        <v>8508.87</v>
      </c>
      <c r="AF91" s="57">
        <f t="shared" si="23"/>
        <v>0.710493486973948</v>
      </c>
      <c r="AG91" s="57">
        <f>VLOOKUP(B91,[5]Sheet1!$A:$D,3,0)</f>
        <v>0.533725219754205</v>
      </c>
      <c r="AH91" s="37" t="str">
        <f>VLOOKUP(B91,[3]Sheet2!$D:$E,2,0)</f>
        <v>吴萍</v>
      </c>
      <c r="AI91" s="37"/>
    </row>
    <row r="92" s="1" customFormat="1" ht="15" customHeight="1" spans="1:35">
      <c r="A92" s="12">
        <v>90</v>
      </c>
      <c r="B92" s="13">
        <v>594</v>
      </c>
      <c r="C92" s="14" t="s">
        <v>123</v>
      </c>
      <c r="D92" s="15" t="s">
        <v>73</v>
      </c>
      <c r="E92" s="13" t="s">
        <v>33</v>
      </c>
      <c r="F92" s="13"/>
      <c r="G92" s="13"/>
      <c r="H92" s="13" t="s">
        <v>19</v>
      </c>
      <c r="I92" s="17"/>
      <c r="J92" s="38">
        <v>7500</v>
      </c>
      <c r="K92" s="36">
        <f t="shared" si="18"/>
        <v>0.24</v>
      </c>
      <c r="L92" s="37">
        <v>1800</v>
      </c>
      <c r="M92" s="37">
        <f t="shared" si="19"/>
        <v>7200</v>
      </c>
      <c r="N92" s="37">
        <f>VLOOKUP(B92,[1]查询时间段分门店销售汇总!$B:$J,8,0)</f>
        <v>5902.18</v>
      </c>
      <c r="O92" s="37">
        <f>VLOOKUP(B92,[2]分门店合计补差!$A:$D,4,0)</f>
        <v>17.65</v>
      </c>
      <c r="P92" s="37"/>
      <c r="Q92" s="37"/>
      <c r="R92" s="37"/>
      <c r="S92" s="37"/>
      <c r="T92" s="37">
        <f t="shared" si="24"/>
        <v>5919.83</v>
      </c>
      <c r="U92" s="54">
        <f t="shared" si="20"/>
        <v>0.822198611111111</v>
      </c>
      <c r="V92" s="44"/>
      <c r="W92" s="34"/>
      <c r="X92" s="37">
        <f>VLOOKUP(B92,Sheet1!B:R,17,0)</f>
        <v>11220</v>
      </c>
      <c r="Y92" s="37">
        <f>VLOOKUP(B92,[4]查询时间段分门店销售汇总!$A:$K,10,0)</f>
        <v>2647.95</v>
      </c>
      <c r="Z92" s="55">
        <v>17.65</v>
      </c>
      <c r="AA92" s="55"/>
      <c r="AB92" s="55"/>
      <c r="AC92" s="55"/>
      <c r="AD92" s="55">
        <f t="shared" si="21"/>
        <v>2665.6</v>
      </c>
      <c r="AE92" s="55">
        <f t="shared" si="22"/>
        <v>8585.43</v>
      </c>
      <c r="AF92" s="57">
        <f t="shared" si="23"/>
        <v>0.765189839572193</v>
      </c>
      <c r="AG92" s="57">
        <f>VLOOKUP(B92,[5]Sheet1!$A:$D,3,0)</f>
        <v>0.532391327109003</v>
      </c>
      <c r="AH92" s="37" t="str">
        <f>VLOOKUP(B92,[3]Sheet2!$D:$E,2,0)</f>
        <v>李沙1</v>
      </c>
      <c r="AI92" s="37"/>
    </row>
    <row r="93" s="1" customFormat="1" ht="15" customHeight="1" spans="1:35">
      <c r="A93" s="12">
        <v>91</v>
      </c>
      <c r="B93" s="13">
        <v>122906</v>
      </c>
      <c r="C93" s="20" t="s">
        <v>124</v>
      </c>
      <c r="D93" s="15" t="s">
        <v>73</v>
      </c>
      <c r="E93" s="13" t="s">
        <v>44</v>
      </c>
      <c r="F93" s="13">
        <v>1000</v>
      </c>
      <c r="G93" s="13">
        <v>16</v>
      </c>
      <c r="H93" s="13" t="s">
        <v>19</v>
      </c>
      <c r="I93" s="17"/>
      <c r="J93" s="38">
        <v>7000</v>
      </c>
      <c r="K93" s="36">
        <f t="shared" si="18"/>
        <v>0.257142857142857</v>
      </c>
      <c r="L93" s="37">
        <v>1800</v>
      </c>
      <c r="M93" s="37">
        <f t="shared" si="19"/>
        <v>7200</v>
      </c>
      <c r="N93" s="37">
        <f>VLOOKUP(B93,[1]查询时间段分门店销售汇总!$B:$J,8,0)</f>
        <v>5029.29</v>
      </c>
      <c r="O93" s="37">
        <f>VLOOKUP(B93,[2]分门店合计补差!$A:$D,4,0)</f>
        <v>28.48</v>
      </c>
      <c r="P93" s="37"/>
      <c r="Q93" s="37"/>
      <c r="R93" s="37"/>
      <c r="S93" s="37"/>
      <c r="T93" s="37">
        <f t="shared" si="24"/>
        <v>5057.77</v>
      </c>
      <c r="U93" s="54">
        <f t="shared" si="20"/>
        <v>0.702468055555555</v>
      </c>
      <c r="V93" s="44"/>
      <c r="W93" s="34">
        <v>50</v>
      </c>
      <c r="X93" s="37">
        <f>VLOOKUP(B93,Sheet1!B:R,17,0)</f>
        <v>12264</v>
      </c>
      <c r="Y93" s="37">
        <f>VLOOKUP(B93,[4]查询时间段分门店销售汇总!$A:$K,10,0)</f>
        <v>4108.45</v>
      </c>
      <c r="Z93" s="55">
        <v>0</v>
      </c>
      <c r="AA93" s="55"/>
      <c r="AB93" s="55"/>
      <c r="AC93" s="55"/>
      <c r="AD93" s="55">
        <f t="shared" si="21"/>
        <v>4108.45</v>
      </c>
      <c r="AE93" s="55">
        <f t="shared" si="22"/>
        <v>9166.22</v>
      </c>
      <c r="AF93" s="57">
        <f t="shared" si="23"/>
        <v>0.747408675799087</v>
      </c>
      <c r="AG93" s="57">
        <f>VLOOKUP(B93,[5]Sheet1!$A:$D,3,0)</f>
        <v>0.605182304132758</v>
      </c>
      <c r="AH93" s="37" t="str">
        <f>VLOOKUP(B93,[3]Sheet2!$D:$E,2,0)</f>
        <v>李英</v>
      </c>
      <c r="AI93" s="37"/>
    </row>
    <row r="94" s="1" customFormat="1" ht="15" customHeight="1" spans="1:35">
      <c r="A94" s="12">
        <v>92</v>
      </c>
      <c r="B94" s="13">
        <v>754</v>
      </c>
      <c r="C94" s="20" t="s">
        <v>125</v>
      </c>
      <c r="D94" s="15" t="s">
        <v>115</v>
      </c>
      <c r="E94" s="13" t="s">
        <v>71</v>
      </c>
      <c r="F94" s="13"/>
      <c r="G94" s="13"/>
      <c r="H94" s="17" t="s">
        <v>19</v>
      </c>
      <c r="I94" s="17"/>
      <c r="J94" s="38">
        <v>6800</v>
      </c>
      <c r="K94" s="36">
        <f t="shared" si="18"/>
        <v>0.264705882352941</v>
      </c>
      <c r="L94" s="37">
        <v>1800</v>
      </c>
      <c r="M94" s="37">
        <f t="shared" si="19"/>
        <v>7200</v>
      </c>
      <c r="N94" s="37">
        <f>VLOOKUP(B94,[1]查询时间段分门店销售汇总!$B:$J,8,0)</f>
        <v>6020.53</v>
      </c>
      <c r="O94" s="37">
        <f>VLOOKUP(B94,[2]分门店合计补差!$A:$D,4,0)</f>
        <v>39.58</v>
      </c>
      <c r="P94" s="37"/>
      <c r="Q94" s="37"/>
      <c r="R94" s="37"/>
      <c r="S94" s="37"/>
      <c r="T94" s="37">
        <f t="shared" si="24"/>
        <v>6060.11</v>
      </c>
      <c r="U94" s="54">
        <f t="shared" si="20"/>
        <v>0.841681944444444</v>
      </c>
      <c r="V94" s="44"/>
      <c r="W94" s="34"/>
      <c r="X94" s="37">
        <f>VLOOKUP(B94,Sheet1!B:R,17,0)</f>
        <v>12108</v>
      </c>
      <c r="Y94" s="37">
        <f>VLOOKUP(B94,[4]查询时间段分门店销售汇总!$A:$K,10,0)</f>
        <v>4186.77</v>
      </c>
      <c r="Z94" s="55">
        <v>0</v>
      </c>
      <c r="AA94" s="55"/>
      <c r="AB94" s="55"/>
      <c r="AC94" s="55"/>
      <c r="AD94" s="55">
        <f t="shared" si="21"/>
        <v>4186.77</v>
      </c>
      <c r="AE94" s="55">
        <f t="shared" si="22"/>
        <v>10246.88</v>
      </c>
      <c r="AF94" s="57">
        <f t="shared" si="23"/>
        <v>0.846290056161216</v>
      </c>
      <c r="AG94" s="57">
        <f>VLOOKUP(B94,[5]Sheet1!$A:$D,3,0)</f>
        <v>0.562717197704334</v>
      </c>
      <c r="AH94" s="37" t="str">
        <f>VLOOKUP(B94,[3]Sheet2!$D:$E,2,0)</f>
        <v>涂思佩</v>
      </c>
      <c r="AI94" s="37"/>
    </row>
    <row r="95" s="45" customFormat="1" ht="15" customHeight="1" spans="1:35">
      <c r="A95" s="12">
        <v>93</v>
      </c>
      <c r="B95" s="61">
        <v>107728</v>
      </c>
      <c r="C95" s="20" t="s">
        <v>126</v>
      </c>
      <c r="D95" s="20" t="s">
        <v>73</v>
      </c>
      <c r="E95" s="13" t="s">
        <v>33</v>
      </c>
      <c r="F95" s="13"/>
      <c r="G95" s="13"/>
      <c r="H95" s="17" t="s">
        <v>19</v>
      </c>
      <c r="I95" s="17"/>
      <c r="J95" s="38">
        <v>6800</v>
      </c>
      <c r="K95" s="36">
        <f t="shared" si="18"/>
        <v>0.257941176470588</v>
      </c>
      <c r="L95" s="37">
        <v>1754</v>
      </c>
      <c r="M95" s="37">
        <f t="shared" si="19"/>
        <v>7016</v>
      </c>
      <c r="N95" s="37">
        <f>VLOOKUP(B95,[1]查询时间段分门店销售汇总!$B:$J,8,0)</f>
        <v>7052.51</v>
      </c>
      <c r="O95" s="37">
        <f>VLOOKUP(B95,[2]分门店合计补差!$A:$D,4,0)</f>
        <v>37.7</v>
      </c>
      <c r="P95" s="37"/>
      <c r="Q95" s="37"/>
      <c r="R95" s="37"/>
      <c r="S95" s="37"/>
      <c r="T95" s="37">
        <f t="shared" si="24"/>
        <v>7090.21</v>
      </c>
      <c r="U95" s="54">
        <f t="shared" si="20"/>
        <v>1.01057725199544</v>
      </c>
      <c r="V95" s="44">
        <v>500</v>
      </c>
      <c r="W95" s="66"/>
      <c r="X95" s="37">
        <f>VLOOKUP(B95,Sheet1!B:R,17,0)</f>
        <v>11936</v>
      </c>
      <c r="Y95" s="37">
        <f>VLOOKUP(B95,[4]查询时间段分门店销售汇总!$A:$K,10,0)</f>
        <v>4468.99</v>
      </c>
      <c r="Z95" s="55">
        <v>0</v>
      </c>
      <c r="AA95" s="55"/>
      <c r="AB95" s="55"/>
      <c r="AC95" s="55"/>
      <c r="AD95" s="55">
        <f t="shared" si="21"/>
        <v>4468.99</v>
      </c>
      <c r="AE95" s="55">
        <f t="shared" si="22"/>
        <v>11559.2</v>
      </c>
      <c r="AF95" s="57">
        <f t="shared" si="23"/>
        <v>0.96843163538874</v>
      </c>
      <c r="AG95" s="57">
        <f>VLOOKUP(B95,[5]Sheet1!$A:$D,3,0)</f>
        <v>0.576669719243684</v>
      </c>
      <c r="AH95" s="37" t="str">
        <f>VLOOKUP(B95,[3]Sheet2!$D:$E,2,0)</f>
        <v>黄霞</v>
      </c>
      <c r="AI95" s="44"/>
    </row>
    <row r="96" s="1" customFormat="1" ht="26" customHeight="1" spans="1:35">
      <c r="A96" s="12">
        <v>94</v>
      </c>
      <c r="B96" s="41">
        <v>114069</v>
      </c>
      <c r="C96" s="42" t="s">
        <v>127</v>
      </c>
      <c r="D96" s="15" t="s">
        <v>73</v>
      </c>
      <c r="E96" s="13" t="s">
        <v>23</v>
      </c>
      <c r="F96" s="13"/>
      <c r="G96" s="13"/>
      <c r="H96" s="13" t="s">
        <v>19</v>
      </c>
      <c r="I96" s="17" t="s">
        <v>207</v>
      </c>
      <c r="J96" s="38">
        <v>7200</v>
      </c>
      <c r="K96" s="36">
        <f t="shared" si="18"/>
        <v>0.25</v>
      </c>
      <c r="L96" s="37">
        <v>1800</v>
      </c>
      <c r="M96" s="37">
        <f t="shared" si="19"/>
        <v>7200</v>
      </c>
      <c r="N96" s="37">
        <f>VLOOKUP(B96,[1]查询时间段分门店销售汇总!$B:$J,8,0)</f>
        <v>4248.14</v>
      </c>
      <c r="O96" s="37">
        <f>VLOOKUP(B96,[2]分门店合计补差!$A:$D,4,0)</f>
        <v>1442.88</v>
      </c>
      <c r="P96" s="37"/>
      <c r="Q96" s="37"/>
      <c r="R96" s="37"/>
      <c r="S96" s="37"/>
      <c r="T96" s="37">
        <f t="shared" si="24"/>
        <v>5691.02</v>
      </c>
      <c r="U96" s="54">
        <f t="shared" si="20"/>
        <v>0.790419444444444</v>
      </c>
      <c r="V96" s="44"/>
      <c r="W96" s="34"/>
      <c r="X96" s="37">
        <f>VLOOKUP(B96,Sheet1!B:R,17,0)</f>
        <v>11976</v>
      </c>
      <c r="Y96" s="37">
        <f>VLOOKUP(B96,[4]查询时间段分门店销售汇总!$A:$K,10,0)</f>
        <v>4597.08</v>
      </c>
      <c r="Z96" s="55">
        <v>1131.45</v>
      </c>
      <c r="AA96" s="55"/>
      <c r="AB96" s="55"/>
      <c r="AC96" s="55"/>
      <c r="AD96" s="55">
        <f t="shared" si="21"/>
        <v>5728.53</v>
      </c>
      <c r="AE96" s="55">
        <f t="shared" si="22"/>
        <v>11419.55</v>
      </c>
      <c r="AF96" s="57">
        <f t="shared" si="23"/>
        <v>0.953536239144957</v>
      </c>
      <c r="AG96" s="57">
        <f>VLOOKUP(B96,[5]Sheet1!$A:$D,3,0)</f>
        <v>0.613987096774193</v>
      </c>
      <c r="AH96" s="37" t="str">
        <f>VLOOKUP(B96,[3]Sheet2!$D:$E,2,0)</f>
        <v>林铃</v>
      </c>
      <c r="AI96" s="37"/>
    </row>
    <row r="97" s="1" customFormat="1" spans="1:35">
      <c r="A97" s="12">
        <v>95</v>
      </c>
      <c r="B97" s="13">
        <v>740</v>
      </c>
      <c r="C97" s="20" t="s">
        <v>128</v>
      </c>
      <c r="D97" s="15" t="s">
        <v>73</v>
      </c>
      <c r="E97" s="13" t="s">
        <v>44</v>
      </c>
      <c r="F97" s="13"/>
      <c r="G97" s="13"/>
      <c r="H97" s="13" t="s">
        <v>19</v>
      </c>
      <c r="I97" s="17"/>
      <c r="J97" s="38">
        <v>6800</v>
      </c>
      <c r="K97" s="36">
        <f t="shared" si="18"/>
        <v>0.254411764705882</v>
      </c>
      <c r="L97" s="37">
        <v>1730</v>
      </c>
      <c r="M97" s="37">
        <f t="shared" si="19"/>
        <v>6920</v>
      </c>
      <c r="N97" s="37">
        <f>VLOOKUP(B97,[1]查询时间段分门店销售汇总!$B:$J,8,0)</f>
        <v>5824.32</v>
      </c>
      <c r="O97" s="37">
        <v>0</v>
      </c>
      <c r="P97" s="37"/>
      <c r="Q97" s="37">
        <v>210.6</v>
      </c>
      <c r="R97" s="37"/>
      <c r="S97" s="37"/>
      <c r="T97" s="37">
        <f t="shared" si="24"/>
        <v>5613.72</v>
      </c>
      <c r="U97" s="54">
        <f t="shared" si="20"/>
        <v>0.811231213872832</v>
      </c>
      <c r="V97" s="44"/>
      <c r="W97" s="34"/>
      <c r="X97" s="37">
        <f>VLOOKUP(B97,Sheet1!B:R,17,0)</f>
        <v>11519</v>
      </c>
      <c r="Y97" s="37">
        <f>VLOOKUP(B97,[4]查询时间段分门店销售汇总!$A:$K,10,0)</f>
        <v>3538.94</v>
      </c>
      <c r="Z97" s="55">
        <v>0</v>
      </c>
      <c r="AA97" s="55"/>
      <c r="AB97" s="55"/>
      <c r="AC97" s="55"/>
      <c r="AD97" s="55">
        <f t="shared" si="21"/>
        <v>3538.94</v>
      </c>
      <c r="AE97" s="55">
        <f t="shared" si="22"/>
        <v>9152.66</v>
      </c>
      <c r="AF97" s="57">
        <f t="shared" si="23"/>
        <v>0.794570709262957</v>
      </c>
      <c r="AG97" s="57">
        <f>VLOOKUP(B97,[5]Sheet1!$A:$D,3,0)</f>
        <v>0.544903146088774</v>
      </c>
      <c r="AH97" s="37" t="str">
        <f>VLOOKUP(B97,[3]Sheet2!$D:$E,2,0)</f>
        <v>刘春花</v>
      </c>
      <c r="AI97" s="37"/>
    </row>
    <row r="98" s="45" customFormat="1" ht="15" customHeight="1" spans="1:35">
      <c r="A98" s="12">
        <v>96</v>
      </c>
      <c r="B98" s="61">
        <v>713</v>
      </c>
      <c r="C98" s="20" t="s">
        <v>129</v>
      </c>
      <c r="D98" s="20" t="s">
        <v>73</v>
      </c>
      <c r="E98" s="13" t="s">
        <v>33</v>
      </c>
      <c r="F98" s="13"/>
      <c r="G98" s="13"/>
      <c r="H98" s="13" t="s">
        <v>19</v>
      </c>
      <c r="I98" s="17"/>
      <c r="J98" s="38">
        <v>6500</v>
      </c>
      <c r="K98" s="36">
        <f t="shared" si="18"/>
        <v>0.265846153846154</v>
      </c>
      <c r="L98" s="37">
        <v>1728</v>
      </c>
      <c r="M98" s="37">
        <f t="shared" si="19"/>
        <v>6912</v>
      </c>
      <c r="N98" s="37">
        <f>VLOOKUP(B98,[1]查询时间段分门店销售汇总!$B:$J,8,0)</f>
        <v>6988.44</v>
      </c>
      <c r="O98" s="37">
        <v>0</v>
      </c>
      <c r="P98" s="37"/>
      <c r="Q98" s="37"/>
      <c r="R98" s="37"/>
      <c r="S98" s="37"/>
      <c r="T98" s="37">
        <f t="shared" si="24"/>
        <v>6988.44</v>
      </c>
      <c r="U98" s="54">
        <f t="shared" si="20"/>
        <v>1.01105902777778</v>
      </c>
      <c r="V98" s="44">
        <v>500</v>
      </c>
      <c r="W98" s="66"/>
      <c r="X98" s="37">
        <f>VLOOKUP(B98,Sheet1!B:R,17,0)</f>
        <v>11562</v>
      </c>
      <c r="Y98" s="37">
        <f>VLOOKUP(B98,[4]查询时间段分门店销售汇总!$A:$K,10,0)</f>
        <v>2788.55</v>
      </c>
      <c r="Z98" s="55">
        <v>0</v>
      </c>
      <c r="AA98" s="55"/>
      <c r="AB98" s="55">
        <v>45</v>
      </c>
      <c r="AC98" s="55"/>
      <c r="AD98" s="55">
        <f t="shared" si="21"/>
        <v>2743.55</v>
      </c>
      <c r="AE98" s="55">
        <f t="shared" si="22"/>
        <v>9731.99</v>
      </c>
      <c r="AF98" s="57">
        <f t="shared" si="23"/>
        <v>0.841722020411693</v>
      </c>
      <c r="AG98" s="57">
        <f>VLOOKUP(B98,[5]Sheet1!$A:$D,3,0)</f>
        <v>0.545553849869777</v>
      </c>
      <c r="AH98" s="37" t="str">
        <f>VLOOKUP(B98,[3]Sheet2!$D:$E,2,0)</f>
        <v>何丽萍</v>
      </c>
      <c r="AI98" s="44"/>
    </row>
    <row r="99" s="1" customFormat="1" ht="15" customHeight="1" spans="1:35">
      <c r="A99" s="12">
        <v>97</v>
      </c>
      <c r="B99" s="13">
        <v>104533</v>
      </c>
      <c r="C99" s="14" t="s">
        <v>130</v>
      </c>
      <c r="D99" s="15" t="s">
        <v>73</v>
      </c>
      <c r="E99" s="13" t="s">
        <v>33</v>
      </c>
      <c r="F99" s="13">
        <v>1000</v>
      </c>
      <c r="G99" s="13">
        <v>17</v>
      </c>
      <c r="H99" s="13" t="s">
        <v>19</v>
      </c>
      <c r="I99" s="17"/>
      <c r="J99" s="38">
        <v>6400</v>
      </c>
      <c r="K99" s="36">
        <f t="shared" si="18"/>
        <v>0.27</v>
      </c>
      <c r="L99" s="37">
        <v>1728</v>
      </c>
      <c r="M99" s="37">
        <f t="shared" si="19"/>
        <v>6912</v>
      </c>
      <c r="N99" s="37">
        <f>VLOOKUP(B99,[1]查询时间段分门店销售汇总!$B:$J,8,0)</f>
        <v>4405.19</v>
      </c>
      <c r="O99" s="37">
        <f>VLOOKUP(B99,[2]分门店合计补差!$A:$D,4,0)</f>
        <v>6.8</v>
      </c>
      <c r="P99" s="37"/>
      <c r="Q99" s="37"/>
      <c r="R99" s="37"/>
      <c r="S99" s="37"/>
      <c r="T99" s="37">
        <f t="shared" si="24"/>
        <v>4411.99</v>
      </c>
      <c r="U99" s="54">
        <f t="shared" si="20"/>
        <v>0.638308738425926</v>
      </c>
      <c r="V99" s="44"/>
      <c r="W99" s="34">
        <v>50</v>
      </c>
      <c r="X99" s="37">
        <f>VLOOKUP(B99,Sheet1!B:R,17,0)</f>
        <v>11325</v>
      </c>
      <c r="Y99" s="37">
        <f>VLOOKUP(B99,[4]查询时间段分门店销售汇总!$A:$K,10,0)</f>
        <v>2957.23</v>
      </c>
      <c r="Z99" s="55">
        <v>0</v>
      </c>
      <c r="AA99" s="55"/>
      <c r="AB99" s="55"/>
      <c r="AC99" s="55"/>
      <c r="AD99" s="55">
        <f t="shared" si="21"/>
        <v>2957.23</v>
      </c>
      <c r="AE99" s="55">
        <f t="shared" si="22"/>
        <v>7369.22</v>
      </c>
      <c r="AF99" s="57">
        <f t="shared" si="23"/>
        <v>0.650703752759382</v>
      </c>
      <c r="AG99" s="57">
        <f>VLOOKUP(B99,[5]Sheet1!$A:$D,3,0)</f>
        <v>0.527984230855894</v>
      </c>
      <c r="AH99" s="37" t="str">
        <f>VLOOKUP(B99,[3]Sheet2!$D:$E,2,0)</f>
        <v>李娟</v>
      </c>
      <c r="AI99" s="37"/>
    </row>
    <row r="100" s="1" customFormat="1" ht="15" customHeight="1" spans="1:35">
      <c r="A100" s="12">
        <v>98</v>
      </c>
      <c r="B100" s="13">
        <v>113299</v>
      </c>
      <c r="C100" s="14" t="s">
        <v>131</v>
      </c>
      <c r="D100" s="15" t="s">
        <v>73</v>
      </c>
      <c r="E100" s="13" t="s">
        <v>18</v>
      </c>
      <c r="F100" s="13"/>
      <c r="G100" s="13"/>
      <c r="H100" s="13" t="s">
        <v>19</v>
      </c>
      <c r="I100" s="17"/>
      <c r="J100" s="38">
        <v>7000</v>
      </c>
      <c r="K100" s="36">
        <f t="shared" si="18"/>
        <v>0.254357142857143</v>
      </c>
      <c r="L100" s="37">
        <v>1780.5</v>
      </c>
      <c r="M100" s="37">
        <f t="shared" ref="M100:M131" si="25">L100*4</f>
        <v>7122</v>
      </c>
      <c r="N100" s="37">
        <f>VLOOKUP(B100,[1]查询时间段分门店销售汇总!$B:$J,8,0)</f>
        <v>4135.61</v>
      </c>
      <c r="O100" s="37">
        <f>VLOOKUP(B100,[2]分门店合计补差!$A:$D,4,0)</f>
        <v>1230.694</v>
      </c>
      <c r="P100" s="37"/>
      <c r="Q100" s="37"/>
      <c r="R100" s="37"/>
      <c r="S100" s="37"/>
      <c r="T100" s="37">
        <f t="shared" si="24"/>
        <v>5366.304</v>
      </c>
      <c r="U100" s="54">
        <f t="shared" ref="U100:U131" si="26">T100/M100</f>
        <v>0.753482729570345</v>
      </c>
      <c r="V100" s="44"/>
      <c r="W100" s="34">
        <v>50</v>
      </c>
      <c r="X100" s="37">
        <f>VLOOKUP(B100,Sheet1!B:R,17,0)</f>
        <v>12132</v>
      </c>
      <c r="Y100" s="37">
        <f>VLOOKUP(B100,[4]查询时间段分门店销售汇总!$A:$K,10,0)</f>
        <v>3567.38</v>
      </c>
      <c r="Z100" s="55">
        <v>1158.714</v>
      </c>
      <c r="AA100" s="55"/>
      <c r="AB100" s="55"/>
      <c r="AC100" s="55"/>
      <c r="AD100" s="55">
        <f t="shared" ref="AD100:AD131" si="27">Y100+Z100-AA100-AB100-AC100</f>
        <v>4726.094</v>
      </c>
      <c r="AE100" s="55">
        <f t="shared" ref="AE100:AE131" si="28">AD100+T100</f>
        <v>10092.398</v>
      </c>
      <c r="AF100" s="57">
        <f t="shared" ref="AF100:AF131" si="29">AE100/X100</f>
        <v>0.831882459610946</v>
      </c>
      <c r="AG100" s="57">
        <f>VLOOKUP(B100,[5]Sheet1!$A:$D,3,0)</f>
        <v>0.63468751581967</v>
      </c>
      <c r="AH100" s="37" t="str">
        <f>VLOOKUP(B100,[3]Sheet2!$D:$E,2,0)</f>
        <v>郭定秀</v>
      </c>
      <c r="AI100" s="37"/>
    </row>
    <row r="101" s="1" customFormat="1" ht="15" customHeight="1" spans="1:35">
      <c r="A101" s="12">
        <v>99</v>
      </c>
      <c r="B101" s="13">
        <v>748</v>
      </c>
      <c r="C101" s="14" t="s">
        <v>132</v>
      </c>
      <c r="D101" s="15" t="s">
        <v>73</v>
      </c>
      <c r="E101" s="13" t="s">
        <v>33</v>
      </c>
      <c r="F101" s="13"/>
      <c r="G101" s="13"/>
      <c r="H101" s="13" t="s">
        <v>19</v>
      </c>
      <c r="I101" s="17"/>
      <c r="J101" s="38">
        <v>6900</v>
      </c>
      <c r="K101" s="36">
        <f t="shared" si="18"/>
        <v>0.259130434782609</v>
      </c>
      <c r="L101" s="37">
        <v>1788</v>
      </c>
      <c r="M101" s="37">
        <f t="shared" si="25"/>
        <v>7152</v>
      </c>
      <c r="N101" s="37">
        <f>VLOOKUP(B101,[1]查询时间段分门店销售汇总!$B:$J,8,0)</f>
        <v>6224.82</v>
      </c>
      <c r="O101" s="37">
        <f>VLOOKUP(B101,[2]分门店合计补差!$A:$D,4,0)</f>
        <v>9.12</v>
      </c>
      <c r="P101" s="37"/>
      <c r="Q101" s="37"/>
      <c r="R101" s="37"/>
      <c r="S101" s="37"/>
      <c r="T101" s="37">
        <f t="shared" si="24"/>
        <v>6233.94</v>
      </c>
      <c r="U101" s="54">
        <f t="shared" si="26"/>
        <v>0.871635906040268</v>
      </c>
      <c r="V101" s="44"/>
      <c r="W101" s="34"/>
      <c r="X101" s="37">
        <f>VLOOKUP(B101,Sheet1!B:R,17,0)</f>
        <v>12216</v>
      </c>
      <c r="Y101" s="37">
        <f>VLOOKUP(B101,[4]查询时间段分门店销售汇总!$A:$K,10,0)</f>
        <v>3374.33</v>
      </c>
      <c r="Z101" s="55">
        <v>42.62</v>
      </c>
      <c r="AA101" s="55"/>
      <c r="AB101" s="55"/>
      <c r="AC101" s="55"/>
      <c r="AD101" s="55">
        <f t="shared" si="27"/>
        <v>3416.95</v>
      </c>
      <c r="AE101" s="55">
        <f t="shared" si="28"/>
        <v>9650.89</v>
      </c>
      <c r="AF101" s="57">
        <f t="shared" si="29"/>
        <v>0.790020464963982</v>
      </c>
      <c r="AG101" s="57">
        <f>VLOOKUP(B101,[5]Sheet1!$A:$D,3,0)</f>
        <v>0.497329360106551</v>
      </c>
      <c r="AH101" s="37" t="str">
        <f>VLOOKUP(B101,[3]Sheet2!$D:$E,2,0)</f>
        <v>刘秋菊</v>
      </c>
      <c r="AI101" s="37"/>
    </row>
    <row r="102" s="1" customFormat="1" ht="15" customHeight="1" spans="1:35">
      <c r="A102" s="12">
        <v>100</v>
      </c>
      <c r="B102" s="13">
        <v>117923</v>
      </c>
      <c r="C102" s="14" t="s">
        <v>133</v>
      </c>
      <c r="D102" s="15" t="s">
        <v>115</v>
      </c>
      <c r="E102" s="13" t="s">
        <v>33</v>
      </c>
      <c r="F102" s="13"/>
      <c r="G102" s="13"/>
      <c r="H102" s="13" t="s">
        <v>19</v>
      </c>
      <c r="I102" s="17"/>
      <c r="J102" s="38">
        <v>5900</v>
      </c>
      <c r="K102" s="36">
        <f t="shared" si="18"/>
        <v>0.279661016949153</v>
      </c>
      <c r="L102" s="37">
        <v>1650</v>
      </c>
      <c r="M102" s="37">
        <f t="shared" si="25"/>
        <v>6600</v>
      </c>
      <c r="N102" s="37">
        <f>VLOOKUP(B102,[1]查询时间段分门店销售汇总!$B:$J,8,0)</f>
        <v>4897.23</v>
      </c>
      <c r="O102" s="37">
        <v>0</v>
      </c>
      <c r="P102" s="37"/>
      <c r="Q102" s="37"/>
      <c r="R102" s="37"/>
      <c r="S102" s="37"/>
      <c r="T102" s="37">
        <f t="shared" si="24"/>
        <v>4897.23</v>
      </c>
      <c r="U102" s="54">
        <f t="shared" si="26"/>
        <v>0.742004545454545</v>
      </c>
      <c r="V102" s="44"/>
      <c r="W102" s="34">
        <v>50</v>
      </c>
      <c r="X102" s="37">
        <f>VLOOKUP(B102,Sheet1!B:R,17,0)</f>
        <v>10176</v>
      </c>
      <c r="Y102" s="37">
        <f>VLOOKUP(B102,[4]查询时间段分门店销售汇总!$A:$K,10,0)</f>
        <v>2861.24</v>
      </c>
      <c r="Z102" s="55">
        <v>0</v>
      </c>
      <c r="AA102" s="55"/>
      <c r="AB102" s="55"/>
      <c r="AC102" s="55"/>
      <c r="AD102" s="55">
        <f t="shared" si="27"/>
        <v>2861.24</v>
      </c>
      <c r="AE102" s="55">
        <f t="shared" si="28"/>
        <v>7758.47</v>
      </c>
      <c r="AF102" s="57">
        <f t="shared" si="29"/>
        <v>0.762428262578616</v>
      </c>
      <c r="AG102" s="57">
        <f>VLOOKUP(B102,[5]Sheet1!$A:$D,3,0)</f>
        <v>0.608352045062543</v>
      </c>
      <c r="AH102" s="37" t="str">
        <f>VLOOKUP(B102,[3]Sheet2!$D:$E,2,0)</f>
        <v>朱欢</v>
      </c>
      <c r="AI102" s="37"/>
    </row>
    <row r="103" s="1" customFormat="1" ht="15" customHeight="1" spans="1:35">
      <c r="A103" s="12">
        <v>101</v>
      </c>
      <c r="B103" s="13">
        <v>355</v>
      </c>
      <c r="C103" s="14" t="s">
        <v>134</v>
      </c>
      <c r="D103" s="15" t="s">
        <v>31</v>
      </c>
      <c r="E103" s="13" t="s">
        <v>44</v>
      </c>
      <c r="F103" s="13"/>
      <c r="G103" s="13"/>
      <c r="H103" s="13" t="s">
        <v>19</v>
      </c>
      <c r="I103" s="17"/>
      <c r="J103" s="38">
        <v>6500</v>
      </c>
      <c r="K103" s="36">
        <f t="shared" si="18"/>
        <v>0.257538461538462</v>
      </c>
      <c r="L103" s="37">
        <v>1674</v>
      </c>
      <c r="M103" s="37">
        <f t="shared" si="25"/>
        <v>6696</v>
      </c>
      <c r="N103" s="37">
        <f>VLOOKUP(B103,[1]查询时间段分门店销售汇总!$B:$J,8,0)</f>
        <v>10089.85</v>
      </c>
      <c r="O103" s="37">
        <f>VLOOKUP(B103,[2]分门店合计补差!$A:$D,4,0)</f>
        <v>1979.1</v>
      </c>
      <c r="P103" s="37">
        <v>0</v>
      </c>
      <c r="Q103" s="37"/>
      <c r="R103" s="37"/>
      <c r="S103" s="37"/>
      <c r="T103" s="37">
        <f t="shared" si="24"/>
        <v>12068.95</v>
      </c>
      <c r="U103" s="54">
        <f t="shared" si="26"/>
        <v>1.80241188769415</v>
      </c>
      <c r="V103" s="44">
        <v>1000</v>
      </c>
      <c r="W103" s="34"/>
      <c r="X103" s="37">
        <f>VLOOKUP(B103,Sheet1!B:R,17,0)</f>
        <v>10986</v>
      </c>
      <c r="Y103" s="37">
        <f>VLOOKUP(B103,[4]查询时间段分门店销售汇总!$A:$K,10,0)</f>
        <v>2121.34</v>
      </c>
      <c r="Z103" s="55">
        <v>1319.4</v>
      </c>
      <c r="AA103" s="55"/>
      <c r="AB103" s="55"/>
      <c r="AC103" s="55"/>
      <c r="AD103" s="55">
        <f t="shared" si="27"/>
        <v>3440.74</v>
      </c>
      <c r="AE103" s="55">
        <f t="shared" si="28"/>
        <v>15509.69</v>
      </c>
      <c r="AF103" s="56">
        <f t="shared" si="29"/>
        <v>1.4117686146004</v>
      </c>
      <c r="AG103" s="57">
        <f>VLOOKUP(B103,[5]Sheet1!$A:$D,3,0)</f>
        <v>0.644385670790457</v>
      </c>
      <c r="AH103" s="37" t="str">
        <f>VLOOKUP(B103,[3]Sheet2!$D:$E,2,0)</f>
        <v>梅茜</v>
      </c>
      <c r="AI103" s="37" t="s">
        <v>205</v>
      </c>
    </row>
    <row r="104" s="1" customFormat="1" ht="15" customHeight="1" spans="1:35">
      <c r="A104" s="12">
        <v>102</v>
      </c>
      <c r="B104" s="13">
        <v>117310</v>
      </c>
      <c r="C104" s="14" t="s">
        <v>135</v>
      </c>
      <c r="D104" s="15" t="s">
        <v>73</v>
      </c>
      <c r="E104" s="13" t="s">
        <v>18</v>
      </c>
      <c r="F104" s="13"/>
      <c r="G104" s="13"/>
      <c r="H104" s="17" t="s">
        <v>19</v>
      </c>
      <c r="I104" s="17" t="s">
        <v>206</v>
      </c>
      <c r="J104" s="38">
        <v>6500</v>
      </c>
      <c r="K104" s="36">
        <f t="shared" si="18"/>
        <v>0.254461538461538</v>
      </c>
      <c r="L104" s="37">
        <v>1654</v>
      </c>
      <c r="M104" s="37">
        <f t="shared" si="25"/>
        <v>6616</v>
      </c>
      <c r="N104" s="37">
        <f>VLOOKUP(B104,[1]查询时间段分门店销售汇总!$B:$J,8,0)</f>
        <v>4409.23</v>
      </c>
      <c r="O104" s="37">
        <f>VLOOKUP(B104,[2]分门店合计补差!$A:$D,4,0)</f>
        <v>0</v>
      </c>
      <c r="P104" s="37"/>
      <c r="Q104" s="37"/>
      <c r="R104" s="37"/>
      <c r="S104" s="37"/>
      <c r="T104" s="37">
        <f t="shared" si="24"/>
        <v>4409.23</v>
      </c>
      <c r="U104" s="54">
        <f t="shared" si="26"/>
        <v>0.666449516324063</v>
      </c>
      <c r="V104" s="44"/>
      <c r="W104" s="34"/>
      <c r="X104" s="37">
        <f>VLOOKUP(B104,Sheet1!B:R,17,0)</f>
        <v>11305</v>
      </c>
      <c r="Y104" s="37">
        <f>VLOOKUP(B104,[4]查询时间段分门店销售汇总!$A:$K,10,0)</f>
        <v>2036.52</v>
      </c>
      <c r="Z104" s="55">
        <v>144.63</v>
      </c>
      <c r="AA104" s="55"/>
      <c r="AB104" s="55"/>
      <c r="AC104" s="55"/>
      <c r="AD104" s="55">
        <f t="shared" si="27"/>
        <v>2181.15</v>
      </c>
      <c r="AE104" s="55">
        <f t="shared" si="28"/>
        <v>6590.38</v>
      </c>
      <c r="AF104" s="57">
        <f t="shared" si="29"/>
        <v>0.582961521450685</v>
      </c>
      <c r="AG104" s="57">
        <f>VLOOKUP(B104,[5]Sheet1!$A:$D,3,0)</f>
        <v>0.618619527107184</v>
      </c>
      <c r="AH104" s="37" t="str">
        <f>VLOOKUP(B104,[3]Sheet2!$D:$E,2,0)</f>
        <v>王茂兰</v>
      </c>
      <c r="AI104" s="37"/>
    </row>
    <row r="105" s="1" customFormat="1" ht="15" customHeight="1" spans="1:35">
      <c r="A105" s="12">
        <v>103</v>
      </c>
      <c r="B105" s="13">
        <v>743</v>
      </c>
      <c r="C105" s="20" t="s">
        <v>136</v>
      </c>
      <c r="D105" s="15" t="s">
        <v>73</v>
      </c>
      <c r="E105" s="13" t="s">
        <v>23</v>
      </c>
      <c r="F105" s="13">
        <v>1000</v>
      </c>
      <c r="G105" s="13">
        <v>18</v>
      </c>
      <c r="H105" s="17" t="s">
        <v>19</v>
      </c>
      <c r="I105" s="17"/>
      <c r="J105" s="38">
        <v>6500</v>
      </c>
      <c r="K105" s="36">
        <f t="shared" si="18"/>
        <v>0.26</v>
      </c>
      <c r="L105" s="37">
        <v>1690</v>
      </c>
      <c r="M105" s="37">
        <f t="shared" si="25"/>
        <v>6760</v>
      </c>
      <c r="N105" s="37">
        <f>VLOOKUP(B105,[1]查询时间段分门店销售汇总!$B:$J,8,0)</f>
        <v>4736.72</v>
      </c>
      <c r="O105" s="37">
        <f>VLOOKUP(B105,[2]分门店合计补差!$A:$D,4,0)</f>
        <v>0</v>
      </c>
      <c r="P105" s="37"/>
      <c r="Q105" s="37"/>
      <c r="R105" s="37"/>
      <c r="S105" s="37"/>
      <c r="T105" s="37">
        <f t="shared" si="24"/>
        <v>4736.72</v>
      </c>
      <c r="U105" s="54">
        <f t="shared" si="26"/>
        <v>0.700698224852071</v>
      </c>
      <c r="V105" s="44"/>
      <c r="W105" s="34">
        <v>50</v>
      </c>
      <c r="X105" s="37">
        <f>VLOOKUP(B105,Sheet1!B:R,17,0)</f>
        <v>11230</v>
      </c>
      <c r="Y105" s="37">
        <f>VLOOKUP(B105,[4]查询时间段分门店销售汇总!$A:$K,10,0)</f>
        <v>2594.72</v>
      </c>
      <c r="Z105" s="55">
        <v>961.92</v>
      </c>
      <c r="AA105" s="55"/>
      <c r="AB105" s="55"/>
      <c r="AC105" s="55"/>
      <c r="AD105" s="55">
        <f t="shared" si="27"/>
        <v>3556.64</v>
      </c>
      <c r="AE105" s="55">
        <f t="shared" si="28"/>
        <v>8293.36</v>
      </c>
      <c r="AF105" s="57">
        <f t="shared" si="29"/>
        <v>0.738500445235975</v>
      </c>
      <c r="AG105" s="57">
        <f>VLOOKUP(B105,[5]Sheet1!$A:$D,3,0)</f>
        <v>0.556679244899609</v>
      </c>
      <c r="AH105" s="37" t="str">
        <f>VLOOKUP(B105,[3]Sheet2!$D:$E,2,0)</f>
        <v>马雪</v>
      </c>
      <c r="AI105" s="37"/>
    </row>
    <row r="106" s="1" customFormat="1" ht="15" customHeight="1" spans="1:35">
      <c r="A106" s="12">
        <v>104</v>
      </c>
      <c r="B106" s="13">
        <v>710</v>
      </c>
      <c r="C106" s="20" t="s">
        <v>137</v>
      </c>
      <c r="D106" s="15" t="s">
        <v>73</v>
      </c>
      <c r="E106" s="13" t="s">
        <v>33</v>
      </c>
      <c r="F106" s="13"/>
      <c r="G106" s="13"/>
      <c r="H106" s="13" t="s">
        <v>19</v>
      </c>
      <c r="I106" s="17"/>
      <c r="J106" s="38">
        <v>5800</v>
      </c>
      <c r="K106" s="36">
        <f t="shared" si="18"/>
        <v>0.28151724137931</v>
      </c>
      <c r="L106" s="37">
        <v>1632.8</v>
      </c>
      <c r="M106" s="37">
        <f t="shared" si="25"/>
        <v>6531.2</v>
      </c>
      <c r="N106" s="37">
        <f>VLOOKUP(B106,[1]查询时间段分门店销售汇总!$B:$J,8,0)</f>
        <v>7559.75</v>
      </c>
      <c r="O106" s="37">
        <f>VLOOKUP(B106,[2]分门店合计补差!$A:$D,4,0)</f>
        <v>19.24</v>
      </c>
      <c r="P106" s="37"/>
      <c r="Q106" s="37"/>
      <c r="R106" s="37"/>
      <c r="S106" s="37"/>
      <c r="T106" s="37">
        <f t="shared" si="24"/>
        <v>7578.99</v>
      </c>
      <c r="U106" s="54">
        <f t="shared" si="26"/>
        <v>1.16042840519353</v>
      </c>
      <c r="V106" s="44">
        <v>1000</v>
      </c>
      <c r="W106" s="34"/>
      <c r="X106" s="37">
        <f>VLOOKUP(B106,Sheet1!B:R,17,0)</f>
        <v>10944.2</v>
      </c>
      <c r="Y106" s="37">
        <f>VLOOKUP(B106,[4]查询时间段分门店销售汇总!$A:$K,10,0)</f>
        <v>4642.02</v>
      </c>
      <c r="Z106" s="55">
        <v>13.62</v>
      </c>
      <c r="AA106" s="55"/>
      <c r="AB106" s="55"/>
      <c r="AC106" s="55"/>
      <c r="AD106" s="55">
        <f t="shared" si="27"/>
        <v>4655.64</v>
      </c>
      <c r="AE106" s="55">
        <f t="shared" si="28"/>
        <v>12234.63</v>
      </c>
      <c r="AF106" s="56">
        <f t="shared" si="29"/>
        <v>1.11790994316624</v>
      </c>
      <c r="AG106" s="57">
        <f>VLOOKUP(B106,[5]Sheet1!$A:$D,3,0)</f>
        <v>0.697177423300076</v>
      </c>
      <c r="AH106" s="37" t="str">
        <f>VLOOKUP(B106,[3]Sheet2!$D:$E,2,0)</f>
        <v>吴志海</v>
      </c>
      <c r="AI106" s="37" t="s">
        <v>205</v>
      </c>
    </row>
    <row r="107" s="1" customFormat="1" ht="15" customHeight="1" spans="1:35">
      <c r="A107" s="12">
        <v>105</v>
      </c>
      <c r="B107" s="13">
        <v>118951</v>
      </c>
      <c r="C107" s="20" t="s">
        <v>138</v>
      </c>
      <c r="D107" s="15" t="s">
        <v>115</v>
      </c>
      <c r="E107" s="13" t="s">
        <v>23</v>
      </c>
      <c r="F107" s="13"/>
      <c r="G107" s="13"/>
      <c r="H107" s="13" t="s">
        <v>19</v>
      </c>
      <c r="I107" s="17"/>
      <c r="J107" s="38">
        <v>6100</v>
      </c>
      <c r="K107" s="36">
        <f t="shared" si="18"/>
        <v>0.267540983606557</v>
      </c>
      <c r="L107" s="37">
        <v>1632</v>
      </c>
      <c r="M107" s="37">
        <f t="shared" si="25"/>
        <v>6528</v>
      </c>
      <c r="N107" s="37">
        <f>VLOOKUP(B107,[1]查询时间段分门店销售汇总!$B:$J,8,0)</f>
        <v>6537.28</v>
      </c>
      <c r="O107" s="37">
        <f>VLOOKUP(B107,[2]分门店合计补差!$A:$D,4,0)</f>
        <v>75.14</v>
      </c>
      <c r="P107" s="37">
        <v>1057.3</v>
      </c>
      <c r="Q107" s="37"/>
      <c r="R107" s="37"/>
      <c r="S107" s="37"/>
      <c r="T107" s="37">
        <f t="shared" si="24"/>
        <v>5555.12</v>
      </c>
      <c r="U107" s="54">
        <f t="shared" si="26"/>
        <v>0.850968137254902</v>
      </c>
      <c r="V107" s="44"/>
      <c r="W107" s="34"/>
      <c r="X107" s="37">
        <f>VLOOKUP(B107,Sheet1!B:R,17,0)</f>
        <v>11064</v>
      </c>
      <c r="Y107" s="37">
        <f>VLOOKUP(B107,[4]查询时间段分门店销售汇总!$A:$K,10,0)</f>
        <v>3599.91</v>
      </c>
      <c r="Z107" s="55">
        <v>22.74</v>
      </c>
      <c r="AA107" s="55"/>
      <c r="AB107" s="55"/>
      <c r="AC107" s="55"/>
      <c r="AD107" s="55">
        <f t="shared" si="27"/>
        <v>3622.65</v>
      </c>
      <c r="AE107" s="55">
        <f t="shared" si="28"/>
        <v>9177.77</v>
      </c>
      <c r="AF107" s="57">
        <f t="shared" si="29"/>
        <v>0.829516449746927</v>
      </c>
      <c r="AG107" s="57">
        <f>VLOOKUP(B107,[5]Sheet1!$A:$D,3,0)</f>
        <v>0.638546608159393</v>
      </c>
      <c r="AH107" s="37" t="str">
        <f>VLOOKUP(B107,[3]Sheet2!$D:$E,2,0)</f>
        <v>程改</v>
      </c>
      <c r="AI107" s="37"/>
    </row>
    <row r="108" s="1" customFormat="1" ht="15" customHeight="1" spans="1:35">
      <c r="A108" s="12">
        <v>106</v>
      </c>
      <c r="B108" s="13">
        <v>113025</v>
      </c>
      <c r="C108" s="20" t="s">
        <v>139</v>
      </c>
      <c r="D108" s="15" t="s">
        <v>73</v>
      </c>
      <c r="E108" s="13" t="s">
        <v>23</v>
      </c>
      <c r="F108" s="13"/>
      <c r="G108" s="13"/>
      <c r="H108" s="13" t="s">
        <v>19</v>
      </c>
      <c r="I108" s="17"/>
      <c r="J108" s="38">
        <v>6300</v>
      </c>
      <c r="K108" s="36">
        <f t="shared" si="18"/>
        <v>0.258730158730159</v>
      </c>
      <c r="L108" s="37">
        <v>1630</v>
      </c>
      <c r="M108" s="37">
        <f t="shared" si="25"/>
        <v>6520</v>
      </c>
      <c r="N108" s="37">
        <f>VLOOKUP(B108,[1]查询时间段分门店销售汇总!$B:$J,8,0)</f>
        <v>4802.72</v>
      </c>
      <c r="O108" s="37">
        <f>VLOOKUP(B108,[2]分门店合计补差!$A:$D,4,0)</f>
        <v>0</v>
      </c>
      <c r="P108" s="37"/>
      <c r="Q108" s="37"/>
      <c r="R108" s="37"/>
      <c r="S108" s="37"/>
      <c r="T108" s="37">
        <f t="shared" si="24"/>
        <v>4802.72</v>
      </c>
      <c r="U108" s="54">
        <f t="shared" si="26"/>
        <v>0.736613496932515</v>
      </c>
      <c r="V108" s="44"/>
      <c r="W108" s="34">
        <v>50</v>
      </c>
      <c r="X108" s="37">
        <f>VLOOKUP(B108,Sheet1!B:R,17,0)</f>
        <v>10933</v>
      </c>
      <c r="Y108" s="37">
        <f>VLOOKUP(B108,[4]查询时间段分门店销售汇总!$A:$K,10,0)</f>
        <v>3409.63</v>
      </c>
      <c r="Z108" s="55">
        <v>1.19</v>
      </c>
      <c r="AA108" s="55"/>
      <c r="AB108" s="55"/>
      <c r="AC108" s="55"/>
      <c r="AD108" s="55">
        <f t="shared" si="27"/>
        <v>3410.82</v>
      </c>
      <c r="AE108" s="55">
        <f t="shared" si="28"/>
        <v>8213.54</v>
      </c>
      <c r="AF108" s="57">
        <f t="shared" si="29"/>
        <v>0.751261318942651</v>
      </c>
      <c r="AG108" s="57">
        <f>VLOOKUP(B108,[5]Sheet1!$A:$D,3,0)</f>
        <v>0.534576388888889</v>
      </c>
      <c r="AH108" s="37" t="str">
        <f>VLOOKUP(B108,[3]Sheet2!$D:$E,2,0)</f>
        <v>张阿几</v>
      </c>
      <c r="AI108" s="37"/>
    </row>
    <row r="109" s="1" customFormat="1" ht="15" customHeight="1" spans="1:35">
      <c r="A109" s="12">
        <v>107</v>
      </c>
      <c r="B109" s="13">
        <v>122198</v>
      </c>
      <c r="C109" s="20" t="s">
        <v>140</v>
      </c>
      <c r="D109" s="15" t="s">
        <v>73</v>
      </c>
      <c r="E109" s="13" t="s">
        <v>44</v>
      </c>
      <c r="F109" s="13"/>
      <c r="G109" s="13"/>
      <c r="H109" s="17" t="s">
        <v>19</v>
      </c>
      <c r="I109" s="17"/>
      <c r="J109" s="38">
        <v>7500</v>
      </c>
      <c r="K109" s="36">
        <f t="shared" si="18"/>
        <v>0.226666666666667</v>
      </c>
      <c r="L109" s="37">
        <v>1700</v>
      </c>
      <c r="M109" s="37">
        <f t="shared" si="25"/>
        <v>6800</v>
      </c>
      <c r="N109" s="37">
        <f>VLOOKUP(B109,[1]查询时间段分门店销售汇总!$B:$J,8,0)</f>
        <v>3193.96</v>
      </c>
      <c r="O109" s="37">
        <f>VLOOKUP(B109,[2]分门店合计补差!$A:$D,4,0)</f>
        <v>14.8803</v>
      </c>
      <c r="P109" s="37"/>
      <c r="Q109" s="37"/>
      <c r="R109" s="37"/>
      <c r="S109" s="37"/>
      <c r="T109" s="37">
        <f t="shared" si="24"/>
        <v>3208.8403</v>
      </c>
      <c r="U109" s="54">
        <f t="shared" si="26"/>
        <v>0.471888279411765</v>
      </c>
      <c r="V109" s="44"/>
      <c r="W109" s="34">
        <v>50</v>
      </c>
      <c r="X109" s="37">
        <f>VLOOKUP(B109,Sheet1!B:R,17,0)</f>
        <v>11360</v>
      </c>
      <c r="Y109" s="37">
        <f>VLOOKUP(B109,[4]查询时间段分门店销售汇总!$A:$K,10,0)</f>
        <v>3081.07</v>
      </c>
      <c r="Z109" s="55">
        <v>0</v>
      </c>
      <c r="AA109" s="55">
        <v>98</v>
      </c>
      <c r="AB109" s="55"/>
      <c r="AC109" s="55"/>
      <c r="AD109" s="55">
        <f t="shared" si="27"/>
        <v>2983.07</v>
      </c>
      <c r="AE109" s="55">
        <f t="shared" si="28"/>
        <v>6191.9103</v>
      </c>
      <c r="AF109" s="57">
        <f t="shared" si="29"/>
        <v>0.545062526408451</v>
      </c>
      <c r="AG109" s="57">
        <f>VLOOKUP(B109,[5]Sheet1!$A:$D,3,0)</f>
        <v>0.475360570955729</v>
      </c>
      <c r="AH109" s="37" t="str">
        <f>VLOOKUP(B109,[3]Sheet2!$D:$E,2,0)</f>
        <v>吕彩霞</v>
      </c>
      <c r="AI109" s="37"/>
    </row>
    <row r="110" s="1" customFormat="1" ht="15" customHeight="1" spans="1:35">
      <c r="A110" s="12">
        <v>108</v>
      </c>
      <c r="B110" s="13">
        <v>106485</v>
      </c>
      <c r="C110" s="20" t="s">
        <v>141</v>
      </c>
      <c r="D110" s="15" t="s">
        <v>115</v>
      </c>
      <c r="E110" s="13" t="s">
        <v>18</v>
      </c>
      <c r="F110" s="13"/>
      <c r="G110" s="13"/>
      <c r="H110" s="13" t="s">
        <v>19</v>
      </c>
      <c r="I110" s="17"/>
      <c r="J110" s="38">
        <v>7500</v>
      </c>
      <c r="K110" s="36">
        <f t="shared" si="18"/>
        <v>0.22</v>
      </c>
      <c r="L110" s="37">
        <v>1650</v>
      </c>
      <c r="M110" s="37">
        <f t="shared" si="25"/>
        <v>6600</v>
      </c>
      <c r="N110" s="37">
        <f>VLOOKUP(B110,[1]查询时间段分门店销售汇总!$B:$J,8,0)</f>
        <v>3853.02</v>
      </c>
      <c r="O110" s="37">
        <v>0</v>
      </c>
      <c r="P110" s="37"/>
      <c r="Q110" s="37"/>
      <c r="R110" s="37"/>
      <c r="S110" s="37"/>
      <c r="T110" s="37">
        <f t="shared" si="24"/>
        <v>3853.02</v>
      </c>
      <c r="U110" s="54">
        <f t="shared" si="26"/>
        <v>0.583790909090909</v>
      </c>
      <c r="V110" s="44"/>
      <c r="W110" s="34">
        <v>50</v>
      </c>
      <c r="X110" s="37">
        <f>VLOOKUP(B110,Sheet1!B:R,17,0)</f>
        <v>10398</v>
      </c>
      <c r="Y110" s="37">
        <f>VLOOKUP(B110,[4]查询时间段分门店销售汇总!$A:$K,10,0)</f>
        <v>2970</v>
      </c>
      <c r="Z110" s="55">
        <v>0</v>
      </c>
      <c r="AA110" s="55"/>
      <c r="AB110" s="55"/>
      <c r="AC110" s="55"/>
      <c r="AD110" s="55">
        <f t="shared" si="27"/>
        <v>2970</v>
      </c>
      <c r="AE110" s="55">
        <f t="shared" si="28"/>
        <v>6823.02</v>
      </c>
      <c r="AF110" s="57">
        <f t="shared" si="29"/>
        <v>0.656185804962493</v>
      </c>
      <c r="AG110" s="57">
        <f>VLOOKUP(B110,[5]Sheet1!$A:$D,3,0)</f>
        <v>0.506985253456221</v>
      </c>
      <c r="AH110" s="37" t="str">
        <f>VLOOKUP(B110,[3]Sheet2!$D:$E,2,0)</f>
        <v>郭定秀</v>
      </c>
      <c r="AI110" s="37"/>
    </row>
    <row r="111" s="1" customFormat="1" ht="15" customHeight="1" spans="1:35">
      <c r="A111" s="12">
        <v>109</v>
      </c>
      <c r="B111" s="13">
        <v>732</v>
      </c>
      <c r="C111" s="14" t="s">
        <v>142</v>
      </c>
      <c r="D111" s="15" t="s">
        <v>115</v>
      </c>
      <c r="E111" s="13" t="s">
        <v>33</v>
      </c>
      <c r="F111" s="13">
        <v>1000</v>
      </c>
      <c r="G111" s="17">
        <v>19</v>
      </c>
      <c r="H111" s="13" t="s">
        <v>19</v>
      </c>
      <c r="I111" s="17"/>
      <c r="J111" s="38">
        <v>5200</v>
      </c>
      <c r="K111" s="36">
        <f t="shared" si="18"/>
        <v>0.298076923076923</v>
      </c>
      <c r="L111" s="37">
        <v>1550</v>
      </c>
      <c r="M111" s="37">
        <f t="shared" si="25"/>
        <v>6200</v>
      </c>
      <c r="N111" s="37">
        <f>VLOOKUP(B111,[1]查询时间段分门店销售汇总!$B:$J,8,0)</f>
        <v>5015.88</v>
      </c>
      <c r="O111" s="37">
        <v>0</v>
      </c>
      <c r="P111" s="37">
        <v>63</v>
      </c>
      <c r="Q111" s="37"/>
      <c r="R111" s="37"/>
      <c r="S111" s="37"/>
      <c r="T111" s="37">
        <f t="shared" si="24"/>
        <v>4952.88</v>
      </c>
      <c r="U111" s="54">
        <f t="shared" si="26"/>
        <v>0.798851612903226</v>
      </c>
      <c r="V111" s="44"/>
      <c r="W111" s="34">
        <v>50</v>
      </c>
      <c r="X111" s="37">
        <f>VLOOKUP(B111,Sheet1!B:R,17,0)</f>
        <v>10490</v>
      </c>
      <c r="Y111" s="37">
        <f>VLOOKUP(B111,[4]查询时间段分门店销售汇总!$A:$K,10,0)</f>
        <v>3443.26</v>
      </c>
      <c r="Z111" s="55">
        <v>0</v>
      </c>
      <c r="AA111" s="55"/>
      <c r="AB111" s="55"/>
      <c r="AC111" s="55"/>
      <c r="AD111" s="55">
        <f t="shared" si="27"/>
        <v>3443.26</v>
      </c>
      <c r="AE111" s="55">
        <f t="shared" si="28"/>
        <v>8396.14</v>
      </c>
      <c r="AF111" s="57">
        <f t="shared" si="29"/>
        <v>0.800394661582459</v>
      </c>
      <c r="AG111" s="57">
        <f>VLOOKUP(B111,[5]Sheet1!$A:$D,3,0)</f>
        <v>0.734131423294443</v>
      </c>
      <c r="AH111" s="37" t="str">
        <f>VLOOKUP(B111,[3]Sheet2!$D:$E,2,0)</f>
        <v>汪梦雨</v>
      </c>
      <c r="AI111" s="37"/>
    </row>
    <row r="112" s="1" customFormat="1" ht="15" customHeight="1" spans="1:35">
      <c r="A112" s="12">
        <v>110</v>
      </c>
      <c r="B112" s="13">
        <v>733</v>
      </c>
      <c r="C112" s="14" t="s">
        <v>143</v>
      </c>
      <c r="D112" s="15" t="s">
        <v>115</v>
      </c>
      <c r="E112" s="13" t="s">
        <v>38</v>
      </c>
      <c r="F112" s="13"/>
      <c r="G112" s="17"/>
      <c r="H112" s="17" t="s">
        <v>19</v>
      </c>
      <c r="I112" s="17"/>
      <c r="J112" s="38">
        <v>6100</v>
      </c>
      <c r="K112" s="36">
        <f t="shared" si="18"/>
        <v>0.245901639344262</v>
      </c>
      <c r="L112" s="37">
        <v>1500</v>
      </c>
      <c r="M112" s="37">
        <f t="shared" si="25"/>
        <v>6000</v>
      </c>
      <c r="N112" s="37">
        <f>VLOOKUP(B112,[1]查询时间段分门店销售汇总!$B:$J,8,0)</f>
        <v>3690.18</v>
      </c>
      <c r="O112" s="37">
        <v>0</v>
      </c>
      <c r="P112" s="37"/>
      <c r="Q112" s="37"/>
      <c r="R112" s="37"/>
      <c r="S112" s="37"/>
      <c r="T112" s="37">
        <f t="shared" si="24"/>
        <v>3690.18</v>
      </c>
      <c r="U112" s="54">
        <f t="shared" si="26"/>
        <v>0.61503</v>
      </c>
      <c r="V112" s="44"/>
      <c r="W112" s="34">
        <v>50</v>
      </c>
      <c r="X112" s="37">
        <f>VLOOKUP(B112,Sheet1!B:R,17,0)</f>
        <v>10200</v>
      </c>
      <c r="Y112" s="37">
        <f>VLOOKUP(B112,[4]查询时间段分门店销售汇总!$A:$K,10,0)</f>
        <v>2501.57</v>
      </c>
      <c r="Z112" s="55">
        <v>0</v>
      </c>
      <c r="AA112" s="55"/>
      <c r="AB112" s="55"/>
      <c r="AC112" s="55"/>
      <c r="AD112" s="55">
        <f t="shared" si="27"/>
        <v>2501.57</v>
      </c>
      <c r="AE112" s="55">
        <f t="shared" si="28"/>
        <v>6191.75</v>
      </c>
      <c r="AF112" s="57">
        <f t="shared" si="29"/>
        <v>0.60703431372549</v>
      </c>
      <c r="AG112" s="57">
        <f>VLOOKUP(B112,[5]Sheet1!$A:$D,3,0)</f>
        <v>0.491054472559167</v>
      </c>
      <c r="AH112" s="37" t="str">
        <f>VLOOKUP(B112,[3]Sheet2!$D:$E,2,0)</f>
        <v>李银萍</v>
      </c>
      <c r="AI112" s="37"/>
    </row>
    <row r="113" s="1" customFormat="1" ht="15" customHeight="1" spans="1:35">
      <c r="A113" s="12">
        <v>111</v>
      </c>
      <c r="B113" s="13">
        <v>112415</v>
      </c>
      <c r="C113" s="14" t="s">
        <v>144</v>
      </c>
      <c r="D113" s="15" t="s">
        <v>115</v>
      </c>
      <c r="E113" s="13" t="s">
        <v>27</v>
      </c>
      <c r="F113" s="13"/>
      <c r="G113" s="17"/>
      <c r="H113" s="13" t="s">
        <v>19</v>
      </c>
      <c r="I113" s="17"/>
      <c r="J113" s="38">
        <v>6500</v>
      </c>
      <c r="K113" s="36">
        <f t="shared" si="18"/>
        <v>0.242307692307692</v>
      </c>
      <c r="L113" s="37">
        <v>1575</v>
      </c>
      <c r="M113" s="37">
        <f t="shared" si="25"/>
        <v>6300</v>
      </c>
      <c r="N113" s="37">
        <f>VLOOKUP(B113,[1]查询时间段分门店销售汇总!$B:$J,8,0)</f>
        <v>3989.08</v>
      </c>
      <c r="O113" s="37">
        <f>VLOOKUP(B113,[2]分门店合计补差!$A:$D,4,0)</f>
        <v>0</v>
      </c>
      <c r="P113" s="37"/>
      <c r="Q113" s="37"/>
      <c r="R113" s="37"/>
      <c r="S113" s="37">
        <v>152.59</v>
      </c>
      <c r="T113" s="37">
        <f t="shared" si="24"/>
        <v>4141.67</v>
      </c>
      <c r="U113" s="54">
        <f t="shared" si="26"/>
        <v>0.657407936507936</v>
      </c>
      <c r="V113" s="44"/>
      <c r="W113" s="34">
        <v>50</v>
      </c>
      <c r="X113" s="37">
        <f>VLOOKUP(B113,Sheet1!B:R,17,0)</f>
        <v>10290</v>
      </c>
      <c r="Y113" s="37">
        <f>VLOOKUP(B113,[4]查询时间段分门店销售汇总!$A:$K,10,0)</f>
        <v>3040.05</v>
      </c>
      <c r="Z113" s="55">
        <v>12.38</v>
      </c>
      <c r="AA113" s="55"/>
      <c r="AB113" s="55"/>
      <c r="AC113" s="55"/>
      <c r="AD113" s="55">
        <f t="shared" si="27"/>
        <v>3052.43</v>
      </c>
      <c r="AE113" s="55">
        <f t="shared" si="28"/>
        <v>7194.1</v>
      </c>
      <c r="AF113" s="57">
        <f t="shared" si="29"/>
        <v>0.69913508260447</v>
      </c>
      <c r="AG113" s="57">
        <f>VLOOKUP(B113,[5]Sheet1!$A:$D,3,0)</f>
        <v>0.481661443932412</v>
      </c>
      <c r="AH113" s="37" t="str">
        <f>VLOOKUP(B113,[3]Sheet2!$D:$E,2,0)</f>
        <v>黄娟</v>
      </c>
      <c r="AI113" s="37"/>
    </row>
    <row r="114" s="1" customFormat="1" ht="15" customHeight="1" spans="1:35">
      <c r="A114" s="12">
        <v>112</v>
      </c>
      <c r="B114" s="13">
        <v>549</v>
      </c>
      <c r="C114" s="14" t="s">
        <v>145</v>
      </c>
      <c r="D114" s="15" t="s">
        <v>115</v>
      </c>
      <c r="E114" s="13" t="s">
        <v>33</v>
      </c>
      <c r="F114" s="13"/>
      <c r="G114" s="17"/>
      <c r="H114" s="13" t="s">
        <v>19</v>
      </c>
      <c r="I114" s="17"/>
      <c r="J114" s="38">
        <v>5500</v>
      </c>
      <c r="K114" s="36">
        <f t="shared" si="18"/>
        <v>0.283636363636364</v>
      </c>
      <c r="L114" s="37">
        <v>1560</v>
      </c>
      <c r="M114" s="37">
        <f t="shared" si="25"/>
        <v>6240</v>
      </c>
      <c r="N114" s="37">
        <f>VLOOKUP(B114,[1]查询时间段分门店销售汇总!$B:$J,8,0)</f>
        <v>4626.4</v>
      </c>
      <c r="O114" s="37">
        <v>0</v>
      </c>
      <c r="P114" s="37"/>
      <c r="Q114" s="37"/>
      <c r="R114" s="37"/>
      <c r="S114" s="37"/>
      <c r="T114" s="37">
        <f t="shared" si="24"/>
        <v>4626.4</v>
      </c>
      <c r="U114" s="54">
        <f t="shared" si="26"/>
        <v>0.741410256410256</v>
      </c>
      <c r="V114" s="44"/>
      <c r="W114" s="34">
        <v>50</v>
      </c>
      <c r="X114" s="37">
        <f>VLOOKUP(B114,Sheet1!B:R,17,0)</f>
        <v>10260</v>
      </c>
      <c r="Y114" s="37">
        <f>VLOOKUP(B114,[4]查询时间段分门店销售汇总!$A:$K,10,0)</f>
        <v>2047.48</v>
      </c>
      <c r="Z114" s="55">
        <v>0</v>
      </c>
      <c r="AA114" s="55"/>
      <c r="AB114" s="55"/>
      <c r="AC114" s="55"/>
      <c r="AD114" s="55">
        <f t="shared" si="27"/>
        <v>2047.48</v>
      </c>
      <c r="AE114" s="55">
        <f t="shared" si="28"/>
        <v>6673.88</v>
      </c>
      <c r="AF114" s="57">
        <f t="shared" si="29"/>
        <v>0.650475633528265</v>
      </c>
      <c r="AG114" s="57">
        <f>VLOOKUP(B114,[5]Sheet1!$A:$D,3,0)</f>
        <v>0.4678496587976</v>
      </c>
      <c r="AH114" s="37" t="str">
        <f>VLOOKUP(B114,[3]Sheet2!$D:$E,2,0)</f>
        <v>范阳</v>
      </c>
      <c r="AI114" s="37"/>
    </row>
    <row r="115" s="1" customFormat="1" ht="15" customHeight="1" spans="1:35">
      <c r="A115" s="12">
        <v>113</v>
      </c>
      <c r="B115" s="13">
        <v>351</v>
      </c>
      <c r="C115" s="14" t="s">
        <v>146</v>
      </c>
      <c r="D115" s="15" t="s">
        <v>115</v>
      </c>
      <c r="E115" s="13" t="s">
        <v>33</v>
      </c>
      <c r="F115" s="13"/>
      <c r="G115" s="17"/>
      <c r="H115" s="17" t="s">
        <v>19</v>
      </c>
      <c r="I115" s="17"/>
      <c r="J115" s="38">
        <v>5500</v>
      </c>
      <c r="K115" s="36">
        <f t="shared" si="18"/>
        <v>0.263636363636364</v>
      </c>
      <c r="L115" s="37">
        <v>1450</v>
      </c>
      <c r="M115" s="37">
        <f t="shared" si="25"/>
        <v>5800</v>
      </c>
      <c r="N115" s="37">
        <f>VLOOKUP(B115,[1]查询时间段分门店销售汇总!$B:$J,8,0)</f>
        <v>5869.24</v>
      </c>
      <c r="O115" s="37">
        <f>VLOOKUP(B115,[2]分门店合计补差!$A:$D,4,0)</f>
        <v>6.15</v>
      </c>
      <c r="P115" s="37"/>
      <c r="Q115" s="37"/>
      <c r="R115" s="37"/>
      <c r="S115" s="37"/>
      <c r="T115" s="37">
        <f t="shared" ref="T115:T133" si="30">N115+O115-P115-Q115-R115+S115</f>
        <v>5875.39</v>
      </c>
      <c r="U115" s="54">
        <f t="shared" si="26"/>
        <v>1.01299827586207</v>
      </c>
      <c r="V115" s="44">
        <v>500</v>
      </c>
      <c r="W115" s="34"/>
      <c r="X115" s="37">
        <f>VLOOKUP(B115,Sheet1!B:R,17,0)</f>
        <v>9820</v>
      </c>
      <c r="Y115" s="37">
        <f>VLOOKUP(B115,[4]查询时间段分门店销售汇总!$A:$K,10,0)</f>
        <v>2476.31</v>
      </c>
      <c r="Z115" s="55">
        <v>0</v>
      </c>
      <c r="AA115" s="55"/>
      <c r="AB115" s="55"/>
      <c r="AC115" s="55"/>
      <c r="AD115" s="55">
        <f t="shared" si="27"/>
        <v>2476.31</v>
      </c>
      <c r="AE115" s="55">
        <f t="shared" si="28"/>
        <v>8351.7</v>
      </c>
      <c r="AF115" s="57">
        <f t="shared" si="29"/>
        <v>0.850478615071283</v>
      </c>
      <c r="AG115" s="57">
        <f>VLOOKUP(B115,[5]Sheet1!$A:$D,3,0)</f>
        <v>0.495616547510419</v>
      </c>
      <c r="AH115" s="37" t="str">
        <f>VLOOKUP(B115,[3]Sheet2!$D:$E,2,0)</f>
        <v>聂丽</v>
      </c>
      <c r="AI115" s="37"/>
    </row>
    <row r="116" s="1" customFormat="1" ht="15" customHeight="1" spans="1:35">
      <c r="A116" s="12">
        <v>114</v>
      </c>
      <c r="B116" s="13">
        <v>114848</v>
      </c>
      <c r="C116" s="14" t="s">
        <v>147</v>
      </c>
      <c r="D116" s="15" t="s">
        <v>73</v>
      </c>
      <c r="E116" s="13" t="s">
        <v>23</v>
      </c>
      <c r="F116" s="13"/>
      <c r="G116" s="17"/>
      <c r="H116" s="13" t="s">
        <v>19</v>
      </c>
      <c r="I116" s="17" t="s">
        <v>108</v>
      </c>
      <c r="J116" s="38">
        <v>5200</v>
      </c>
      <c r="K116" s="36">
        <f t="shared" si="18"/>
        <v>0.278846153846154</v>
      </c>
      <c r="L116" s="37">
        <v>1450</v>
      </c>
      <c r="M116" s="37">
        <f t="shared" si="25"/>
        <v>5800</v>
      </c>
      <c r="N116" s="37">
        <f>VLOOKUP(B116,[1]查询时间段分门店销售汇总!$B:$J,8,0)</f>
        <v>6596.04</v>
      </c>
      <c r="O116" s="37">
        <f>VLOOKUP(B116,[2]分门店合计补差!$A:$D,4,0)</f>
        <v>29.62</v>
      </c>
      <c r="P116" s="37">
        <v>196</v>
      </c>
      <c r="Q116" s="37"/>
      <c r="R116" s="37"/>
      <c r="S116" s="37"/>
      <c r="T116" s="37">
        <f t="shared" si="30"/>
        <v>6429.66</v>
      </c>
      <c r="U116" s="54">
        <f t="shared" si="26"/>
        <v>1.10856206896552</v>
      </c>
      <c r="V116" s="44">
        <v>500</v>
      </c>
      <c r="W116" s="34"/>
      <c r="X116" s="37">
        <f>VLOOKUP(B116,Sheet1!B:R,17,0)</f>
        <v>9520</v>
      </c>
      <c r="Y116" s="37">
        <f>VLOOKUP(B116,[4]查询时间段分门店销售汇总!$A:$K,10,0)</f>
        <v>3344.73</v>
      </c>
      <c r="Z116" s="55">
        <v>22.2</v>
      </c>
      <c r="AA116" s="55"/>
      <c r="AB116" s="55"/>
      <c r="AC116" s="55"/>
      <c r="AD116" s="55">
        <f t="shared" si="27"/>
        <v>3366.93</v>
      </c>
      <c r="AE116" s="55">
        <f t="shared" si="28"/>
        <v>9796.59</v>
      </c>
      <c r="AF116" s="56">
        <f t="shared" si="29"/>
        <v>1.02905357142857</v>
      </c>
      <c r="AG116" s="57">
        <f>VLOOKUP(B116,[5]Sheet1!$A:$D,3,0)</f>
        <v>0.682759962049336</v>
      </c>
      <c r="AH116" s="37" t="str">
        <f>VLOOKUP(B116,[3]Sheet2!$D:$E,2,0)</f>
        <v>谭凤旭</v>
      </c>
      <c r="AI116" s="37" t="s">
        <v>205</v>
      </c>
    </row>
    <row r="117" s="1" customFormat="1" ht="15" customHeight="1" spans="1:35">
      <c r="A117" s="12">
        <v>115</v>
      </c>
      <c r="B117" s="13">
        <v>727</v>
      </c>
      <c r="C117" s="20" t="s">
        <v>148</v>
      </c>
      <c r="D117" s="15" t="s">
        <v>115</v>
      </c>
      <c r="E117" s="13" t="s">
        <v>27</v>
      </c>
      <c r="F117" s="13">
        <v>1000</v>
      </c>
      <c r="G117" s="13">
        <v>20</v>
      </c>
      <c r="H117" s="13" t="s">
        <v>19</v>
      </c>
      <c r="I117" s="17"/>
      <c r="J117" s="38">
        <v>5880</v>
      </c>
      <c r="K117" s="36">
        <f t="shared" si="18"/>
        <v>0.263605442176871</v>
      </c>
      <c r="L117" s="37">
        <v>1550</v>
      </c>
      <c r="M117" s="37">
        <f t="shared" si="25"/>
        <v>6200</v>
      </c>
      <c r="N117" s="37">
        <f>VLOOKUP(B117,[1]查询时间段分门店销售汇总!$B:$J,8,0)</f>
        <v>3874.92</v>
      </c>
      <c r="O117" s="37">
        <f>VLOOKUP(B117,[2]分门店合计补差!$A:$D,4,0)</f>
        <v>320.64</v>
      </c>
      <c r="P117" s="37"/>
      <c r="Q117" s="37"/>
      <c r="R117" s="37"/>
      <c r="S117" s="37"/>
      <c r="T117" s="37">
        <f t="shared" si="30"/>
        <v>4195.56</v>
      </c>
      <c r="U117" s="54">
        <f t="shared" si="26"/>
        <v>0.676703225806452</v>
      </c>
      <c r="V117" s="44"/>
      <c r="W117" s="34">
        <v>50</v>
      </c>
      <c r="X117" s="37">
        <f>VLOOKUP(B117,Sheet1!B:R,17,0)</f>
        <v>10334</v>
      </c>
      <c r="Y117" s="37">
        <f>VLOOKUP(B117,[4]查询时间段分门店销售汇总!$A:$K,10,0)</f>
        <v>2501.21</v>
      </c>
      <c r="Z117" s="55">
        <v>0</v>
      </c>
      <c r="AA117" s="55"/>
      <c r="AB117" s="55"/>
      <c r="AC117" s="55"/>
      <c r="AD117" s="55">
        <f t="shared" si="27"/>
        <v>2501.21</v>
      </c>
      <c r="AE117" s="55">
        <f t="shared" si="28"/>
        <v>6696.77</v>
      </c>
      <c r="AF117" s="57">
        <f t="shared" si="29"/>
        <v>0.648032707567254</v>
      </c>
      <c r="AG117" s="57">
        <f>VLOOKUP(B117,[5]Sheet1!$A:$D,3,0)</f>
        <v>0.466947004608295</v>
      </c>
      <c r="AH117" s="37" t="str">
        <f>VLOOKUP(B117,[3]Sheet2!$D:$E,2,0)</f>
        <v>马艺芮</v>
      </c>
      <c r="AI117" s="37"/>
    </row>
    <row r="118" s="1" customFormat="1" ht="15" customHeight="1" spans="1:35">
      <c r="A118" s="12">
        <v>116</v>
      </c>
      <c r="B118" s="13">
        <v>102567</v>
      </c>
      <c r="C118" s="20" t="s">
        <v>149</v>
      </c>
      <c r="D118" s="15" t="s">
        <v>115</v>
      </c>
      <c r="E118" s="13" t="s">
        <v>38</v>
      </c>
      <c r="F118" s="13"/>
      <c r="G118" s="13"/>
      <c r="H118" s="17" t="s">
        <v>19</v>
      </c>
      <c r="I118" s="17"/>
      <c r="J118" s="38">
        <v>5500</v>
      </c>
      <c r="K118" s="36">
        <f t="shared" si="18"/>
        <v>0.281818181818182</v>
      </c>
      <c r="L118" s="37">
        <v>1550</v>
      </c>
      <c r="M118" s="37">
        <f t="shared" si="25"/>
        <v>6200</v>
      </c>
      <c r="N118" s="37">
        <f>VLOOKUP(B118,[1]查询时间段分门店销售汇总!$B:$J,8,0)</f>
        <v>4203.84</v>
      </c>
      <c r="O118" s="37">
        <f>VLOOKUP(B118,[2]分门店合计补差!$A:$D,4,0)</f>
        <v>205.02</v>
      </c>
      <c r="P118" s="37"/>
      <c r="Q118" s="37"/>
      <c r="R118" s="37"/>
      <c r="S118" s="37"/>
      <c r="T118" s="37">
        <f t="shared" si="30"/>
        <v>4408.86</v>
      </c>
      <c r="U118" s="54">
        <f t="shared" si="26"/>
        <v>0.711106451612903</v>
      </c>
      <c r="V118" s="44"/>
      <c r="W118" s="34">
        <v>50</v>
      </c>
      <c r="X118" s="37">
        <f>VLOOKUP(B118,Sheet1!B:R,17,0)</f>
        <v>10220</v>
      </c>
      <c r="Y118" s="37">
        <f>VLOOKUP(B118,[4]查询时间段分门店销售汇总!$A:$K,10,0)</f>
        <v>1773.36</v>
      </c>
      <c r="Z118" s="55">
        <v>976.35</v>
      </c>
      <c r="AA118" s="55"/>
      <c r="AB118" s="55"/>
      <c r="AC118" s="55"/>
      <c r="AD118" s="55">
        <f t="shared" si="27"/>
        <v>2749.71</v>
      </c>
      <c r="AE118" s="55">
        <f t="shared" si="28"/>
        <v>7158.57</v>
      </c>
      <c r="AF118" s="57">
        <f t="shared" si="29"/>
        <v>0.700447162426614</v>
      </c>
      <c r="AG118" s="57">
        <f>VLOOKUP(B118,[5]Sheet1!$A:$D,3,0)</f>
        <v>0.475782828945642</v>
      </c>
      <c r="AH118" s="37" t="str">
        <f>VLOOKUP(B118,[3]Sheet2!$D:$E,2,0)</f>
        <v>祁荣</v>
      </c>
      <c r="AI118" s="37"/>
    </row>
    <row r="119" s="1" customFormat="1" ht="15" customHeight="1" spans="1:35">
      <c r="A119" s="12">
        <v>117</v>
      </c>
      <c r="B119" s="13">
        <v>371</v>
      </c>
      <c r="C119" s="20" t="s">
        <v>150</v>
      </c>
      <c r="D119" s="15" t="s">
        <v>115</v>
      </c>
      <c r="E119" s="13" t="s">
        <v>38</v>
      </c>
      <c r="F119" s="13"/>
      <c r="G119" s="13"/>
      <c r="H119" s="13" t="s">
        <v>19</v>
      </c>
      <c r="I119" s="17"/>
      <c r="J119" s="38">
        <v>5200</v>
      </c>
      <c r="K119" s="36">
        <f t="shared" si="18"/>
        <v>0.298076923076923</v>
      </c>
      <c r="L119" s="37">
        <v>1550</v>
      </c>
      <c r="M119" s="37">
        <f t="shared" si="25"/>
        <v>6200</v>
      </c>
      <c r="N119" s="37">
        <f>VLOOKUP(B119,[1]查询时间段分门店销售汇总!$B:$J,8,0)</f>
        <v>3507.39</v>
      </c>
      <c r="O119" s="37">
        <f>VLOOKUP(B119,[2]分门店合计补差!$A:$D,4,0)</f>
        <v>18.48</v>
      </c>
      <c r="P119" s="37"/>
      <c r="Q119" s="37"/>
      <c r="R119" s="37"/>
      <c r="S119" s="37"/>
      <c r="T119" s="37">
        <f t="shared" si="30"/>
        <v>3525.87</v>
      </c>
      <c r="U119" s="54">
        <f t="shared" si="26"/>
        <v>0.568688709677419</v>
      </c>
      <c r="V119" s="44"/>
      <c r="W119" s="34">
        <v>50</v>
      </c>
      <c r="X119" s="37">
        <f>VLOOKUP(B119,Sheet1!B:R,17,0)</f>
        <v>10334</v>
      </c>
      <c r="Y119" s="37">
        <f>VLOOKUP(B119,[4]查询时间段分门店销售汇总!$A:$K,10,0)</f>
        <v>2823.87</v>
      </c>
      <c r="Z119" s="55">
        <v>0</v>
      </c>
      <c r="AA119" s="55"/>
      <c r="AB119" s="55"/>
      <c r="AC119" s="55"/>
      <c r="AD119" s="55">
        <f t="shared" si="27"/>
        <v>2823.87</v>
      </c>
      <c r="AE119" s="55">
        <f t="shared" si="28"/>
        <v>6349.74</v>
      </c>
      <c r="AF119" s="57">
        <f t="shared" si="29"/>
        <v>0.614451325720921</v>
      </c>
      <c r="AG119" s="57">
        <f>VLOOKUP(B119,[5]Sheet1!$A:$D,3,0)</f>
        <v>0.537952423547828</v>
      </c>
      <c r="AH119" s="37" t="str">
        <f>VLOOKUP(B119,[3]Sheet2!$D:$E,2,0)</f>
        <v>张丹</v>
      </c>
      <c r="AI119" s="37"/>
    </row>
    <row r="120" s="1" customFormat="1" ht="15" customHeight="1" spans="1:35">
      <c r="A120" s="12">
        <v>118</v>
      </c>
      <c r="B120" s="13">
        <v>720</v>
      </c>
      <c r="C120" s="20" t="s">
        <v>151</v>
      </c>
      <c r="D120" s="15" t="s">
        <v>115</v>
      </c>
      <c r="E120" s="13" t="s">
        <v>33</v>
      </c>
      <c r="F120" s="13"/>
      <c r="G120" s="13"/>
      <c r="H120" s="13" t="s">
        <v>19</v>
      </c>
      <c r="I120" s="17"/>
      <c r="J120" s="38">
        <v>5800</v>
      </c>
      <c r="K120" s="36">
        <f t="shared" si="18"/>
        <v>0.263793103448276</v>
      </c>
      <c r="L120" s="37">
        <v>1530</v>
      </c>
      <c r="M120" s="37">
        <f t="shared" si="25"/>
        <v>6120</v>
      </c>
      <c r="N120" s="37">
        <f>VLOOKUP(B120,[1]查询时间段分门店销售汇总!$B:$J,8,0)</f>
        <v>4969.57</v>
      </c>
      <c r="O120" s="37">
        <v>0</v>
      </c>
      <c r="P120" s="37"/>
      <c r="Q120" s="37"/>
      <c r="R120" s="37"/>
      <c r="S120" s="37"/>
      <c r="T120" s="37">
        <f t="shared" si="30"/>
        <v>4969.57</v>
      </c>
      <c r="U120" s="54">
        <f t="shared" si="26"/>
        <v>0.812021241830065</v>
      </c>
      <c r="V120" s="44"/>
      <c r="W120" s="34"/>
      <c r="X120" s="37">
        <f>VLOOKUP(B120,Sheet1!B:R,17,0)</f>
        <v>9840</v>
      </c>
      <c r="Y120" s="37">
        <f>VLOOKUP(B120,[4]查询时间段分门店销售汇总!$A:$K,10,0)</f>
        <v>3560.45</v>
      </c>
      <c r="Z120" s="55">
        <v>0</v>
      </c>
      <c r="AA120" s="55"/>
      <c r="AB120" s="55"/>
      <c r="AC120" s="55"/>
      <c r="AD120" s="55">
        <f t="shared" si="27"/>
        <v>3560.45</v>
      </c>
      <c r="AE120" s="55">
        <f t="shared" si="28"/>
        <v>8530.02</v>
      </c>
      <c r="AF120" s="57">
        <f t="shared" si="29"/>
        <v>0.866871951219512</v>
      </c>
      <c r="AG120" s="57">
        <f>VLOOKUP(B120,[5]Sheet1!$A:$D,3,0)</f>
        <v>0.559547785533052</v>
      </c>
      <c r="AH120" s="37" t="str">
        <f>VLOOKUP(B120,[3]Sheet2!$D:$E,2,0)</f>
        <v>刘娟</v>
      </c>
      <c r="AI120" s="37"/>
    </row>
    <row r="121" s="1" customFormat="1" ht="15" customHeight="1" spans="1:35">
      <c r="A121" s="12">
        <v>119</v>
      </c>
      <c r="B121" s="13">
        <v>573</v>
      </c>
      <c r="C121" s="20" t="s">
        <v>152</v>
      </c>
      <c r="D121" s="15" t="s">
        <v>73</v>
      </c>
      <c r="E121" s="13" t="s">
        <v>38</v>
      </c>
      <c r="F121" s="13"/>
      <c r="G121" s="13"/>
      <c r="H121" s="13" t="s">
        <v>19</v>
      </c>
      <c r="I121" s="17"/>
      <c r="J121" s="38">
        <v>5100</v>
      </c>
      <c r="K121" s="36">
        <f t="shared" si="18"/>
        <v>0.299607843137255</v>
      </c>
      <c r="L121" s="37">
        <v>1528</v>
      </c>
      <c r="M121" s="37">
        <f t="shared" si="25"/>
        <v>6112</v>
      </c>
      <c r="N121" s="37">
        <f>VLOOKUP(B121,[1]查询时间段分门店销售汇总!$B:$J,8,0)</f>
        <v>5273.37</v>
      </c>
      <c r="O121" s="37">
        <f>VLOOKUP(B121,[2]分门店合计补差!$A:$D,4,0)</f>
        <v>31.66</v>
      </c>
      <c r="P121" s="37">
        <v>751.8</v>
      </c>
      <c r="Q121" s="37"/>
      <c r="R121" s="37"/>
      <c r="S121" s="37"/>
      <c r="T121" s="37">
        <f t="shared" si="30"/>
        <v>4553.23</v>
      </c>
      <c r="U121" s="54">
        <f t="shared" si="26"/>
        <v>0.744965641361256</v>
      </c>
      <c r="V121" s="44"/>
      <c r="W121" s="34">
        <v>50</v>
      </c>
      <c r="X121" s="37">
        <f>VLOOKUP(B121,Sheet1!B:R,17,0)</f>
        <v>10432</v>
      </c>
      <c r="Y121" s="37">
        <f>VLOOKUP(B121,[4]查询时间段分门店销售汇总!$A:$K,10,0)</f>
        <v>2330.34</v>
      </c>
      <c r="Z121" s="55">
        <v>0</v>
      </c>
      <c r="AA121" s="55"/>
      <c r="AB121" s="55"/>
      <c r="AC121" s="55"/>
      <c r="AD121" s="55">
        <f t="shared" si="27"/>
        <v>2330.34</v>
      </c>
      <c r="AE121" s="55">
        <f t="shared" si="28"/>
        <v>6883.57</v>
      </c>
      <c r="AF121" s="57">
        <f t="shared" si="29"/>
        <v>0.659851418711656</v>
      </c>
      <c r="AG121" s="57">
        <f>VLOOKUP(B121,[5]Sheet1!$A:$D,3,0)</f>
        <v>0.511045009288971</v>
      </c>
      <c r="AH121" s="37" t="str">
        <f>VLOOKUP(B121,[3]Sheet2!$D:$E,2,0)</f>
        <v>邹惠</v>
      </c>
      <c r="AI121" s="37"/>
    </row>
    <row r="122" s="1" customFormat="1" ht="15" customHeight="1" spans="1:35">
      <c r="A122" s="12">
        <v>120</v>
      </c>
      <c r="B122" s="13">
        <v>118151</v>
      </c>
      <c r="C122" s="20" t="s">
        <v>153</v>
      </c>
      <c r="D122" s="15" t="s">
        <v>73</v>
      </c>
      <c r="E122" s="13" t="s">
        <v>27</v>
      </c>
      <c r="F122" s="13"/>
      <c r="G122" s="13"/>
      <c r="H122" s="13" t="s">
        <v>19</v>
      </c>
      <c r="I122" s="17"/>
      <c r="J122" s="38">
        <v>7000</v>
      </c>
      <c r="K122" s="36">
        <f t="shared" si="18"/>
        <v>0.216857142857143</v>
      </c>
      <c r="L122" s="37">
        <v>1518</v>
      </c>
      <c r="M122" s="37">
        <f t="shared" si="25"/>
        <v>6072</v>
      </c>
      <c r="N122" s="37">
        <f>VLOOKUP(B122,[1]查询时间段分门店销售汇总!$B:$J,8,0)</f>
        <v>4498.39</v>
      </c>
      <c r="O122" s="37">
        <f>VLOOKUP(B122,[2]分门店合计补差!$A:$D,4,0)</f>
        <v>641.28</v>
      </c>
      <c r="P122" s="37"/>
      <c r="Q122" s="37"/>
      <c r="R122" s="37"/>
      <c r="S122" s="37"/>
      <c r="T122" s="37">
        <f t="shared" si="30"/>
        <v>5139.67</v>
      </c>
      <c r="U122" s="54">
        <f t="shared" si="26"/>
        <v>0.846454216073781</v>
      </c>
      <c r="V122" s="44"/>
      <c r="W122" s="34"/>
      <c r="X122" s="37">
        <f>VLOOKUP(B122,Sheet1!B:R,17,0)</f>
        <v>10182</v>
      </c>
      <c r="Y122" s="37">
        <f>VLOOKUP(B122,[4]查询时间段分门店销售汇总!$A:$K,10,0)</f>
        <v>2456.29</v>
      </c>
      <c r="Z122" s="55">
        <v>320.64</v>
      </c>
      <c r="AA122" s="55"/>
      <c r="AB122" s="55"/>
      <c r="AC122" s="55"/>
      <c r="AD122" s="55">
        <f t="shared" si="27"/>
        <v>2776.93</v>
      </c>
      <c r="AE122" s="55">
        <f t="shared" si="28"/>
        <v>7916.6</v>
      </c>
      <c r="AF122" s="57">
        <f t="shared" si="29"/>
        <v>0.777509330190532</v>
      </c>
      <c r="AG122" s="57">
        <f>VLOOKUP(B122,[5]Sheet1!$A:$D,3,0)</f>
        <v>0.559567342428492</v>
      </c>
      <c r="AH122" s="37" t="str">
        <f>VLOOKUP(B122,[3]Sheet2!$D:$E,2,0)</f>
        <v>龚敏</v>
      </c>
      <c r="AI122" s="37"/>
    </row>
    <row r="123" s="1" customFormat="1" ht="15" customHeight="1" spans="1:35">
      <c r="A123" s="12">
        <v>121</v>
      </c>
      <c r="B123" s="13">
        <v>102564</v>
      </c>
      <c r="C123" s="14" t="s">
        <v>154</v>
      </c>
      <c r="D123" s="15" t="s">
        <v>115</v>
      </c>
      <c r="E123" s="13" t="s">
        <v>33</v>
      </c>
      <c r="F123" s="13">
        <v>1000</v>
      </c>
      <c r="G123" s="13">
        <v>21</v>
      </c>
      <c r="H123" s="13" t="s">
        <v>19</v>
      </c>
      <c r="I123" s="17"/>
      <c r="J123" s="38">
        <v>5800</v>
      </c>
      <c r="K123" s="36">
        <f t="shared" si="18"/>
        <v>0.261024137931035</v>
      </c>
      <c r="L123" s="37">
        <v>1513.94</v>
      </c>
      <c r="M123" s="37">
        <f t="shared" si="25"/>
        <v>6055.76</v>
      </c>
      <c r="N123" s="37">
        <f>VLOOKUP(B123,[1]查询时间段分门店销售汇总!$B:$J,8,0)</f>
        <v>5051.78</v>
      </c>
      <c r="O123" s="37">
        <v>0</v>
      </c>
      <c r="P123" s="37"/>
      <c r="Q123" s="37"/>
      <c r="R123" s="37"/>
      <c r="S123" s="37"/>
      <c r="T123" s="37">
        <f t="shared" si="30"/>
        <v>5051.78</v>
      </c>
      <c r="U123" s="54">
        <f t="shared" si="26"/>
        <v>0.834210734903629</v>
      </c>
      <c r="V123" s="44"/>
      <c r="W123" s="34"/>
      <c r="X123" s="37">
        <f>VLOOKUP(B123,Sheet1!B:R,17,0)</f>
        <v>9703.76</v>
      </c>
      <c r="Y123" s="37">
        <f>VLOOKUP(B123,[4]查询时间段分门店销售汇总!$A:$K,10,0)</f>
        <v>1969.13</v>
      </c>
      <c r="Z123" s="55">
        <v>0</v>
      </c>
      <c r="AA123" s="55"/>
      <c r="AB123" s="55"/>
      <c r="AC123" s="55"/>
      <c r="AD123" s="55">
        <f t="shared" si="27"/>
        <v>1969.13</v>
      </c>
      <c r="AE123" s="55">
        <f t="shared" si="28"/>
        <v>7020.91</v>
      </c>
      <c r="AF123" s="57">
        <f t="shared" si="29"/>
        <v>0.723524695581919</v>
      </c>
      <c r="AG123" s="57">
        <f>VLOOKUP(B123,[5]Sheet1!$A:$D,3,0)</f>
        <v>0.512936069676324</v>
      </c>
      <c r="AH123" s="37" t="str">
        <f>VLOOKUP(B123,[3]Sheet2!$D:$E,2,0)</f>
        <v>刘燕</v>
      </c>
      <c r="AI123" s="37"/>
    </row>
    <row r="124" s="1" customFormat="1" ht="24" customHeight="1" spans="1:35">
      <c r="A124" s="12">
        <v>122</v>
      </c>
      <c r="B124" s="40">
        <v>113023</v>
      </c>
      <c r="C124" s="14" t="s">
        <v>155</v>
      </c>
      <c r="D124" s="15" t="s">
        <v>115</v>
      </c>
      <c r="E124" s="13" t="s">
        <v>18</v>
      </c>
      <c r="F124" s="13"/>
      <c r="G124" s="13"/>
      <c r="H124" s="17" t="s">
        <v>19</v>
      </c>
      <c r="I124" s="17" t="s">
        <v>207</v>
      </c>
      <c r="J124" s="38">
        <v>5800</v>
      </c>
      <c r="K124" s="36">
        <f t="shared" si="18"/>
        <v>0.260344827586207</v>
      </c>
      <c r="L124" s="37">
        <v>1510</v>
      </c>
      <c r="M124" s="37">
        <f t="shared" si="25"/>
        <v>6040</v>
      </c>
      <c r="N124" s="37">
        <f>VLOOKUP(B124,[1]查询时间段分门店销售汇总!$B:$J,8,0)</f>
        <v>3164.2</v>
      </c>
      <c r="O124" s="37">
        <f>VLOOKUP(B124,[2]分门店合计补差!$A:$D,4,0)</f>
        <v>35.15</v>
      </c>
      <c r="P124" s="37"/>
      <c r="Q124" s="37"/>
      <c r="R124" s="37"/>
      <c r="S124" s="37"/>
      <c r="T124" s="37">
        <f t="shared" si="30"/>
        <v>3199.35</v>
      </c>
      <c r="U124" s="54">
        <f t="shared" si="26"/>
        <v>0.529693708609272</v>
      </c>
      <c r="V124" s="44"/>
      <c r="W124" s="34"/>
      <c r="X124" s="37">
        <f>VLOOKUP(B124,Sheet1!B:R,17,0)</f>
        <v>10120</v>
      </c>
      <c r="Y124" s="37">
        <f>VLOOKUP(B124,[4]查询时间段分门店销售汇总!$A:$K,10,0)</f>
        <v>2262.32</v>
      </c>
      <c r="Z124" s="55">
        <v>20.56</v>
      </c>
      <c r="AA124" s="55"/>
      <c r="AB124" s="55"/>
      <c r="AC124" s="55"/>
      <c r="AD124" s="55">
        <f t="shared" si="27"/>
        <v>2282.88</v>
      </c>
      <c r="AE124" s="55">
        <f t="shared" si="28"/>
        <v>5482.23</v>
      </c>
      <c r="AF124" s="57">
        <f t="shared" si="29"/>
        <v>0.54172233201581</v>
      </c>
      <c r="AG124" s="57">
        <f>VLOOKUP(B124,[5]Sheet1!$A:$D,3,0)</f>
        <v>0.588381292766373</v>
      </c>
      <c r="AH124" s="37" t="str">
        <f>VLOOKUP(B124,[3]Sheet2!$D:$E,2,0)</f>
        <v>吴湘燏</v>
      </c>
      <c r="AI124" s="37"/>
    </row>
    <row r="125" s="1" customFormat="1" ht="26" customHeight="1" spans="1:35">
      <c r="A125" s="12">
        <v>123</v>
      </c>
      <c r="B125" s="13">
        <v>119622</v>
      </c>
      <c r="C125" s="14" t="s">
        <v>156</v>
      </c>
      <c r="D125" s="15" t="s">
        <v>73</v>
      </c>
      <c r="E125" s="13" t="s">
        <v>18</v>
      </c>
      <c r="F125" s="13"/>
      <c r="G125" s="13"/>
      <c r="H125" s="13" t="s">
        <v>19</v>
      </c>
      <c r="I125" s="17" t="s">
        <v>207</v>
      </c>
      <c r="J125" s="38">
        <v>5500</v>
      </c>
      <c r="K125" s="36">
        <f t="shared" si="18"/>
        <v>0.263636363636364</v>
      </c>
      <c r="L125" s="37">
        <v>1450</v>
      </c>
      <c r="M125" s="37">
        <f t="shared" si="25"/>
        <v>5800</v>
      </c>
      <c r="N125" s="37">
        <f>VLOOKUP(B125,[1]查询时间段分门店销售汇总!$B:$J,8,0)</f>
        <v>3809.84</v>
      </c>
      <c r="O125" s="37">
        <f>VLOOKUP(B125,[2]分门店合计补差!$A:$D,4,0)</f>
        <v>160.32</v>
      </c>
      <c r="P125" s="37"/>
      <c r="Q125" s="37"/>
      <c r="R125" s="37"/>
      <c r="S125" s="37"/>
      <c r="T125" s="37">
        <f t="shared" si="30"/>
        <v>3970.16</v>
      </c>
      <c r="U125" s="54">
        <f t="shared" si="26"/>
        <v>0.684510344827586</v>
      </c>
      <c r="V125" s="44"/>
      <c r="W125" s="34"/>
      <c r="X125" s="37">
        <f>VLOOKUP(B125,Sheet1!B:R,17,0)</f>
        <v>10213</v>
      </c>
      <c r="Y125" s="37">
        <f>VLOOKUP(B125,[4]查询时间段分门店销售汇总!$A:$K,10,0)</f>
        <v>3715.47</v>
      </c>
      <c r="Z125" s="55">
        <v>89.82</v>
      </c>
      <c r="AA125" s="55"/>
      <c r="AB125" s="55"/>
      <c r="AC125" s="55"/>
      <c r="AD125" s="55">
        <f t="shared" si="27"/>
        <v>3805.29</v>
      </c>
      <c r="AE125" s="55">
        <f t="shared" si="28"/>
        <v>7775.45</v>
      </c>
      <c r="AF125" s="57">
        <f t="shared" si="29"/>
        <v>0.761328698717321</v>
      </c>
      <c r="AG125" s="57">
        <f>VLOOKUP(B125,[5]Sheet1!$A:$D,3,0)</f>
        <v>0.555157653049626</v>
      </c>
      <c r="AH125" s="37" t="str">
        <f>VLOOKUP(B125,[3]Sheet2!$D:$E,2,0)</f>
        <v>吉玉婷</v>
      </c>
      <c r="AI125" s="37"/>
    </row>
    <row r="126" s="1" customFormat="1" ht="17" customHeight="1" spans="1:35">
      <c r="A126" s="12">
        <v>124</v>
      </c>
      <c r="B126" s="13">
        <v>110378</v>
      </c>
      <c r="C126" s="14" t="s">
        <v>157</v>
      </c>
      <c r="D126" s="15" t="s">
        <v>115</v>
      </c>
      <c r="E126" s="13" t="s">
        <v>33</v>
      </c>
      <c r="F126" s="13"/>
      <c r="G126" s="13"/>
      <c r="H126" s="13" t="s">
        <v>19</v>
      </c>
      <c r="I126" s="17"/>
      <c r="J126" s="38">
        <v>5500</v>
      </c>
      <c r="K126" s="36">
        <f t="shared" si="18"/>
        <v>0.263636363636364</v>
      </c>
      <c r="L126" s="37">
        <v>1450</v>
      </c>
      <c r="M126" s="37">
        <f t="shared" si="25"/>
        <v>5800</v>
      </c>
      <c r="N126" s="37">
        <f>VLOOKUP(B126,[1]查询时间段分门店销售汇总!$B:$J,8,0)</f>
        <v>4662.09</v>
      </c>
      <c r="O126" s="37">
        <f>VLOOKUP(B126,[2]分门店合计补差!$A:$D,4,0)</f>
        <v>0</v>
      </c>
      <c r="P126" s="37"/>
      <c r="Q126" s="37"/>
      <c r="R126" s="37"/>
      <c r="S126" s="37"/>
      <c r="T126" s="37">
        <f t="shared" si="30"/>
        <v>4662.09</v>
      </c>
      <c r="U126" s="54">
        <f t="shared" si="26"/>
        <v>0.803808620689655</v>
      </c>
      <c r="V126" s="44"/>
      <c r="W126" s="34"/>
      <c r="X126" s="37">
        <f>VLOOKUP(B126,Sheet1!B:R,17,0)</f>
        <v>9820</v>
      </c>
      <c r="Y126" s="37">
        <f>VLOOKUP(B126,[4]查询时间段分门店销售汇总!$A:$K,10,0)</f>
        <v>2151.71</v>
      </c>
      <c r="Z126" s="55">
        <v>6.15</v>
      </c>
      <c r="AA126" s="55"/>
      <c r="AB126" s="55"/>
      <c r="AC126" s="55"/>
      <c r="AD126" s="55">
        <f t="shared" si="27"/>
        <v>2157.86</v>
      </c>
      <c r="AE126" s="55">
        <f t="shared" si="28"/>
        <v>6819.95</v>
      </c>
      <c r="AF126" s="57">
        <f t="shared" si="29"/>
        <v>0.694495926680245</v>
      </c>
      <c r="AG126" s="57">
        <f>VLOOKUP(B126,[5]Sheet1!$A:$D,3,0)</f>
        <v>0.523382762673136</v>
      </c>
      <c r="AH126" s="37" t="str">
        <f>VLOOKUP(B126,[3]Sheet2!$D:$E,2,0)</f>
        <v>吴阳</v>
      </c>
      <c r="AI126" s="37"/>
    </row>
    <row r="127" s="1" customFormat="1" ht="18" customHeight="1" spans="1:35">
      <c r="A127" s="12">
        <v>125</v>
      </c>
      <c r="B127" s="13">
        <v>102479</v>
      </c>
      <c r="C127" s="14" t="s">
        <v>158</v>
      </c>
      <c r="D127" s="15" t="s">
        <v>115</v>
      </c>
      <c r="E127" s="13" t="s">
        <v>44</v>
      </c>
      <c r="F127" s="13"/>
      <c r="G127" s="13"/>
      <c r="H127" s="13" t="s">
        <v>19</v>
      </c>
      <c r="I127" s="17"/>
      <c r="J127" s="38">
        <v>5800</v>
      </c>
      <c r="K127" s="36">
        <f t="shared" si="18"/>
        <v>0.251724137931034</v>
      </c>
      <c r="L127" s="37">
        <v>1460</v>
      </c>
      <c r="M127" s="37">
        <f t="shared" si="25"/>
        <v>5840</v>
      </c>
      <c r="N127" s="37">
        <f>VLOOKUP(B127,[1]查询时间段分门店销售汇总!$B:$J,8,0)</f>
        <v>432.65</v>
      </c>
      <c r="O127" s="37">
        <f>VLOOKUP(B127,[2]分门店合计补差!$A:$D,4,0)</f>
        <v>2097.36</v>
      </c>
      <c r="P127" s="37"/>
      <c r="Q127" s="37"/>
      <c r="R127" s="37"/>
      <c r="S127" s="37"/>
      <c r="T127" s="37">
        <f t="shared" si="30"/>
        <v>2530.01</v>
      </c>
      <c r="U127" s="54">
        <f t="shared" si="26"/>
        <v>0.433220890410959</v>
      </c>
      <c r="V127" s="44"/>
      <c r="W127" s="34">
        <v>50</v>
      </c>
      <c r="X127" s="37">
        <f>VLOOKUP(B127,Sheet1!B:R,17,0)</f>
        <v>9830</v>
      </c>
      <c r="Y127" s="37">
        <f>VLOOKUP(B127,[4]查询时间段分门店销售汇总!$A:$K,10,0)</f>
        <v>1609.51</v>
      </c>
      <c r="Z127" s="55">
        <v>1124.88</v>
      </c>
      <c r="AA127" s="55"/>
      <c r="AB127" s="55"/>
      <c r="AC127" s="55"/>
      <c r="AD127" s="55">
        <f t="shared" si="27"/>
        <v>2734.39</v>
      </c>
      <c r="AE127" s="55">
        <f t="shared" si="28"/>
        <v>5264.4</v>
      </c>
      <c r="AF127" s="57">
        <f t="shared" si="29"/>
        <v>0.535544252288911</v>
      </c>
      <c r="AG127" s="57">
        <f>VLOOKUP(B127,[5]Sheet1!$A:$D,3,0)</f>
        <v>0.447635399029235</v>
      </c>
      <c r="AH127" s="37" t="str">
        <f>VLOOKUP(B127,[3]Sheet2!$D:$E,2,0)</f>
        <v>杜江</v>
      </c>
      <c r="AI127" s="37"/>
    </row>
    <row r="128" s="1" customFormat="1" ht="18" customHeight="1" spans="1:35">
      <c r="A128" s="12">
        <v>126</v>
      </c>
      <c r="B128" s="13">
        <v>123007</v>
      </c>
      <c r="C128" s="14" t="s">
        <v>159</v>
      </c>
      <c r="D128" s="15" t="s">
        <v>115</v>
      </c>
      <c r="E128" s="13" t="s">
        <v>33</v>
      </c>
      <c r="F128" s="13"/>
      <c r="G128" s="13"/>
      <c r="H128" s="13" t="s">
        <v>19</v>
      </c>
      <c r="I128" s="17"/>
      <c r="J128" s="38">
        <v>5000</v>
      </c>
      <c r="K128" s="36">
        <f t="shared" si="18"/>
        <v>0.28</v>
      </c>
      <c r="L128" s="37">
        <v>1400</v>
      </c>
      <c r="M128" s="37">
        <f t="shared" si="25"/>
        <v>5600</v>
      </c>
      <c r="N128" s="37">
        <f>VLOOKUP(B128,[1]查询时间段分门店销售汇总!$B:$J,8,0)</f>
        <v>4268.22</v>
      </c>
      <c r="O128" s="37">
        <f>VLOOKUP(B128,[2]分门店合计补差!$A:$D,4,0)</f>
        <v>3.92</v>
      </c>
      <c r="P128" s="37">
        <v>1754</v>
      </c>
      <c r="Q128" s="37"/>
      <c r="R128" s="37"/>
      <c r="S128" s="37"/>
      <c r="T128" s="37">
        <f t="shared" si="30"/>
        <v>2518.14</v>
      </c>
      <c r="U128" s="54">
        <f t="shared" si="26"/>
        <v>0.449667857142857</v>
      </c>
      <c r="V128" s="44"/>
      <c r="W128" s="34">
        <v>50</v>
      </c>
      <c r="X128" s="37">
        <f>VLOOKUP(B128,Sheet1!B:R,17,0)</f>
        <v>9170</v>
      </c>
      <c r="Y128" s="37">
        <f>VLOOKUP(B128,[4]查询时间段分门店销售汇总!$A:$K,10,0)</f>
        <v>1948.78</v>
      </c>
      <c r="Z128" s="55">
        <v>18.48</v>
      </c>
      <c r="AA128" s="55"/>
      <c r="AB128" s="55"/>
      <c r="AC128" s="55"/>
      <c r="AD128" s="55">
        <f t="shared" si="27"/>
        <v>1967.26</v>
      </c>
      <c r="AE128" s="55">
        <f t="shared" si="28"/>
        <v>4485.4</v>
      </c>
      <c r="AF128" s="57">
        <f t="shared" si="29"/>
        <v>0.489138495092694</v>
      </c>
      <c r="AG128" s="57">
        <f>VLOOKUP(B128,[5]Sheet1!$A:$D,3,0)</f>
        <v>0.726410975302419</v>
      </c>
      <c r="AH128" s="37" t="str">
        <f>VLOOKUP(B128,[3]Sheet2!$D:$E,2,0)</f>
        <v>田兰</v>
      </c>
      <c r="AI128" s="37"/>
    </row>
    <row r="129" s="1" customFormat="1" ht="18" customHeight="1" spans="1:35">
      <c r="A129" s="12">
        <v>127</v>
      </c>
      <c r="B129" s="13">
        <v>104838</v>
      </c>
      <c r="C129" s="20" t="s">
        <v>160</v>
      </c>
      <c r="D129" s="15" t="s">
        <v>115</v>
      </c>
      <c r="E129" s="13" t="s">
        <v>71</v>
      </c>
      <c r="F129" s="13">
        <v>1000</v>
      </c>
      <c r="G129" s="13">
        <v>22</v>
      </c>
      <c r="H129" s="17" t="s">
        <v>19</v>
      </c>
      <c r="I129" s="17"/>
      <c r="J129" s="38">
        <v>5800</v>
      </c>
      <c r="K129" s="36">
        <f t="shared" si="18"/>
        <v>0.237241379310345</v>
      </c>
      <c r="L129" s="37">
        <v>1376</v>
      </c>
      <c r="M129" s="37">
        <f t="shared" si="25"/>
        <v>5504</v>
      </c>
      <c r="N129" s="37">
        <f>VLOOKUP(B129,[1]查询时间段分门店销售汇总!$B:$J,8,0)</f>
        <v>4544.37</v>
      </c>
      <c r="O129" s="37">
        <f>VLOOKUP(B129,[2]分门店合计补差!$A:$D,4,0)</f>
        <v>0</v>
      </c>
      <c r="P129" s="37"/>
      <c r="Q129" s="37"/>
      <c r="R129" s="37"/>
      <c r="S129" s="37"/>
      <c r="T129" s="37">
        <f t="shared" si="30"/>
        <v>4544.37</v>
      </c>
      <c r="U129" s="54">
        <f t="shared" si="26"/>
        <v>0.825648619186046</v>
      </c>
      <c r="V129" s="44"/>
      <c r="W129" s="34"/>
      <c r="X129" s="37">
        <f>VLOOKUP(B129,Sheet1!B:R,17,0)</f>
        <v>9062</v>
      </c>
      <c r="Y129" s="37">
        <f>VLOOKUP(B129,[4]查询时间段分门店销售汇总!$A:$K,10,0)</f>
        <v>2196.15</v>
      </c>
      <c r="Z129" s="55">
        <v>18.48</v>
      </c>
      <c r="AA129" s="55"/>
      <c r="AB129" s="55"/>
      <c r="AC129" s="55"/>
      <c r="AD129" s="55">
        <f t="shared" si="27"/>
        <v>2214.63</v>
      </c>
      <c r="AE129" s="55">
        <f t="shared" si="28"/>
        <v>6759</v>
      </c>
      <c r="AF129" s="57">
        <f t="shared" si="29"/>
        <v>0.745861840653277</v>
      </c>
      <c r="AG129" s="57">
        <f>VLOOKUP(B129,[5]Sheet1!$A:$D,3,0)</f>
        <v>0.447041916729182</v>
      </c>
      <c r="AH129" s="37" t="str">
        <f>VLOOKUP(B129,[3]Sheet2!$D:$E,2,0)</f>
        <v>彭勤</v>
      </c>
      <c r="AI129" s="37"/>
    </row>
    <row r="130" s="1" customFormat="1" ht="17" customHeight="1" spans="1:35">
      <c r="A130" s="12">
        <v>128</v>
      </c>
      <c r="B130" s="13">
        <v>119262</v>
      </c>
      <c r="C130" s="20" t="s">
        <v>161</v>
      </c>
      <c r="D130" s="15" t="s">
        <v>115</v>
      </c>
      <c r="E130" s="13" t="s">
        <v>44</v>
      </c>
      <c r="F130" s="13"/>
      <c r="G130" s="13"/>
      <c r="H130" s="13" t="s">
        <v>19</v>
      </c>
      <c r="I130" s="17"/>
      <c r="J130" s="38">
        <v>5500</v>
      </c>
      <c r="K130" s="36">
        <f t="shared" si="18"/>
        <v>0.245478181818182</v>
      </c>
      <c r="L130" s="37">
        <v>1350.13</v>
      </c>
      <c r="M130" s="37">
        <f t="shared" si="25"/>
        <v>5400.52</v>
      </c>
      <c r="N130" s="37">
        <f>VLOOKUP(B130,[1]查询时间段分门店销售汇总!$B:$J,8,0)</f>
        <v>3108.99</v>
      </c>
      <c r="O130" s="37">
        <f>VLOOKUP(B130,[2]分门店合计补差!$A:$D,4,0)</f>
        <v>322.88</v>
      </c>
      <c r="P130" s="37"/>
      <c r="Q130" s="37"/>
      <c r="R130" s="37"/>
      <c r="S130" s="37"/>
      <c r="T130" s="37">
        <f t="shared" si="30"/>
        <v>3431.87</v>
      </c>
      <c r="U130" s="54">
        <f t="shared" si="26"/>
        <v>0.635470288046336</v>
      </c>
      <c r="V130" s="44"/>
      <c r="W130" s="34">
        <v>50</v>
      </c>
      <c r="X130" s="37">
        <f>VLOOKUP(B130,Sheet1!B:R,17,0)</f>
        <v>8862.52</v>
      </c>
      <c r="Y130" s="37">
        <f>VLOOKUP(B130,[4]查询时间段分门店销售汇总!$A:$K,10,0)</f>
        <v>3143.88</v>
      </c>
      <c r="Z130" s="55">
        <v>0</v>
      </c>
      <c r="AA130" s="55"/>
      <c r="AB130" s="55"/>
      <c r="AC130" s="55"/>
      <c r="AD130" s="55">
        <f t="shared" si="27"/>
        <v>3143.88</v>
      </c>
      <c r="AE130" s="55">
        <f t="shared" si="28"/>
        <v>6575.75</v>
      </c>
      <c r="AF130" s="57">
        <f t="shared" si="29"/>
        <v>0.741972937719746</v>
      </c>
      <c r="AG130" s="57">
        <f>VLOOKUP(B130,[5]Sheet1!$A:$D,3,0)</f>
        <v>0.536963731065133</v>
      </c>
      <c r="AH130" s="37" t="str">
        <f>VLOOKUP(B130,[3]Sheet2!$D:$E,2,0)</f>
        <v>雷宇佳</v>
      </c>
      <c r="AI130" s="37"/>
    </row>
    <row r="131" s="1" customFormat="1" ht="17" customHeight="1" spans="1:35">
      <c r="A131" s="12">
        <v>129</v>
      </c>
      <c r="B131" s="13">
        <v>104429</v>
      </c>
      <c r="C131" s="20" t="s">
        <v>162</v>
      </c>
      <c r="D131" s="15" t="s">
        <v>115</v>
      </c>
      <c r="E131" s="13" t="s">
        <v>23</v>
      </c>
      <c r="F131" s="13"/>
      <c r="G131" s="13"/>
      <c r="H131" s="13" t="s">
        <v>19</v>
      </c>
      <c r="I131" s="17"/>
      <c r="J131" s="38">
        <v>5800</v>
      </c>
      <c r="K131" s="36">
        <f t="shared" ref="K131:K148" si="31">L131/J131</f>
        <v>0.241379310344828</v>
      </c>
      <c r="L131" s="37">
        <v>1400</v>
      </c>
      <c r="M131" s="37">
        <f t="shared" si="25"/>
        <v>5600</v>
      </c>
      <c r="N131" s="37">
        <f>VLOOKUP(B131,[1]查询时间段分门店销售汇总!$B:$J,8,0)</f>
        <v>3119.73</v>
      </c>
      <c r="O131" s="37">
        <f>VLOOKUP(B131,[2]分门店合计补差!$A:$D,4,0)</f>
        <v>0</v>
      </c>
      <c r="P131" s="37"/>
      <c r="Q131" s="37"/>
      <c r="R131" s="37"/>
      <c r="S131" s="37"/>
      <c r="T131" s="37">
        <f t="shared" si="30"/>
        <v>3119.73</v>
      </c>
      <c r="U131" s="54">
        <f t="shared" si="26"/>
        <v>0.557094642857143</v>
      </c>
      <c r="V131" s="44"/>
      <c r="W131" s="34">
        <v>50</v>
      </c>
      <c r="X131" s="37">
        <f>VLOOKUP(B131,Sheet1!B:R,17,0)</f>
        <v>9020</v>
      </c>
      <c r="Y131" s="37">
        <f>VLOOKUP(B131,[4]查询时间段分门店销售汇总!$A:$K,10,0)</f>
        <v>2583.04</v>
      </c>
      <c r="Z131" s="55">
        <v>5.66</v>
      </c>
      <c r="AA131" s="55"/>
      <c r="AB131" s="55"/>
      <c r="AC131" s="55"/>
      <c r="AD131" s="55">
        <f t="shared" si="27"/>
        <v>2588.7</v>
      </c>
      <c r="AE131" s="55">
        <f t="shared" si="28"/>
        <v>5708.43</v>
      </c>
      <c r="AF131" s="57">
        <f t="shared" si="29"/>
        <v>0.632863636363636</v>
      </c>
      <c r="AG131" s="57">
        <f>VLOOKUP(B131,[5]Sheet1!$A:$D,3,0)</f>
        <v>0.4936743130227</v>
      </c>
      <c r="AH131" s="37" t="str">
        <f>VLOOKUP(B131,[3]Sheet2!$D:$E,2,0)</f>
        <v>黎丹</v>
      </c>
      <c r="AI131" s="37"/>
    </row>
    <row r="132" s="1" customFormat="1" ht="15" customHeight="1" spans="1:35">
      <c r="A132" s="12">
        <v>130</v>
      </c>
      <c r="B132" s="13">
        <v>56</v>
      </c>
      <c r="C132" s="20" t="s">
        <v>163</v>
      </c>
      <c r="D132" s="15" t="s">
        <v>115</v>
      </c>
      <c r="E132" s="13" t="s">
        <v>71</v>
      </c>
      <c r="F132" s="13"/>
      <c r="G132" s="13"/>
      <c r="H132" s="13" t="s">
        <v>19</v>
      </c>
      <c r="I132" s="17"/>
      <c r="J132" s="38">
        <v>5000</v>
      </c>
      <c r="K132" s="36">
        <f t="shared" si="31"/>
        <v>0.268</v>
      </c>
      <c r="L132" s="37">
        <v>1340</v>
      </c>
      <c r="M132" s="37">
        <f t="shared" ref="M132:M148" si="32">L132*4</f>
        <v>5360</v>
      </c>
      <c r="N132" s="37">
        <f>VLOOKUP(B132,[1]查询时间段分门店销售汇总!$B:$J,8,0)</f>
        <v>5939.42</v>
      </c>
      <c r="O132" s="37">
        <f>VLOOKUP(B132,[2]分门店合计补差!$A:$D,4,0)</f>
        <v>49.4</v>
      </c>
      <c r="P132" s="37">
        <v>98</v>
      </c>
      <c r="Q132" s="37"/>
      <c r="R132" s="37"/>
      <c r="S132" s="37"/>
      <c r="T132" s="37">
        <f t="shared" si="30"/>
        <v>5890.82</v>
      </c>
      <c r="U132" s="54">
        <f t="shared" ref="U132:U148" si="33">T132/M132</f>
        <v>1.09903358208955</v>
      </c>
      <c r="V132" s="44">
        <v>1000</v>
      </c>
      <c r="W132" s="34"/>
      <c r="X132" s="37">
        <f>VLOOKUP(B132,Sheet1!B:R,17,0)</f>
        <v>8915</v>
      </c>
      <c r="Y132" s="37">
        <f>VLOOKUP(B132,[4]查询时间段分门店销售汇总!$A:$K,10,0)</f>
        <v>3781.24</v>
      </c>
      <c r="Z132" s="55">
        <v>0</v>
      </c>
      <c r="AA132" s="55"/>
      <c r="AB132" s="55"/>
      <c r="AC132" s="55"/>
      <c r="AD132" s="55">
        <f t="shared" ref="AD132:AD148" si="34">Y132+Z132-AA132-AB132-AC132</f>
        <v>3781.24</v>
      </c>
      <c r="AE132" s="55">
        <f t="shared" ref="AE132:AE148" si="35">AD132+T132</f>
        <v>9672.06</v>
      </c>
      <c r="AF132" s="56">
        <f t="shared" ref="AF132:AF148" si="36">AE132/X132</f>
        <v>1.0849197980931</v>
      </c>
      <c r="AG132" s="57">
        <f>VLOOKUP(B132,[5]Sheet1!$A:$D,3,0)</f>
        <v>0.587905070630403</v>
      </c>
      <c r="AH132" s="37" t="str">
        <f>VLOOKUP(B132,[3]Sheet2!$D:$E,2,0)</f>
        <v>骆素花</v>
      </c>
      <c r="AI132" s="37" t="s">
        <v>205</v>
      </c>
    </row>
    <row r="133" s="1" customFormat="1" ht="15" customHeight="1" spans="1:35">
      <c r="A133" s="12">
        <v>131</v>
      </c>
      <c r="B133" s="13">
        <v>104430</v>
      </c>
      <c r="C133" s="20" t="s">
        <v>164</v>
      </c>
      <c r="D133" s="15" t="s">
        <v>115</v>
      </c>
      <c r="E133" s="13" t="s">
        <v>23</v>
      </c>
      <c r="F133" s="13"/>
      <c r="G133" s="13"/>
      <c r="H133" s="17" t="s">
        <v>19</v>
      </c>
      <c r="I133" s="17" t="s">
        <v>206</v>
      </c>
      <c r="J133" s="38">
        <v>5200</v>
      </c>
      <c r="K133" s="36">
        <f t="shared" si="31"/>
        <v>0.253846153846154</v>
      </c>
      <c r="L133" s="37">
        <v>1320</v>
      </c>
      <c r="M133" s="37">
        <f t="shared" si="32"/>
        <v>5280</v>
      </c>
      <c r="N133" s="37">
        <f>VLOOKUP(B133,[1]查询时间段分门店销售汇总!$B:$J,8,0)</f>
        <v>410.23</v>
      </c>
      <c r="O133" s="37">
        <f>VLOOKUP(B133,[2]分门店合计补差!$A:$D,4,0)</f>
        <v>2329.71</v>
      </c>
      <c r="P133" s="37"/>
      <c r="Q133" s="37"/>
      <c r="R133" s="37"/>
      <c r="S133" s="37"/>
      <c r="T133" s="37">
        <f t="shared" si="30"/>
        <v>2739.94</v>
      </c>
      <c r="U133" s="54">
        <f t="shared" si="33"/>
        <v>0.51892803030303</v>
      </c>
      <c r="V133" s="44"/>
      <c r="W133" s="34"/>
      <c r="X133" s="37">
        <f>VLOOKUP(B133,Sheet1!B:R,17,0)</f>
        <v>8838</v>
      </c>
      <c r="Y133" s="37">
        <f>VLOOKUP(B133,[4]查询时间段分门店销售汇总!$A:$K,10,0)</f>
        <v>1009.82</v>
      </c>
      <c r="Z133" s="55">
        <v>981.16</v>
      </c>
      <c r="AA133" s="55"/>
      <c r="AB133" s="55"/>
      <c r="AC133" s="55"/>
      <c r="AD133" s="55">
        <f t="shared" si="34"/>
        <v>1990.98</v>
      </c>
      <c r="AE133" s="55">
        <f t="shared" si="35"/>
        <v>4730.92</v>
      </c>
      <c r="AF133" s="57">
        <f t="shared" si="36"/>
        <v>0.535293052726861</v>
      </c>
      <c r="AG133" s="57">
        <f>VLOOKUP(B133,[5]Sheet1!$A:$D,3,0)</f>
        <v>0.349124877810361</v>
      </c>
      <c r="AH133" s="37" t="str">
        <f>VLOOKUP(B133,[3]Sheet2!$D:$E,2,0)</f>
        <v>冯学勤</v>
      </c>
      <c r="AI133" s="37"/>
    </row>
    <row r="134" s="1" customFormat="1" ht="15" customHeight="1" spans="1:35">
      <c r="A134" s="12">
        <v>132</v>
      </c>
      <c r="B134" s="13">
        <v>52</v>
      </c>
      <c r="C134" s="20" t="s">
        <v>165</v>
      </c>
      <c r="D134" s="15" t="s">
        <v>115</v>
      </c>
      <c r="E134" s="13" t="s">
        <v>71</v>
      </c>
      <c r="F134" s="13"/>
      <c r="G134" s="13"/>
      <c r="H134" s="13" t="s">
        <v>19</v>
      </c>
      <c r="I134" s="17"/>
      <c r="J134" s="38">
        <v>4800</v>
      </c>
      <c r="K134" s="36">
        <f t="shared" si="31"/>
        <v>0.270833333333333</v>
      </c>
      <c r="L134" s="37">
        <v>1300</v>
      </c>
      <c r="M134" s="37">
        <f t="shared" si="32"/>
        <v>5200</v>
      </c>
      <c r="N134" s="37">
        <f>VLOOKUP(B134,[1]查询时间段分门店销售汇总!$B:$J,8,0)</f>
        <v>3803.46</v>
      </c>
      <c r="O134" s="37">
        <f>VLOOKUP(B134,[2]分门店合计补差!$A:$D,4,0)</f>
        <v>0</v>
      </c>
      <c r="P134" s="37"/>
      <c r="Q134" s="37"/>
      <c r="R134" s="37"/>
      <c r="S134" s="37"/>
      <c r="T134" s="37">
        <f t="shared" ref="T134:T148" si="37">N134+O134-P134-Q134-R134+S134</f>
        <v>3803.46</v>
      </c>
      <c r="U134" s="54">
        <f t="shared" si="33"/>
        <v>0.731434615384615</v>
      </c>
      <c r="V134" s="44"/>
      <c r="W134" s="34">
        <v>50</v>
      </c>
      <c r="X134" s="37">
        <f>VLOOKUP(B134,Sheet1!B:R,17,0)</f>
        <v>8404</v>
      </c>
      <c r="Y134" s="37">
        <f>VLOOKUP(B134,[4]查询时间段分门店销售汇总!$A:$K,10,0)</f>
        <v>2213.37</v>
      </c>
      <c r="Z134" s="55">
        <v>160.63</v>
      </c>
      <c r="AA134" s="55"/>
      <c r="AB134" s="55"/>
      <c r="AC134" s="55"/>
      <c r="AD134" s="55">
        <f t="shared" si="34"/>
        <v>2374</v>
      </c>
      <c r="AE134" s="55">
        <f t="shared" si="35"/>
        <v>6177.46</v>
      </c>
      <c r="AF134" s="57">
        <f t="shared" si="36"/>
        <v>0.735061875297477</v>
      </c>
      <c r="AG134" s="57">
        <f>VLOOKUP(B134,[5]Sheet1!$A:$D,3,0)</f>
        <v>0.619613797372584</v>
      </c>
      <c r="AH134" s="37" t="str">
        <f>VLOOKUP(B134,[3]Sheet2!$D:$E,2,0)</f>
        <v>胡建梅</v>
      </c>
      <c r="AI134" s="37"/>
    </row>
    <row r="135" s="1" customFormat="1" ht="15" customHeight="1" spans="1:35">
      <c r="A135" s="12">
        <v>133</v>
      </c>
      <c r="B135" s="13">
        <v>113298</v>
      </c>
      <c r="C135" s="14" t="s">
        <v>166</v>
      </c>
      <c r="D135" s="15" t="s">
        <v>115</v>
      </c>
      <c r="E135" s="13" t="s">
        <v>23</v>
      </c>
      <c r="F135" s="13">
        <v>1000</v>
      </c>
      <c r="G135" s="13">
        <v>23</v>
      </c>
      <c r="H135" s="13" t="s">
        <v>19</v>
      </c>
      <c r="I135" s="17"/>
      <c r="J135" s="38">
        <v>4500</v>
      </c>
      <c r="K135" s="36">
        <f t="shared" si="31"/>
        <v>0.277777777777778</v>
      </c>
      <c r="L135" s="37">
        <v>1250</v>
      </c>
      <c r="M135" s="37">
        <f t="shared" si="32"/>
        <v>5000</v>
      </c>
      <c r="N135" s="37">
        <f>VLOOKUP(B135,[1]查询时间段分门店销售汇总!$B:$J,8,0)</f>
        <v>1462.63</v>
      </c>
      <c r="O135" s="37">
        <f>VLOOKUP(B135,[2]分门店合计补差!$A:$D,4,0)</f>
        <v>253.71</v>
      </c>
      <c r="P135" s="37"/>
      <c r="Q135" s="37"/>
      <c r="R135" s="37"/>
      <c r="S135" s="37"/>
      <c r="T135" s="37">
        <f t="shared" si="37"/>
        <v>1716.34</v>
      </c>
      <c r="U135" s="54">
        <f t="shared" si="33"/>
        <v>0.343268</v>
      </c>
      <c r="V135" s="44"/>
      <c r="W135" s="34">
        <v>50</v>
      </c>
      <c r="X135" s="37">
        <f>VLOOKUP(B135,Sheet1!B:R,17,0)</f>
        <v>8036</v>
      </c>
      <c r="Y135" s="37">
        <f>VLOOKUP(B135,[4]查询时间段分门店销售汇总!$A:$K,10,0)</f>
        <v>597.52</v>
      </c>
      <c r="Z135" s="55">
        <v>735.9</v>
      </c>
      <c r="AA135" s="55"/>
      <c r="AB135" s="55"/>
      <c r="AC135" s="55"/>
      <c r="AD135" s="55">
        <f t="shared" si="34"/>
        <v>1333.42</v>
      </c>
      <c r="AE135" s="55">
        <f t="shared" si="35"/>
        <v>3049.76</v>
      </c>
      <c r="AF135" s="57">
        <f t="shared" si="36"/>
        <v>0.379512195121951</v>
      </c>
      <c r="AG135" s="57">
        <f>VLOOKUP(B135,[5]Sheet1!$A:$D,3,0)</f>
        <v>0.352600964034112</v>
      </c>
      <c r="AH135" s="37" t="str">
        <f>VLOOKUP(B135,[3]Sheet2!$D:$E,2,0)</f>
        <v>覃朱冯</v>
      </c>
      <c r="AI135" s="37"/>
    </row>
    <row r="136" s="1" customFormat="1" ht="15" customHeight="1" spans="1:35">
      <c r="A136" s="12">
        <v>134</v>
      </c>
      <c r="B136" s="13">
        <v>106568</v>
      </c>
      <c r="C136" s="14" t="s">
        <v>167</v>
      </c>
      <c r="D136" s="15" t="s">
        <v>115</v>
      </c>
      <c r="E136" s="13" t="s">
        <v>23</v>
      </c>
      <c r="F136" s="13"/>
      <c r="G136" s="13"/>
      <c r="H136" s="13" t="s">
        <v>19</v>
      </c>
      <c r="I136" s="17" t="s">
        <v>206</v>
      </c>
      <c r="J136" s="38">
        <v>4800</v>
      </c>
      <c r="K136" s="36">
        <f t="shared" si="31"/>
        <v>0.254166666666667</v>
      </c>
      <c r="L136" s="37">
        <v>1220</v>
      </c>
      <c r="M136" s="37">
        <f t="shared" si="32"/>
        <v>4880</v>
      </c>
      <c r="N136" s="37">
        <f>VLOOKUP(B136,[1]查询时间段分门店销售汇总!$B:$J,8,0)</f>
        <v>3437.41</v>
      </c>
      <c r="O136" s="37">
        <f>VLOOKUP(B136,[2]分门店合计补差!$A:$D,4,0)</f>
        <v>0</v>
      </c>
      <c r="P136" s="37"/>
      <c r="Q136" s="37"/>
      <c r="R136" s="37"/>
      <c r="S136" s="37"/>
      <c r="T136" s="37">
        <f t="shared" si="37"/>
        <v>3437.41</v>
      </c>
      <c r="U136" s="54">
        <f t="shared" si="33"/>
        <v>0.704387295081967</v>
      </c>
      <c r="V136" s="44"/>
      <c r="W136" s="34"/>
      <c r="X136" s="37">
        <f>VLOOKUP(B136,Sheet1!B:R,17,0)</f>
        <v>7820</v>
      </c>
      <c r="Y136" s="37">
        <f>VLOOKUP(B136,[4]查询时间段分门店销售汇总!$A:$K,10,0)</f>
        <v>1283.97</v>
      </c>
      <c r="Z136" s="55">
        <v>1278.57</v>
      </c>
      <c r="AA136" s="55"/>
      <c r="AB136" s="55"/>
      <c r="AC136" s="55"/>
      <c r="AD136" s="55">
        <f t="shared" si="34"/>
        <v>2562.54</v>
      </c>
      <c r="AE136" s="55">
        <f t="shared" si="35"/>
        <v>5999.95</v>
      </c>
      <c r="AF136" s="57">
        <f t="shared" si="36"/>
        <v>0.767257033248082</v>
      </c>
      <c r="AG136" s="57">
        <f>VLOOKUP(B136,[5]Sheet1!$A:$D,3,0)</f>
        <v>0.457975874220656</v>
      </c>
      <c r="AH136" s="37" t="str">
        <f>VLOOKUP(B136,[3]Sheet2!$D:$E,2,0)</f>
        <v>黎凤</v>
      </c>
      <c r="AI136" s="37"/>
    </row>
    <row r="137" s="1" customFormat="1" ht="15" customHeight="1" spans="1:35">
      <c r="A137" s="12">
        <v>135</v>
      </c>
      <c r="B137" s="13">
        <v>752</v>
      </c>
      <c r="C137" s="14" t="s">
        <v>168</v>
      </c>
      <c r="D137" s="15" t="s">
        <v>115</v>
      </c>
      <c r="E137" s="13" t="s">
        <v>27</v>
      </c>
      <c r="F137" s="13"/>
      <c r="G137" s="13"/>
      <c r="H137" s="13" t="s">
        <v>19</v>
      </c>
      <c r="I137" s="17" t="s">
        <v>206</v>
      </c>
      <c r="J137" s="38">
        <v>5500</v>
      </c>
      <c r="K137" s="36">
        <f t="shared" si="31"/>
        <v>0.227272727272727</v>
      </c>
      <c r="L137" s="37">
        <v>1250</v>
      </c>
      <c r="M137" s="37">
        <f t="shared" si="32"/>
        <v>5000</v>
      </c>
      <c r="N137" s="37">
        <f>VLOOKUP(B137,[1]查询时间段分门店销售汇总!$B:$J,8,0)</f>
        <v>2922.34</v>
      </c>
      <c r="O137" s="37">
        <f>VLOOKUP(B137,[2]分门店合计补差!$A:$D,4,0)</f>
        <v>1.91</v>
      </c>
      <c r="P137" s="37"/>
      <c r="Q137" s="37"/>
      <c r="R137" s="37"/>
      <c r="S137" s="37">
        <v>142.99</v>
      </c>
      <c r="T137" s="37">
        <f t="shared" si="37"/>
        <v>3067.24</v>
      </c>
      <c r="U137" s="54">
        <f t="shared" si="33"/>
        <v>0.613448</v>
      </c>
      <c r="V137" s="44"/>
      <c r="W137" s="34"/>
      <c r="X137" s="37">
        <f>VLOOKUP(B137,Sheet1!B:R,17,0)</f>
        <v>8300</v>
      </c>
      <c r="Y137" s="37">
        <f>VLOOKUP(B137,[4]查询时间段分门店销售汇总!$A:$K,10,0)</f>
        <v>1421.65</v>
      </c>
      <c r="Z137" s="55">
        <v>0</v>
      </c>
      <c r="AA137" s="55"/>
      <c r="AB137" s="55"/>
      <c r="AC137" s="55"/>
      <c r="AD137" s="55">
        <f t="shared" si="34"/>
        <v>1421.65</v>
      </c>
      <c r="AE137" s="55">
        <f t="shared" si="35"/>
        <v>4488.89</v>
      </c>
      <c r="AF137" s="57">
        <f t="shared" si="36"/>
        <v>0.540830120481928</v>
      </c>
      <c r="AG137" s="57">
        <f>VLOOKUP(B137,[5]Sheet1!$A:$D,3,0)</f>
        <v>0.3378985332368</v>
      </c>
      <c r="AH137" s="37" t="str">
        <f>VLOOKUP(B137,[3]Sheet2!$D:$E,2,0)</f>
        <v>王旭萍</v>
      </c>
      <c r="AI137" s="37"/>
    </row>
    <row r="138" s="1" customFormat="1" ht="15" customHeight="1" spans="1:35">
      <c r="A138" s="12">
        <v>136</v>
      </c>
      <c r="B138" s="13">
        <v>122686</v>
      </c>
      <c r="C138" s="14" t="s">
        <v>169</v>
      </c>
      <c r="D138" s="15" t="s">
        <v>115</v>
      </c>
      <c r="E138" s="13" t="s">
        <v>33</v>
      </c>
      <c r="F138" s="13"/>
      <c r="G138" s="13"/>
      <c r="H138" s="13" t="s">
        <v>19</v>
      </c>
      <c r="I138" s="17"/>
      <c r="J138" s="38">
        <v>4500</v>
      </c>
      <c r="K138" s="36">
        <f t="shared" si="31"/>
        <v>0.263555555555556</v>
      </c>
      <c r="L138" s="37">
        <v>1186</v>
      </c>
      <c r="M138" s="37">
        <f t="shared" si="32"/>
        <v>4744</v>
      </c>
      <c r="N138" s="37">
        <f>VLOOKUP(B138,[1]查询时间段分门店销售汇总!$B:$J,8,0)</f>
        <v>3225.54</v>
      </c>
      <c r="O138" s="37">
        <v>0</v>
      </c>
      <c r="P138" s="37"/>
      <c r="Q138" s="37"/>
      <c r="R138" s="37"/>
      <c r="S138" s="37"/>
      <c r="T138" s="37">
        <f t="shared" si="37"/>
        <v>3225.54</v>
      </c>
      <c r="U138" s="54">
        <f t="shared" si="33"/>
        <v>0.679919898819561</v>
      </c>
      <c r="V138" s="44"/>
      <c r="W138" s="34">
        <v>50</v>
      </c>
      <c r="X138" s="37">
        <f>VLOOKUP(B138,Sheet1!B:R,17,0)</f>
        <v>7864</v>
      </c>
      <c r="Y138" s="37">
        <f>VLOOKUP(B138,[4]查询时间段分门店销售汇总!$A:$K,10,0)</f>
        <v>2012.64</v>
      </c>
      <c r="Z138" s="55">
        <v>0</v>
      </c>
      <c r="AA138" s="55"/>
      <c r="AB138" s="55"/>
      <c r="AC138" s="55"/>
      <c r="AD138" s="55">
        <f t="shared" si="34"/>
        <v>2012.64</v>
      </c>
      <c r="AE138" s="55">
        <f t="shared" si="35"/>
        <v>5238.18</v>
      </c>
      <c r="AF138" s="57">
        <f t="shared" si="36"/>
        <v>0.666096134282808</v>
      </c>
      <c r="AG138" s="57">
        <f>VLOOKUP(B138,[5]Sheet1!$A:$D,3,0)</f>
        <v>0.656077553697959</v>
      </c>
      <c r="AH138" s="37" t="str">
        <f>VLOOKUP(B138,[3]Sheet2!$D:$E,2,0)</f>
        <v>杨丽</v>
      </c>
      <c r="AI138" s="37"/>
    </row>
    <row r="139" s="1" customFormat="1" ht="15" customHeight="1" spans="1:35">
      <c r="A139" s="12">
        <v>137</v>
      </c>
      <c r="B139" s="12">
        <v>128640</v>
      </c>
      <c r="C139" s="43" t="s">
        <v>170</v>
      </c>
      <c r="D139" s="15" t="s">
        <v>115</v>
      </c>
      <c r="E139" s="13" t="s">
        <v>27</v>
      </c>
      <c r="F139" s="13"/>
      <c r="G139" s="13"/>
      <c r="H139" s="17" t="s">
        <v>19</v>
      </c>
      <c r="I139" s="17"/>
      <c r="J139" s="38">
        <v>4500</v>
      </c>
      <c r="K139" s="36">
        <f t="shared" si="31"/>
        <v>0.255555555555556</v>
      </c>
      <c r="L139" s="37">
        <v>1150</v>
      </c>
      <c r="M139" s="37">
        <f t="shared" si="32"/>
        <v>4600</v>
      </c>
      <c r="N139" s="37">
        <f>VLOOKUP(B139,[1]查询时间段分门店销售汇总!$B:$J,8,0)</f>
        <v>3452.48</v>
      </c>
      <c r="O139" s="37">
        <v>0</v>
      </c>
      <c r="P139" s="37"/>
      <c r="Q139" s="37"/>
      <c r="R139" s="37"/>
      <c r="S139" s="37"/>
      <c r="T139" s="37">
        <f t="shared" si="37"/>
        <v>3452.48</v>
      </c>
      <c r="U139" s="54">
        <f t="shared" si="33"/>
        <v>0.750539130434783</v>
      </c>
      <c r="V139" s="44"/>
      <c r="W139" s="34">
        <v>50</v>
      </c>
      <c r="X139" s="37">
        <f>VLOOKUP(B139,Sheet1!B:R,17,0)</f>
        <v>7720</v>
      </c>
      <c r="Y139" s="37">
        <f>VLOOKUP(B139,[4]查询时间段分门店销售汇总!$A:$K,10,0)</f>
        <v>1878.63</v>
      </c>
      <c r="Z139" s="55">
        <v>0</v>
      </c>
      <c r="AA139" s="55"/>
      <c r="AB139" s="55"/>
      <c r="AC139" s="55"/>
      <c r="AD139" s="55">
        <f t="shared" si="34"/>
        <v>1878.63</v>
      </c>
      <c r="AE139" s="55">
        <f t="shared" si="35"/>
        <v>5331.11</v>
      </c>
      <c r="AF139" s="57">
        <f t="shared" si="36"/>
        <v>0.69055829015544</v>
      </c>
      <c r="AG139" s="57">
        <f>VLOOKUP(B139,[5]Sheet1!$A:$D,3,0)</f>
        <v>0.552661290322581</v>
      </c>
      <c r="AH139" s="37" t="str">
        <f>VLOOKUP(B139,[3]Sheet2!$D:$E,2,0)</f>
        <v>余晓凤</v>
      </c>
      <c r="AI139" s="37"/>
    </row>
    <row r="140" s="1" customFormat="1" ht="15" customHeight="1" spans="1:35">
      <c r="A140" s="12">
        <v>138</v>
      </c>
      <c r="B140" s="13">
        <v>115971</v>
      </c>
      <c r="C140" s="14" t="s">
        <v>171</v>
      </c>
      <c r="D140" s="15" t="s">
        <v>115</v>
      </c>
      <c r="E140" s="13" t="s">
        <v>23</v>
      </c>
      <c r="F140" s="13"/>
      <c r="G140" s="13"/>
      <c r="H140" s="13" t="s">
        <v>19</v>
      </c>
      <c r="I140" s="17" t="s">
        <v>206</v>
      </c>
      <c r="J140" s="38">
        <v>4500</v>
      </c>
      <c r="K140" s="36">
        <f t="shared" si="31"/>
        <v>0.253333333333333</v>
      </c>
      <c r="L140" s="37">
        <v>1140</v>
      </c>
      <c r="M140" s="37">
        <f t="shared" si="32"/>
        <v>4560</v>
      </c>
      <c r="N140" s="37">
        <f>VLOOKUP(B140,[1]查询时间段分门店销售汇总!$B:$J,8,0)</f>
        <v>2796.83</v>
      </c>
      <c r="O140" s="37">
        <f>VLOOKUP(B140,[2]分门店合计补差!$A:$D,4,0)</f>
        <v>0</v>
      </c>
      <c r="P140" s="37"/>
      <c r="Q140" s="37"/>
      <c r="R140" s="37"/>
      <c r="S140" s="37"/>
      <c r="T140" s="37">
        <f t="shared" si="37"/>
        <v>2796.83</v>
      </c>
      <c r="U140" s="54">
        <f t="shared" si="33"/>
        <v>0.613339912280702</v>
      </c>
      <c r="V140" s="44"/>
      <c r="W140" s="34"/>
      <c r="X140" s="37">
        <f>VLOOKUP(B140,Sheet1!B:R,17,0)</f>
        <v>7680</v>
      </c>
      <c r="Y140" s="37">
        <f>VLOOKUP(B140,[4]查询时间段分门店销售汇总!$A:$K,10,0)</f>
        <v>923.38</v>
      </c>
      <c r="Z140" s="55">
        <v>315.355</v>
      </c>
      <c r="AA140" s="55"/>
      <c r="AB140" s="55"/>
      <c r="AC140" s="55"/>
      <c r="AD140" s="55">
        <f t="shared" si="34"/>
        <v>1238.735</v>
      </c>
      <c r="AE140" s="55">
        <f t="shared" si="35"/>
        <v>4035.565</v>
      </c>
      <c r="AF140" s="57">
        <f t="shared" si="36"/>
        <v>0.525464192708333</v>
      </c>
      <c r="AG140" s="57">
        <f>VLOOKUP(B140,[5]Sheet1!$A:$D,3,0)</f>
        <v>0.488537209960385</v>
      </c>
      <c r="AH140" s="37" t="str">
        <f>VLOOKUP(B140,[3]Sheet2!$D:$E,2,0)</f>
        <v>唐小雪</v>
      </c>
      <c r="AI140" s="37"/>
    </row>
    <row r="141" s="1" customFormat="1" ht="15" customHeight="1" spans="1:35">
      <c r="A141" s="12">
        <v>139</v>
      </c>
      <c r="B141" s="13">
        <v>117637</v>
      </c>
      <c r="C141" s="14" t="s">
        <v>172</v>
      </c>
      <c r="D141" s="15" t="s">
        <v>115</v>
      </c>
      <c r="E141" s="13" t="s">
        <v>33</v>
      </c>
      <c r="F141" s="13"/>
      <c r="G141" s="13"/>
      <c r="H141" s="17" t="s">
        <v>19</v>
      </c>
      <c r="I141" s="17"/>
      <c r="J141" s="38">
        <v>4700</v>
      </c>
      <c r="K141" s="36">
        <f t="shared" si="31"/>
        <v>0.23931914893617</v>
      </c>
      <c r="L141" s="37">
        <v>1124.8</v>
      </c>
      <c r="M141" s="37">
        <f t="shared" si="32"/>
        <v>4499.2</v>
      </c>
      <c r="N141" s="37">
        <f>VLOOKUP(B141,[1]查询时间段分门店销售汇总!$B:$J,8,0)</f>
        <v>2814.18</v>
      </c>
      <c r="O141" s="37">
        <f>VLOOKUP(B141,[2]分门店合计补差!$A:$D,4,0)</f>
        <v>22.2</v>
      </c>
      <c r="P141" s="37"/>
      <c r="Q141" s="37"/>
      <c r="R141" s="37"/>
      <c r="S141" s="37"/>
      <c r="T141" s="37">
        <f t="shared" si="37"/>
        <v>2836.38</v>
      </c>
      <c r="U141" s="54">
        <f t="shared" si="33"/>
        <v>0.630418741109531</v>
      </c>
      <c r="V141" s="44"/>
      <c r="W141" s="34">
        <v>50</v>
      </c>
      <c r="X141" s="37">
        <f>VLOOKUP(B141,Sheet1!B:R,17,0)</f>
        <v>7703.2</v>
      </c>
      <c r="Y141" s="37">
        <f>VLOOKUP(B141,[4]查询时间段分门店销售汇总!$A:$K,10,0)</f>
        <v>2380.76</v>
      </c>
      <c r="Z141" s="55">
        <v>0</v>
      </c>
      <c r="AA141" s="55"/>
      <c r="AB141" s="55"/>
      <c r="AC141" s="55"/>
      <c r="AD141" s="55">
        <f t="shared" si="34"/>
        <v>2380.76</v>
      </c>
      <c r="AE141" s="55">
        <f t="shared" si="35"/>
        <v>5217.14</v>
      </c>
      <c r="AF141" s="57">
        <f t="shared" si="36"/>
        <v>0.677269186831447</v>
      </c>
      <c r="AG141" s="57">
        <f>VLOOKUP(B141,[5]Sheet1!$A:$D,3,0)</f>
        <v>0.437845294360574</v>
      </c>
      <c r="AH141" s="37" t="str">
        <f>VLOOKUP(B141,[3]Sheet2!$D:$E,2,0)</f>
        <v>叶程</v>
      </c>
      <c r="AI141" s="37"/>
    </row>
    <row r="142" s="1" customFormat="1" ht="25" customHeight="1" spans="1:35">
      <c r="A142" s="12">
        <v>140</v>
      </c>
      <c r="B142" s="40">
        <v>143253</v>
      </c>
      <c r="C142" s="20" t="s">
        <v>173</v>
      </c>
      <c r="D142" s="15" t="s">
        <v>115</v>
      </c>
      <c r="E142" s="13" t="s">
        <v>23</v>
      </c>
      <c r="F142" s="13">
        <v>1000</v>
      </c>
      <c r="G142" s="13">
        <v>24</v>
      </c>
      <c r="H142" s="13" t="s">
        <v>19</v>
      </c>
      <c r="I142" s="17" t="s">
        <v>207</v>
      </c>
      <c r="J142" s="38">
        <v>5500</v>
      </c>
      <c r="K142" s="36">
        <f t="shared" si="31"/>
        <v>0.209090909090909</v>
      </c>
      <c r="L142" s="37">
        <v>1150</v>
      </c>
      <c r="M142" s="37">
        <f t="shared" si="32"/>
        <v>4600</v>
      </c>
      <c r="N142" s="37">
        <f>VLOOKUP(B142,[1]查询时间段分门店销售汇总!$B:$J,8,0)</f>
        <v>2929.73</v>
      </c>
      <c r="O142" s="37">
        <v>0</v>
      </c>
      <c r="P142" s="37"/>
      <c r="Q142" s="37"/>
      <c r="R142" s="37"/>
      <c r="S142" s="37"/>
      <c r="T142" s="37">
        <f t="shared" si="37"/>
        <v>2929.73</v>
      </c>
      <c r="U142" s="54">
        <f t="shared" si="33"/>
        <v>0.636897826086957</v>
      </c>
      <c r="V142" s="44"/>
      <c r="W142" s="34"/>
      <c r="X142" s="37">
        <f>VLOOKUP(B142,Sheet1!B:R,17,0)</f>
        <v>7900</v>
      </c>
      <c r="Y142" s="37">
        <f>VLOOKUP(B142,[4]查询时间段分门店销售汇总!$A:$K,10,0)</f>
        <v>1941.75</v>
      </c>
      <c r="Z142" s="55">
        <v>0</v>
      </c>
      <c r="AA142" s="55"/>
      <c r="AB142" s="55"/>
      <c r="AC142" s="55"/>
      <c r="AD142" s="55">
        <f t="shared" si="34"/>
        <v>1941.75</v>
      </c>
      <c r="AE142" s="55">
        <f t="shared" si="35"/>
        <v>4871.48</v>
      </c>
      <c r="AF142" s="57">
        <f t="shared" si="36"/>
        <v>0.616643037974683</v>
      </c>
      <c r="AG142" s="57">
        <f>VLOOKUP(B142,[5]Sheet1!$A:$D,3,0)</f>
        <v>0.465816589861751</v>
      </c>
      <c r="AH142" s="37" t="str">
        <f>VLOOKUP(B142,[3]Sheet2!$D:$E,2,0)</f>
        <v>吴新异</v>
      </c>
      <c r="AI142" s="37"/>
    </row>
    <row r="143" s="1" customFormat="1" ht="27" customHeight="1" spans="1:35">
      <c r="A143" s="12">
        <v>141</v>
      </c>
      <c r="B143" s="40">
        <v>298747</v>
      </c>
      <c r="C143" s="20" t="s">
        <v>174</v>
      </c>
      <c r="D143" s="15" t="s">
        <v>115</v>
      </c>
      <c r="E143" s="13" t="s">
        <v>27</v>
      </c>
      <c r="F143" s="13"/>
      <c r="G143" s="13"/>
      <c r="H143" s="17" t="s">
        <v>19</v>
      </c>
      <c r="I143" s="17" t="s">
        <v>207</v>
      </c>
      <c r="J143" s="38">
        <v>4800</v>
      </c>
      <c r="K143" s="36">
        <f t="shared" si="31"/>
        <v>0.217708333333333</v>
      </c>
      <c r="L143" s="37">
        <v>1045</v>
      </c>
      <c r="M143" s="37">
        <f t="shared" si="32"/>
        <v>4180</v>
      </c>
      <c r="N143" s="37">
        <f>VLOOKUP(B143,[1]查询时间段分门店销售汇总!$B:$J,8,0)</f>
        <v>2077.33</v>
      </c>
      <c r="O143" s="37">
        <v>0</v>
      </c>
      <c r="P143" s="37"/>
      <c r="Q143" s="37"/>
      <c r="R143" s="37"/>
      <c r="S143" s="37"/>
      <c r="T143" s="37">
        <f t="shared" si="37"/>
        <v>2077.33</v>
      </c>
      <c r="U143" s="54">
        <f t="shared" si="33"/>
        <v>0.496968899521531</v>
      </c>
      <c r="V143" s="44"/>
      <c r="W143" s="34"/>
      <c r="X143" s="37">
        <f>VLOOKUP(B143,Sheet1!B:R,17,0)</f>
        <v>7120</v>
      </c>
      <c r="Y143" s="37">
        <f>VLOOKUP(B143,[4]查询时间段分门店销售汇总!$A:$K,10,0)</f>
        <v>1500.97</v>
      </c>
      <c r="Z143" s="55">
        <v>0</v>
      </c>
      <c r="AA143" s="55"/>
      <c r="AB143" s="55"/>
      <c r="AC143" s="55"/>
      <c r="AD143" s="55">
        <f t="shared" si="34"/>
        <v>1500.97</v>
      </c>
      <c r="AE143" s="55">
        <f t="shared" si="35"/>
        <v>3578.3</v>
      </c>
      <c r="AF143" s="57">
        <f t="shared" si="36"/>
        <v>0.502570224719101</v>
      </c>
      <c r="AG143" s="57">
        <f>VLOOKUP(B143,[5]Sheet1!$A:$D,3,0)</f>
        <v>0.419548716260698</v>
      </c>
      <c r="AH143" s="37" t="str">
        <f>VLOOKUP(B143,[3]Sheet2!$D:$E,2,0)</f>
        <v>龚正红</v>
      </c>
      <c r="AI143" s="37"/>
    </row>
    <row r="144" s="1" customFormat="1" ht="27" spans="1:35">
      <c r="A144" s="12">
        <v>142</v>
      </c>
      <c r="B144" s="37">
        <v>301263</v>
      </c>
      <c r="C144" s="44" t="s">
        <v>175</v>
      </c>
      <c r="D144" s="15" t="s">
        <v>115</v>
      </c>
      <c r="E144" s="13" t="s">
        <v>23</v>
      </c>
      <c r="F144" s="13"/>
      <c r="G144" s="13"/>
      <c r="H144" s="13" t="s">
        <v>19</v>
      </c>
      <c r="I144" s="17" t="s">
        <v>207</v>
      </c>
      <c r="J144" s="38">
        <v>4500</v>
      </c>
      <c r="K144" s="36">
        <f t="shared" si="31"/>
        <v>0.211111111111111</v>
      </c>
      <c r="L144" s="37">
        <v>950</v>
      </c>
      <c r="M144" s="37">
        <f t="shared" si="32"/>
        <v>3800</v>
      </c>
      <c r="N144" s="37">
        <f>VLOOKUP(B144,[1]查询时间段分门店销售汇总!$B:$J,8,0)</f>
        <v>1560.31</v>
      </c>
      <c r="O144" s="37">
        <v>0</v>
      </c>
      <c r="P144" s="37"/>
      <c r="Q144" s="37"/>
      <c r="R144" s="37"/>
      <c r="S144" s="37"/>
      <c r="T144" s="37">
        <f t="shared" si="37"/>
        <v>1560.31</v>
      </c>
      <c r="U144" s="54">
        <f t="shared" si="33"/>
        <v>0.410607894736842</v>
      </c>
      <c r="V144" s="44"/>
      <c r="W144" s="34"/>
      <c r="X144" s="37">
        <f>VLOOKUP(B144,Sheet1!B:R,17,0)</f>
        <v>6350</v>
      </c>
      <c r="Y144" s="37">
        <f>VLOOKUP(B144,[4]查询时间段分门店销售汇总!$A:$K,10,0)</f>
        <v>1401.81</v>
      </c>
      <c r="Z144" s="55">
        <v>0</v>
      </c>
      <c r="AA144" s="55"/>
      <c r="AB144" s="55"/>
      <c r="AC144" s="55"/>
      <c r="AD144" s="55">
        <f t="shared" si="34"/>
        <v>1401.81</v>
      </c>
      <c r="AE144" s="55">
        <f t="shared" si="35"/>
        <v>2962.12</v>
      </c>
      <c r="AF144" s="57">
        <f t="shared" si="36"/>
        <v>0.466475590551181</v>
      </c>
      <c r="AG144" s="57">
        <f>VLOOKUP(B144,[5]Sheet1!$A:$D,3,0)</f>
        <v>0.401298771121352</v>
      </c>
      <c r="AH144" s="37" t="str">
        <f>VLOOKUP(B144,[3]Sheet2!$D:$E,2,0)</f>
        <v>鲁霞</v>
      </c>
      <c r="AI144" s="37"/>
    </row>
    <row r="145" s="1" customFormat="1" spans="1:35">
      <c r="A145" s="12">
        <v>143</v>
      </c>
      <c r="B145" s="13">
        <v>118758</v>
      </c>
      <c r="C145" s="20" t="s">
        <v>176</v>
      </c>
      <c r="D145" s="15" t="s">
        <v>115</v>
      </c>
      <c r="E145" s="13" t="s">
        <v>44</v>
      </c>
      <c r="F145" s="13"/>
      <c r="G145" s="13"/>
      <c r="H145" s="13" t="s">
        <v>19</v>
      </c>
      <c r="I145" s="17" t="s">
        <v>206</v>
      </c>
      <c r="J145" s="38">
        <v>4500</v>
      </c>
      <c r="K145" s="36">
        <f t="shared" si="31"/>
        <v>0.211111111111111</v>
      </c>
      <c r="L145" s="37">
        <v>950</v>
      </c>
      <c r="M145" s="37">
        <f t="shared" si="32"/>
        <v>3800</v>
      </c>
      <c r="N145" s="37">
        <f>VLOOKUP(B145,[1]查询时间段分门店销售汇总!$B:$J,8,0)</f>
        <v>2924.75</v>
      </c>
      <c r="O145" s="37">
        <v>0</v>
      </c>
      <c r="P145" s="37"/>
      <c r="Q145" s="37"/>
      <c r="R145" s="37"/>
      <c r="S145" s="37"/>
      <c r="T145" s="37">
        <f t="shared" si="37"/>
        <v>2924.75</v>
      </c>
      <c r="U145" s="54">
        <f t="shared" si="33"/>
        <v>0.769671052631579</v>
      </c>
      <c r="V145" s="44"/>
      <c r="W145" s="34"/>
      <c r="X145" s="37">
        <f>VLOOKUP(B145,Sheet1!B:R,17,0)</f>
        <v>6350</v>
      </c>
      <c r="Y145" s="37">
        <f>VLOOKUP(B145,[4]查询时间段分门店销售汇总!$A:$K,10,0)</f>
        <v>1995.27</v>
      </c>
      <c r="Z145" s="55">
        <v>0</v>
      </c>
      <c r="AA145" s="55"/>
      <c r="AB145" s="55"/>
      <c r="AC145" s="55"/>
      <c r="AD145" s="55">
        <f t="shared" si="34"/>
        <v>1995.27</v>
      </c>
      <c r="AE145" s="55">
        <f t="shared" si="35"/>
        <v>4920.02</v>
      </c>
      <c r="AF145" s="57">
        <f t="shared" si="36"/>
        <v>0.774806299212598</v>
      </c>
      <c r="AG145" s="57">
        <f>VLOOKUP(B145,[5]Sheet1!$A:$D,3,0)</f>
        <v>0.442361191320848</v>
      </c>
      <c r="AH145" s="37" t="str">
        <f>VLOOKUP(B145,[3]Sheet2!$D:$E,2,0)</f>
        <v>张春丽</v>
      </c>
      <c r="AI145" s="37"/>
    </row>
    <row r="146" s="1" customFormat="1" spans="1:35">
      <c r="A146" s="12">
        <v>144</v>
      </c>
      <c r="B146" s="37">
        <v>116773</v>
      </c>
      <c r="C146" s="44" t="s">
        <v>177</v>
      </c>
      <c r="D146" s="15" t="s">
        <v>115</v>
      </c>
      <c r="E146" s="13" t="s">
        <v>18</v>
      </c>
      <c r="F146" s="13"/>
      <c r="G146" s="13"/>
      <c r="H146" s="13" t="s">
        <v>19</v>
      </c>
      <c r="I146" s="17" t="s">
        <v>208</v>
      </c>
      <c r="J146" s="38">
        <v>3500</v>
      </c>
      <c r="K146" s="36">
        <f t="shared" si="31"/>
        <v>0.271428571428571</v>
      </c>
      <c r="L146" s="37">
        <v>950</v>
      </c>
      <c r="M146" s="37">
        <f t="shared" si="32"/>
        <v>3800</v>
      </c>
      <c r="N146" s="37">
        <f>VLOOKUP(B146,[1]查询时间段分门店销售汇总!$B:$J,8,0)</f>
        <v>1998.65</v>
      </c>
      <c r="O146" s="37">
        <v>0</v>
      </c>
      <c r="P146" s="37"/>
      <c r="Q146" s="37"/>
      <c r="R146" s="37"/>
      <c r="S146" s="37"/>
      <c r="T146" s="37">
        <f t="shared" si="37"/>
        <v>1998.65</v>
      </c>
      <c r="U146" s="54">
        <f t="shared" si="33"/>
        <v>0.525960526315789</v>
      </c>
      <c r="V146" s="44"/>
      <c r="W146" s="34"/>
      <c r="X146" s="37">
        <f>VLOOKUP(B146,Sheet1!B:R,17,0)</f>
        <v>6350</v>
      </c>
      <c r="Y146" s="37">
        <f>VLOOKUP(B146,[4]查询时间段分门店销售汇总!$A:$K,10,0)</f>
        <v>1366.52</v>
      </c>
      <c r="Z146" s="55">
        <v>0</v>
      </c>
      <c r="AA146" s="55"/>
      <c r="AB146" s="55"/>
      <c r="AC146" s="55"/>
      <c r="AD146" s="55">
        <f t="shared" si="34"/>
        <v>1366.52</v>
      </c>
      <c r="AE146" s="55">
        <f t="shared" si="35"/>
        <v>3365.17</v>
      </c>
      <c r="AF146" s="57">
        <f t="shared" si="36"/>
        <v>0.529948031496063</v>
      </c>
      <c r="AG146" s="57">
        <f>VLOOKUP(B146,[5]Sheet1!$A:$D,3,0)</f>
        <v>0.734705548387097</v>
      </c>
      <c r="AH146" s="37" t="str">
        <f>VLOOKUP(B146,[3]Sheet2!$D:$E,2,0)</f>
        <v>唐丹</v>
      </c>
      <c r="AI146" s="37"/>
    </row>
    <row r="147" s="1" customFormat="1" ht="15" customHeight="1" spans="1:35">
      <c r="A147" s="12">
        <v>145</v>
      </c>
      <c r="B147" s="37">
        <v>302867</v>
      </c>
      <c r="C147" s="44" t="s">
        <v>179</v>
      </c>
      <c r="D147" s="15" t="s">
        <v>115</v>
      </c>
      <c r="E147" s="13" t="s">
        <v>44</v>
      </c>
      <c r="F147" s="13"/>
      <c r="G147" s="13"/>
      <c r="H147" s="17" t="s">
        <v>19</v>
      </c>
      <c r="I147" s="17" t="s">
        <v>208</v>
      </c>
      <c r="J147" s="38">
        <v>3500</v>
      </c>
      <c r="K147" s="36">
        <f t="shared" si="31"/>
        <v>0.271428571428571</v>
      </c>
      <c r="L147" s="37">
        <v>950</v>
      </c>
      <c r="M147" s="37">
        <f t="shared" si="32"/>
        <v>3800</v>
      </c>
      <c r="N147" s="37">
        <f>VLOOKUP(B147,[1]查询时间段分门店销售汇总!$B:$J,8,0)</f>
        <v>2250.29</v>
      </c>
      <c r="O147" s="37">
        <v>0</v>
      </c>
      <c r="P147" s="37"/>
      <c r="Q147" s="37"/>
      <c r="R147" s="37"/>
      <c r="S147" s="37"/>
      <c r="T147" s="37">
        <f t="shared" si="37"/>
        <v>2250.29</v>
      </c>
      <c r="U147" s="54">
        <f t="shared" si="33"/>
        <v>0.592181578947368</v>
      </c>
      <c r="V147" s="44"/>
      <c r="W147" s="34"/>
      <c r="X147" s="37">
        <f>VLOOKUP(B147,Sheet1!B:R,17,0)</f>
        <v>6350</v>
      </c>
      <c r="Y147" s="37">
        <f>VLOOKUP(B147,[4]查询时间段分门店销售汇总!$A:$K,10,0)</f>
        <v>1652.02</v>
      </c>
      <c r="Z147" s="55">
        <v>0</v>
      </c>
      <c r="AA147" s="55"/>
      <c r="AB147" s="55"/>
      <c r="AC147" s="55"/>
      <c r="AD147" s="55">
        <f t="shared" si="34"/>
        <v>1652.02</v>
      </c>
      <c r="AE147" s="55">
        <f t="shared" si="35"/>
        <v>3902.31</v>
      </c>
      <c r="AF147" s="57">
        <f t="shared" si="36"/>
        <v>0.614537007874016</v>
      </c>
      <c r="AG147" s="57">
        <f>VLOOKUP(B147,[5]Sheet1!$A:$D,3,0)</f>
        <v>0.549139296187683</v>
      </c>
      <c r="AH147" s="37" t="str">
        <f>VLOOKUP(B147,[3]Sheet2!$D:$E,2,0)</f>
        <v>罗丹</v>
      </c>
      <c r="AI147" s="37"/>
    </row>
    <row r="148" s="1" customFormat="1" spans="1:35">
      <c r="A148" s="12">
        <v>146</v>
      </c>
      <c r="B148" s="13">
        <v>339</v>
      </c>
      <c r="C148" s="20" t="s">
        <v>180</v>
      </c>
      <c r="D148" s="15" t="s">
        <v>115</v>
      </c>
      <c r="E148" s="13" t="s">
        <v>27</v>
      </c>
      <c r="F148" s="13"/>
      <c r="G148" s="13"/>
      <c r="H148" s="13" t="s">
        <v>19</v>
      </c>
      <c r="I148" s="17" t="s">
        <v>208</v>
      </c>
      <c r="J148" s="38">
        <v>3000</v>
      </c>
      <c r="K148" s="36">
        <f t="shared" si="31"/>
        <v>0.233333333333333</v>
      </c>
      <c r="L148" s="37">
        <v>700</v>
      </c>
      <c r="M148" s="37">
        <f t="shared" si="32"/>
        <v>2800</v>
      </c>
      <c r="N148" s="37">
        <f>VLOOKUP(B148,[1]查询时间段分门店销售汇总!$B:$J,8,0)</f>
        <v>573.73</v>
      </c>
      <c r="O148" s="37">
        <v>0</v>
      </c>
      <c r="P148" s="37"/>
      <c r="Q148" s="37"/>
      <c r="R148" s="37"/>
      <c r="S148" s="37"/>
      <c r="T148" s="37">
        <f t="shared" si="37"/>
        <v>573.73</v>
      </c>
      <c r="U148" s="54">
        <f t="shared" si="33"/>
        <v>0.204903571428571</v>
      </c>
      <c r="V148" s="44"/>
      <c r="W148" s="34"/>
      <c r="X148" s="37">
        <f>VLOOKUP(B148,Sheet1!B:R,17,0)</f>
        <v>4750</v>
      </c>
      <c r="Y148" s="37">
        <f>VLOOKUP(B148,[4]查询时间段分门店销售汇总!$A:$K,10,0)</f>
        <v>434.18</v>
      </c>
      <c r="Z148" s="55">
        <v>0</v>
      </c>
      <c r="AA148" s="55"/>
      <c r="AB148" s="55"/>
      <c r="AC148" s="55"/>
      <c r="AD148" s="55">
        <f t="shared" si="34"/>
        <v>434.18</v>
      </c>
      <c r="AE148" s="55">
        <f t="shared" si="35"/>
        <v>1007.91</v>
      </c>
      <c r="AF148" s="57">
        <f t="shared" si="36"/>
        <v>0.212191578947368</v>
      </c>
      <c r="AG148" s="57">
        <f>VLOOKUP(B148,[5]Sheet1!$A:$D,3,0)</f>
        <v>0.284016589861751</v>
      </c>
      <c r="AH148" s="37" t="str">
        <f>VLOOKUP(B148,[3]Sheet2!$D:$E,2,0)</f>
        <v>郑欣慧</v>
      </c>
      <c r="AI148" s="37"/>
    </row>
  </sheetData>
  <autoFilter xmlns:etc="http://www.wps.cn/officeDocument/2017/etCustomData" ref="A2:V148" etc:filterBottomFollowUsedRange="0">
    <extLst/>
  </autoFilter>
  <mergeCells count="56">
    <mergeCell ref="A1:C1"/>
    <mergeCell ref="J1:L1"/>
    <mergeCell ref="D1:D2"/>
    <mergeCell ref="E1:E2"/>
    <mergeCell ref="F1:F2"/>
    <mergeCell ref="F3:F8"/>
    <mergeCell ref="F9:F14"/>
    <mergeCell ref="F15:F20"/>
    <mergeCell ref="F21:F26"/>
    <mergeCell ref="F27:F32"/>
    <mergeCell ref="F33:F38"/>
    <mergeCell ref="F39:F44"/>
    <mergeCell ref="F45:F50"/>
    <mergeCell ref="F51:F56"/>
    <mergeCell ref="F57:F62"/>
    <mergeCell ref="F63:F68"/>
    <mergeCell ref="F69:F74"/>
    <mergeCell ref="F75:F80"/>
    <mergeCell ref="F81:F86"/>
    <mergeCell ref="F87:F92"/>
    <mergeCell ref="F93:F98"/>
    <mergeCell ref="F99:F104"/>
    <mergeCell ref="F105:F110"/>
    <mergeCell ref="F111:F116"/>
    <mergeCell ref="F117:F122"/>
    <mergeCell ref="F123:F128"/>
    <mergeCell ref="F129:F134"/>
    <mergeCell ref="F135:F141"/>
    <mergeCell ref="F142:F148"/>
    <mergeCell ref="G1:G2"/>
    <mergeCell ref="G3:G8"/>
    <mergeCell ref="G9:G14"/>
    <mergeCell ref="G15:G20"/>
    <mergeCell ref="G21:G26"/>
    <mergeCell ref="G27:G32"/>
    <mergeCell ref="G33:G38"/>
    <mergeCell ref="G39:G44"/>
    <mergeCell ref="G45:G50"/>
    <mergeCell ref="G51:G56"/>
    <mergeCell ref="G57:G62"/>
    <mergeCell ref="G63:G68"/>
    <mergeCell ref="G69:G74"/>
    <mergeCell ref="G75:G80"/>
    <mergeCell ref="G81:G86"/>
    <mergeCell ref="G87:G92"/>
    <mergeCell ref="G93:G98"/>
    <mergeCell ref="G99:G104"/>
    <mergeCell ref="G105:G110"/>
    <mergeCell ref="G111:G116"/>
    <mergeCell ref="G117:G122"/>
    <mergeCell ref="G123:G128"/>
    <mergeCell ref="G129:G134"/>
    <mergeCell ref="G135:G141"/>
    <mergeCell ref="G142:G148"/>
    <mergeCell ref="H1:H2"/>
    <mergeCell ref="I1:I2"/>
  </mergeCells>
  <conditionalFormatting sqref="B89">
    <cfRule type="duplicateValues" dxfId="0" priority="4"/>
  </conditionalFormatting>
  <conditionalFormatting sqref="B95">
    <cfRule type="duplicateValues" dxfId="0" priority="3"/>
  </conditionalFormatting>
  <conditionalFormatting sqref="B96">
    <cfRule type="duplicateValues" dxfId="0" priority="5"/>
  </conditionalFormatting>
  <conditionalFormatting sqref="B110">
    <cfRule type="duplicateValues" dxfId="0" priority="1"/>
  </conditionalFormatting>
  <conditionalFormatting sqref="B135">
    <cfRule type="duplicateValues" dxfId="0" priority="2"/>
  </conditionalFormatting>
  <pageMargins left="0.75" right="0.75" top="1" bottom="1" header="0.5" footer="0.5"/>
  <pageSetup paperSize="9" orientation="portrait"/>
  <headerFooter/>
  <ignoredErrors>
    <ignoredError sqref="AH3:AH148 T3:T148 M142:N148 M140:O141 M138:N139 M124:O137 M123:N123 M121:O122 M120:N120 M115:O119 M114:N114 M113:O113 M110:N112 M103:O109 M102:N102 M99:O101 M97:N98 M88:O96 M86:N87 M83:O85 M82:N82 M80:O81 M79:N79 M58:O78 M57:N57 M54:O56 M53:N53 M52:O52 M51:N51 M49:O50 M47:N48 M44:O46 M43:N43 M10:O42 M9:N9 M3:O8 K3:K148 U3:U147 X3:Y14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8"/>
  <sheetViews>
    <sheetView topLeftCell="C1" workbookViewId="0">
      <selection activeCell="P1" sqref="P$1:R$1048576"/>
    </sheetView>
  </sheetViews>
  <sheetFormatPr defaultColWidth="9" defaultRowHeight="15.75"/>
  <cols>
    <col min="1" max="1" width="9" style="1"/>
    <col min="2" max="2" width="10.5" style="1" customWidth="1"/>
    <col min="3" max="3" width="32.25" style="1" customWidth="1"/>
    <col min="4" max="7" width="9" style="1" customWidth="1"/>
    <col min="8" max="8" width="10.375" style="1" customWidth="1"/>
    <col min="9" max="9" width="18.625" style="1" customWidth="1"/>
    <col min="10" max="11" width="10.75" style="1" customWidth="1"/>
    <col min="12" max="12" width="12.625" style="2"/>
    <col min="13" max="13" width="11.375" style="1" customWidth="1"/>
    <col min="14" max="14" width="10.75" style="1" customWidth="1"/>
    <col min="15" max="17" width="10.75" style="3" customWidth="1"/>
    <col min="18" max="18" width="14.75" style="3" customWidth="1"/>
    <col min="19" max="19" width="10.75" style="3" customWidth="1"/>
    <col min="20" max="16384" width="9" style="1"/>
  </cols>
  <sheetData>
    <row r="1" s="1" customFormat="1" ht="33" customHeight="1" spans="1:20">
      <c r="A1" s="4" t="s">
        <v>0</v>
      </c>
      <c r="B1" s="4"/>
      <c r="C1" s="4"/>
      <c r="D1" s="5" t="s">
        <v>1</v>
      </c>
      <c r="E1" s="6" t="s">
        <v>2</v>
      </c>
      <c r="F1" s="7" t="s">
        <v>3</v>
      </c>
      <c r="G1" s="7" t="s">
        <v>4</v>
      </c>
      <c r="H1" s="8" t="s">
        <v>5</v>
      </c>
      <c r="I1" s="8" t="s">
        <v>6</v>
      </c>
      <c r="J1" s="6" t="s">
        <v>7</v>
      </c>
      <c r="K1" s="6"/>
      <c r="L1" s="6"/>
      <c r="M1" s="25" t="s">
        <v>8</v>
      </c>
      <c r="N1" s="26"/>
      <c r="O1" s="27"/>
      <c r="P1" s="27"/>
      <c r="Q1" s="27"/>
      <c r="R1" s="31"/>
      <c r="S1" s="31"/>
      <c r="T1" s="37"/>
    </row>
    <row r="2" s="1" customFormat="1" ht="40" customHeight="1" spans="1:20">
      <c r="A2" s="4" t="s">
        <v>9</v>
      </c>
      <c r="B2" s="6" t="s">
        <v>10</v>
      </c>
      <c r="C2" s="9" t="s">
        <v>11</v>
      </c>
      <c r="D2" s="10"/>
      <c r="E2" s="6"/>
      <c r="F2" s="11"/>
      <c r="G2" s="11"/>
      <c r="H2" s="8"/>
      <c r="I2" s="8"/>
      <c r="J2" s="28" t="s">
        <v>12</v>
      </c>
      <c r="K2" s="28" t="s">
        <v>13</v>
      </c>
      <c r="L2" s="28" t="s">
        <v>14</v>
      </c>
      <c r="M2" s="29" t="s">
        <v>12</v>
      </c>
      <c r="N2" s="30" t="s">
        <v>13</v>
      </c>
      <c r="O2" s="31" t="s">
        <v>14</v>
      </c>
      <c r="P2" s="31" t="s">
        <v>209</v>
      </c>
      <c r="Q2" s="31" t="s">
        <v>210</v>
      </c>
      <c r="R2" s="31" t="s">
        <v>211</v>
      </c>
      <c r="S2" s="31"/>
      <c r="T2" s="37" t="s">
        <v>15</v>
      </c>
    </row>
    <row r="3" s="1" customFormat="1" ht="16" customHeight="1" spans="1:20">
      <c r="A3" s="12">
        <v>18</v>
      </c>
      <c r="B3" s="13">
        <v>307</v>
      </c>
      <c r="C3" s="14" t="s">
        <v>16</v>
      </c>
      <c r="D3" s="15" t="s">
        <v>17</v>
      </c>
      <c r="E3" s="13" t="s">
        <v>18</v>
      </c>
      <c r="F3" s="16">
        <v>2000</v>
      </c>
      <c r="G3" s="16">
        <v>1</v>
      </c>
      <c r="H3" s="17" t="s">
        <v>19</v>
      </c>
      <c r="I3" s="17" t="s">
        <v>20</v>
      </c>
      <c r="J3" s="32">
        <v>40600</v>
      </c>
      <c r="K3" s="33">
        <f t="shared" ref="K3:K66" si="0">L3/J3</f>
        <v>0.327586206896552</v>
      </c>
      <c r="L3" s="34">
        <v>13300</v>
      </c>
      <c r="M3" s="12">
        <v>31650</v>
      </c>
      <c r="N3" s="35">
        <f t="shared" ref="N3:N66" si="1">O3/M3</f>
        <v>0.265371248025276</v>
      </c>
      <c r="O3" s="13">
        <v>8399</v>
      </c>
      <c r="P3" s="13">
        <f>L3*4</f>
        <v>53200</v>
      </c>
      <c r="Q3" s="39">
        <f>O3*3</f>
        <v>25197</v>
      </c>
      <c r="R3" s="13">
        <f>P3+Q3</f>
        <v>78397</v>
      </c>
      <c r="S3" s="13"/>
      <c r="T3" s="37"/>
    </row>
    <row r="4" s="1" customFormat="1" ht="16" customHeight="1" spans="1:20">
      <c r="A4" s="12">
        <v>13</v>
      </c>
      <c r="B4" s="13">
        <v>399</v>
      </c>
      <c r="C4" s="14" t="s">
        <v>21</v>
      </c>
      <c r="D4" s="15" t="s">
        <v>22</v>
      </c>
      <c r="E4" s="13" t="s">
        <v>23</v>
      </c>
      <c r="F4" s="18"/>
      <c r="G4" s="18"/>
      <c r="H4" s="17" t="s">
        <v>19</v>
      </c>
      <c r="I4" s="17"/>
      <c r="J4" s="32">
        <v>26000</v>
      </c>
      <c r="K4" s="36">
        <f t="shared" si="0"/>
        <v>0.291923076923077</v>
      </c>
      <c r="L4" s="37">
        <v>7590</v>
      </c>
      <c r="M4" s="12">
        <v>22650</v>
      </c>
      <c r="N4" s="35">
        <f t="shared" si="1"/>
        <v>0.294348785871965</v>
      </c>
      <c r="O4" s="13">
        <v>6667</v>
      </c>
      <c r="P4" s="13">
        <f t="shared" ref="P4:P35" si="2">L4*4</f>
        <v>30360</v>
      </c>
      <c r="Q4" s="39">
        <f t="shared" ref="Q4:Q35" si="3">O4*3</f>
        <v>20001</v>
      </c>
      <c r="R4" s="13">
        <f t="shared" ref="R4:R35" si="4">P4+Q4</f>
        <v>50361</v>
      </c>
      <c r="S4" s="13"/>
      <c r="T4" s="37"/>
    </row>
    <row r="5" s="1" customFormat="1" spans="1:20">
      <c r="A5" s="12">
        <v>14</v>
      </c>
      <c r="B5" s="13">
        <v>337</v>
      </c>
      <c r="C5" s="14" t="s">
        <v>24</v>
      </c>
      <c r="D5" s="15" t="s">
        <v>22</v>
      </c>
      <c r="E5" s="13" t="s">
        <v>18</v>
      </c>
      <c r="F5" s="18"/>
      <c r="G5" s="18"/>
      <c r="H5" s="17" t="s">
        <v>19</v>
      </c>
      <c r="I5" s="17"/>
      <c r="J5" s="38">
        <v>26100</v>
      </c>
      <c r="K5" s="36">
        <f t="shared" si="0"/>
        <v>0.28735632183908</v>
      </c>
      <c r="L5" s="37">
        <v>7500</v>
      </c>
      <c r="M5" s="12">
        <v>22650</v>
      </c>
      <c r="N5" s="35">
        <f t="shared" si="1"/>
        <v>0.284503311258278</v>
      </c>
      <c r="O5" s="13">
        <v>6444</v>
      </c>
      <c r="P5" s="13">
        <f t="shared" si="2"/>
        <v>30000</v>
      </c>
      <c r="Q5" s="39">
        <f t="shared" si="3"/>
        <v>19332</v>
      </c>
      <c r="R5" s="13">
        <f t="shared" si="4"/>
        <v>49332</v>
      </c>
      <c r="S5" s="13"/>
      <c r="T5" s="37"/>
    </row>
    <row r="6" s="1" customFormat="1" ht="16" customHeight="1" spans="1:20">
      <c r="A6" s="12">
        <v>17</v>
      </c>
      <c r="B6" s="13">
        <v>114685</v>
      </c>
      <c r="C6" s="14" t="s">
        <v>25</v>
      </c>
      <c r="D6" s="15" t="s">
        <v>22</v>
      </c>
      <c r="E6" s="13" t="s">
        <v>18</v>
      </c>
      <c r="F6" s="18"/>
      <c r="G6" s="18"/>
      <c r="H6" s="17" t="s">
        <v>19</v>
      </c>
      <c r="I6" s="17"/>
      <c r="J6" s="38">
        <v>24100</v>
      </c>
      <c r="K6" s="36">
        <f t="shared" si="0"/>
        <v>0.255601659751037</v>
      </c>
      <c r="L6" s="37">
        <v>6160</v>
      </c>
      <c r="M6" s="12">
        <v>18350</v>
      </c>
      <c r="N6" s="35">
        <f t="shared" si="1"/>
        <v>0.283378746594005</v>
      </c>
      <c r="O6" s="13">
        <v>5200</v>
      </c>
      <c r="P6" s="13">
        <f t="shared" si="2"/>
        <v>24640</v>
      </c>
      <c r="Q6" s="39">
        <f t="shared" si="3"/>
        <v>15600</v>
      </c>
      <c r="R6" s="13">
        <f t="shared" si="4"/>
        <v>40240</v>
      </c>
      <c r="S6" s="13"/>
      <c r="T6" s="37"/>
    </row>
    <row r="7" s="1" customFormat="1" ht="16" customHeight="1" spans="1:20">
      <c r="A7" s="12">
        <v>15</v>
      </c>
      <c r="B7" s="13">
        <v>582</v>
      </c>
      <c r="C7" s="14" t="s">
        <v>26</v>
      </c>
      <c r="D7" s="15" t="s">
        <v>22</v>
      </c>
      <c r="E7" s="13" t="s">
        <v>27</v>
      </c>
      <c r="F7" s="18"/>
      <c r="G7" s="18"/>
      <c r="H7" s="13" t="s">
        <v>19</v>
      </c>
      <c r="I7" s="17"/>
      <c r="J7" s="38">
        <v>26100</v>
      </c>
      <c r="K7" s="36">
        <f t="shared" si="0"/>
        <v>0.224904214559387</v>
      </c>
      <c r="L7" s="37">
        <v>5870</v>
      </c>
      <c r="M7" s="12">
        <v>23150</v>
      </c>
      <c r="N7" s="35">
        <f t="shared" si="1"/>
        <v>0.235161987041037</v>
      </c>
      <c r="O7" s="13">
        <v>5444</v>
      </c>
      <c r="P7" s="13">
        <f t="shared" si="2"/>
        <v>23480</v>
      </c>
      <c r="Q7" s="39">
        <f t="shared" si="3"/>
        <v>16332</v>
      </c>
      <c r="R7" s="13">
        <f t="shared" si="4"/>
        <v>39812</v>
      </c>
      <c r="S7" s="13"/>
      <c r="T7" s="37"/>
    </row>
    <row r="8" s="1" customFormat="1" ht="16" customHeight="1" spans="1:20">
      <c r="A8" s="12">
        <v>12</v>
      </c>
      <c r="B8" s="13">
        <v>343</v>
      </c>
      <c r="C8" s="14" t="s">
        <v>28</v>
      </c>
      <c r="D8" s="15" t="s">
        <v>22</v>
      </c>
      <c r="E8" s="13" t="s">
        <v>27</v>
      </c>
      <c r="F8" s="19"/>
      <c r="G8" s="19"/>
      <c r="H8" s="13" t="s">
        <v>19</v>
      </c>
      <c r="I8" s="17"/>
      <c r="J8" s="38">
        <v>18100</v>
      </c>
      <c r="K8" s="36">
        <f t="shared" si="0"/>
        <v>0.281767955801105</v>
      </c>
      <c r="L8" s="37">
        <v>5100</v>
      </c>
      <c r="M8" s="12">
        <v>14650</v>
      </c>
      <c r="N8" s="35">
        <f t="shared" si="1"/>
        <v>0.296723549488055</v>
      </c>
      <c r="O8" s="13">
        <v>4347</v>
      </c>
      <c r="P8" s="13">
        <f t="shared" si="2"/>
        <v>20400</v>
      </c>
      <c r="Q8" s="39">
        <f t="shared" si="3"/>
        <v>13041</v>
      </c>
      <c r="R8" s="13">
        <f t="shared" si="4"/>
        <v>33441</v>
      </c>
      <c r="S8" s="13"/>
      <c r="T8" s="37"/>
    </row>
    <row r="9" s="1" customFormat="1" ht="16" customHeight="1" spans="1:20">
      <c r="A9" s="12">
        <v>7</v>
      </c>
      <c r="B9" s="13">
        <v>742</v>
      </c>
      <c r="C9" s="20" t="s">
        <v>29</v>
      </c>
      <c r="D9" s="15" t="s">
        <v>22</v>
      </c>
      <c r="E9" s="21" t="s">
        <v>18</v>
      </c>
      <c r="F9" s="16">
        <v>2000</v>
      </c>
      <c r="G9" s="16">
        <v>2</v>
      </c>
      <c r="H9" s="17" t="s">
        <v>19</v>
      </c>
      <c r="I9" s="17"/>
      <c r="J9" s="38">
        <v>19180</v>
      </c>
      <c r="K9" s="36">
        <f t="shared" si="0"/>
        <v>0.250260688216893</v>
      </c>
      <c r="L9" s="37">
        <v>4800</v>
      </c>
      <c r="M9" s="12">
        <v>16150</v>
      </c>
      <c r="N9" s="35">
        <f t="shared" si="1"/>
        <v>0.237399380804954</v>
      </c>
      <c r="O9" s="13">
        <v>3834</v>
      </c>
      <c r="P9" s="13">
        <f t="shared" si="2"/>
        <v>19200</v>
      </c>
      <c r="Q9" s="39">
        <f t="shared" si="3"/>
        <v>11502</v>
      </c>
      <c r="R9" s="13">
        <f t="shared" si="4"/>
        <v>30702</v>
      </c>
      <c r="S9" s="13"/>
      <c r="T9" s="37"/>
    </row>
    <row r="10" s="1" customFormat="1" ht="16" customHeight="1" spans="1:20">
      <c r="A10" s="12">
        <v>3</v>
      </c>
      <c r="B10" s="13">
        <v>106066</v>
      </c>
      <c r="C10" s="20" t="s">
        <v>30</v>
      </c>
      <c r="D10" s="15" t="s">
        <v>31</v>
      </c>
      <c r="E10" s="21" t="s">
        <v>18</v>
      </c>
      <c r="F10" s="18"/>
      <c r="G10" s="18"/>
      <c r="H10" s="13" t="s">
        <v>19</v>
      </c>
      <c r="I10" s="17"/>
      <c r="J10" s="38">
        <v>13130</v>
      </c>
      <c r="K10" s="36">
        <f t="shared" si="0"/>
        <v>0.331302361005331</v>
      </c>
      <c r="L10" s="37">
        <v>4350</v>
      </c>
      <c r="M10" s="12">
        <v>10650</v>
      </c>
      <c r="N10" s="35">
        <f t="shared" si="1"/>
        <v>0.337934272300469</v>
      </c>
      <c r="O10" s="13">
        <v>3599</v>
      </c>
      <c r="P10" s="13">
        <f t="shared" si="2"/>
        <v>17400</v>
      </c>
      <c r="Q10" s="39">
        <f t="shared" si="3"/>
        <v>10797</v>
      </c>
      <c r="R10" s="13">
        <f t="shared" si="4"/>
        <v>28197</v>
      </c>
      <c r="S10" s="13"/>
      <c r="T10" s="37"/>
    </row>
    <row r="11" s="1" customFormat="1" ht="16" customHeight="1" spans="1:20">
      <c r="A11" s="12">
        <v>59</v>
      </c>
      <c r="B11" s="13">
        <v>341</v>
      </c>
      <c r="C11" s="20" t="s">
        <v>32</v>
      </c>
      <c r="D11" s="15" t="s">
        <v>22</v>
      </c>
      <c r="E11" s="21" t="s">
        <v>33</v>
      </c>
      <c r="F11" s="18"/>
      <c r="G11" s="18"/>
      <c r="H11" s="13" t="s">
        <v>19</v>
      </c>
      <c r="I11" s="17"/>
      <c r="J11" s="38">
        <v>13200</v>
      </c>
      <c r="K11" s="36">
        <f t="shared" si="0"/>
        <v>0.327840151515152</v>
      </c>
      <c r="L11" s="37">
        <v>4327.49</v>
      </c>
      <c r="M11" s="12">
        <v>10150</v>
      </c>
      <c r="N11" s="35">
        <f t="shared" si="1"/>
        <v>0.358423645320197</v>
      </c>
      <c r="O11" s="13">
        <v>3638</v>
      </c>
      <c r="P11" s="13">
        <f t="shared" si="2"/>
        <v>17309.96</v>
      </c>
      <c r="Q11" s="39">
        <f t="shared" si="3"/>
        <v>10914</v>
      </c>
      <c r="R11" s="13">
        <f t="shared" si="4"/>
        <v>28223.96</v>
      </c>
      <c r="S11" s="13"/>
      <c r="T11" s="37"/>
    </row>
    <row r="12" s="1" customFormat="1" ht="16" customHeight="1" spans="1:20">
      <c r="A12" s="12">
        <v>6</v>
      </c>
      <c r="B12" s="13">
        <v>571</v>
      </c>
      <c r="C12" s="20" t="s">
        <v>34</v>
      </c>
      <c r="D12" s="15" t="s">
        <v>35</v>
      </c>
      <c r="E12" s="21" t="s">
        <v>23</v>
      </c>
      <c r="F12" s="18"/>
      <c r="G12" s="18"/>
      <c r="H12" s="13" t="s">
        <v>19</v>
      </c>
      <c r="I12" s="17"/>
      <c r="J12" s="38">
        <v>15330</v>
      </c>
      <c r="K12" s="36">
        <f t="shared" si="0"/>
        <v>0.281960208741031</v>
      </c>
      <c r="L12" s="37">
        <v>4322.45</v>
      </c>
      <c r="M12" s="12">
        <v>12650</v>
      </c>
      <c r="N12" s="35">
        <f t="shared" si="1"/>
        <v>0.282608695652174</v>
      </c>
      <c r="O12" s="13">
        <v>3575</v>
      </c>
      <c r="P12" s="13">
        <f t="shared" si="2"/>
        <v>17289.8</v>
      </c>
      <c r="Q12" s="39">
        <f t="shared" si="3"/>
        <v>10725</v>
      </c>
      <c r="R12" s="13">
        <f t="shared" si="4"/>
        <v>28014.8</v>
      </c>
      <c r="S12" s="13"/>
      <c r="T12" s="37"/>
    </row>
    <row r="13" s="1" customFormat="1" ht="16" customHeight="1" spans="1:20">
      <c r="A13" s="12">
        <v>58</v>
      </c>
      <c r="B13" s="13">
        <v>546</v>
      </c>
      <c r="C13" s="20" t="s">
        <v>36</v>
      </c>
      <c r="D13" s="15" t="s">
        <v>35</v>
      </c>
      <c r="E13" s="21" t="s">
        <v>23</v>
      </c>
      <c r="F13" s="18"/>
      <c r="G13" s="18"/>
      <c r="H13" s="13" t="s">
        <v>19</v>
      </c>
      <c r="I13" s="17"/>
      <c r="J13" s="38">
        <v>13100</v>
      </c>
      <c r="K13" s="36">
        <f t="shared" si="0"/>
        <v>0.282442748091603</v>
      </c>
      <c r="L13" s="37">
        <v>3700</v>
      </c>
      <c r="M13" s="12">
        <v>10650</v>
      </c>
      <c r="N13" s="35">
        <f t="shared" si="1"/>
        <v>0.308920187793427</v>
      </c>
      <c r="O13" s="13">
        <v>3290</v>
      </c>
      <c r="P13" s="13">
        <f t="shared" si="2"/>
        <v>14800</v>
      </c>
      <c r="Q13" s="39">
        <f t="shared" si="3"/>
        <v>9870</v>
      </c>
      <c r="R13" s="13">
        <f t="shared" si="4"/>
        <v>24670</v>
      </c>
      <c r="S13" s="13"/>
      <c r="T13" s="37"/>
    </row>
    <row r="14" s="1" customFormat="1" spans="1:20">
      <c r="A14" s="12">
        <v>8</v>
      </c>
      <c r="B14" s="13">
        <v>385</v>
      </c>
      <c r="C14" s="20" t="s">
        <v>37</v>
      </c>
      <c r="D14" s="15" t="s">
        <v>22</v>
      </c>
      <c r="E14" s="13" t="s">
        <v>38</v>
      </c>
      <c r="F14" s="19"/>
      <c r="G14" s="19"/>
      <c r="H14" s="13" t="s">
        <v>19</v>
      </c>
      <c r="I14" s="17"/>
      <c r="J14" s="38">
        <v>15780</v>
      </c>
      <c r="K14" s="36">
        <f t="shared" si="0"/>
        <v>0.221799746514575</v>
      </c>
      <c r="L14" s="37">
        <v>3500</v>
      </c>
      <c r="M14" s="12">
        <v>13150</v>
      </c>
      <c r="N14" s="35">
        <f t="shared" si="1"/>
        <v>0.239087452471483</v>
      </c>
      <c r="O14" s="13">
        <v>3144</v>
      </c>
      <c r="P14" s="13">
        <f t="shared" si="2"/>
        <v>14000</v>
      </c>
      <c r="Q14" s="39">
        <f t="shared" si="3"/>
        <v>9432</v>
      </c>
      <c r="R14" s="13">
        <f t="shared" si="4"/>
        <v>23432</v>
      </c>
      <c r="S14" s="13"/>
      <c r="T14" s="37"/>
    </row>
    <row r="15" s="1" customFormat="1" spans="1:20">
      <c r="A15" s="12">
        <v>9</v>
      </c>
      <c r="B15" s="13">
        <v>365</v>
      </c>
      <c r="C15" s="14" t="s">
        <v>39</v>
      </c>
      <c r="D15" s="15" t="s">
        <v>31</v>
      </c>
      <c r="E15" s="21" t="s">
        <v>27</v>
      </c>
      <c r="F15" s="22">
        <v>1600</v>
      </c>
      <c r="G15" s="22">
        <v>3</v>
      </c>
      <c r="H15" s="13" t="s">
        <v>19</v>
      </c>
      <c r="I15" s="17"/>
      <c r="J15" s="38">
        <v>12800</v>
      </c>
      <c r="K15" s="36">
        <f t="shared" si="0"/>
        <v>0.2734375</v>
      </c>
      <c r="L15" s="37">
        <v>3500</v>
      </c>
      <c r="M15" s="12">
        <v>11650</v>
      </c>
      <c r="N15" s="35">
        <f t="shared" si="1"/>
        <v>0.271587982832618</v>
      </c>
      <c r="O15" s="13">
        <v>3164</v>
      </c>
      <c r="P15" s="13">
        <f t="shared" si="2"/>
        <v>14000</v>
      </c>
      <c r="Q15" s="39">
        <f t="shared" si="3"/>
        <v>9492</v>
      </c>
      <c r="R15" s="13">
        <f t="shared" si="4"/>
        <v>23492</v>
      </c>
      <c r="S15" s="13"/>
      <c r="T15" s="37"/>
    </row>
    <row r="16" s="1" customFormat="1" ht="16" customHeight="1" spans="1:20">
      <c r="A16" s="12">
        <v>60</v>
      </c>
      <c r="B16" s="13">
        <v>108656</v>
      </c>
      <c r="C16" s="14" t="s">
        <v>40</v>
      </c>
      <c r="D16" s="15" t="s">
        <v>41</v>
      </c>
      <c r="E16" s="13" t="s">
        <v>38</v>
      </c>
      <c r="F16" s="23"/>
      <c r="G16" s="23"/>
      <c r="H16" s="13" t="s">
        <v>19</v>
      </c>
      <c r="I16" s="17"/>
      <c r="J16" s="38">
        <v>12100</v>
      </c>
      <c r="K16" s="36">
        <f t="shared" si="0"/>
        <v>0.247933884297521</v>
      </c>
      <c r="L16" s="37">
        <v>3000</v>
      </c>
      <c r="M16" s="12">
        <v>11650</v>
      </c>
      <c r="N16" s="35">
        <f t="shared" si="1"/>
        <v>0.259656652360515</v>
      </c>
      <c r="O16" s="13">
        <v>3025</v>
      </c>
      <c r="P16" s="13">
        <f t="shared" si="2"/>
        <v>12000</v>
      </c>
      <c r="Q16" s="39">
        <f t="shared" si="3"/>
        <v>9075</v>
      </c>
      <c r="R16" s="13">
        <f t="shared" si="4"/>
        <v>21075</v>
      </c>
      <c r="S16" s="13"/>
      <c r="T16" s="37"/>
    </row>
    <row r="17" s="1" customFormat="1" ht="16" customHeight="1" spans="1:20">
      <c r="A17" s="12">
        <v>5</v>
      </c>
      <c r="B17" s="13">
        <v>707</v>
      </c>
      <c r="C17" s="14" t="s">
        <v>42</v>
      </c>
      <c r="D17" s="15" t="s">
        <v>31</v>
      </c>
      <c r="E17" s="13" t="s">
        <v>23</v>
      </c>
      <c r="F17" s="23"/>
      <c r="G17" s="23"/>
      <c r="H17" s="13" t="s">
        <v>19</v>
      </c>
      <c r="I17" s="17"/>
      <c r="J17" s="38">
        <v>12600</v>
      </c>
      <c r="K17" s="36">
        <f t="shared" si="0"/>
        <v>0.253968253968254</v>
      </c>
      <c r="L17" s="37">
        <v>3200</v>
      </c>
      <c r="M17" s="12">
        <v>10650</v>
      </c>
      <c r="N17" s="35">
        <f t="shared" si="1"/>
        <v>0.272300469483568</v>
      </c>
      <c r="O17" s="13">
        <v>2900</v>
      </c>
      <c r="P17" s="13">
        <f t="shared" si="2"/>
        <v>12800</v>
      </c>
      <c r="Q17" s="39">
        <f t="shared" si="3"/>
        <v>8700</v>
      </c>
      <c r="R17" s="13">
        <f t="shared" si="4"/>
        <v>21500</v>
      </c>
      <c r="S17" s="13"/>
      <c r="T17" s="37"/>
    </row>
    <row r="18" s="1" customFormat="1" ht="25" customHeight="1" spans="1:20">
      <c r="A18" s="12">
        <v>11</v>
      </c>
      <c r="B18" s="13">
        <v>730</v>
      </c>
      <c r="C18" s="14" t="s">
        <v>43</v>
      </c>
      <c r="D18" s="15" t="s">
        <v>31</v>
      </c>
      <c r="E18" s="13" t="s">
        <v>44</v>
      </c>
      <c r="F18" s="23"/>
      <c r="G18" s="23"/>
      <c r="H18" s="13" t="s">
        <v>19</v>
      </c>
      <c r="I18" s="17"/>
      <c r="J18" s="38">
        <v>12200</v>
      </c>
      <c r="K18" s="36">
        <f t="shared" si="0"/>
        <v>0.262295081967213</v>
      </c>
      <c r="L18" s="37">
        <v>3200</v>
      </c>
      <c r="M18" s="12">
        <v>9650</v>
      </c>
      <c r="N18" s="35">
        <f t="shared" si="1"/>
        <v>0.309844559585492</v>
      </c>
      <c r="O18" s="13">
        <v>2990</v>
      </c>
      <c r="P18" s="13">
        <f t="shared" si="2"/>
        <v>12800</v>
      </c>
      <c r="Q18" s="39">
        <f t="shared" si="3"/>
        <v>8970</v>
      </c>
      <c r="R18" s="13">
        <f t="shared" si="4"/>
        <v>21770</v>
      </c>
      <c r="S18" s="13"/>
      <c r="T18" s="37"/>
    </row>
    <row r="19" s="1" customFormat="1" ht="16" customHeight="1" spans="1:20">
      <c r="A19" s="12">
        <v>10</v>
      </c>
      <c r="B19" s="13">
        <v>117491</v>
      </c>
      <c r="C19" s="14" t="s">
        <v>45</v>
      </c>
      <c r="D19" s="15" t="s">
        <v>31</v>
      </c>
      <c r="E19" s="13" t="s">
        <v>27</v>
      </c>
      <c r="F19" s="23"/>
      <c r="G19" s="23"/>
      <c r="H19" s="13" t="s">
        <v>19</v>
      </c>
      <c r="I19" s="17"/>
      <c r="J19" s="38">
        <v>13600</v>
      </c>
      <c r="K19" s="36">
        <f t="shared" si="0"/>
        <v>0.233455882352941</v>
      </c>
      <c r="L19" s="37">
        <v>3175</v>
      </c>
      <c r="M19" s="12">
        <v>11650</v>
      </c>
      <c r="N19" s="35">
        <f t="shared" si="1"/>
        <v>0.240257510729614</v>
      </c>
      <c r="O19" s="13">
        <v>2799</v>
      </c>
      <c r="P19" s="13">
        <f t="shared" si="2"/>
        <v>12700</v>
      </c>
      <c r="Q19" s="39">
        <f t="shared" si="3"/>
        <v>8397</v>
      </c>
      <c r="R19" s="13">
        <f t="shared" si="4"/>
        <v>21097</v>
      </c>
      <c r="S19" s="13"/>
      <c r="T19" s="37"/>
    </row>
    <row r="20" s="1" customFormat="1" ht="16" customHeight="1" spans="1:20">
      <c r="A20" s="12">
        <v>4</v>
      </c>
      <c r="B20" s="13">
        <v>107658</v>
      </c>
      <c r="C20" s="14" t="s">
        <v>46</v>
      </c>
      <c r="D20" s="15" t="s">
        <v>31</v>
      </c>
      <c r="E20" s="13" t="s">
        <v>44</v>
      </c>
      <c r="F20" s="24"/>
      <c r="G20" s="24"/>
      <c r="H20" s="13" t="s">
        <v>19</v>
      </c>
      <c r="I20" s="17"/>
      <c r="J20" s="38">
        <v>11920</v>
      </c>
      <c r="K20" s="36">
        <f t="shared" si="0"/>
        <v>0.25208389261745</v>
      </c>
      <c r="L20" s="37">
        <v>3004.84</v>
      </c>
      <c r="M20" s="12">
        <v>9450</v>
      </c>
      <c r="N20" s="35">
        <f t="shared" si="1"/>
        <v>0.264550264550265</v>
      </c>
      <c r="O20" s="13">
        <v>2500</v>
      </c>
      <c r="P20" s="13">
        <f t="shared" si="2"/>
        <v>12019.36</v>
      </c>
      <c r="Q20" s="39">
        <f t="shared" si="3"/>
        <v>7500</v>
      </c>
      <c r="R20" s="13">
        <f t="shared" si="4"/>
        <v>19519.36</v>
      </c>
      <c r="S20" s="13"/>
      <c r="T20" s="37"/>
    </row>
    <row r="21" s="1" customFormat="1" ht="16" customHeight="1" spans="1:20">
      <c r="A21" s="12">
        <v>46</v>
      </c>
      <c r="B21" s="13">
        <v>103198</v>
      </c>
      <c r="C21" s="20" t="s">
        <v>47</v>
      </c>
      <c r="D21" s="15" t="s">
        <v>31</v>
      </c>
      <c r="E21" s="21" t="s">
        <v>27</v>
      </c>
      <c r="F21" s="22">
        <v>1600</v>
      </c>
      <c r="G21" s="22">
        <v>4</v>
      </c>
      <c r="H21" s="13" t="s">
        <v>19</v>
      </c>
      <c r="I21" s="17"/>
      <c r="J21" s="38">
        <v>10480</v>
      </c>
      <c r="K21" s="36">
        <f t="shared" si="0"/>
        <v>0.276717557251908</v>
      </c>
      <c r="L21" s="37">
        <v>2900</v>
      </c>
      <c r="M21" s="12">
        <v>8850</v>
      </c>
      <c r="N21" s="35">
        <f t="shared" si="1"/>
        <v>0.310734463276836</v>
      </c>
      <c r="O21" s="13">
        <v>2750</v>
      </c>
      <c r="P21" s="13">
        <f t="shared" si="2"/>
        <v>11600</v>
      </c>
      <c r="Q21" s="39">
        <f t="shared" si="3"/>
        <v>8250</v>
      </c>
      <c r="R21" s="13">
        <f t="shared" si="4"/>
        <v>19850</v>
      </c>
      <c r="S21" s="13"/>
      <c r="T21" s="37"/>
    </row>
    <row r="22" s="1" customFormat="1" spans="1:20">
      <c r="A22" s="12">
        <v>35</v>
      </c>
      <c r="B22" s="13">
        <v>744</v>
      </c>
      <c r="C22" s="20" t="s">
        <v>48</v>
      </c>
      <c r="D22" s="15" t="s">
        <v>31</v>
      </c>
      <c r="E22" s="21" t="s">
        <v>18</v>
      </c>
      <c r="F22" s="23"/>
      <c r="G22" s="23"/>
      <c r="H22" s="17" t="s">
        <v>19</v>
      </c>
      <c r="I22" s="17"/>
      <c r="J22" s="38">
        <v>10480</v>
      </c>
      <c r="K22" s="36">
        <f t="shared" si="0"/>
        <v>0.279198473282443</v>
      </c>
      <c r="L22" s="37">
        <v>2926</v>
      </c>
      <c r="M22" s="12">
        <v>8150</v>
      </c>
      <c r="N22" s="35">
        <f t="shared" si="1"/>
        <v>0.302085889570552</v>
      </c>
      <c r="O22" s="13">
        <v>2462</v>
      </c>
      <c r="P22" s="13">
        <f t="shared" si="2"/>
        <v>11704</v>
      </c>
      <c r="Q22" s="39">
        <f t="shared" si="3"/>
        <v>7386</v>
      </c>
      <c r="R22" s="13">
        <f t="shared" si="4"/>
        <v>19090</v>
      </c>
      <c r="S22" s="13"/>
      <c r="T22" s="37"/>
    </row>
    <row r="23" s="1" customFormat="1" spans="1:20">
      <c r="A23" s="12">
        <v>47</v>
      </c>
      <c r="B23" s="13">
        <v>514</v>
      </c>
      <c r="C23" s="20" t="s">
        <v>49</v>
      </c>
      <c r="D23" s="15" t="s">
        <v>41</v>
      </c>
      <c r="E23" s="21" t="s">
        <v>38</v>
      </c>
      <c r="F23" s="23"/>
      <c r="G23" s="23"/>
      <c r="H23" s="13" t="s">
        <v>19</v>
      </c>
      <c r="I23" s="17"/>
      <c r="J23" s="38">
        <v>10480</v>
      </c>
      <c r="K23" s="36">
        <f t="shared" si="0"/>
        <v>0.277480916030534</v>
      </c>
      <c r="L23" s="37">
        <v>2908</v>
      </c>
      <c r="M23" s="12">
        <v>8450</v>
      </c>
      <c r="N23" s="35">
        <f t="shared" si="1"/>
        <v>0.311242603550296</v>
      </c>
      <c r="O23" s="13">
        <v>2630</v>
      </c>
      <c r="P23" s="13">
        <f t="shared" si="2"/>
        <v>11632</v>
      </c>
      <c r="Q23" s="39">
        <f t="shared" si="3"/>
        <v>7890</v>
      </c>
      <c r="R23" s="13">
        <f t="shared" si="4"/>
        <v>19522</v>
      </c>
      <c r="S23" s="13"/>
      <c r="T23" s="37"/>
    </row>
    <row r="24" s="1" customFormat="1" spans="1:20">
      <c r="A24" s="12">
        <v>36</v>
      </c>
      <c r="B24" s="13">
        <v>357</v>
      </c>
      <c r="C24" s="20" t="s">
        <v>50</v>
      </c>
      <c r="D24" s="15" t="s">
        <v>31</v>
      </c>
      <c r="E24" s="21" t="s">
        <v>27</v>
      </c>
      <c r="F24" s="23"/>
      <c r="G24" s="23"/>
      <c r="H24" s="17" t="s">
        <v>19</v>
      </c>
      <c r="I24" s="17"/>
      <c r="J24" s="38">
        <v>9800</v>
      </c>
      <c r="K24" s="36">
        <f t="shared" si="0"/>
        <v>0.295918367346939</v>
      </c>
      <c r="L24" s="37">
        <v>2900</v>
      </c>
      <c r="M24" s="12">
        <v>8150</v>
      </c>
      <c r="N24" s="35">
        <f t="shared" si="1"/>
        <v>0.282208588957055</v>
      </c>
      <c r="O24" s="13">
        <v>2300</v>
      </c>
      <c r="P24" s="13">
        <f t="shared" si="2"/>
        <v>11600</v>
      </c>
      <c r="Q24" s="39">
        <f t="shared" si="3"/>
        <v>6900</v>
      </c>
      <c r="R24" s="13">
        <f t="shared" si="4"/>
        <v>18500</v>
      </c>
      <c r="S24" s="13"/>
      <c r="T24" s="37"/>
    </row>
    <row r="25" s="1" customFormat="1" ht="16" customHeight="1" spans="1:20">
      <c r="A25" s="12">
        <v>50</v>
      </c>
      <c r="B25" s="13">
        <v>379</v>
      </c>
      <c r="C25" s="20" t="s">
        <v>51</v>
      </c>
      <c r="D25" s="15" t="s">
        <v>31</v>
      </c>
      <c r="E25" s="21" t="s">
        <v>27</v>
      </c>
      <c r="F25" s="23"/>
      <c r="G25" s="23"/>
      <c r="H25" s="17" t="s">
        <v>19</v>
      </c>
      <c r="I25" s="17"/>
      <c r="J25" s="38">
        <v>11200</v>
      </c>
      <c r="K25" s="36">
        <f t="shared" si="0"/>
        <v>0.258035714285714</v>
      </c>
      <c r="L25" s="37">
        <v>2890</v>
      </c>
      <c r="M25" s="12">
        <v>8450</v>
      </c>
      <c r="N25" s="35">
        <f t="shared" si="1"/>
        <v>0.311242603550296</v>
      </c>
      <c r="O25" s="13">
        <v>2630</v>
      </c>
      <c r="P25" s="13">
        <f t="shared" si="2"/>
        <v>11560</v>
      </c>
      <c r="Q25" s="39">
        <f t="shared" si="3"/>
        <v>7890</v>
      </c>
      <c r="R25" s="13">
        <f t="shared" si="4"/>
        <v>19450</v>
      </c>
      <c r="S25" s="13"/>
      <c r="T25" s="37"/>
    </row>
    <row r="26" s="1" customFormat="1" spans="1:20">
      <c r="A26" s="12">
        <v>33</v>
      </c>
      <c r="B26" s="13">
        <v>737</v>
      </c>
      <c r="C26" s="20" t="s">
        <v>52</v>
      </c>
      <c r="D26" s="15" t="s">
        <v>35</v>
      </c>
      <c r="E26" s="21" t="s">
        <v>23</v>
      </c>
      <c r="F26" s="24"/>
      <c r="G26" s="24"/>
      <c r="H26" s="13" t="s">
        <v>19</v>
      </c>
      <c r="I26" s="17"/>
      <c r="J26" s="38">
        <v>10480</v>
      </c>
      <c r="K26" s="36">
        <f t="shared" si="0"/>
        <v>0.275190839694656</v>
      </c>
      <c r="L26" s="37">
        <v>2884</v>
      </c>
      <c r="M26" s="12">
        <v>8150</v>
      </c>
      <c r="N26" s="35">
        <f t="shared" si="1"/>
        <v>0.311656441717791</v>
      </c>
      <c r="O26" s="13">
        <v>2540</v>
      </c>
      <c r="P26" s="13">
        <f t="shared" si="2"/>
        <v>11536</v>
      </c>
      <c r="Q26" s="39">
        <f t="shared" si="3"/>
        <v>7620</v>
      </c>
      <c r="R26" s="13">
        <f t="shared" si="4"/>
        <v>19156</v>
      </c>
      <c r="S26" s="13"/>
      <c r="T26" s="37"/>
    </row>
    <row r="27" s="1" customFormat="1" ht="15" customHeight="1" spans="1:20">
      <c r="A27" s="12">
        <v>48</v>
      </c>
      <c r="B27" s="13">
        <v>111219</v>
      </c>
      <c r="C27" s="14" t="s">
        <v>53</v>
      </c>
      <c r="D27" s="15" t="s">
        <v>31</v>
      </c>
      <c r="E27" s="21" t="s">
        <v>27</v>
      </c>
      <c r="F27" s="22">
        <v>1600</v>
      </c>
      <c r="G27" s="16">
        <v>5</v>
      </c>
      <c r="H27" s="13" t="s">
        <v>19</v>
      </c>
      <c r="I27" s="17"/>
      <c r="J27" s="38">
        <v>11200</v>
      </c>
      <c r="K27" s="36">
        <f t="shared" si="0"/>
        <v>0.25</v>
      </c>
      <c r="L27" s="37">
        <v>2800</v>
      </c>
      <c r="M27" s="12">
        <v>11350</v>
      </c>
      <c r="N27" s="35">
        <f t="shared" si="1"/>
        <v>0.248458149779736</v>
      </c>
      <c r="O27" s="13">
        <v>2820</v>
      </c>
      <c r="P27" s="13">
        <f t="shared" si="2"/>
        <v>11200</v>
      </c>
      <c r="Q27" s="39">
        <f t="shared" si="3"/>
        <v>8460</v>
      </c>
      <c r="R27" s="13">
        <f t="shared" si="4"/>
        <v>19660</v>
      </c>
      <c r="S27" s="13"/>
      <c r="T27" s="37"/>
    </row>
    <row r="28" s="1" customFormat="1" spans="1:20">
      <c r="A28" s="12">
        <v>45</v>
      </c>
      <c r="B28" s="13">
        <v>373</v>
      </c>
      <c r="C28" s="14" t="s">
        <v>54</v>
      </c>
      <c r="D28" s="15" t="s">
        <v>41</v>
      </c>
      <c r="E28" s="21" t="s">
        <v>44</v>
      </c>
      <c r="F28" s="23"/>
      <c r="G28" s="18"/>
      <c r="H28" s="13" t="s">
        <v>19</v>
      </c>
      <c r="I28" s="17"/>
      <c r="J28" s="38">
        <v>10600</v>
      </c>
      <c r="K28" s="36">
        <f t="shared" si="0"/>
        <v>0.264150943396226</v>
      </c>
      <c r="L28" s="37">
        <v>2800</v>
      </c>
      <c r="M28" s="12">
        <v>8450</v>
      </c>
      <c r="N28" s="35">
        <f t="shared" si="1"/>
        <v>0.301656804733728</v>
      </c>
      <c r="O28" s="13">
        <v>2549</v>
      </c>
      <c r="P28" s="13">
        <f t="shared" si="2"/>
        <v>11200</v>
      </c>
      <c r="Q28" s="39">
        <f t="shared" si="3"/>
        <v>7647</v>
      </c>
      <c r="R28" s="13">
        <f t="shared" si="4"/>
        <v>18847</v>
      </c>
      <c r="S28" s="13"/>
      <c r="T28" s="37"/>
    </row>
    <row r="29" s="1" customFormat="1" spans="1:20">
      <c r="A29" s="12">
        <v>21</v>
      </c>
      <c r="B29" s="13">
        <v>726</v>
      </c>
      <c r="C29" s="14" t="s">
        <v>55</v>
      </c>
      <c r="D29" s="15" t="s">
        <v>41</v>
      </c>
      <c r="E29" s="21" t="s">
        <v>27</v>
      </c>
      <c r="F29" s="23"/>
      <c r="G29" s="18"/>
      <c r="H29" s="13" t="s">
        <v>19</v>
      </c>
      <c r="I29" s="17"/>
      <c r="J29" s="38">
        <v>10480</v>
      </c>
      <c r="K29" s="36">
        <f t="shared" si="0"/>
        <v>0.267175572519084</v>
      </c>
      <c r="L29" s="37">
        <v>2800</v>
      </c>
      <c r="M29" s="12">
        <v>8450</v>
      </c>
      <c r="N29" s="35">
        <f t="shared" si="1"/>
        <v>0.272899408284024</v>
      </c>
      <c r="O29" s="13">
        <v>2306</v>
      </c>
      <c r="P29" s="13">
        <f t="shared" si="2"/>
        <v>11200</v>
      </c>
      <c r="Q29" s="39">
        <f t="shared" si="3"/>
        <v>6918</v>
      </c>
      <c r="R29" s="13">
        <f t="shared" si="4"/>
        <v>18118</v>
      </c>
      <c r="S29" s="13"/>
      <c r="T29" s="37"/>
    </row>
    <row r="30" s="1" customFormat="1" spans="1:20">
      <c r="A30" s="12">
        <v>49</v>
      </c>
      <c r="B30" s="13">
        <v>581</v>
      </c>
      <c r="C30" s="14" t="s">
        <v>56</v>
      </c>
      <c r="D30" s="15" t="s">
        <v>41</v>
      </c>
      <c r="E30" s="21" t="s">
        <v>44</v>
      </c>
      <c r="F30" s="23"/>
      <c r="G30" s="18"/>
      <c r="H30" s="13" t="s">
        <v>19</v>
      </c>
      <c r="I30" s="17"/>
      <c r="J30" s="38">
        <v>9800</v>
      </c>
      <c r="K30" s="36">
        <f t="shared" si="0"/>
        <v>0.285714285714286</v>
      </c>
      <c r="L30" s="37">
        <v>2800</v>
      </c>
      <c r="M30" s="12">
        <v>8450</v>
      </c>
      <c r="N30" s="35">
        <f t="shared" si="1"/>
        <v>0.311242603550296</v>
      </c>
      <c r="O30" s="13">
        <v>2630</v>
      </c>
      <c r="P30" s="13">
        <f t="shared" si="2"/>
        <v>11200</v>
      </c>
      <c r="Q30" s="39">
        <f t="shared" si="3"/>
        <v>7890</v>
      </c>
      <c r="R30" s="13">
        <f t="shared" si="4"/>
        <v>19090</v>
      </c>
      <c r="S30" s="13"/>
      <c r="T30" s="37"/>
    </row>
    <row r="31" s="1" customFormat="1" spans="1:20">
      <c r="A31" s="12">
        <v>38</v>
      </c>
      <c r="B31" s="13">
        <v>724</v>
      </c>
      <c r="C31" s="14" t="s">
        <v>57</v>
      </c>
      <c r="D31" s="15" t="s">
        <v>41</v>
      </c>
      <c r="E31" s="21" t="s">
        <v>44</v>
      </c>
      <c r="F31" s="23"/>
      <c r="G31" s="18"/>
      <c r="H31" s="13" t="s">
        <v>19</v>
      </c>
      <c r="I31" s="17"/>
      <c r="J31" s="38">
        <v>10480</v>
      </c>
      <c r="K31" s="36">
        <f t="shared" si="0"/>
        <v>0.266289122137405</v>
      </c>
      <c r="L31" s="37">
        <v>2790.71</v>
      </c>
      <c r="M31" s="12">
        <v>8150</v>
      </c>
      <c r="N31" s="35">
        <f t="shared" si="1"/>
        <v>0.311656441717791</v>
      </c>
      <c r="O31" s="13">
        <v>2540</v>
      </c>
      <c r="P31" s="13">
        <f t="shared" si="2"/>
        <v>11162.84</v>
      </c>
      <c r="Q31" s="39">
        <f t="shared" si="3"/>
        <v>7620</v>
      </c>
      <c r="R31" s="13">
        <f t="shared" si="4"/>
        <v>18782.84</v>
      </c>
      <c r="S31" s="13"/>
      <c r="T31" s="37"/>
    </row>
    <row r="32" s="1" customFormat="1" spans="1:20">
      <c r="A32" s="12">
        <v>2</v>
      </c>
      <c r="B32" s="13">
        <v>120844</v>
      </c>
      <c r="C32" s="14" t="s">
        <v>58</v>
      </c>
      <c r="D32" s="15" t="s">
        <v>31</v>
      </c>
      <c r="E32" s="21" t="s">
        <v>44</v>
      </c>
      <c r="F32" s="24"/>
      <c r="G32" s="19"/>
      <c r="H32" s="17" t="s">
        <v>19</v>
      </c>
      <c r="I32" s="17"/>
      <c r="J32" s="38">
        <v>11920</v>
      </c>
      <c r="K32" s="36">
        <f t="shared" si="0"/>
        <v>0.230041946308725</v>
      </c>
      <c r="L32" s="37">
        <v>2742.1</v>
      </c>
      <c r="M32" s="12">
        <v>9450</v>
      </c>
      <c r="N32" s="35">
        <f t="shared" si="1"/>
        <v>0.252275132275132</v>
      </c>
      <c r="O32" s="13">
        <v>2384</v>
      </c>
      <c r="P32" s="13">
        <f t="shared" si="2"/>
        <v>10968.4</v>
      </c>
      <c r="Q32" s="39">
        <f t="shared" si="3"/>
        <v>7152</v>
      </c>
      <c r="R32" s="13">
        <f t="shared" si="4"/>
        <v>18120.4</v>
      </c>
      <c r="S32" s="13"/>
      <c r="T32" s="37"/>
    </row>
    <row r="33" s="1" customFormat="1" ht="18" customHeight="1" spans="1:20">
      <c r="A33" s="12">
        <v>61</v>
      </c>
      <c r="B33" s="13">
        <v>111400</v>
      </c>
      <c r="C33" s="20" t="s">
        <v>59</v>
      </c>
      <c r="D33" s="15" t="s">
        <v>41</v>
      </c>
      <c r="E33" s="13" t="s">
        <v>33</v>
      </c>
      <c r="F33" s="22">
        <v>1600</v>
      </c>
      <c r="G33" s="22">
        <v>6</v>
      </c>
      <c r="H33" s="17" t="s">
        <v>19</v>
      </c>
      <c r="I33" s="17"/>
      <c r="J33" s="38">
        <v>9840</v>
      </c>
      <c r="K33" s="36">
        <f t="shared" si="0"/>
        <v>0.276910569105691</v>
      </c>
      <c r="L33" s="37">
        <v>2724.8</v>
      </c>
      <c r="M33" s="12">
        <v>8150</v>
      </c>
      <c r="N33" s="35">
        <f t="shared" si="1"/>
        <v>0.282208588957055</v>
      </c>
      <c r="O33" s="13">
        <v>2300</v>
      </c>
      <c r="P33" s="13">
        <f t="shared" si="2"/>
        <v>10899.2</v>
      </c>
      <c r="Q33" s="39">
        <f t="shared" si="3"/>
        <v>6900</v>
      </c>
      <c r="R33" s="13">
        <f t="shared" si="4"/>
        <v>17799.2</v>
      </c>
      <c r="S33" s="13"/>
      <c r="T33" s="37"/>
    </row>
    <row r="34" s="1" customFormat="1" spans="1:20">
      <c r="A34" s="12">
        <v>55</v>
      </c>
      <c r="B34" s="13">
        <v>585</v>
      </c>
      <c r="C34" s="20" t="s">
        <v>60</v>
      </c>
      <c r="D34" s="15" t="s">
        <v>31</v>
      </c>
      <c r="E34" s="13" t="s">
        <v>44</v>
      </c>
      <c r="F34" s="23"/>
      <c r="G34" s="23"/>
      <c r="H34" s="17" t="s">
        <v>19</v>
      </c>
      <c r="I34" s="17"/>
      <c r="J34" s="38">
        <v>11200</v>
      </c>
      <c r="K34" s="36">
        <f t="shared" si="0"/>
        <v>0.242857142857143</v>
      </c>
      <c r="L34" s="37">
        <v>2720</v>
      </c>
      <c r="M34" s="12">
        <v>8150</v>
      </c>
      <c r="N34" s="35">
        <f t="shared" si="1"/>
        <v>0.311656441717791</v>
      </c>
      <c r="O34" s="13">
        <v>2540</v>
      </c>
      <c r="P34" s="13">
        <f t="shared" si="2"/>
        <v>10880</v>
      </c>
      <c r="Q34" s="39">
        <f t="shared" si="3"/>
        <v>7620</v>
      </c>
      <c r="R34" s="13">
        <f t="shared" si="4"/>
        <v>18500</v>
      </c>
      <c r="S34" s="13"/>
      <c r="T34" s="37"/>
    </row>
    <row r="35" s="1" customFormat="1" spans="1:20">
      <c r="A35" s="12">
        <v>41</v>
      </c>
      <c r="B35" s="13">
        <v>712</v>
      </c>
      <c r="C35" s="20" t="s">
        <v>61</v>
      </c>
      <c r="D35" s="15" t="s">
        <v>31</v>
      </c>
      <c r="E35" s="13" t="s">
        <v>44</v>
      </c>
      <c r="F35" s="23"/>
      <c r="G35" s="23"/>
      <c r="H35" s="13" t="s">
        <v>19</v>
      </c>
      <c r="I35" s="17"/>
      <c r="J35" s="38">
        <v>10600</v>
      </c>
      <c r="K35" s="36">
        <f t="shared" si="0"/>
        <v>0.254716981132075</v>
      </c>
      <c r="L35" s="37">
        <v>2700</v>
      </c>
      <c r="M35" s="12">
        <v>8150</v>
      </c>
      <c r="N35" s="35">
        <f t="shared" si="1"/>
        <v>0.311656441717791</v>
      </c>
      <c r="O35" s="13">
        <v>2540</v>
      </c>
      <c r="P35" s="13">
        <f t="shared" si="2"/>
        <v>10800</v>
      </c>
      <c r="Q35" s="39">
        <f t="shared" si="3"/>
        <v>7620</v>
      </c>
      <c r="R35" s="13">
        <f t="shared" si="4"/>
        <v>18420</v>
      </c>
      <c r="S35" s="13"/>
      <c r="T35" s="37"/>
    </row>
    <row r="36" s="1" customFormat="1" spans="1:20">
      <c r="A36" s="12">
        <v>1</v>
      </c>
      <c r="B36" s="13">
        <v>118074</v>
      </c>
      <c r="C36" s="20" t="s">
        <v>62</v>
      </c>
      <c r="D36" s="15" t="s">
        <v>41</v>
      </c>
      <c r="E36" s="13" t="s">
        <v>23</v>
      </c>
      <c r="F36" s="23"/>
      <c r="G36" s="23"/>
      <c r="H36" s="17" t="s">
        <v>19</v>
      </c>
      <c r="I36" s="17"/>
      <c r="J36" s="38">
        <v>10480</v>
      </c>
      <c r="K36" s="36">
        <f t="shared" si="0"/>
        <v>0.25763358778626</v>
      </c>
      <c r="L36" s="37">
        <v>2700</v>
      </c>
      <c r="M36" s="12">
        <v>8850</v>
      </c>
      <c r="N36" s="35">
        <f t="shared" si="1"/>
        <v>0.282485875706215</v>
      </c>
      <c r="O36" s="13">
        <v>2500</v>
      </c>
      <c r="P36" s="13">
        <f t="shared" ref="P36:P67" si="5">L36*4</f>
        <v>10800</v>
      </c>
      <c r="Q36" s="39">
        <f t="shared" ref="Q36:Q67" si="6">O36*3</f>
        <v>7500</v>
      </c>
      <c r="R36" s="13">
        <f t="shared" ref="R36:R67" si="7">P36+Q36</f>
        <v>18300</v>
      </c>
      <c r="S36" s="13"/>
      <c r="T36" s="37"/>
    </row>
    <row r="37" s="1" customFormat="1" spans="1:20">
      <c r="A37" s="12">
        <v>16</v>
      </c>
      <c r="B37" s="13">
        <v>517</v>
      </c>
      <c r="C37" s="20" t="s">
        <v>63</v>
      </c>
      <c r="D37" s="15" t="s">
        <v>41</v>
      </c>
      <c r="E37" s="13" t="s">
        <v>27</v>
      </c>
      <c r="F37" s="23"/>
      <c r="G37" s="23"/>
      <c r="H37" s="13" t="s">
        <v>19</v>
      </c>
      <c r="I37" s="17" t="s">
        <v>64</v>
      </c>
      <c r="J37" s="38">
        <v>9800</v>
      </c>
      <c r="K37" s="36">
        <f t="shared" si="0"/>
        <v>0.275510204081633</v>
      </c>
      <c r="L37" s="37">
        <v>2700</v>
      </c>
      <c r="M37" s="12">
        <v>8250</v>
      </c>
      <c r="N37" s="35">
        <f t="shared" si="1"/>
        <v>0.292363636363636</v>
      </c>
      <c r="O37" s="13">
        <v>2412</v>
      </c>
      <c r="P37" s="13">
        <f t="shared" si="5"/>
        <v>10800</v>
      </c>
      <c r="Q37" s="39">
        <f t="shared" si="6"/>
        <v>7236</v>
      </c>
      <c r="R37" s="13">
        <f t="shared" si="7"/>
        <v>18036</v>
      </c>
      <c r="S37" s="13"/>
      <c r="T37" s="37"/>
    </row>
    <row r="38" s="1" customFormat="1" spans="1:20">
      <c r="A38" s="12">
        <v>51</v>
      </c>
      <c r="B38" s="13">
        <v>359</v>
      </c>
      <c r="C38" s="20" t="s">
        <v>65</v>
      </c>
      <c r="D38" s="15" t="s">
        <v>41</v>
      </c>
      <c r="E38" s="13" t="s">
        <v>27</v>
      </c>
      <c r="F38" s="24"/>
      <c r="G38" s="24"/>
      <c r="H38" s="17" t="s">
        <v>19</v>
      </c>
      <c r="I38" s="17"/>
      <c r="J38" s="38">
        <v>10380</v>
      </c>
      <c r="K38" s="36">
        <f t="shared" si="0"/>
        <v>0.258285163776493</v>
      </c>
      <c r="L38" s="37">
        <v>2681</v>
      </c>
      <c r="M38" s="12">
        <v>8450</v>
      </c>
      <c r="N38" s="35">
        <f t="shared" si="1"/>
        <v>0.29585798816568</v>
      </c>
      <c r="O38" s="13">
        <v>2500</v>
      </c>
      <c r="P38" s="13">
        <f t="shared" si="5"/>
        <v>10724</v>
      </c>
      <c r="Q38" s="39">
        <f t="shared" si="6"/>
        <v>7500</v>
      </c>
      <c r="R38" s="13">
        <f t="shared" si="7"/>
        <v>18224</v>
      </c>
      <c r="S38" s="13"/>
      <c r="T38" s="37"/>
    </row>
    <row r="39" s="1" customFormat="1" spans="1:20">
      <c r="A39" s="12">
        <v>40</v>
      </c>
      <c r="B39" s="13">
        <v>377</v>
      </c>
      <c r="C39" s="14" t="s">
        <v>66</v>
      </c>
      <c r="D39" s="15" t="s">
        <v>31</v>
      </c>
      <c r="E39" s="13" t="s">
        <v>23</v>
      </c>
      <c r="F39" s="22">
        <v>1600</v>
      </c>
      <c r="G39" s="22">
        <v>7</v>
      </c>
      <c r="H39" s="13" t="s">
        <v>19</v>
      </c>
      <c r="I39" s="17"/>
      <c r="J39" s="38">
        <v>10600</v>
      </c>
      <c r="K39" s="36">
        <f t="shared" si="0"/>
        <v>0.252830188679245</v>
      </c>
      <c r="L39" s="37">
        <v>2680</v>
      </c>
      <c r="M39" s="12">
        <v>8150</v>
      </c>
      <c r="N39" s="35">
        <f t="shared" si="1"/>
        <v>0.311656441717791</v>
      </c>
      <c r="O39" s="13">
        <v>2540</v>
      </c>
      <c r="P39" s="13">
        <f t="shared" si="5"/>
        <v>10720</v>
      </c>
      <c r="Q39" s="39">
        <f t="shared" si="6"/>
        <v>7620</v>
      </c>
      <c r="R39" s="13">
        <f t="shared" si="7"/>
        <v>18340</v>
      </c>
      <c r="S39" s="13"/>
      <c r="T39" s="37"/>
    </row>
    <row r="40" s="1" customFormat="1" spans="1:20">
      <c r="A40" s="12">
        <v>30</v>
      </c>
      <c r="B40" s="13">
        <v>102934</v>
      </c>
      <c r="C40" s="14" t="s">
        <v>67</v>
      </c>
      <c r="D40" s="15" t="s">
        <v>41</v>
      </c>
      <c r="E40" s="13" t="s">
        <v>27</v>
      </c>
      <c r="F40" s="23"/>
      <c r="G40" s="23"/>
      <c r="H40" s="13" t="s">
        <v>19</v>
      </c>
      <c r="I40" s="17"/>
      <c r="J40" s="38">
        <v>9800</v>
      </c>
      <c r="K40" s="36">
        <f t="shared" si="0"/>
        <v>0.273469387755102</v>
      </c>
      <c r="L40" s="37">
        <v>2680</v>
      </c>
      <c r="M40" s="12">
        <v>8150</v>
      </c>
      <c r="N40" s="35">
        <f t="shared" si="1"/>
        <v>0.302085889570552</v>
      </c>
      <c r="O40" s="13">
        <v>2462</v>
      </c>
      <c r="P40" s="13">
        <f t="shared" si="5"/>
        <v>10720</v>
      </c>
      <c r="Q40" s="39">
        <f t="shared" si="6"/>
        <v>7386</v>
      </c>
      <c r="R40" s="13">
        <f t="shared" si="7"/>
        <v>18106</v>
      </c>
      <c r="S40" s="13"/>
      <c r="T40" s="37"/>
    </row>
    <row r="41" s="1" customFormat="1" spans="1:20">
      <c r="A41" s="12">
        <v>44</v>
      </c>
      <c r="B41" s="17">
        <v>105267</v>
      </c>
      <c r="C41" s="14" t="s">
        <v>68</v>
      </c>
      <c r="D41" s="15" t="s">
        <v>41</v>
      </c>
      <c r="E41" s="13" t="s">
        <v>27</v>
      </c>
      <c r="F41" s="23"/>
      <c r="G41" s="23"/>
      <c r="H41" s="17" t="s">
        <v>19</v>
      </c>
      <c r="I41" s="17"/>
      <c r="J41" s="38">
        <v>10380</v>
      </c>
      <c r="K41" s="36">
        <f t="shared" si="0"/>
        <v>0.250481695568401</v>
      </c>
      <c r="L41" s="37">
        <v>2600</v>
      </c>
      <c r="M41" s="12">
        <v>8150</v>
      </c>
      <c r="N41" s="35">
        <f t="shared" si="1"/>
        <v>0.282208588957055</v>
      </c>
      <c r="O41" s="13">
        <v>2300</v>
      </c>
      <c r="P41" s="13">
        <f t="shared" si="5"/>
        <v>10400</v>
      </c>
      <c r="Q41" s="39">
        <f t="shared" si="6"/>
        <v>6900</v>
      </c>
      <c r="R41" s="13">
        <f t="shared" si="7"/>
        <v>17300</v>
      </c>
      <c r="S41" s="13"/>
      <c r="T41" s="37"/>
    </row>
    <row r="42" s="1" customFormat="1" spans="1:20">
      <c r="A42" s="12">
        <v>54</v>
      </c>
      <c r="B42" s="13">
        <v>746</v>
      </c>
      <c r="C42" s="14" t="s">
        <v>69</v>
      </c>
      <c r="D42" s="15" t="s">
        <v>31</v>
      </c>
      <c r="E42" s="13" t="s">
        <v>33</v>
      </c>
      <c r="F42" s="23"/>
      <c r="G42" s="23"/>
      <c r="H42" s="17" t="s">
        <v>19</v>
      </c>
      <c r="I42" s="17"/>
      <c r="J42" s="38">
        <v>9800</v>
      </c>
      <c r="K42" s="36">
        <f t="shared" si="0"/>
        <v>0.26530612244898</v>
      </c>
      <c r="L42" s="37">
        <v>2600</v>
      </c>
      <c r="M42" s="12">
        <v>9150</v>
      </c>
      <c r="N42" s="35">
        <f t="shared" si="1"/>
        <v>0.262295081967213</v>
      </c>
      <c r="O42" s="13">
        <v>2400</v>
      </c>
      <c r="P42" s="13">
        <f t="shared" si="5"/>
        <v>10400</v>
      </c>
      <c r="Q42" s="39">
        <f t="shared" si="6"/>
        <v>7200</v>
      </c>
      <c r="R42" s="13">
        <f t="shared" si="7"/>
        <v>17600</v>
      </c>
      <c r="S42" s="13"/>
      <c r="T42" s="37"/>
    </row>
    <row r="43" s="1" customFormat="1" spans="1:20">
      <c r="A43" s="12">
        <v>57</v>
      </c>
      <c r="B43" s="13">
        <v>54</v>
      </c>
      <c r="C43" s="14" t="s">
        <v>70</v>
      </c>
      <c r="D43" s="15" t="s">
        <v>41</v>
      </c>
      <c r="E43" s="13" t="s">
        <v>71</v>
      </c>
      <c r="F43" s="23"/>
      <c r="G43" s="23"/>
      <c r="H43" s="13" t="s">
        <v>19</v>
      </c>
      <c r="I43" s="17"/>
      <c r="J43" s="38">
        <v>9600</v>
      </c>
      <c r="K43" s="36">
        <f t="shared" si="0"/>
        <v>0.270833333333333</v>
      </c>
      <c r="L43" s="37">
        <v>2600</v>
      </c>
      <c r="M43" s="12">
        <v>7450</v>
      </c>
      <c r="N43" s="35">
        <f t="shared" si="1"/>
        <v>0.312751677852349</v>
      </c>
      <c r="O43" s="13">
        <v>2330</v>
      </c>
      <c r="P43" s="13">
        <f t="shared" si="5"/>
        <v>10400</v>
      </c>
      <c r="Q43" s="39">
        <f t="shared" si="6"/>
        <v>6990</v>
      </c>
      <c r="R43" s="13">
        <f t="shared" si="7"/>
        <v>17390</v>
      </c>
      <c r="S43" s="13"/>
      <c r="T43" s="37"/>
    </row>
    <row r="44" s="1" customFormat="1" spans="1:20">
      <c r="A44" s="12">
        <v>53</v>
      </c>
      <c r="B44" s="13">
        <v>747</v>
      </c>
      <c r="C44" s="14" t="s">
        <v>72</v>
      </c>
      <c r="D44" s="15" t="s">
        <v>73</v>
      </c>
      <c r="E44" s="13" t="s">
        <v>27</v>
      </c>
      <c r="F44" s="24"/>
      <c r="G44" s="24"/>
      <c r="H44" s="13" t="s">
        <v>19</v>
      </c>
      <c r="I44" s="17"/>
      <c r="J44" s="38">
        <v>8900</v>
      </c>
      <c r="K44" s="36">
        <f t="shared" si="0"/>
        <v>0.292134831460674</v>
      </c>
      <c r="L44" s="37">
        <v>2600</v>
      </c>
      <c r="M44" s="12">
        <v>7150</v>
      </c>
      <c r="N44" s="35">
        <f t="shared" si="1"/>
        <v>0.327272727272727</v>
      </c>
      <c r="O44" s="13">
        <v>2340</v>
      </c>
      <c r="P44" s="13">
        <f t="shared" si="5"/>
        <v>10400</v>
      </c>
      <c r="Q44" s="39">
        <f t="shared" si="6"/>
        <v>7020</v>
      </c>
      <c r="R44" s="13">
        <f t="shared" si="7"/>
        <v>17420</v>
      </c>
      <c r="S44" s="13"/>
      <c r="T44" s="37"/>
    </row>
    <row r="45" s="1" customFormat="1" spans="1:20">
      <c r="A45" s="12">
        <v>43</v>
      </c>
      <c r="B45" s="13">
        <v>511</v>
      </c>
      <c r="C45" s="20" t="s">
        <v>74</v>
      </c>
      <c r="D45" s="15" t="s">
        <v>31</v>
      </c>
      <c r="E45" s="13" t="s">
        <v>44</v>
      </c>
      <c r="F45" s="22">
        <v>1600</v>
      </c>
      <c r="G45" s="22">
        <v>8</v>
      </c>
      <c r="H45" s="13" t="s">
        <v>19</v>
      </c>
      <c r="I45" s="17"/>
      <c r="J45" s="38">
        <v>10380</v>
      </c>
      <c r="K45" s="36">
        <f t="shared" si="0"/>
        <v>0.248073217726397</v>
      </c>
      <c r="L45" s="37">
        <v>2575</v>
      </c>
      <c r="M45" s="12">
        <v>8150</v>
      </c>
      <c r="N45" s="35">
        <f t="shared" si="1"/>
        <v>0.282208588957055</v>
      </c>
      <c r="O45" s="13">
        <v>2300</v>
      </c>
      <c r="P45" s="13">
        <f t="shared" si="5"/>
        <v>10300</v>
      </c>
      <c r="Q45" s="39">
        <f t="shared" si="6"/>
        <v>6900</v>
      </c>
      <c r="R45" s="13">
        <f t="shared" si="7"/>
        <v>17200</v>
      </c>
      <c r="S45" s="13"/>
      <c r="T45" s="37"/>
    </row>
    <row r="46" s="1" customFormat="1" spans="1:20">
      <c r="A46" s="12">
        <v>25</v>
      </c>
      <c r="B46" s="13">
        <v>117184</v>
      </c>
      <c r="C46" s="20" t="s">
        <v>75</v>
      </c>
      <c r="D46" s="15" t="s">
        <v>31</v>
      </c>
      <c r="E46" s="13" t="s">
        <v>44</v>
      </c>
      <c r="F46" s="23"/>
      <c r="G46" s="23"/>
      <c r="H46" s="13" t="s">
        <v>19</v>
      </c>
      <c r="I46" s="17"/>
      <c r="J46" s="38">
        <v>10380</v>
      </c>
      <c r="K46" s="36">
        <f t="shared" si="0"/>
        <v>0.244290944123314</v>
      </c>
      <c r="L46" s="37">
        <v>2535.74</v>
      </c>
      <c r="M46" s="12">
        <v>8150</v>
      </c>
      <c r="N46" s="35">
        <f t="shared" si="1"/>
        <v>0.282208588957055</v>
      </c>
      <c r="O46" s="13">
        <v>2300</v>
      </c>
      <c r="P46" s="13">
        <f t="shared" si="5"/>
        <v>10142.96</v>
      </c>
      <c r="Q46" s="39">
        <f t="shared" si="6"/>
        <v>6900</v>
      </c>
      <c r="R46" s="13">
        <f t="shared" si="7"/>
        <v>17042.96</v>
      </c>
      <c r="S46" s="13"/>
      <c r="T46" s="37"/>
    </row>
    <row r="47" s="1" customFormat="1" spans="1:20">
      <c r="A47" s="12">
        <v>32</v>
      </c>
      <c r="B47" s="13">
        <v>598</v>
      </c>
      <c r="C47" s="20" t="s">
        <v>76</v>
      </c>
      <c r="D47" s="15" t="s">
        <v>41</v>
      </c>
      <c r="E47" s="13" t="s">
        <v>44</v>
      </c>
      <c r="F47" s="23"/>
      <c r="G47" s="23"/>
      <c r="H47" s="13" t="s">
        <v>19</v>
      </c>
      <c r="I47" s="17"/>
      <c r="J47" s="38">
        <v>9700</v>
      </c>
      <c r="K47" s="36">
        <f t="shared" si="0"/>
        <v>0.260103092783505</v>
      </c>
      <c r="L47" s="37">
        <v>2523</v>
      </c>
      <c r="M47" s="12">
        <v>7650</v>
      </c>
      <c r="N47" s="35">
        <f t="shared" si="1"/>
        <v>0.300653594771242</v>
      </c>
      <c r="O47" s="13">
        <v>2300</v>
      </c>
      <c r="P47" s="13">
        <f t="shared" si="5"/>
        <v>10092</v>
      </c>
      <c r="Q47" s="39">
        <f t="shared" si="6"/>
        <v>6900</v>
      </c>
      <c r="R47" s="13">
        <f t="shared" si="7"/>
        <v>16992</v>
      </c>
      <c r="S47" s="13"/>
      <c r="T47" s="37"/>
    </row>
    <row r="48" s="1" customFormat="1" spans="1:20">
      <c r="A48" s="12">
        <v>20</v>
      </c>
      <c r="B48" s="13">
        <v>114622</v>
      </c>
      <c r="C48" s="20" t="s">
        <v>77</v>
      </c>
      <c r="D48" s="15" t="s">
        <v>31</v>
      </c>
      <c r="E48" s="13" t="s">
        <v>44</v>
      </c>
      <c r="F48" s="23"/>
      <c r="G48" s="23"/>
      <c r="H48" s="13" t="s">
        <v>19</v>
      </c>
      <c r="I48" s="17"/>
      <c r="J48" s="38">
        <v>10880</v>
      </c>
      <c r="K48" s="36">
        <f t="shared" si="0"/>
        <v>0.230309742647059</v>
      </c>
      <c r="L48" s="37">
        <v>2505.77</v>
      </c>
      <c r="M48" s="12">
        <v>8494</v>
      </c>
      <c r="N48" s="35">
        <f t="shared" si="1"/>
        <v>0.270779373675536</v>
      </c>
      <c r="O48" s="13">
        <v>2300</v>
      </c>
      <c r="P48" s="13">
        <f t="shared" si="5"/>
        <v>10023.08</v>
      </c>
      <c r="Q48" s="39">
        <f t="shared" si="6"/>
        <v>6900</v>
      </c>
      <c r="R48" s="13">
        <f t="shared" si="7"/>
        <v>16923.08</v>
      </c>
      <c r="S48" s="13"/>
      <c r="T48" s="37"/>
    </row>
    <row r="49" s="1" customFormat="1" spans="1:20">
      <c r="A49" s="12">
        <v>52</v>
      </c>
      <c r="B49" s="13">
        <v>114844</v>
      </c>
      <c r="C49" s="20" t="s">
        <v>78</v>
      </c>
      <c r="D49" s="15" t="s">
        <v>41</v>
      </c>
      <c r="E49" s="21" t="s">
        <v>44</v>
      </c>
      <c r="F49" s="23"/>
      <c r="G49" s="23"/>
      <c r="H49" s="13" t="s">
        <v>19</v>
      </c>
      <c r="I49" s="17"/>
      <c r="J49" s="38">
        <v>11000</v>
      </c>
      <c r="K49" s="36">
        <f t="shared" si="0"/>
        <v>0.227272727272727</v>
      </c>
      <c r="L49" s="37">
        <v>2500</v>
      </c>
      <c r="M49" s="12">
        <v>9150</v>
      </c>
      <c r="N49" s="35">
        <f t="shared" si="1"/>
        <v>0.240437158469945</v>
      </c>
      <c r="O49" s="13">
        <v>2200</v>
      </c>
      <c r="P49" s="13">
        <f t="shared" si="5"/>
        <v>10000</v>
      </c>
      <c r="Q49" s="39">
        <f t="shared" si="6"/>
        <v>6600</v>
      </c>
      <c r="R49" s="13">
        <f t="shared" si="7"/>
        <v>16600</v>
      </c>
      <c r="S49" s="13"/>
      <c r="T49" s="37"/>
    </row>
    <row r="50" s="1" customFormat="1" spans="1:20">
      <c r="A50" s="12">
        <v>26</v>
      </c>
      <c r="B50" s="13">
        <v>138202</v>
      </c>
      <c r="C50" s="20" t="s">
        <v>79</v>
      </c>
      <c r="D50" s="15" t="s">
        <v>41</v>
      </c>
      <c r="E50" s="21" t="s">
        <v>23</v>
      </c>
      <c r="F50" s="24"/>
      <c r="G50" s="24"/>
      <c r="H50" s="13" t="s">
        <v>19</v>
      </c>
      <c r="I50" s="17"/>
      <c r="J50" s="38">
        <v>9600</v>
      </c>
      <c r="K50" s="36">
        <f t="shared" si="0"/>
        <v>0.2596875</v>
      </c>
      <c r="L50" s="37">
        <v>2493</v>
      </c>
      <c r="M50" s="12">
        <v>7450</v>
      </c>
      <c r="N50" s="35">
        <f t="shared" si="1"/>
        <v>0.295302013422819</v>
      </c>
      <c r="O50" s="13">
        <v>2200</v>
      </c>
      <c r="P50" s="13">
        <f t="shared" si="5"/>
        <v>9972</v>
      </c>
      <c r="Q50" s="39">
        <f t="shared" si="6"/>
        <v>6600</v>
      </c>
      <c r="R50" s="13">
        <f t="shared" si="7"/>
        <v>16572</v>
      </c>
      <c r="S50" s="13"/>
      <c r="T50" s="37"/>
    </row>
    <row r="51" s="1" customFormat="1" spans="1:20">
      <c r="A51" s="12">
        <v>111</v>
      </c>
      <c r="B51" s="13">
        <v>311</v>
      </c>
      <c r="C51" s="14" t="s">
        <v>80</v>
      </c>
      <c r="D51" s="15" t="s">
        <v>73</v>
      </c>
      <c r="E51" s="21" t="s">
        <v>27</v>
      </c>
      <c r="F51" s="22">
        <v>1000</v>
      </c>
      <c r="G51" s="22">
        <v>9</v>
      </c>
      <c r="H51" s="13" t="s">
        <v>19</v>
      </c>
      <c r="I51" s="17"/>
      <c r="J51" s="38">
        <v>9600</v>
      </c>
      <c r="K51" s="36">
        <f t="shared" si="0"/>
        <v>0.246916666666667</v>
      </c>
      <c r="L51" s="37">
        <v>2370.4</v>
      </c>
      <c r="M51" s="12">
        <v>7150</v>
      </c>
      <c r="N51" s="35">
        <f t="shared" si="1"/>
        <v>0.321678321678322</v>
      </c>
      <c r="O51" s="13">
        <v>2300</v>
      </c>
      <c r="P51" s="13">
        <f t="shared" si="5"/>
        <v>9481.6</v>
      </c>
      <c r="Q51" s="39">
        <f t="shared" si="6"/>
        <v>6900</v>
      </c>
      <c r="R51" s="13">
        <f t="shared" si="7"/>
        <v>16381.6</v>
      </c>
      <c r="S51" s="13"/>
      <c r="T51" s="37"/>
    </row>
    <row r="52" s="1" customFormat="1" spans="1:20">
      <c r="A52" s="12">
        <v>27</v>
      </c>
      <c r="B52" s="13">
        <v>106399</v>
      </c>
      <c r="C52" s="14" t="s">
        <v>81</v>
      </c>
      <c r="D52" s="15" t="s">
        <v>73</v>
      </c>
      <c r="E52" s="21" t="s">
        <v>23</v>
      </c>
      <c r="F52" s="23"/>
      <c r="G52" s="23"/>
      <c r="H52" s="13" t="s">
        <v>19</v>
      </c>
      <c r="I52" s="17"/>
      <c r="J52" s="38">
        <v>10380</v>
      </c>
      <c r="K52" s="36">
        <f t="shared" si="0"/>
        <v>0.225433526011561</v>
      </c>
      <c r="L52" s="37">
        <v>2340</v>
      </c>
      <c r="M52" s="12">
        <v>7150</v>
      </c>
      <c r="N52" s="35">
        <f t="shared" si="1"/>
        <v>0.308251748251748</v>
      </c>
      <c r="O52" s="13">
        <v>2204</v>
      </c>
      <c r="P52" s="13">
        <f t="shared" si="5"/>
        <v>9360</v>
      </c>
      <c r="Q52" s="39">
        <f t="shared" si="6"/>
        <v>6612</v>
      </c>
      <c r="R52" s="13">
        <f t="shared" si="7"/>
        <v>15972</v>
      </c>
      <c r="S52" s="13"/>
      <c r="T52" s="37"/>
    </row>
    <row r="53" s="1" customFormat="1" spans="1:20">
      <c r="A53" s="12">
        <v>37</v>
      </c>
      <c r="B53" s="13">
        <v>513</v>
      </c>
      <c r="C53" s="14" t="s">
        <v>82</v>
      </c>
      <c r="D53" s="15" t="s">
        <v>73</v>
      </c>
      <c r="E53" s="21" t="s">
        <v>27</v>
      </c>
      <c r="F53" s="23"/>
      <c r="G53" s="23"/>
      <c r="H53" s="13" t="s">
        <v>19</v>
      </c>
      <c r="I53" s="17"/>
      <c r="J53" s="38">
        <v>9280</v>
      </c>
      <c r="K53" s="36">
        <f t="shared" si="0"/>
        <v>0.250538793103448</v>
      </c>
      <c r="L53" s="37">
        <v>2325</v>
      </c>
      <c r="M53" s="12">
        <v>7150</v>
      </c>
      <c r="N53" s="35">
        <f t="shared" si="1"/>
        <v>0.313286713286713</v>
      </c>
      <c r="O53" s="13">
        <v>2240</v>
      </c>
      <c r="P53" s="13">
        <f t="shared" si="5"/>
        <v>9300</v>
      </c>
      <c r="Q53" s="39">
        <f t="shared" si="6"/>
        <v>6720</v>
      </c>
      <c r="R53" s="13">
        <f t="shared" si="7"/>
        <v>16020</v>
      </c>
      <c r="S53" s="13"/>
      <c r="T53" s="37"/>
    </row>
    <row r="54" s="1" customFormat="1" spans="1:20">
      <c r="A54" s="12">
        <v>42</v>
      </c>
      <c r="B54" s="13">
        <v>105910</v>
      </c>
      <c r="C54" s="14" t="s">
        <v>83</v>
      </c>
      <c r="D54" s="15" t="s">
        <v>41</v>
      </c>
      <c r="E54" s="21" t="s">
        <v>18</v>
      </c>
      <c r="F54" s="23"/>
      <c r="G54" s="23"/>
      <c r="H54" s="13" t="s">
        <v>19</v>
      </c>
      <c r="I54" s="17"/>
      <c r="J54" s="38">
        <v>8700</v>
      </c>
      <c r="K54" s="36">
        <f t="shared" si="0"/>
        <v>0.266436781609195</v>
      </c>
      <c r="L54" s="37">
        <v>2318</v>
      </c>
      <c r="M54" s="12">
        <v>6970</v>
      </c>
      <c r="N54" s="35">
        <f t="shared" si="1"/>
        <v>0.327977044476327</v>
      </c>
      <c r="O54" s="13">
        <v>2286</v>
      </c>
      <c r="P54" s="13">
        <f t="shared" si="5"/>
        <v>9272</v>
      </c>
      <c r="Q54" s="39">
        <f t="shared" si="6"/>
        <v>6858</v>
      </c>
      <c r="R54" s="13">
        <f t="shared" si="7"/>
        <v>16130</v>
      </c>
      <c r="S54" s="13"/>
      <c r="T54" s="37"/>
    </row>
    <row r="55" s="1" customFormat="1" spans="1:20">
      <c r="A55" s="12">
        <v>39</v>
      </c>
      <c r="B55" s="13">
        <v>104428</v>
      </c>
      <c r="C55" s="14" t="s">
        <v>84</v>
      </c>
      <c r="D55" s="15" t="s">
        <v>41</v>
      </c>
      <c r="E55" s="21" t="s">
        <v>71</v>
      </c>
      <c r="F55" s="23"/>
      <c r="G55" s="23"/>
      <c r="H55" s="17" t="s">
        <v>19</v>
      </c>
      <c r="I55" s="17"/>
      <c r="J55" s="38">
        <v>8850</v>
      </c>
      <c r="K55" s="36">
        <f t="shared" si="0"/>
        <v>0.257627118644068</v>
      </c>
      <c r="L55" s="37">
        <v>2280</v>
      </c>
      <c r="M55" s="12">
        <v>7150</v>
      </c>
      <c r="N55" s="35">
        <f t="shared" si="1"/>
        <v>0.327272727272727</v>
      </c>
      <c r="O55" s="13">
        <v>2340</v>
      </c>
      <c r="P55" s="13">
        <f t="shared" si="5"/>
        <v>9120</v>
      </c>
      <c r="Q55" s="39">
        <f t="shared" si="6"/>
        <v>7020</v>
      </c>
      <c r="R55" s="13">
        <f t="shared" si="7"/>
        <v>16140</v>
      </c>
      <c r="S55" s="13"/>
      <c r="T55" s="37"/>
    </row>
    <row r="56" s="1" customFormat="1" spans="1:20">
      <c r="A56" s="12">
        <v>142</v>
      </c>
      <c r="B56" s="13">
        <v>329</v>
      </c>
      <c r="C56" s="14" t="s">
        <v>85</v>
      </c>
      <c r="D56" s="15" t="s">
        <v>73</v>
      </c>
      <c r="E56" s="21" t="s">
        <v>23</v>
      </c>
      <c r="F56" s="24"/>
      <c r="G56" s="24"/>
      <c r="H56" s="13" t="s">
        <v>19</v>
      </c>
      <c r="I56" s="17"/>
      <c r="J56" s="38">
        <v>8850</v>
      </c>
      <c r="K56" s="36">
        <f t="shared" si="0"/>
        <v>0.257401129943503</v>
      </c>
      <c r="L56" s="37">
        <v>2278</v>
      </c>
      <c r="M56" s="12">
        <v>7150</v>
      </c>
      <c r="N56" s="35">
        <f t="shared" si="1"/>
        <v>0.27972027972028</v>
      </c>
      <c r="O56" s="13">
        <v>2000</v>
      </c>
      <c r="P56" s="13">
        <f t="shared" si="5"/>
        <v>9112</v>
      </c>
      <c r="Q56" s="39">
        <f t="shared" si="6"/>
        <v>6000</v>
      </c>
      <c r="R56" s="13">
        <f t="shared" si="7"/>
        <v>15112</v>
      </c>
      <c r="S56" s="13"/>
      <c r="T56" s="37"/>
    </row>
    <row r="57" s="1" customFormat="1" spans="1:20">
      <c r="A57" s="12">
        <v>56</v>
      </c>
      <c r="B57" s="13">
        <v>578</v>
      </c>
      <c r="C57" s="20" t="s">
        <v>86</v>
      </c>
      <c r="D57" s="15" t="s">
        <v>41</v>
      </c>
      <c r="E57" s="21" t="s">
        <v>44</v>
      </c>
      <c r="F57" s="22">
        <v>1000</v>
      </c>
      <c r="G57" s="22">
        <v>10</v>
      </c>
      <c r="H57" s="13" t="s">
        <v>19</v>
      </c>
      <c r="I57" s="17"/>
      <c r="J57" s="38">
        <v>9400</v>
      </c>
      <c r="K57" s="36">
        <f t="shared" si="0"/>
        <v>0.23936170212766</v>
      </c>
      <c r="L57" s="37">
        <v>2250</v>
      </c>
      <c r="M57" s="12">
        <v>7150</v>
      </c>
      <c r="N57" s="35">
        <f t="shared" si="1"/>
        <v>0.303776223776224</v>
      </c>
      <c r="O57" s="13">
        <v>2172</v>
      </c>
      <c r="P57" s="13">
        <f t="shared" si="5"/>
        <v>9000</v>
      </c>
      <c r="Q57" s="39">
        <f t="shared" si="6"/>
        <v>6516</v>
      </c>
      <c r="R57" s="13">
        <f t="shared" si="7"/>
        <v>15516</v>
      </c>
      <c r="S57" s="13"/>
      <c r="T57" s="37"/>
    </row>
    <row r="58" s="1" customFormat="1" spans="1:20">
      <c r="A58" s="12">
        <v>28</v>
      </c>
      <c r="B58" s="13">
        <v>108277</v>
      </c>
      <c r="C58" s="20" t="s">
        <v>87</v>
      </c>
      <c r="D58" s="15" t="s">
        <v>73</v>
      </c>
      <c r="E58" s="21" t="s">
        <v>27</v>
      </c>
      <c r="F58" s="23"/>
      <c r="G58" s="23"/>
      <c r="H58" s="13" t="s">
        <v>19</v>
      </c>
      <c r="I58" s="17"/>
      <c r="J58" s="38">
        <v>8900</v>
      </c>
      <c r="K58" s="36">
        <f t="shared" si="0"/>
        <v>0.250112359550562</v>
      </c>
      <c r="L58" s="37">
        <v>2226</v>
      </c>
      <c r="M58" s="12">
        <v>6450</v>
      </c>
      <c r="N58" s="35">
        <f t="shared" si="1"/>
        <v>0.305271317829457</v>
      </c>
      <c r="O58" s="13">
        <v>1969</v>
      </c>
      <c r="P58" s="13">
        <f t="shared" si="5"/>
        <v>8904</v>
      </c>
      <c r="Q58" s="39">
        <f t="shared" si="6"/>
        <v>5907</v>
      </c>
      <c r="R58" s="13">
        <f t="shared" si="7"/>
        <v>14811</v>
      </c>
      <c r="S58" s="13"/>
      <c r="T58" s="37"/>
    </row>
    <row r="59" s="1" customFormat="1" spans="1:20">
      <c r="A59" s="12">
        <v>141</v>
      </c>
      <c r="B59" s="13">
        <v>587</v>
      </c>
      <c r="C59" s="20" t="s">
        <v>88</v>
      </c>
      <c r="D59" s="15" t="s">
        <v>73</v>
      </c>
      <c r="E59" s="21" t="s">
        <v>33</v>
      </c>
      <c r="F59" s="23"/>
      <c r="G59" s="23"/>
      <c r="H59" s="13" t="s">
        <v>19</v>
      </c>
      <c r="I59" s="17"/>
      <c r="J59" s="38">
        <v>8900</v>
      </c>
      <c r="K59" s="36">
        <f t="shared" si="0"/>
        <v>0.249325842696629</v>
      </c>
      <c r="L59" s="37">
        <v>2219</v>
      </c>
      <c r="M59" s="12">
        <v>6150</v>
      </c>
      <c r="N59" s="35">
        <f t="shared" si="1"/>
        <v>0.324878048780488</v>
      </c>
      <c r="O59" s="13">
        <v>1998</v>
      </c>
      <c r="P59" s="13">
        <f t="shared" si="5"/>
        <v>8876</v>
      </c>
      <c r="Q59" s="39">
        <f t="shared" si="6"/>
        <v>5994</v>
      </c>
      <c r="R59" s="13">
        <f t="shared" si="7"/>
        <v>14870</v>
      </c>
      <c r="S59" s="13"/>
      <c r="T59" s="37"/>
    </row>
    <row r="60" s="1" customFormat="1" spans="1:20">
      <c r="A60" s="12">
        <v>29</v>
      </c>
      <c r="B60" s="13">
        <v>106569</v>
      </c>
      <c r="C60" s="20" t="s">
        <v>89</v>
      </c>
      <c r="D60" s="15" t="s">
        <v>73</v>
      </c>
      <c r="E60" s="21" t="s">
        <v>27</v>
      </c>
      <c r="F60" s="23"/>
      <c r="G60" s="23"/>
      <c r="H60" s="17" t="s">
        <v>19</v>
      </c>
      <c r="I60" s="17"/>
      <c r="J60" s="38">
        <v>8850</v>
      </c>
      <c r="K60" s="36">
        <f t="shared" si="0"/>
        <v>0.250734463276836</v>
      </c>
      <c r="L60" s="37">
        <v>2219</v>
      </c>
      <c r="M60" s="12">
        <v>5850</v>
      </c>
      <c r="N60" s="35">
        <f t="shared" si="1"/>
        <v>0.324786324786325</v>
      </c>
      <c r="O60" s="13">
        <v>1900</v>
      </c>
      <c r="P60" s="13">
        <f t="shared" si="5"/>
        <v>8876</v>
      </c>
      <c r="Q60" s="39">
        <f t="shared" si="6"/>
        <v>5700</v>
      </c>
      <c r="R60" s="13">
        <f t="shared" si="7"/>
        <v>14576</v>
      </c>
      <c r="S60" s="13"/>
      <c r="T60" s="37"/>
    </row>
    <row r="61" s="1" customFormat="1" spans="1:20">
      <c r="A61" s="12">
        <v>31</v>
      </c>
      <c r="B61" s="13">
        <v>387</v>
      </c>
      <c r="C61" s="20" t="s">
        <v>90</v>
      </c>
      <c r="D61" s="15" t="s">
        <v>73</v>
      </c>
      <c r="E61" s="21" t="s">
        <v>23</v>
      </c>
      <c r="F61" s="23"/>
      <c r="G61" s="23"/>
      <c r="H61" s="13" t="s">
        <v>19</v>
      </c>
      <c r="I61" s="17"/>
      <c r="J61" s="38">
        <v>8950</v>
      </c>
      <c r="K61" s="36">
        <f t="shared" si="0"/>
        <v>0.247039106145251</v>
      </c>
      <c r="L61" s="37">
        <v>2211</v>
      </c>
      <c r="M61" s="12">
        <v>6850</v>
      </c>
      <c r="N61" s="35">
        <f t="shared" si="1"/>
        <v>0.306569343065693</v>
      </c>
      <c r="O61" s="13">
        <v>2100</v>
      </c>
      <c r="P61" s="13">
        <f t="shared" si="5"/>
        <v>8844</v>
      </c>
      <c r="Q61" s="39">
        <f t="shared" si="6"/>
        <v>6300</v>
      </c>
      <c r="R61" s="13">
        <f t="shared" si="7"/>
        <v>15144</v>
      </c>
      <c r="S61" s="13"/>
      <c r="T61" s="37"/>
    </row>
    <row r="62" s="1" customFormat="1" ht="15" customHeight="1" spans="1:20">
      <c r="A62" s="12">
        <v>34</v>
      </c>
      <c r="B62" s="13">
        <v>709</v>
      </c>
      <c r="C62" s="20" t="s">
        <v>91</v>
      </c>
      <c r="D62" s="15" t="s">
        <v>41</v>
      </c>
      <c r="E62" s="21" t="s">
        <v>44</v>
      </c>
      <c r="F62" s="24"/>
      <c r="G62" s="24"/>
      <c r="H62" s="13" t="s">
        <v>19</v>
      </c>
      <c r="I62" s="17"/>
      <c r="J62" s="38">
        <v>9726</v>
      </c>
      <c r="K62" s="36">
        <f t="shared" si="0"/>
        <v>0.22619782027555</v>
      </c>
      <c r="L62" s="37">
        <v>2200</v>
      </c>
      <c r="M62" s="12">
        <v>7546</v>
      </c>
      <c r="N62" s="35">
        <f t="shared" si="1"/>
        <v>0.278293135435993</v>
      </c>
      <c r="O62" s="13">
        <v>2100</v>
      </c>
      <c r="P62" s="13">
        <f t="shared" si="5"/>
        <v>8800</v>
      </c>
      <c r="Q62" s="39">
        <f t="shared" si="6"/>
        <v>6300</v>
      </c>
      <c r="R62" s="13">
        <f t="shared" si="7"/>
        <v>15100</v>
      </c>
      <c r="S62" s="13"/>
      <c r="T62" s="37"/>
    </row>
    <row r="63" s="1" customFormat="1" ht="15" customHeight="1" spans="1:20">
      <c r="A63" s="12">
        <v>123</v>
      </c>
      <c r="B63" s="13">
        <v>101453</v>
      </c>
      <c r="C63" s="14" t="s">
        <v>92</v>
      </c>
      <c r="D63" s="15" t="s">
        <v>73</v>
      </c>
      <c r="E63" s="21" t="s">
        <v>23</v>
      </c>
      <c r="F63" s="22">
        <v>1000</v>
      </c>
      <c r="G63" s="22">
        <v>11</v>
      </c>
      <c r="H63" s="17" t="s">
        <v>19</v>
      </c>
      <c r="I63" s="17"/>
      <c r="J63" s="38">
        <v>8600</v>
      </c>
      <c r="K63" s="36">
        <f t="shared" si="0"/>
        <v>0.253023255813953</v>
      </c>
      <c r="L63" s="37">
        <v>2176</v>
      </c>
      <c r="M63" s="12">
        <v>6150</v>
      </c>
      <c r="N63" s="35">
        <f t="shared" si="1"/>
        <v>0.341463414634146</v>
      </c>
      <c r="O63" s="13">
        <v>2100</v>
      </c>
      <c r="P63" s="13">
        <f t="shared" si="5"/>
        <v>8704</v>
      </c>
      <c r="Q63" s="39">
        <f t="shared" si="6"/>
        <v>6300</v>
      </c>
      <c r="R63" s="13">
        <f t="shared" si="7"/>
        <v>15004</v>
      </c>
      <c r="S63" s="13"/>
      <c r="T63" s="37"/>
    </row>
    <row r="64" s="1" customFormat="1" ht="15" customHeight="1" spans="1:20">
      <c r="A64" s="12">
        <v>92</v>
      </c>
      <c r="B64" s="13">
        <v>745</v>
      </c>
      <c r="C64" s="14" t="s">
        <v>93</v>
      </c>
      <c r="D64" s="15" t="s">
        <v>73</v>
      </c>
      <c r="E64" s="21" t="s">
        <v>27</v>
      </c>
      <c r="F64" s="23"/>
      <c r="G64" s="23"/>
      <c r="H64" s="13" t="s">
        <v>19</v>
      </c>
      <c r="I64" s="17"/>
      <c r="J64" s="38">
        <v>8300</v>
      </c>
      <c r="K64" s="36">
        <f t="shared" si="0"/>
        <v>0.258192771084337</v>
      </c>
      <c r="L64" s="37">
        <v>2143</v>
      </c>
      <c r="M64" s="12">
        <v>6150</v>
      </c>
      <c r="N64" s="35">
        <f t="shared" si="1"/>
        <v>0.357723577235772</v>
      </c>
      <c r="O64" s="13">
        <v>2200</v>
      </c>
      <c r="P64" s="13">
        <f t="shared" si="5"/>
        <v>8572</v>
      </c>
      <c r="Q64" s="39">
        <f t="shared" si="6"/>
        <v>6600</v>
      </c>
      <c r="R64" s="13">
        <f t="shared" si="7"/>
        <v>15172</v>
      </c>
      <c r="S64" s="13"/>
      <c r="T64" s="37"/>
    </row>
    <row r="65" s="1" customFormat="1" spans="1:20">
      <c r="A65" s="12">
        <v>23</v>
      </c>
      <c r="B65" s="13">
        <v>103639</v>
      </c>
      <c r="C65" s="14" t="s">
        <v>94</v>
      </c>
      <c r="D65" s="15" t="s">
        <v>73</v>
      </c>
      <c r="E65" s="21" t="s">
        <v>23</v>
      </c>
      <c r="F65" s="23"/>
      <c r="G65" s="23"/>
      <c r="H65" s="13" t="s">
        <v>19</v>
      </c>
      <c r="I65" s="17"/>
      <c r="J65" s="38">
        <v>8900</v>
      </c>
      <c r="K65" s="36">
        <f t="shared" si="0"/>
        <v>0.240674157303371</v>
      </c>
      <c r="L65" s="37">
        <v>2142</v>
      </c>
      <c r="M65" s="12">
        <v>6450</v>
      </c>
      <c r="N65" s="35">
        <f t="shared" si="1"/>
        <v>0.325581395348837</v>
      </c>
      <c r="O65" s="13">
        <v>2100</v>
      </c>
      <c r="P65" s="13">
        <f t="shared" si="5"/>
        <v>8568</v>
      </c>
      <c r="Q65" s="39">
        <f t="shared" si="6"/>
        <v>6300</v>
      </c>
      <c r="R65" s="13">
        <f t="shared" si="7"/>
        <v>14868</v>
      </c>
      <c r="S65" s="13"/>
      <c r="T65" s="37"/>
    </row>
    <row r="66" s="1" customFormat="1" spans="1:20">
      <c r="A66" s="12">
        <v>119</v>
      </c>
      <c r="B66" s="13">
        <v>738</v>
      </c>
      <c r="C66" s="14" t="s">
        <v>95</v>
      </c>
      <c r="D66" s="15" t="s">
        <v>41</v>
      </c>
      <c r="E66" s="21" t="s">
        <v>33</v>
      </c>
      <c r="F66" s="23"/>
      <c r="G66" s="23"/>
      <c r="H66" s="17" t="s">
        <v>19</v>
      </c>
      <c r="I66" s="17"/>
      <c r="J66" s="38">
        <v>8600</v>
      </c>
      <c r="K66" s="36">
        <f t="shared" si="0"/>
        <v>0.248837209302326</v>
      </c>
      <c r="L66" s="37">
        <v>2140</v>
      </c>
      <c r="M66" s="12">
        <v>6150</v>
      </c>
      <c r="N66" s="35">
        <f t="shared" si="1"/>
        <v>0.322276422764228</v>
      </c>
      <c r="O66" s="13">
        <v>1982</v>
      </c>
      <c r="P66" s="13">
        <f t="shared" si="5"/>
        <v>8560</v>
      </c>
      <c r="Q66" s="39">
        <f t="shared" si="6"/>
        <v>5946</v>
      </c>
      <c r="R66" s="13">
        <f t="shared" si="7"/>
        <v>14506</v>
      </c>
      <c r="S66" s="13"/>
      <c r="T66" s="37"/>
    </row>
    <row r="67" s="1" customFormat="1" ht="15" customHeight="1" spans="1:20">
      <c r="A67" s="12">
        <v>120</v>
      </c>
      <c r="B67" s="13">
        <v>114286</v>
      </c>
      <c r="C67" s="14" t="s">
        <v>96</v>
      </c>
      <c r="D67" s="15" t="s">
        <v>41</v>
      </c>
      <c r="E67" s="21" t="s">
        <v>23</v>
      </c>
      <c r="F67" s="23"/>
      <c r="G67" s="23"/>
      <c r="H67" s="17" t="s">
        <v>19</v>
      </c>
      <c r="I67" s="17"/>
      <c r="J67" s="38">
        <v>8000</v>
      </c>
      <c r="K67" s="36">
        <f t="shared" ref="K67:K130" si="8">L67/J67</f>
        <v>0.2635</v>
      </c>
      <c r="L67" s="37">
        <v>2108</v>
      </c>
      <c r="M67" s="12">
        <v>6150</v>
      </c>
      <c r="N67" s="35">
        <f t="shared" ref="N67:N130" si="9">O67/M67</f>
        <v>0.322439024390244</v>
      </c>
      <c r="O67" s="13">
        <v>1983</v>
      </c>
      <c r="P67" s="13">
        <f t="shared" si="5"/>
        <v>8432</v>
      </c>
      <c r="Q67" s="39">
        <f t="shared" si="6"/>
        <v>5949</v>
      </c>
      <c r="R67" s="13">
        <f t="shared" si="7"/>
        <v>14381</v>
      </c>
      <c r="S67" s="13"/>
      <c r="T67" s="37"/>
    </row>
    <row r="68" s="1" customFormat="1" ht="15" customHeight="1" spans="1:20">
      <c r="A68" s="12">
        <v>121</v>
      </c>
      <c r="B68" s="13">
        <v>116919</v>
      </c>
      <c r="C68" s="14" t="s">
        <v>97</v>
      </c>
      <c r="D68" s="15" t="s">
        <v>73</v>
      </c>
      <c r="E68" s="21" t="s">
        <v>18</v>
      </c>
      <c r="F68" s="24"/>
      <c r="G68" s="24"/>
      <c r="H68" s="13" t="s">
        <v>19</v>
      </c>
      <c r="I68" s="17"/>
      <c r="J68" s="38">
        <v>7800</v>
      </c>
      <c r="K68" s="36">
        <f t="shared" si="8"/>
        <v>0.27</v>
      </c>
      <c r="L68" s="37">
        <v>2106</v>
      </c>
      <c r="M68" s="12">
        <v>5550</v>
      </c>
      <c r="N68" s="35">
        <f t="shared" si="9"/>
        <v>0.345225225225225</v>
      </c>
      <c r="O68" s="13">
        <v>1916</v>
      </c>
      <c r="P68" s="13">
        <f t="shared" ref="P68:P99" si="10">L68*4</f>
        <v>8424</v>
      </c>
      <c r="Q68" s="39">
        <f t="shared" ref="Q68:Q99" si="11">O68*3</f>
        <v>5748</v>
      </c>
      <c r="R68" s="13">
        <f t="shared" ref="R68:R99" si="12">P68+Q68</f>
        <v>14172</v>
      </c>
      <c r="S68" s="13"/>
      <c r="T68" s="37"/>
    </row>
    <row r="69" s="1" customFormat="1" ht="18" customHeight="1" spans="1:20">
      <c r="A69" s="12">
        <v>24</v>
      </c>
      <c r="B69" s="13">
        <v>391</v>
      </c>
      <c r="C69" s="20" t="s">
        <v>98</v>
      </c>
      <c r="D69" s="15" t="s">
        <v>41</v>
      </c>
      <c r="E69" s="21" t="s">
        <v>27</v>
      </c>
      <c r="F69" s="22">
        <v>1600</v>
      </c>
      <c r="G69" s="22">
        <v>12</v>
      </c>
      <c r="H69" s="17" t="s">
        <v>19</v>
      </c>
      <c r="I69" s="17"/>
      <c r="J69" s="38">
        <v>8800</v>
      </c>
      <c r="K69" s="36">
        <f t="shared" si="8"/>
        <v>0.25</v>
      </c>
      <c r="L69" s="37">
        <v>2200</v>
      </c>
      <c r="M69" s="12">
        <v>6850</v>
      </c>
      <c r="N69" s="35">
        <f t="shared" si="9"/>
        <v>0.335766423357664</v>
      </c>
      <c r="O69" s="13">
        <v>2300</v>
      </c>
      <c r="P69" s="13">
        <f t="shared" si="10"/>
        <v>8800</v>
      </c>
      <c r="Q69" s="39">
        <f t="shared" si="11"/>
        <v>6900</v>
      </c>
      <c r="R69" s="13">
        <f t="shared" si="12"/>
        <v>15700</v>
      </c>
      <c r="S69" s="13"/>
      <c r="T69" s="37"/>
    </row>
    <row r="70" s="1" customFormat="1" ht="24" customHeight="1" spans="1:20">
      <c r="A70" s="12">
        <v>97</v>
      </c>
      <c r="B70" s="13">
        <v>119263</v>
      </c>
      <c r="C70" s="20" t="s">
        <v>99</v>
      </c>
      <c r="D70" s="15" t="s">
        <v>41</v>
      </c>
      <c r="E70" s="21" t="s">
        <v>23</v>
      </c>
      <c r="F70" s="23"/>
      <c r="G70" s="23"/>
      <c r="H70" s="17" t="s">
        <v>19</v>
      </c>
      <c r="I70" s="17"/>
      <c r="J70" s="38">
        <v>8000</v>
      </c>
      <c r="K70" s="36">
        <f t="shared" si="8"/>
        <v>0.2625</v>
      </c>
      <c r="L70" s="37">
        <v>2100</v>
      </c>
      <c r="M70" s="12">
        <v>6150</v>
      </c>
      <c r="N70" s="35">
        <f t="shared" si="9"/>
        <v>0.334308943089431</v>
      </c>
      <c r="O70" s="13">
        <v>2056</v>
      </c>
      <c r="P70" s="13">
        <f t="shared" si="10"/>
        <v>8400</v>
      </c>
      <c r="Q70" s="39">
        <f t="shared" si="11"/>
        <v>6168</v>
      </c>
      <c r="R70" s="13">
        <f t="shared" si="12"/>
        <v>14568</v>
      </c>
      <c r="S70" s="13"/>
      <c r="T70" s="37"/>
    </row>
    <row r="71" s="1" customFormat="1" ht="15" customHeight="1" spans="1:20">
      <c r="A71" s="12">
        <v>93</v>
      </c>
      <c r="B71" s="13">
        <v>106865</v>
      </c>
      <c r="C71" s="20" t="s">
        <v>100</v>
      </c>
      <c r="D71" s="15" t="s">
        <v>73</v>
      </c>
      <c r="E71" s="21" t="s">
        <v>18</v>
      </c>
      <c r="F71" s="23"/>
      <c r="G71" s="23"/>
      <c r="H71" s="13" t="s">
        <v>19</v>
      </c>
      <c r="I71" s="17"/>
      <c r="J71" s="38">
        <v>7600</v>
      </c>
      <c r="K71" s="36">
        <f t="shared" si="8"/>
        <v>0.263157894736842</v>
      </c>
      <c r="L71" s="37">
        <v>2000</v>
      </c>
      <c r="M71" s="12">
        <v>6150</v>
      </c>
      <c r="N71" s="35">
        <f t="shared" si="9"/>
        <v>0.331707317073171</v>
      </c>
      <c r="O71" s="13">
        <v>2040</v>
      </c>
      <c r="P71" s="13">
        <f t="shared" si="10"/>
        <v>8000</v>
      </c>
      <c r="Q71" s="39">
        <f t="shared" si="11"/>
        <v>6120</v>
      </c>
      <c r="R71" s="13">
        <f t="shared" si="12"/>
        <v>14120</v>
      </c>
      <c r="S71" s="13"/>
      <c r="T71" s="37"/>
    </row>
    <row r="72" s="1" customFormat="1" ht="15" customHeight="1" spans="1:20">
      <c r="A72" s="12">
        <v>140</v>
      </c>
      <c r="B72" s="13">
        <v>717</v>
      </c>
      <c r="C72" s="20" t="s">
        <v>101</v>
      </c>
      <c r="D72" s="15" t="s">
        <v>73</v>
      </c>
      <c r="E72" s="21" t="s">
        <v>33</v>
      </c>
      <c r="F72" s="23"/>
      <c r="G72" s="23"/>
      <c r="H72" s="13" t="s">
        <v>19</v>
      </c>
      <c r="I72" s="17"/>
      <c r="J72" s="38">
        <v>8600</v>
      </c>
      <c r="K72" s="36">
        <f t="shared" si="8"/>
        <v>0.251104651162791</v>
      </c>
      <c r="L72" s="37">
        <v>2159.5</v>
      </c>
      <c r="M72" s="12">
        <v>5850</v>
      </c>
      <c r="N72" s="35">
        <f t="shared" si="9"/>
        <v>0.35042735042735</v>
      </c>
      <c r="O72" s="13">
        <v>2050</v>
      </c>
      <c r="P72" s="13">
        <f t="shared" si="10"/>
        <v>8638</v>
      </c>
      <c r="Q72" s="39">
        <f t="shared" si="11"/>
        <v>6150</v>
      </c>
      <c r="R72" s="13">
        <f t="shared" si="12"/>
        <v>14788</v>
      </c>
      <c r="S72" s="13"/>
      <c r="T72" s="37"/>
    </row>
    <row r="73" s="1" customFormat="1" ht="15" customHeight="1" spans="1:20">
      <c r="A73" s="12">
        <v>133</v>
      </c>
      <c r="B73" s="13">
        <v>102565</v>
      </c>
      <c r="C73" s="20" t="s">
        <v>102</v>
      </c>
      <c r="D73" s="15" t="s">
        <v>41</v>
      </c>
      <c r="E73" s="21" t="s">
        <v>27</v>
      </c>
      <c r="F73" s="23"/>
      <c r="G73" s="23"/>
      <c r="H73" s="13" t="s">
        <v>19</v>
      </c>
      <c r="I73" s="17"/>
      <c r="J73" s="38">
        <v>8300</v>
      </c>
      <c r="K73" s="36">
        <f t="shared" si="8"/>
        <v>0.246987951807229</v>
      </c>
      <c r="L73" s="37">
        <v>2050</v>
      </c>
      <c r="M73" s="12">
        <v>5850</v>
      </c>
      <c r="N73" s="35">
        <f t="shared" si="9"/>
        <v>0.333333333333333</v>
      </c>
      <c r="O73" s="13">
        <v>1950</v>
      </c>
      <c r="P73" s="13">
        <f t="shared" si="10"/>
        <v>8200</v>
      </c>
      <c r="Q73" s="39">
        <f t="shared" si="11"/>
        <v>5850</v>
      </c>
      <c r="R73" s="13">
        <f t="shared" si="12"/>
        <v>14050</v>
      </c>
      <c r="S73" s="13"/>
      <c r="T73" s="37"/>
    </row>
    <row r="74" s="1" customFormat="1" ht="15" customHeight="1" spans="1:20">
      <c r="A74" s="12">
        <v>91</v>
      </c>
      <c r="B74" s="13">
        <v>116482</v>
      </c>
      <c r="C74" s="20" t="s">
        <v>103</v>
      </c>
      <c r="D74" s="15" t="s">
        <v>41</v>
      </c>
      <c r="E74" s="21" t="s">
        <v>18</v>
      </c>
      <c r="F74" s="24"/>
      <c r="G74" s="24"/>
      <c r="H74" s="17" t="s">
        <v>19</v>
      </c>
      <c r="I74" s="17"/>
      <c r="J74" s="38">
        <v>8100</v>
      </c>
      <c r="K74" s="36">
        <f t="shared" si="8"/>
        <v>0.251574074074074</v>
      </c>
      <c r="L74" s="37">
        <v>2037.75</v>
      </c>
      <c r="M74" s="12">
        <v>6150</v>
      </c>
      <c r="N74" s="35">
        <f t="shared" si="9"/>
        <v>0.322276422764228</v>
      </c>
      <c r="O74" s="13">
        <v>1982</v>
      </c>
      <c r="P74" s="13">
        <f t="shared" si="10"/>
        <v>8151</v>
      </c>
      <c r="Q74" s="39">
        <f t="shared" si="11"/>
        <v>5946</v>
      </c>
      <c r="R74" s="13">
        <f t="shared" si="12"/>
        <v>14097</v>
      </c>
      <c r="S74" s="13"/>
      <c r="T74" s="37"/>
    </row>
    <row r="75" s="1" customFormat="1" ht="15" customHeight="1" spans="1:20">
      <c r="A75" s="12">
        <v>131</v>
      </c>
      <c r="B75" s="13">
        <v>716</v>
      </c>
      <c r="C75" s="14" t="s">
        <v>104</v>
      </c>
      <c r="D75" s="15" t="s">
        <v>73</v>
      </c>
      <c r="E75" s="21" t="s">
        <v>33</v>
      </c>
      <c r="F75" s="22">
        <v>1000</v>
      </c>
      <c r="G75" s="22">
        <v>13</v>
      </c>
      <c r="H75" s="13" t="s">
        <v>19</v>
      </c>
      <c r="I75" s="17"/>
      <c r="J75" s="38">
        <v>8500</v>
      </c>
      <c r="K75" s="36">
        <f t="shared" si="8"/>
        <v>0.239505882352941</v>
      </c>
      <c r="L75" s="37">
        <v>2035.8</v>
      </c>
      <c r="M75" s="12">
        <v>5200</v>
      </c>
      <c r="N75" s="35">
        <f t="shared" si="9"/>
        <v>0.346153846153846</v>
      </c>
      <c r="O75" s="13">
        <v>1800</v>
      </c>
      <c r="P75" s="13">
        <f t="shared" si="10"/>
        <v>8143.2</v>
      </c>
      <c r="Q75" s="39">
        <f t="shared" si="11"/>
        <v>5400</v>
      </c>
      <c r="R75" s="13">
        <f t="shared" si="12"/>
        <v>13543.2</v>
      </c>
      <c r="S75" s="13"/>
      <c r="T75" s="37"/>
    </row>
    <row r="76" s="1" customFormat="1" ht="15" customHeight="1" spans="1:20">
      <c r="A76" s="12">
        <v>114</v>
      </c>
      <c r="B76" s="13">
        <v>572</v>
      </c>
      <c r="C76" s="14" t="s">
        <v>105</v>
      </c>
      <c r="D76" s="15" t="s">
        <v>73</v>
      </c>
      <c r="E76" s="21" t="s">
        <v>27</v>
      </c>
      <c r="F76" s="23"/>
      <c r="G76" s="23"/>
      <c r="H76" s="13" t="s">
        <v>19</v>
      </c>
      <c r="I76" s="17"/>
      <c r="J76" s="38">
        <v>8500</v>
      </c>
      <c r="K76" s="36">
        <f t="shared" si="8"/>
        <v>0.249058823529412</v>
      </c>
      <c r="L76" s="37">
        <v>2117</v>
      </c>
      <c r="M76" s="12">
        <v>5850</v>
      </c>
      <c r="N76" s="35">
        <f t="shared" si="9"/>
        <v>0.316239316239316</v>
      </c>
      <c r="O76" s="13">
        <v>1850</v>
      </c>
      <c r="P76" s="13">
        <f t="shared" si="10"/>
        <v>8468</v>
      </c>
      <c r="Q76" s="39">
        <f t="shared" si="11"/>
        <v>5550</v>
      </c>
      <c r="R76" s="13">
        <f t="shared" si="12"/>
        <v>14018</v>
      </c>
      <c r="S76" s="13"/>
      <c r="T76" s="37"/>
    </row>
    <row r="77" s="1" customFormat="1" ht="18" customHeight="1" spans="1:20">
      <c r="A77" s="12">
        <v>22</v>
      </c>
      <c r="B77" s="13">
        <v>515</v>
      </c>
      <c r="C77" s="14" t="s">
        <v>106</v>
      </c>
      <c r="D77" s="15" t="s">
        <v>73</v>
      </c>
      <c r="E77" s="21" t="s">
        <v>44</v>
      </c>
      <c r="F77" s="23"/>
      <c r="G77" s="23"/>
      <c r="H77" s="13" t="s">
        <v>19</v>
      </c>
      <c r="I77" s="17"/>
      <c r="J77" s="38">
        <v>8520</v>
      </c>
      <c r="K77" s="36">
        <f t="shared" si="8"/>
        <v>0.249413145539906</v>
      </c>
      <c r="L77" s="37">
        <v>2125</v>
      </c>
      <c r="M77" s="12">
        <v>6450</v>
      </c>
      <c r="N77" s="35">
        <f t="shared" si="9"/>
        <v>0.295813953488372</v>
      </c>
      <c r="O77" s="13">
        <v>1908</v>
      </c>
      <c r="P77" s="13">
        <f t="shared" si="10"/>
        <v>8500</v>
      </c>
      <c r="Q77" s="39">
        <f t="shared" si="11"/>
        <v>5724</v>
      </c>
      <c r="R77" s="13">
        <f t="shared" si="12"/>
        <v>14224</v>
      </c>
      <c r="S77" s="13"/>
      <c r="T77" s="37"/>
    </row>
    <row r="78" s="1" customFormat="1" ht="15" customHeight="1" spans="1:20">
      <c r="A78" s="12">
        <v>75</v>
      </c>
      <c r="B78" s="40">
        <v>297863</v>
      </c>
      <c r="C78" s="14" t="s">
        <v>107</v>
      </c>
      <c r="D78" s="15" t="s">
        <v>73</v>
      </c>
      <c r="E78" s="21" t="s">
        <v>44</v>
      </c>
      <c r="F78" s="23"/>
      <c r="G78" s="23"/>
      <c r="H78" s="13" t="s">
        <v>19</v>
      </c>
      <c r="I78" s="17" t="s">
        <v>108</v>
      </c>
      <c r="J78" s="38">
        <v>7200</v>
      </c>
      <c r="K78" s="36">
        <f t="shared" si="8"/>
        <v>0.277777777777778</v>
      </c>
      <c r="L78" s="37">
        <v>2000</v>
      </c>
      <c r="M78" s="12">
        <v>4650</v>
      </c>
      <c r="N78" s="35">
        <f t="shared" si="9"/>
        <v>0.351182795698925</v>
      </c>
      <c r="O78" s="13">
        <v>1633</v>
      </c>
      <c r="P78" s="13">
        <f t="shared" si="10"/>
        <v>8000</v>
      </c>
      <c r="Q78" s="39">
        <f t="shared" si="11"/>
        <v>4899</v>
      </c>
      <c r="R78" s="13">
        <f t="shared" si="12"/>
        <v>12899</v>
      </c>
      <c r="S78" s="13"/>
      <c r="T78" s="37"/>
    </row>
    <row r="79" s="1" customFormat="1" ht="15" customHeight="1" spans="1:20">
      <c r="A79" s="12">
        <v>139</v>
      </c>
      <c r="B79" s="13">
        <v>721</v>
      </c>
      <c r="C79" s="14" t="s">
        <v>109</v>
      </c>
      <c r="D79" s="15" t="s">
        <v>73</v>
      </c>
      <c r="E79" s="21" t="s">
        <v>33</v>
      </c>
      <c r="F79" s="23"/>
      <c r="G79" s="23"/>
      <c r="H79" s="17" t="s">
        <v>19</v>
      </c>
      <c r="I79" s="17"/>
      <c r="J79" s="38">
        <v>8300</v>
      </c>
      <c r="K79" s="36">
        <f t="shared" si="8"/>
        <v>0.240289156626506</v>
      </c>
      <c r="L79" s="37">
        <v>1994.4</v>
      </c>
      <c r="M79" s="12">
        <v>5150</v>
      </c>
      <c r="N79" s="35">
        <f t="shared" si="9"/>
        <v>0.327766990291262</v>
      </c>
      <c r="O79" s="13">
        <v>1688</v>
      </c>
      <c r="P79" s="13">
        <f t="shared" si="10"/>
        <v>7977.6</v>
      </c>
      <c r="Q79" s="39">
        <f t="shared" si="11"/>
        <v>5064</v>
      </c>
      <c r="R79" s="13">
        <f t="shared" si="12"/>
        <v>13041.6</v>
      </c>
      <c r="S79" s="13"/>
      <c r="T79" s="37"/>
    </row>
    <row r="80" s="1" customFormat="1" ht="15" customHeight="1" spans="1:20">
      <c r="A80" s="12">
        <v>105</v>
      </c>
      <c r="B80" s="13">
        <v>308</v>
      </c>
      <c r="C80" s="14" t="s">
        <v>110</v>
      </c>
      <c r="D80" s="15" t="s">
        <v>73</v>
      </c>
      <c r="E80" s="21" t="s">
        <v>18</v>
      </c>
      <c r="F80" s="24"/>
      <c r="G80" s="24"/>
      <c r="H80" s="13" t="s">
        <v>19</v>
      </c>
      <c r="I80" s="17"/>
      <c r="J80" s="38">
        <v>7800</v>
      </c>
      <c r="K80" s="36">
        <f t="shared" si="8"/>
        <v>0.253333333333333</v>
      </c>
      <c r="L80" s="37">
        <v>1976</v>
      </c>
      <c r="M80" s="12">
        <v>5450</v>
      </c>
      <c r="N80" s="35">
        <f t="shared" si="9"/>
        <v>0.326788990825688</v>
      </c>
      <c r="O80" s="13">
        <v>1781</v>
      </c>
      <c r="P80" s="13">
        <f t="shared" si="10"/>
        <v>7904</v>
      </c>
      <c r="Q80" s="39">
        <f t="shared" si="11"/>
        <v>5343</v>
      </c>
      <c r="R80" s="13">
        <f t="shared" si="12"/>
        <v>13247</v>
      </c>
      <c r="S80" s="13"/>
      <c r="T80" s="37"/>
    </row>
    <row r="81" s="1" customFormat="1" ht="15" customHeight="1" spans="1:20">
      <c r="A81" s="12">
        <v>128</v>
      </c>
      <c r="B81" s="13">
        <v>105751</v>
      </c>
      <c r="C81" s="20" t="s">
        <v>111</v>
      </c>
      <c r="D81" s="15" t="s">
        <v>73</v>
      </c>
      <c r="E81" s="21" t="s">
        <v>23</v>
      </c>
      <c r="F81" s="16">
        <v>1000</v>
      </c>
      <c r="G81" s="22">
        <v>14</v>
      </c>
      <c r="H81" s="17" t="s">
        <v>19</v>
      </c>
      <c r="I81" s="17"/>
      <c r="J81" s="38">
        <v>7420</v>
      </c>
      <c r="K81" s="36">
        <f t="shared" si="8"/>
        <v>0.262803234501348</v>
      </c>
      <c r="L81" s="37">
        <v>1950</v>
      </c>
      <c r="M81" s="12">
        <v>5450</v>
      </c>
      <c r="N81" s="35">
        <f t="shared" si="9"/>
        <v>0.31743119266055</v>
      </c>
      <c r="O81" s="13">
        <v>1730</v>
      </c>
      <c r="P81" s="13">
        <f t="shared" si="10"/>
        <v>7800</v>
      </c>
      <c r="Q81" s="39">
        <f t="shared" si="11"/>
        <v>5190</v>
      </c>
      <c r="R81" s="13">
        <f t="shared" si="12"/>
        <v>12990</v>
      </c>
      <c r="S81" s="13"/>
      <c r="T81" s="37"/>
    </row>
    <row r="82" s="1" customFormat="1" ht="15" customHeight="1" spans="1:20">
      <c r="A82" s="12">
        <v>118</v>
      </c>
      <c r="B82" s="13">
        <v>102935</v>
      </c>
      <c r="C82" s="20" t="s">
        <v>112</v>
      </c>
      <c r="D82" s="15" t="s">
        <v>73</v>
      </c>
      <c r="E82" s="21" t="s">
        <v>18</v>
      </c>
      <c r="F82" s="18"/>
      <c r="G82" s="23"/>
      <c r="H82" s="13" t="s">
        <v>19</v>
      </c>
      <c r="I82" s="17"/>
      <c r="J82" s="38">
        <v>6650</v>
      </c>
      <c r="K82" s="36">
        <f t="shared" si="8"/>
        <v>0.286541353383459</v>
      </c>
      <c r="L82" s="37">
        <v>1905.5</v>
      </c>
      <c r="M82" s="12">
        <v>4850</v>
      </c>
      <c r="N82" s="35">
        <f t="shared" si="9"/>
        <v>0.328865979381443</v>
      </c>
      <c r="O82" s="13">
        <v>1595</v>
      </c>
      <c r="P82" s="13">
        <f t="shared" si="10"/>
        <v>7622</v>
      </c>
      <c r="Q82" s="39">
        <f t="shared" si="11"/>
        <v>4785</v>
      </c>
      <c r="R82" s="13">
        <f t="shared" si="12"/>
        <v>12407</v>
      </c>
      <c r="S82" s="13"/>
      <c r="T82" s="37"/>
    </row>
    <row r="83" s="1" customFormat="1" ht="15" customHeight="1" spans="1:20">
      <c r="A83" s="12">
        <v>125</v>
      </c>
      <c r="B83" s="13">
        <v>103199</v>
      </c>
      <c r="C83" s="20" t="s">
        <v>113</v>
      </c>
      <c r="D83" s="15" t="s">
        <v>73</v>
      </c>
      <c r="E83" s="21" t="s">
        <v>44</v>
      </c>
      <c r="F83" s="18"/>
      <c r="G83" s="23"/>
      <c r="H83" s="13" t="s">
        <v>19</v>
      </c>
      <c r="I83" s="17"/>
      <c r="J83" s="38">
        <v>8300</v>
      </c>
      <c r="K83" s="36">
        <f t="shared" si="8"/>
        <v>0.234939759036145</v>
      </c>
      <c r="L83" s="37">
        <v>1950</v>
      </c>
      <c r="M83" s="12">
        <v>5150</v>
      </c>
      <c r="N83" s="35">
        <f t="shared" si="9"/>
        <v>0.299029126213592</v>
      </c>
      <c r="O83" s="13">
        <v>1540</v>
      </c>
      <c r="P83" s="13">
        <f t="shared" si="10"/>
        <v>7800</v>
      </c>
      <c r="Q83" s="39">
        <f t="shared" si="11"/>
        <v>4620</v>
      </c>
      <c r="R83" s="13">
        <f t="shared" si="12"/>
        <v>12420</v>
      </c>
      <c r="S83" s="13"/>
      <c r="T83" s="37"/>
    </row>
    <row r="84" s="1" customFormat="1" ht="15" customHeight="1" spans="1:20">
      <c r="A84" s="12">
        <v>90</v>
      </c>
      <c r="B84" s="13">
        <v>570</v>
      </c>
      <c r="C84" s="20" t="s">
        <v>114</v>
      </c>
      <c r="D84" s="15" t="s">
        <v>115</v>
      </c>
      <c r="E84" s="21" t="s">
        <v>23</v>
      </c>
      <c r="F84" s="18"/>
      <c r="G84" s="23"/>
      <c r="H84" s="13" t="s">
        <v>19</v>
      </c>
      <c r="I84" s="17"/>
      <c r="J84" s="38">
        <v>6900</v>
      </c>
      <c r="K84" s="36">
        <f t="shared" si="8"/>
        <v>0.273913043478261</v>
      </c>
      <c r="L84" s="37">
        <v>1890</v>
      </c>
      <c r="M84" s="12">
        <v>5150</v>
      </c>
      <c r="N84" s="35">
        <f t="shared" si="9"/>
        <v>0.327766990291262</v>
      </c>
      <c r="O84" s="13">
        <v>1688</v>
      </c>
      <c r="P84" s="13">
        <f t="shared" si="10"/>
        <v>7560</v>
      </c>
      <c r="Q84" s="39">
        <f t="shared" si="11"/>
        <v>5064</v>
      </c>
      <c r="R84" s="13">
        <f t="shared" si="12"/>
        <v>12624</v>
      </c>
      <c r="S84" s="13"/>
      <c r="T84" s="37"/>
    </row>
    <row r="85" s="1" customFormat="1" ht="15" customHeight="1" spans="1:20">
      <c r="A85" s="12">
        <v>137</v>
      </c>
      <c r="B85" s="13">
        <v>539</v>
      </c>
      <c r="C85" s="20" t="s">
        <v>116</v>
      </c>
      <c r="D85" s="15" t="s">
        <v>73</v>
      </c>
      <c r="E85" s="21" t="s">
        <v>33</v>
      </c>
      <c r="F85" s="18"/>
      <c r="G85" s="23"/>
      <c r="H85" s="13" t="s">
        <v>19</v>
      </c>
      <c r="I85" s="17"/>
      <c r="J85" s="38">
        <v>8500</v>
      </c>
      <c r="K85" s="36">
        <f t="shared" si="8"/>
        <v>0.220905882352941</v>
      </c>
      <c r="L85" s="37">
        <v>1877.7</v>
      </c>
      <c r="M85" s="12">
        <v>5250</v>
      </c>
      <c r="N85" s="35">
        <f t="shared" si="9"/>
        <v>0.308380952380952</v>
      </c>
      <c r="O85" s="13">
        <v>1619</v>
      </c>
      <c r="P85" s="13">
        <f t="shared" si="10"/>
        <v>7510.8</v>
      </c>
      <c r="Q85" s="39">
        <f t="shared" si="11"/>
        <v>4857</v>
      </c>
      <c r="R85" s="13">
        <f t="shared" si="12"/>
        <v>12367.8</v>
      </c>
      <c r="S85" s="13"/>
      <c r="T85" s="37"/>
    </row>
    <row r="86" s="1" customFormat="1" ht="15" customHeight="1" spans="1:20">
      <c r="A86" s="12">
        <v>130</v>
      </c>
      <c r="B86" s="13">
        <v>706</v>
      </c>
      <c r="C86" s="20" t="s">
        <v>117</v>
      </c>
      <c r="D86" s="15" t="s">
        <v>73</v>
      </c>
      <c r="E86" s="21" t="s">
        <v>33</v>
      </c>
      <c r="F86" s="19"/>
      <c r="G86" s="24"/>
      <c r="H86" s="13" t="s">
        <v>19</v>
      </c>
      <c r="I86" s="17"/>
      <c r="J86" s="38">
        <v>7514</v>
      </c>
      <c r="K86" s="36">
        <f t="shared" si="8"/>
        <v>0.249638009049774</v>
      </c>
      <c r="L86" s="37">
        <v>1875.78</v>
      </c>
      <c r="M86" s="12">
        <v>4450</v>
      </c>
      <c r="N86" s="35">
        <f t="shared" si="9"/>
        <v>0.321348314606742</v>
      </c>
      <c r="O86" s="13">
        <v>1430</v>
      </c>
      <c r="P86" s="13">
        <f t="shared" si="10"/>
        <v>7503.12</v>
      </c>
      <c r="Q86" s="39">
        <f t="shared" si="11"/>
        <v>4290</v>
      </c>
      <c r="R86" s="13">
        <f t="shared" si="12"/>
        <v>11793.12</v>
      </c>
      <c r="S86" s="13"/>
      <c r="T86" s="37"/>
    </row>
    <row r="87" s="1" customFormat="1" ht="15" customHeight="1" spans="1:20">
      <c r="A87" s="12">
        <v>106</v>
      </c>
      <c r="B87" s="13">
        <v>723</v>
      </c>
      <c r="C87" s="14" t="s">
        <v>118</v>
      </c>
      <c r="D87" s="15" t="s">
        <v>73</v>
      </c>
      <c r="E87" s="21" t="s">
        <v>23</v>
      </c>
      <c r="F87" s="22">
        <v>1000</v>
      </c>
      <c r="G87" s="22">
        <v>15</v>
      </c>
      <c r="H87" s="13" t="s">
        <v>19</v>
      </c>
      <c r="I87" s="17"/>
      <c r="J87" s="38">
        <v>6900</v>
      </c>
      <c r="K87" s="36">
        <f t="shared" si="8"/>
        <v>0.271739130434783</v>
      </c>
      <c r="L87" s="37">
        <v>1875</v>
      </c>
      <c r="M87" s="12">
        <v>5150</v>
      </c>
      <c r="N87" s="35">
        <f t="shared" si="9"/>
        <v>0.318446601941748</v>
      </c>
      <c r="O87" s="13">
        <v>1640</v>
      </c>
      <c r="P87" s="13">
        <f t="shared" si="10"/>
        <v>7500</v>
      </c>
      <c r="Q87" s="39">
        <f t="shared" si="11"/>
        <v>4920</v>
      </c>
      <c r="R87" s="13">
        <f t="shared" si="12"/>
        <v>12420</v>
      </c>
      <c r="S87" s="13"/>
      <c r="T87" s="37"/>
    </row>
    <row r="88" s="1" customFormat="1" ht="15" customHeight="1" spans="1:20">
      <c r="A88" s="12">
        <v>19</v>
      </c>
      <c r="B88" s="13">
        <v>113833</v>
      </c>
      <c r="C88" s="14" t="s">
        <v>119</v>
      </c>
      <c r="D88" s="15" t="s">
        <v>73</v>
      </c>
      <c r="E88" s="21" t="s">
        <v>23</v>
      </c>
      <c r="F88" s="23"/>
      <c r="G88" s="23"/>
      <c r="H88" s="13" t="s">
        <v>19</v>
      </c>
      <c r="I88" s="17"/>
      <c r="J88" s="38">
        <v>7800</v>
      </c>
      <c r="K88" s="36">
        <f t="shared" si="8"/>
        <v>0.239865384615385</v>
      </c>
      <c r="L88" s="37">
        <v>1870.95</v>
      </c>
      <c r="M88" s="12">
        <v>6034</v>
      </c>
      <c r="N88" s="35">
        <f t="shared" si="9"/>
        <v>0.281736824660259</v>
      </c>
      <c r="O88" s="13">
        <v>1700</v>
      </c>
      <c r="P88" s="13">
        <f t="shared" si="10"/>
        <v>7483.8</v>
      </c>
      <c r="Q88" s="39">
        <f t="shared" si="11"/>
        <v>5100</v>
      </c>
      <c r="R88" s="13">
        <f t="shared" si="12"/>
        <v>12583.8</v>
      </c>
      <c r="S88" s="13"/>
      <c r="T88" s="37"/>
    </row>
    <row r="89" s="1" customFormat="1" ht="15" customHeight="1" spans="1:20">
      <c r="A89" s="12">
        <v>113</v>
      </c>
      <c r="B89" s="13">
        <v>367</v>
      </c>
      <c r="C89" s="14" t="s">
        <v>120</v>
      </c>
      <c r="D89" s="15" t="s">
        <v>73</v>
      </c>
      <c r="E89" s="21" t="s">
        <v>71</v>
      </c>
      <c r="F89" s="23"/>
      <c r="G89" s="23"/>
      <c r="H89" s="17" t="s">
        <v>19</v>
      </c>
      <c r="I89" s="17"/>
      <c r="J89" s="38">
        <v>6700</v>
      </c>
      <c r="K89" s="36">
        <f t="shared" si="8"/>
        <v>0.276417910447761</v>
      </c>
      <c r="L89" s="37">
        <v>1852</v>
      </c>
      <c r="M89" s="12">
        <v>5150</v>
      </c>
      <c r="N89" s="35">
        <f t="shared" si="9"/>
        <v>0.318446601941748</v>
      </c>
      <c r="O89" s="13">
        <v>1640</v>
      </c>
      <c r="P89" s="13">
        <f t="shared" si="10"/>
        <v>7408</v>
      </c>
      <c r="Q89" s="39">
        <f t="shared" si="11"/>
        <v>4920</v>
      </c>
      <c r="R89" s="13">
        <f t="shared" si="12"/>
        <v>12328</v>
      </c>
      <c r="S89" s="13"/>
      <c r="T89" s="37"/>
    </row>
    <row r="90" s="1" customFormat="1" ht="15" customHeight="1" spans="1:20">
      <c r="A90" s="12">
        <v>126</v>
      </c>
      <c r="B90" s="13">
        <v>704</v>
      </c>
      <c r="C90" s="14" t="s">
        <v>121</v>
      </c>
      <c r="D90" s="15" t="s">
        <v>73</v>
      </c>
      <c r="E90" s="21" t="s">
        <v>33</v>
      </c>
      <c r="F90" s="23"/>
      <c r="G90" s="23"/>
      <c r="H90" s="13" t="s">
        <v>19</v>
      </c>
      <c r="I90" s="17"/>
      <c r="J90" s="38">
        <v>6980</v>
      </c>
      <c r="K90" s="36">
        <f t="shared" si="8"/>
        <v>0.262934097421203</v>
      </c>
      <c r="L90" s="37">
        <v>1835.28</v>
      </c>
      <c r="M90" s="12">
        <v>5150</v>
      </c>
      <c r="N90" s="35">
        <f t="shared" si="9"/>
        <v>0.318446601941748</v>
      </c>
      <c r="O90" s="13">
        <v>1640</v>
      </c>
      <c r="P90" s="13">
        <f t="shared" si="10"/>
        <v>7341.12</v>
      </c>
      <c r="Q90" s="39">
        <f t="shared" si="11"/>
        <v>4920</v>
      </c>
      <c r="R90" s="13">
        <f t="shared" si="12"/>
        <v>12261.12</v>
      </c>
      <c r="S90" s="13"/>
      <c r="T90" s="37"/>
    </row>
    <row r="91" s="1" customFormat="1" ht="15" customHeight="1" spans="1:20">
      <c r="A91" s="12">
        <v>136</v>
      </c>
      <c r="B91" s="13">
        <v>113008</v>
      </c>
      <c r="C91" s="14" t="s">
        <v>122</v>
      </c>
      <c r="D91" s="15" t="s">
        <v>73</v>
      </c>
      <c r="E91" s="21" t="s">
        <v>27</v>
      </c>
      <c r="F91" s="23"/>
      <c r="G91" s="23"/>
      <c r="H91" s="13" t="s">
        <v>19</v>
      </c>
      <c r="I91" s="17"/>
      <c r="J91" s="38">
        <v>8100</v>
      </c>
      <c r="K91" s="36">
        <f t="shared" si="8"/>
        <v>0.222222222222222</v>
      </c>
      <c r="L91" s="37">
        <v>1800</v>
      </c>
      <c r="M91" s="12">
        <v>6150</v>
      </c>
      <c r="N91" s="35">
        <f t="shared" si="9"/>
        <v>0.258861788617886</v>
      </c>
      <c r="O91" s="13">
        <v>1592</v>
      </c>
      <c r="P91" s="13">
        <f t="shared" si="10"/>
        <v>7200</v>
      </c>
      <c r="Q91" s="39">
        <f t="shared" si="11"/>
        <v>4776</v>
      </c>
      <c r="R91" s="13">
        <f t="shared" si="12"/>
        <v>11976</v>
      </c>
      <c r="S91" s="13"/>
      <c r="T91" s="37"/>
    </row>
    <row r="92" s="1" customFormat="1" ht="15" customHeight="1" spans="1:20">
      <c r="A92" s="12">
        <v>132</v>
      </c>
      <c r="B92" s="13">
        <v>594</v>
      </c>
      <c r="C92" s="14" t="s">
        <v>123</v>
      </c>
      <c r="D92" s="15" t="s">
        <v>73</v>
      </c>
      <c r="E92" s="21" t="s">
        <v>33</v>
      </c>
      <c r="F92" s="24"/>
      <c r="G92" s="24"/>
      <c r="H92" s="13" t="s">
        <v>19</v>
      </c>
      <c r="I92" s="17"/>
      <c r="J92" s="38">
        <v>7500</v>
      </c>
      <c r="K92" s="36">
        <f t="shared" si="8"/>
        <v>0.24</v>
      </c>
      <c r="L92" s="37">
        <v>1800</v>
      </c>
      <c r="M92" s="12">
        <v>4150</v>
      </c>
      <c r="N92" s="35">
        <f t="shared" si="9"/>
        <v>0.32289156626506</v>
      </c>
      <c r="O92" s="13">
        <v>1340</v>
      </c>
      <c r="P92" s="13">
        <f t="shared" si="10"/>
        <v>7200</v>
      </c>
      <c r="Q92" s="39">
        <f t="shared" si="11"/>
        <v>4020</v>
      </c>
      <c r="R92" s="13">
        <f t="shared" si="12"/>
        <v>11220</v>
      </c>
      <c r="S92" s="13"/>
      <c r="T92" s="37"/>
    </row>
    <row r="93" s="1" customFormat="1" ht="15" customHeight="1" spans="1:20">
      <c r="A93" s="12">
        <v>85</v>
      </c>
      <c r="B93" s="13">
        <v>122906</v>
      </c>
      <c r="C93" s="20" t="s">
        <v>124</v>
      </c>
      <c r="D93" s="15" t="s">
        <v>73</v>
      </c>
      <c r="E93" s="21" t="s">
        <v>44</v>
      </c>
      <c r="F93" s="22">
        <v>1000</v>
      </c>
      <c r="G93" s="22">
        <v>16</v>
      </c>
      <c r="H93" s="13" t="s">
        <v>19</v>
      </c>
      <c r="I93" s="17"/>
      <c r="J93" s="38">
        <v>7000</v>
      </c>
      <c r="K93" s="36">
        <f t="shared" si="8"/>
        <v>0.257142857142857</v>
      </c>
      <c r="L93" s="37">
        <v>1800</v>
      </c>
      <c r="M93" s="12">
        <v>5150</v>
      </c>
      <c r="N93" s="35">
        <f t="shared" si="9"/>
        <v>0.327766990291262</v>
      </c>
      <c r="O93" s="13">
        <v>1688</v>
      </c>
      <c r="P93" s="13">
        <f t="shared" si="10"/>
        <v>7200</v>
      </c>
      <c r="Q93" s="39">
        <f t="shared" si="11"/>
        <v>5064</v>
      </c>
      <c r="R93" s="13">
        <f t="shared" si="12"/>
        <v>12264</v>
      </c>
      <c r="S93" s="13"/>
      <c r="T93" s="37"/>
    </row>
    <row r="94" s="1" customFormat="1" ht="15" customHeight="1" spans="1:20">
      <c r="A94" s="12">
        <v>100</v>
      </c>
      <c r="B94" s="13">
        <v>754</v>
      </c>
      <c r="C94" s="20" t="s">
        <v>125</v>
      </c>
      <c r="D94" s="15" t="s">
        <v>115</v>
      </c>
      <c r="E94" s="21" t="s">
        <v>71</v>
      </c>
      <c r="F94" s="23"/>
      <c r="G94" s="23"/>
      <c r="H94" s="17" t="s">
        <v>19</v>
      </c>
      <c r="I94" s="17"/>
      <c r="J94" s="38">
        <v>6800</v>
      </c>
      <c r="K94" s="36">
        <f t="shared" si="8"/>
        <v>0.264705882352941</v>
      </c>
      <c r="L94" s="37">
        <v>1800</v>
      </c>
      <c r="M94" s="12">
        <v>5150</v>
      </c>
      <c r="N94" s="35">
        <f t="shared" si="9"/>
        <v>0.317669902912621</v>
      </c>
      <c r="O94" s="13">
        <v>1636</v>
      </c>
      <c r="P94" s="13">
        <f t="shared" si="10"/>
        <v>7200</v>
      </c>
      <c r="Q94" s="39">
        <f t="shared" si="11"/>
        <v>4908</v>
      </c>
      <c r="R94" s="13">
        <f t="shared" si="12"/>
        <v>12108</v>
      </c>
      <c r="S94" s="13"/>
      <c r="T94" s="37"/>
    </row>
    <row r="95" s="1" customFormat="1" ht="15" customHeight="1" spans="1:20">
      <c r="A95" s="12">
        <v>138</v>
      </c>
      <c r="B95" s="13">
        <v>107728</v>
      </c>
      <c r="C95" s="20" t="s">
        <v>126</v>
      </c>
      <c r="D95" s="15" t="s">
        <v>73</v>
      </c>
      <c r="E95" s="21" t="s">
        <v>33</v>
      </c>
      <c r="F95" s="23"/>
      <c r="G95" s="23"/>
      <c r="H95" s="17" t="s">
        <v>19</v>
      </c>
      <c r="I95" s="17"/>
      <c r="J95" s="38">
        <v>6800</v>
      </c>
      <c r="K95" s="36">
        <f t="shared" si="8"/>
        <v>0.257941176470588</v>
      </c>
      <c r="L95" s="37">
        <v>1754</v>
      </c>
      <c r="M95" s="12">
        <v>5150</v>
      </c>
      <c r="N95" s="35">
        <f t="shared" si="9"/>
        <v>0.318446601941748</v>
      </c>
      <c r="O95" s="13">
        <v>1640</v>
      </c>
      <c r="P95" s="13">
        <f t="shared" si="10"/>
        <v>7016</v>
      </c>
      <c r="Q95" s="39">
        <f t="shared" si="11"/>
        <v>4920</v>
      </c>
      <c r="R95" s="13">
        <f t="shared" si="12"/>
        <v>11936</v>
      </c>
      <c r="S95" s="13"/>
      <c r="T95" s="37"/>
    </row>
    <row r="96" s="1" customFormat="1" ht="15" customHeight="1" spans="1:20">
      <c r="A96" s="12">
        <v>70</v>
      </c>
      <c r="B96" s="41">
        <v>114069</v>
      </c>
      <c r="C96" s="42" t="s">
        <v>127</v>
      </c>
      <c r="D96" s="15" t="s">
        <v>73</v>
      </c>
      <c r="E96" s="21" t="s">
        <v>23</v>
      </c>
      <c r="F96" s="23"/>
      <c r="G96" s="23"/>
      <c r="H96" s="13" t="s">
        <v>19</v>
      </c>
      <c r="I96" s="17" t="s">
        <v>108</v>
      </c>
      <c r="J96" s="38">
        <v>7200</v>
      </c>
      <c r="K96" s="36">
        <f t="shared" si="8"/>
        <v>0.25</v>
      </c>
      <c r="L96" s="37">
        <v>1800</v>
      </c>
      <c r="M96" s="12">
        <v>5150</v>
      </c>
      <c r="N96" s="35">
        <f t="shared" si="9"/>
        <v>0.309126213592233</v>
      </c>
      <c r="O96" s="13">
        <v>1592</v>
      </c>
      <c r="P96" s="13">
        <f t="shared" si="10"/>
        <v>7200</v>
      </c>
      <c r="Q96" s="39">
        <f t="shared" si="11"/>
        <v>4776</v>
      </c>
      <c r="R96" s="13">
        <f t="shared" si="12"/>
        <v>11976</v>
      </c>
      <c r="S96" s="13"/>
      <c r="T96" s="37"/>
    </row>
    <row r="97" s="1" customFormat="1" spans="1:20">
      <c r="A97" s="12">
        <v>89</v>
      </c>
      <c r="B97" s="13">
        <v>740</v>
      </c>
      <c r="C97" s="20" t="s">
        <v>128</v>
      </c>
      <c r="D97" s="15" t="s">
        <v>73</v>
      </c>
      <c r="E97" s="21" t="s">
        <v>44</v>
      </c>
      <c r="F97" s="23"/>
      <c r="G97" s="23"/>
      <c r="H97" s="13" t="s">
        <v>19</v>
      </c>
      <c r="I97" s="17"/>
      <c r="J97" s="38">
        <v>6800</v>
      </c>
      <c r="K97" s="36">
        <f t="shared" si="8"/>
        <v>0.254411764705882</v>
      </c>
      <c r="L97" s="37">
        <v>1730</v>
      </c>
      <c r="M97" s="12">
        <v>4650</v>
      </c>
      <c r="N97" s="35">
        <f t="shared" si="9"/>
        <v>0.329677419354839</v>
      </c>
      <c r="O97" s="13">
        <v>1533</v>
      </c>
      <c r="P97" s="13">
        <f t="shared" si="10"/>
        <v>6920</v>
      </c>
      <c r="Q97" s="39">
        <f t="shared" si="11"/>
        <v>4599</v>
      </c>
      <c r="R97" s="13">
        <f t="shared" si="12"/>
        <v>11519</v>
      </c>
      <c r="S97" s="13"/>
      <c r="T97" s="37"/>
    </row>
    <row r="98" s="1" customFormat="1" ht="15" customHeight="1" spans="1:20">
      <c r="A98" s="12">
        <v>129</v>
      </c>
      <c r="B98" s="13">
        <v>713</v>
      </c>
      <c r="C98" s="20" t="s">
        <v>129</v>
      </c>
      <c r="D98" s="15" t="s">
        <v>73</v>
      </c>
      <c r="E98" s="21" t="s">
        <v>33</v>
      </c>
      <c r="F98" s="24"/>
      <c r="G98" s="24"/>
      <c r="H98" s="13" t="s">
        <v>19</v>
      </c>
      <c r="I98" s="17"/>
      <c r="J98" s="38">
        <v>6500</v>
      </c>
      <c r="K98" s="36">
        <f t="shared" si="8"/>
        <v>0.265846153846154</v>
      </c>
      <c r="L98" s="37">
        <v>1728</v>
      </c>
      <c r="M98" s="12">
        <v>4850</v>
      </c>
      <c r="N98" s="35">
        <f t="shared" si="9"/>
        <v>0.319587628865979</v>
      </c>
      <c r="O98" s="13">
        <v>1550</v>
      </c>
      <c r="P98" s="13">
        <f t="shared" si="10"/>
        <v>6912</v>
      </c>
      <c r="Q98" s="39">
        <f t="shared" si="11"/>
        <v>4650</v>
      </c>
      <c r="R98" s="13">
        <f t="shared" si="12"/>
        <v>11562</v>
      </c>
      <c r="S98" s="13"/>
      <c r="T98" s="37"/>
    </row>
    <row r="99" s="1" customFormat="1" ht="15" customHeight="1" spans="1:20">
      <c r="A99" s="12">
        <v>99</v>
      </c>
      <c r="B99" s="13">
        <v>104533</v>
      </c>
      <c r="C99" s="14" t="s">
        <v>130</v>
      </c>
      <c r="D99" s="15" t="s">
        <v>73</v>
      </c>
      <c r="E99" s="21" t="s">
        <v>33</v>
      </c>
      <c r="F99" s="22">
        <v>1000</v>
      </c>
      <c r="G99" s="22">
        <v>17</v>
      </c>
      <c r="H99" s="13" t="s">
        <v>19</v>
      </c>
      <c r="I99" s="17"/>
      <c r="J99" s="38">
        <v>6400</v>
      </c>
      <c r="K99" s="36">
        <f t="shared" si="8"/>
        <v>0.27</v>
      </c>
      <c r="L99" s="37">
        <v>1728</v>
      </c>
      <c r="M99" s="12">
        <v>4450</v>
      </c>
      <c r="N99" s="35">
        <f t="shared" si="9"/>
        <v>0.330561797752809</v>
      </c>
      <c r="O99" s="13">
        <v>1471</v>
      </c>
      <c r="P99" s="13">
        <f t="shared" si="10"/>
        <v>6912</v>
      </c>
      <c r="Q99" s="39">
        <f t="shared" si="11"/>
        <v>4413</v>
      </c>
      <c r="R99" s="13">
        <f t="shared" si="12"/>
        <v>11325</v>
      </c>
      <c r="S99" s="13"/>
      <c r="T99" s="37"/>
    </row>
    <row r="100" s="1" customFormat="1" ht="15" customHeight="1" spans="1:20">
      <c r="A100" s="12">
        <v>87</v>
      </c>
      <c r="B100" s="13">
        <v>113299</v>
      </c>
      <c r="C100" s="14" t="s">
        <v>131</v>
      </c>
      <c r="D100" s="15" t="s">
        <v>73</v>
      </c>
      <c r="E100" s="21" t="s">
        <v>18</v>
      </c>
      <c r="F100" s="23"/>
      <c r="G100" s="23"/>
      <c r="H100" s="13" t="s">
        <v>19</v>
      </c>
      <c r="I100" s="17"/>
      <c r="J100" s="38">
        <v>7000</v>
      </c>
      <c r="K100" s="36">
        <f t="shared" si="8"/>
        <v>0.254357142857143</v>
      </c>
      <c r="L100" s="37">
        <v>1780.5</v>
      </c>
      <c r="M100" s="12">
        <v>5250</v>
      </c>
      <c r="N100" s="35">
        <f t="shared" si="9"/>
        <v>0.318095238095238</v>
      </c>
      <c r="O100" s="13">
        <v>1670</v>
      </c>
      <c r="P100" s="13">
        <f t="shared" ref="P100:P131" si="13">L100*4</f>
        <v>7122</v>
      </c>
      <c r="Q100" s="39">
        <f t="shared" ref="Q100:Q131" si="14">O100*3</f>
        <v>5010</v>
      </c>
      <c r="R100" s="13">
        <f t="shared" ref="R100:R131" si="15">P100+Q100</f>
        <v>12132</v>
      </c>
      <c r="S100" s="13"/>
      <c r="T100" s="37"/>
    </row>
    <row r="101" s="1" customFormat="1" ht="15" customHeight="1" spans="1:20">
      <c r="A101" s="12">
        <v>116</v>
      </c>
      <c r="B101" s="13">
        <v>748</v>
      </c>
      <c r="C101" s="14" t="s">
        <v>132</v>
      </c>
      <c r="D101" s="15" t="s">
        <v>73</v>
      </c>
      <c r="E101" s="21" t="s">
        <v>33</v>
      </c>
      <c r="F101" s="23"/>
      <c r="G101" s="23"/>
      <c r="H101" s="13" t="s">
        <v>19</v>
      </c>
      <c r="I101" s="17"/>
      <c r="J101" s="38">
        <v>6900</v>
      </c>
      <c r="K101" s="36">
        <f t="shared" si="8"/>
        <v>0.259130434782609</v>
      </c>
      <c r="L101" s="37">
        <v>1788</v>
      </c>
      <c r="M101" s="12">
        <v>5150</v>
      </c>
      <c r="N101" s="35">
        <f t="shared" si="9"/>
        <v>0.327766990291262</v>
      </c>
      <c r="O101" s="13">
        <v>1688</v>
      </c>
      <c r="P101" s="13">
        <f t="shared" si="13"/>
        <v>7152</v>
      </c>
      <c r="Q101" s="39">
        <f t="shared" si="14"/>
        <v>5064</v>
      </c>
      <c r="R101" s="13">
        <f t="shared" si="15"/>
        <v>12216</v>
      </c>
      <c r="S101" s="13"/>
      <c r="T101" s="37"/>
    </row>
    <row r="102" s="1" customFormat="1" ht="15" customHeight="1" spans="1:20">
      <c r="A102" s="12">
        <v>82</v>
      </c>
      <c r="B102" s="13">
        <v>117923</v>
      </c>
      <c r="C102" s="14" t="s">
        <v>133</v>
      </c>
      <c r="D102" s="15" t="s">
        <v>115</v>
      </c>
      <c r="E102" s="21" t="s">
        <v>33</v>
      </c>
      <c r="F102" s="23"/>
      <c r="G102" s="23"/>
      <c r="H102" s="13" t="s">
        <v>19</v>
      </c>
      <c r="I102" s="17"/>
      <c r="J102" s="38">
        <v>5900</v>
      </c>
      <c r="K102" s="36">
        <f t="shared" si="8"/>
        <v>0.279661016949153</v>
      </c>
      <c r="L102" s="37">
        <v>1650</v>
      </c>
      <c r="M102" s="12">
        <v>3550</v>
      </c>
      <c r="N102" s="35">
        <f t="shared" si="9"/>
        <v>0.335774647887324</v>
      </c>
      <c r="O102" s="13">
        <v>1192</v>
      </c>
      <c r="P102" s="13">
        <f t="shared" si="13"/>
        <v>6600</v>
      </c>
      <c r="Q102" s="39">
        <f t="shared" si="14"/>
        <v>3576</v>
      </c>
      <c r="R102" s="13">
        <f t="shared" si="15"/>
        <v>10176</v>
      </c>
      <c r="S102" s="13"/>
      <c r="T102" s="37"/>
    </row>
    <row r="103" s="1" customFormat="1" ht="15" customHeight="1" spans="1:20">
      <c r="A103" s="12">
        <v>117</v>
      </c>
      <c r="B103" s="13">
        <v>355</v>
      </c>
      <c r="C103" s="14" t="s">
        <v>134</v>
      </c>
      <c r="D103" s="15" t="s">
        <v>31</v>
      </c>
      <c r="E103" s="21" t="s">
        <v>44</v>
      </c>
      <c r="F103" s="23"/>
      <c r="G103" s="23"/>
      <c r="H103" s="13" t="s">
        <v>19</v>
      </c>
      <c r="I103" s="17"/>
      <c r="J103" s="38">
        <v>6500</v>
      </c>
      <c r="K103" s="36">
        <f t="shared" si="8"/>
        <v>0.257538461538462</v>
      </c>
      <c r="L103" s="37">
        <v>1674</v>
      </c>
      <c r="M103" s="12">
        <v>4450</v>
      </c>
      <c r="N103" s="35">
        <f t="shared" si="9"/>
        <v>0.321348314606742</v>
      </c>
      <c r="O103" s="13">
        <v>1430</v>
      </c>
      <c r="P103" s="13">
        <f t="shared" si="13"/>
        <v>6696</v>
      </c>
      <c r="Q103" s="39">
        <f t="shared" si="14"/>
        <v>4290</v>
      </c>
      <c r="R103" s="13">
        <f t="shared" si="15"/>
        <v>10986</v>
      </c>
      <c r="S103" s="13"/>
      <c r="T103" s="37"/>
    </row>
    <row r="104" s="1" customFormat="1" ht="15" customHeight="1" spans="1:20">
      <c r="A104" s="12">
        <v>86</v>
      </c>
      <c r="B104" s="13">
        <v>117310</v>
      </c>
      <c r="C104" s="14" t="s">
        <v>135</v>
      </c>
      <c r="D104" s="15" t="s">
        <v>73</v>
      </c>
      <c r="E104" s="21" t="s">
        <v>18</v>
      </c>
      <c r="F104" s="24"/>
      <c r="G104" s="24"/>
      <c r="H104" s="17" t="s">
        <v>19</v>
      </c>
      <c r="I104" s="17"/>
      <c r="J104" s="38">
        <v>6500</v>
      </c>
      <c r="K104" s="36">
        <f t="shared" si="8"/>
        <v>0.254461538461538</v>
      </c>
      <c r="L104" s="37">
        <v>1654</v>
      </c>
      <c r="M104" s="12">
        <v>5050</v>
      </c>
      <c r="N104" s="35">
        <f t="shared" si="9"/>
        <v>0.30950495049505</v>
      </c>
      <c r="O104" s="13">
        <v>1563</v>
      </c>
      <c r="P104" s="13">
        <f t="shared" si="13"/>
        <v>6616</v>
      </c>
      <c r="Q104" s="39">
        <f t="shared" si="14"/>
        <v>4689</v>
      </c>
      <c r="R104" s="13">
        <f t="shared" si="15"/>
        <v>11305</v>
      </c>
      <c r="S104" s="13"/>
      <c r="T104" s="37"/>
    </row>
    <row r="105" s="1" customFormat="1" ht="15" customHeight="1" spans="1:20">
      <c r="A105" s="12">
        <v>78</v>
      </c>
      <c r="B105" s="13">
        <v>743</v>
      </c>
      <c r="C105" s="20" t="s">
        <v>136</v>
      </c>
      <c r="D105" s="15" t="s">
        <v>73</v>
      </c>
      <c r="E105" s="21" t="s">
        <v>23</v>
      </c>
      <c r="F105" s="22">
        <v>1000</v>
      </c>
      <c r="G105" s="22">
        <v>18</v>
      </c>
      <c r="H105" s="17" t="s">
        <v>19</v>
      </c>
      <c r="I105" s="17"/>
      <c r="J105" s="38">
        <v>6500</v>
      </c>
      <c r="K105" s="36">
        <f t="shared" si="8"/>
        <v>0.26</v>
      </c>
      <c r="L105" s="37">
        <v>1690</v>
      </c>
      <c r="M105" s="12">
        <v>4650</v>
      </c>
      <c r="N105" s="35">
        <f t="shared" si="9"/>
        <v>0.320430107526882</v>
      </c>
      <c r="O105" s="13">
        <v>1490</v>
      </c>
      <c r="P105" s="13">
        <f t="shared" si="13"/>
        <v>6760</v>
      </c>
      <c r="Q105" s="39">
        <f t="shared" si="14"/>
        <v>4470</v>
      </c>
      <c r="R105" s="13">
        <f t="shared" si="15"/>
        <v>11230</v>
      </c>
      <c r="S105" s="13"/>
      <c r="T105" s="37"/>
    </row>
    <row r="106" s="1" customFormat="1" ht="15" customHeight="1" spans="1:20">
      <c r="A106" s="12">
        <v>124</v>
      </c>
      <c r="B106" s="13">
        <v>710</v>
      </c>
      <c r="C106" s="20" t="s">
        <v>137</v>
      </c>
      <c r="D106" s="15" t="s">
        <v>73</v>
      </c>
      <c r="E106" s="21" t="s">
        <v>33</v>
      </c>
      <c r="F106" s="23"/>
      <c r="G106" s="23"/>
      <c r="H106" s="13" t="s">
        <v>19</v>
      </c>
      <c r="I106" s="17"/>
      <c r="J106" s="38">
        <v>5800</v>
      </c>
      <c r="K106" s="36">
        <f t="shared" si="8"/>
        <v>0.28151724137931</v>
      </c>
      <c r="L106" s="37">
        <v>1632.8</v>
      </c>
      <c r="M106" s="12">
        <v>4450</v>
      </c>
      <c r="N106" s="35">
        <f t="shared" si="9"/>
        <v>0.330561797752809</v>
      </c>
      <c r="O106" s="13">
        <v>1471</v>
      </c>
      <c r="P106" s="13">
        <f t="shared" si="13"/>
        <v>6531.2</v>
      </c>
      <c r="Q106" s="39">
        <f t="shared" si="14"/>
        <v>4413</v>
      </c>
      <c r="R106" s="13">
        <f t="shared" si="15"/>
        <v>10944.2</v>
      </c>
      <c r="S106" s="13"/>
      <c r="T106" s="37"/>
    </row>
    <row r="107" s="1" customFormat="1" ht="15" customHeight="1" spans="1:20">
      <c r="A107" s="12">
        <v>88</v>
      </c>
      <c r="B107" s="13">
        <v>118951</v>
      </c>
      <c r="C107" s="20" t="s">
        <v>138</v>
      </c>
      <c r="D107" s="15" t="s">
        <v>115</v>
      </c>
      <c r="E107" s="21" t="s">
        <v>23</v>
      </c>
      <c r="F107" s="23"/>
      <c r="G107" s="23"/>
      <c r="H107" s="13" t="s">
        <v>19</v>
      </c>
      <c r="I107" s="17"/>
      <c r="J107" s="38">
        <v>6100</v>
      </c>
      <c r="K107" s="36">
        <f t="shared" si="8"/>
        <v>0.267540983606557</v>
      </c>
      <c r="L107" s="37">
        <v>1632</v>
      </c>
      <c r="M107" s="12">
        <v>4450</v>
      </c>
      <c r="N107" s="35">
        <f t="shared" si="9"/>
        <v>0.339775280898876</v>
      </c>
      <c r="O107" s="13">
        <v>1512</v>
      </c>
      <c r="P107" s="13">
        <f t="shared" si="13"/>
        <v>6528</v>
      </c>
      <c r="Q107" s="39">
        <f t="shared" si="14"/>
        <v>4536</v>
      </c>
      <c r="R107" s="13">
        <f t="shared" si="15"/>
        <v>11064</v>
      </c>
      <c r="S107" s="13"/>
      <c r="T107" s="37"/>
    </row>
    <row r="108" s="1" customFormat="1" ht="15" customHeight="1" spans="1:20">
      <c r="A108" s="12">
        <v>115</v>
      </c>
      <c r="B108" s="13">
        <v>113025</v>
      </c>
      <c r="C108" s="20" t="s">
        <v>139</v>
      </c>
      <c r="D108" s="15" t="s">
        <v>73</v>
      </c>
      <c r="E108" s="21" t="s">
        <v>23</v>
      </c>
      <c r="F108" s="23"/>
      <c r="G108" s="23"/>
      <c r="H108" s="13" t="s">
        <v>19</v>
      </c>
      <c r="I108" s="17"/>
      <c r="J108" s="32">
        <v>6300</v>
      </c>
      <c r="K108" s="36">
        <f t="shared" si="8"/>
        <v>0.258730158730159</v>
      </c>
      <c r="L108" s="37">
        <v>1630</v>
      </c>
      <c r="M108" s="12">
        <v>4450</v>
      </c>
      <c r="N108" s="35">
        <f t="shared" si="9"/>
        <v>0.330561797752809</v>
      </c>
      <c r="O108" s="13">
        <v>1471</v>
      </c>
      <c r="P108" s="13">
        <f t="shared" si="13"/>
        <v>6520</v>
      </c>
      <c r="Q108" s="39">
        <f t="shared" si="14"/>
        <v>4413</v>
      </c>
      <c r="R108" s="13">
        <f t="shared" si="15"/>
        <v>10933</v>
      </c>
      <c r="S108" s="13"/>
      <c r="T108" s="37"/>
    </row>
    <row r="109" s="1" customFormat="1" ht="15" customHeight="1" spans="1:20">
      <c r="A109" s="12">
        <v>134</v>
      </c>
      <c r="B109" s="13">
        <v>122198</v>
      </c>
      <c r="C109" s="20" t="s">
        <v>140</v>
      </c>
      <c r="D109" s="15" t="s">
        <v>73</v>
      </c>
      <c r="E109" s="21" t="s">
        <v>44</v>
      </c>
      <c r="F109" s="23"/>
      <c r="G109" s="23"/>
      <c r="H109" s="17" t="s">
        <v>19</v>
      </c>
      <c r="I109" s="17"/>
      <c r="J109" s="38">
        <v>7500</v>
      </c>
      <c r="K109" s="36">
        <f t="shared" si="8"/>
        <v>0.226666666666667</v>
      </c>
      <c r="L109" s="37">
        <v>1700</v>
      </c>
      <c r="M109" s="12">
        <v>4750</v>
      </c>
      <c r="N109" s="35">
        <f t="shared" si="9"/>
        <v>0.32</v>
      </c>
      <c r="O109" s="13">
        <v>1520</v>
      </c>
      <c r="P109" s="13">
        <f t="shared" si="13"/>
        <v>6800</v>
      </c>
      <c r="Q109" s="39">
        <f t="shared" si="14"/>
        <v>4560</v>
      </c>
      <c r="R109" s="13">
        <f t="shared" si="15"/>
        <v>11360</v>
      </c>
      <c r="S109" s="13"/>
      <c r="T109" s="37"/>
    </row>
    <row r="110" s="1" customFormat="1" ht="15" customHeight="1" spans="1:20">
      <c r="A110" s="12">
        <v>122</v>
      </c>
      <c r="B110" s="13">
        <v>106485</v>
      </c>
      <c r="C110" s="20" t="s">
        <v>141</v>
      </c>
      <c r="D110" s="15" t="s">
        <v>115</v>
      </c>
      <c r="E110" s="21" t="s">
        <v>18</v>
      </c>
      <c r="F110" s="24"/>
      <c r="G110" s="24"/>
      <c r="H110" s="13" t="s">
        <v>19</v>
      </c>
      <c r="I110" s="17"/>
      <c r="J110" s="38">
        <v>7500</v>
      </c>
      <c r="K110" s="36">
        <f t="shared" si="8"/>
        <v>0.22</v>
      </c>
      <c r="L110" s="37">
        <v>1650</v>
      </c>
      <c r="M110" s="12">
        <v>4450</v>
      </c>
      <c r="N110" s="35">
        <f t="shared" si="9"/>
        <v>0.284494382022472</v>
      </c>
      <c r="O110" s="13">
        <v>1266</v>
      </c>
      <c r="P110" s="13">
        <f t="shared" si="13"/>
        <v>6600</v>
      </c>
      <c r="Q110" s="39">
        <f t="shared" si="14"/>
        <v>3798</v>
      </c>
      <c r="R110" s="13">
        <f t="shared" si="15"/>
        <v>10398</v>
      </c>
      <c r="S110" s="13"/>
      <c r="T110" s="37"/>
    </row>
    <row r="111" s="1" customFormat="1" ht="15" customHeight="1" spans="1:20">
      <c r="A111" s="12">
        <v>110</v>
      </c>
      <c r="B111" s="13">
        <v>732</v>
      </c>
      <c r="C111" s="14" t="s">
        <v>142</v>
      </c>
      <c r="D111" s="15" t="s">
        <v>115</v>
      </c>
      <c r="E111" s="21" t="s">
        <v>33</v>
      </c>
      <c r="F111" s="22">
        <v>1000</v>
      </c>
      <c r="G111" s="16">
        <v>19</v>
      </c>
      <c r="H111" s="13" t="s">
        <v>19</v>
      </c>
      <c r="I111" s="17"/>
      <c r="J111" s="38">
        <v>5200</v>
      </c>
      <c r="K111" s="36">
        <f t="shared" si="8"/>
        <v>0.298076923076923</v>
      </c>
      <c r="L111" s="37">
        <v>1550</v>
      </c>
      <c r="M111" s="12">
        <v>4450</v>
      </c>
      <c r="N111" s="35">
        <f t="shared" si="9"/>
        <v>0.321348314606742</v>
      </c>
      <c r="O111" s="13">
        <v>1430</v>
      </c>
      <c r="P111" s="13">
        <f t="shared" si="13"/>
        <v>6200</v>
      </c>
      <c r="Q111" s="39">
        <f t="shared" si="14"/>
        <v>4290</v>
      </c>
      <c r="R111" s="13">
        <f t="shared" si="15"/>
        <v>10490</v>
      </c>
      <c r="S111" s="13"/>
      <c r="T111" s="37"/>
    </row>
    <row r="112" s="1" customFormat="1" ht="15" customHeight="1" spans="1:20">
      <c r="A112" s="12">
        <v>135</v>
      </c>
      <c r="B112" s="13">
        <v>733</v>
      </c>
      <c r="C112" s="14" t="s">
        <v>143</v>
      </c>
      <c r="D112" s="15" t="s">
        <v>115</v>
      </c>
      <c r="E112" s="21" t="s">
        <v>38</v>
      </c>
      <c r="F112" s="23"/>
      <c r="G112" s="18"/>
      <c r="H112" s="17" t="s">
        <v>19</v>
      </c>
      <c r="I112" s="17"/>
      <c r="J112" s="38">
        <v>6100</v>
      </c>
      <c r="K112" s="36">
        <f t="shared" si="8"/>
        <v>0.245901639344262</v>
      </c>
      <c r="L112" s="37">
        <v>1500</v>
      </c>
      <c r="M112" s="12">
        <v>4350</v>
      </c>
      <c r="N112" s="35">
        <f t="shared" si="9"/>
        <v>0.32183908045977</v>
      </c>
      <c r="O112" s="13">
        <v>1400</v>
      </c>
      <c r="P112" s="13">
        <f t="shared" si="13"/>
        <v>6000</v>
      </c>
      <c r="Q112" s="39">
        <f t="shared" si="14"/>
        <v>4200</v>
      </c>
      <c r="R112" s="13">
        <f t="shared" si="15"/>
        <v>10200</v>
      </c>
      <c r="S112" s="13"/>
      <c r="T112" s="37"/>
    </row>
    <row r="113" s="1" customFormat="1" ht="15" customHeight="1" spans="1:20">
      <c r="A113" s="12">
        <v>95</v>
      </c>
      <c r="B113" s="13">
        <v>112415</v>
      </c>
      <c r="C113" s="14" t="s">
        <v>144</v>
      </c>
      <c r="D113" s="15" t="s">
        <v>115</v>
      </c>
      <c r="E113" s="21" t="s">
        <v>27</v>
      </c>
      <c r="F113" s="23"/>
      <c r="G113" s="18"/>
      <c r="H113" s="13" t="s">
        <v>19</v>
      </c>
      <c r="I113" s="17"/>
      <c r="J113" s="38">
        <v>6500</v>
      </c>
      <c r="K113" s="36">
        <f t="shared" si="8"/>
        <v>0.242307692307692</v>
      </c>
      <c r="L113" s="37">
        <v>1575</v>
      </c>
      <c r="M113" s="12">
        <v>4450</v>
      </c>
      <c r="N113" s="35">
        <f t="shared" si="9"/>
        <v>0.298876404494382</v>
      </c>
      <c r="O113" s="13">
        <v>1330</v>
      </c>
      <c r="P113" s="13">
        <f t="shared" si="13"/>
        <v>6300</v>
      </c>
      <c r="Q113" s="39">
        <f t="shared" si="14"/>
        <v>3990</v>
      </c>
      <c r="R113" s="13">
        <f t="shared" si="15"/>
        <v>10290</v>
      </c>
      <c r="S113" s="13"/>
      <c r="T113" s="37"/>
    </row>
    <row r="114" s="1" customFormat="1" ht="15" customHeight="1" spans="1:20">
      <c r="A114" s="12">
        <v>103</v>
      </c>
      <c r="B114" s="13">
        <v>549</v>
      </c>
      <c r="C114" s="14" t="s">
        <v>145</v>
      </c>
      <c r="D114" s="15" t="s">
        <v>115</v>
      </c>
      <c r="E114" s="21" t="s">
        <v>33</v>
      </c>
      <c r="F114" s="23"/>
      <c r="G114" s="18"/>
      <c r="H114" s="13" t="s">
        <v>19</v>
      </c>
      <c r="I114" s="17"/>
      <c r="J114" s="38">
        <v>5500</v>
      </c>
      <c r="K114" s="36">
        <f t="shared" si="8"/>
        <v>0.283636363636364</v>
      </c>
      <c r="L114" s="37">
        <v>1560</v>
      </c>
      <c r="M114" s="12">
        <v>4150</v>
      </c>
      <c r="N114" s="35">
        <f t="shared" si="9"/>
        <v>0.32289156626506</v>
      </c>
      <c r="O114" s="13">
        <v>1340</v>
      </c>
      <c r="P114" s="13">
        <f t="shared" si="13"/>
        <v>6240</v>
      </c>
      <c r="Q114" s="39">
        <f t="shared" si="14"/>
        <v>4020</v>
      </c>
      <c r="R114" s="13">
        <f t="shared" si="15"/>
        <v>10260</v>
      </c>
      <c r="S114" s="13"/>
      <c r="T114" s="37"/>
    </row>
    <row r="115" s="1" customFormat="1" ht="15" customHeight="1" spans="1:20">
      <c r="A115" s="12">
        <v>107</v>
      </c>
      <c r="B115" s="13">
        <v>351</v>
      </c>
      <c r="C115" s="14" t="s">
        <v>146</v>
      </c>
      <c r="D115" s="15" t="s">
        <v>115</v>
      </c>
      <c r="E115" s="21" t="s">
        <v>33</v>
      </c>
      <c r="F115" s="23"/>
      <c r="G115" s="18"/>
      <c r="H115" s="17" t="s">
        <v>19</v>
      </c>
      <c r="I115" s="17"/>
      <c r="J115" s="38">
        <v>5500</v>
      </c>
      <c r="K115" s="36">
        <f t="shared" si="8"/>
        <v>0.263636363636364</v>
      </c>
      <c r="L115" s="37">
        <v>1450</v>
      </c>
      <c r="M115" s="12">
        <v>4150</v>
      </c>
      <c r="N115" s="35">
        <f t="shared" si="9"/>
        <v>0.32289156626506</v>
      </c>
      <c r="O115" s="13">
        <v>1340</v>
      </c>
      <c r="P115" s="13">
        <f t="shared" si="13"/>
        <v>5800</v>
      </c>
      <c r="Q115" s="39">
        <f t="shared" si="14"/>
        <v>4020</v>
      </c>
      <c r="R115" s="13">
        <f t="shared" si="15"/>
        <v>9820</v>
      </c>
      <c r="S115" s="13"/>
      <c r="T115" s="37"/>
    </row>
    <row r="116" s="1" customFormat="1" ht="15" customHeight="1" spans="1:20">
      <c r="A116" s="12">
        <v>68</v>
      </c>
      <c r="B116" s="13">
        <v>114848</v>
      </c>
      <c r="C116" s="14" t="s">
        <v>147</v>
      </c>
      <c r="D116" s="15" t="s">
        <v>73</v>
      </c>
      <c r="E116" s="21" t="s">
        <v>23</v>
      </c>
      <c r="F116" s="24"/>
      <c r="G116" s="19"/>
      <c r="H116" s="13" t="s">
        <v>19</v>
      </c>
      <c r="I116" s="17" t="s">
        <v>108</v>
      </c>
      <c r="J116" s="38">
        <v>5200</v>
      </c>
      <c r="K116" s="36">
        <f t="shared" si="8"/>
        <v>0.278846153846154</v>
      </c>
      <c r="L116" s="37">
        <v>1450</v>
      </c>
      <c r="M116" s="12">
        <v>4450</v>
      </c>
      <c r="N116" s="35">
        <f t="shared" si="9"/>
        <v>0.278651685393258</v>
      </c>
      <c r="O116" s="13">
        <v>1240</v>
      </c>
      <c r="P116" s="13">
        <f t="shared" si="13"/>
        <v>5800</v>
      </c>
      <c r="Q116" s="39">
        <f t="shared" si="14"/>
        <v>3720</v>
      </c>
      <c r="R116" s="13">
        <f t="shared" si="15"/>
        <v>9520</v>
      </c>
      <c r="S116" s="13"/>
      <c r="T116" s="37"/>
    </row>
    <row r="117" s="1" customFormat="1" ht="15" customHeight="1" spans="1:20">
      <c r="A117" s="12">
        <v>72</v>
      </c>
      <c r="B117" s="13">
        <v>727</v>
      </c>
      <c r="C117" s="20" t="s">
        <v>148</v>
      </c>
      <c r="D117" s="15" t="s">
        <v>115</v>
      </c>
      <c r="E117" s="21" t="s">
        <v>27</v>
      </c>
      <c r="F117" s="22">
        <v>1000</v>
      </c>
      <c r="G117" s="22">
        <v>20</v>
      </c>
      <c r="H117" s="13" t="s">
        <v>19</v>
      </c>
      <c r="I117" s="17"/>
      <c r="J117" s="38">
        <v>5880</v>
      </c>
      <c r="K117" s="36">
        <f t="shared" si="8"/>
        <v>0.263605442176871</v>
      </c>
      <c r="L117" s="37">
        <v>1550</v>
      </c>
      <c r="M117" s="12">
        <v>4150</v>
      </c>
      <c r="N117" s="35">
        <f t="shared" si="9"/>
        <v>0.332048192771084</v>
      </c>
      <c r="O117" s="13">
        <v>1378</v>
      </c>
      <c r="P117" s="13">
        <f t="shared" si="13"/>
        <v>6200</v>
      </c>
      <c r="Q117" s="39">
        <f t="shared" si="14"/>
        <v>4134</v>
      </c>
      <c r="R117" s="13">
        <f t="shared" si="15"/>
        <v>10334</v>
      </c>
      <c r="S117" s="13"/>
      <c r="T117" s="37"/>
    </row>
    <row r="118" s="1" customFormat="1" ht="15" customHeight="1" spans="1:20">
      <c r="A118" s="12">
        <v>101</v>
      </c>
      <c r="B118" s="13">
        <v>102567</v>
      </c>
      <c r="C118" s="20" t="s">
        <v>149</v>
      </c>
      <c r="D118" s="15" t="s">
        <v>115</v>
      </c>
      <c r="E118" s="21" t="s">
        <v>38</v>
      </c>
      <c r="F118" s="23"/>
      <c r="G118" s="23"/>
      <c r="H118" s="17" t="s">
        <v>19</v>
      </c>
      <c r="I118" s="17"/>
      <c r="J118" s="38">
        <v>5500</v>
      </c>
      <c r="K118" s="36">
        <f t="shared" si="8"/>
        <v>0.281818181818182</v>
      </c>
      <c r="L118" s="37">
        <v>1550</v>
      </c>
      <c r="M118" s="12">
        <v>4150</v>
      </c>
      <c r="N118" s="35">
        <f t="shared" si="9"/>
        <v>0.32289156626506</v>
      </c>
      <c r="O118" s="13">
        <v>1340</v>
      </c>
      <c r="P118" s="13">
        <f t="shared" si="13"/>
        <v>6200</v>
      </c>
      <c r="Q118" s="39">
        <f t="shared" si="14"/>
        <v>4020</v>
      </c>
      <c r="R118" s="13">
        <f t="shared" si="15"/>
        <v>10220</v>
      </c>
      <c r="S118" s="13"/>
      <c r="T118" s="37"/>
    </row>
    <row r="119" s="1" customFormat="1" ht="15" customHeight="1" spans="1:20">
      <c r="A119" s="12">
        <v>98</v>
      </c>
      <c r="B119" s="13">
        <v>371</v>
      </c>
      <c r="C119" s="20" t="s">
        <v>150</v>
      </c>
      <c r="D119" s="15" t="s">
        <v>115</v>
      </c>
      <c r="E119" s="21" t="s">
        <v>38</v>
      </c>
      <c r="F119" s="23"/>
      <c r="G119" s="23"/>
      <c r="H119" s="13" t="s">
        <v>19</v>
      </c>
      <c r="I119" s="17"/>
      <c r="J119" s="38">
        <v>5200</v>
      </c>
      <c r="K119" s="36">
        <f t="shared" si="8"/>
        <v>0.298076923076923</v>
      </c>
      <c r="L119" s="37">
        <v>1550</v>
      </c>
      <c r="M119" s="12">
        <v>4150</v>
      </c>
      <c r="N119" s="35">
        <f t="shared" si="9"/>
        <v>0.332048192771084</v>
      </c>
      <c r="O119" s="13">
        <v>1378</v>
      </c>
      <c r="P119" s="13">
        <f t="shared" si="13"/>
        <v>6200</v>
      </c>
      <c r="Q119" s="39">
        <f t="shared" si="14"/>
        <v>4134</v>
      </c>
      <c r="R119" s="13">
        <f t="shared" si="15"/>
        <v>10334</v>
      </c>
      <c r="S119" s="13"/>
      <c r="T119" s="37"/>
    </row>
    <row r="120" s="1" customFormat="1" ht="15" customHeight="1" spans="1:20">
      <c r="A120" s="12">
        <v>127</v>
      </c>
      <c r="B120" s="13">
        <v>720</v>
      </c>
      <c r="C120" s="20" t="s">
        <v>151</v>
      </c>
      <c r="D120" s="15" t="s">
        <v>115</v>
      </c>
      <c r="E120" s="21" t="s">
        <v>33</v>
      </c>
      <c r="F120" s="23"/>
      <c r="G120" s="23"/>
      <c r="H120" s="13" t="s">
        <v>19</v>
      </c>
      <c r="I120" s="17"/>
      <c r="J120" s="38">
        <v>5800</v>
      </c>
      <c r="K120" s="36">
        <f t="shared" si="8"/>
        <v>0.263793103448276</v>
      </c>
      <c r="L120" s="37">
        <v>1530</v>
      </c>
      <c r="M120" s="12">
        <v>4850</v>
      </c>
      <c r="N120" s="35">
        <f t="shared" si="9"/>
        <v>0.255670103092783</v>
      </c>
      <c r="O120" s="13">
        <v>1240</v>
      </c>
      <c r="P120" s="13">
        <f t="shared" si="13"/>
        <v>6120</v>
      </c>
      <c r="Q120" s="39">
        <f t="shared" si="14"/>
        <v>3720</v>
      </c>
      <c r="R120" s="13">
        <f t="shared" si="15"/>
        <v>9840</v>
      </c>
      <c r="S120" s="13"/>
      <c r="T120" s="37"/>
    </row>
    <row r="121" s="1" customFormat="1" ht="15" customHeight="1" spans="1:20">
      <c r="A121" s="12">
        <v>69</v>
      </c>
      <c r="B121" s="13">
        <v>573</v>
      </c>
      <c r="C121" s="20" t="s">
        <v>152</v>
      </c>
      <c r="D121" s="15" t="s">
        <v>73</v>
      </c>
      <c r="E121" s="21" t="s">
        <v>38</v>
      </c>
      <c r="F121" s="23"/>
      <c r="G121" s="23"/>
      <c r="H121" s="13" t="s">
        <v>19</v>
      </c>
      <c r="I121" s="17"/>
      <c r="J121" s="38">
        <v>5100</v>
      </c>
      <c r="K121" s="36">
        <f t="shared" si="8"/>
        <v>0.299607843137255</v>
      </c>
      <c r="L121" s="37">
        <v>1528</v>
      </c>
      <c r="M121" s="12">
        <v>4350</v>
      </c>
      <c r="N121" s="35">
        <f t="shared" si="9"/>
        <v>0.331034482758621</v>
      </c>
      <c r="O121" s="13">
        <v>1440</v>
      </c>
      <c r="P121" s="13">
        <f t="shared" si="13"/>
        <v>6112</v>
      </c>
      <c r="Q121" s="39">
        <f t="shared" si="14"/>
        <v>4320</v>
      </c>
      <c r="R121" s="13">
        <f t="shared" si="15"/>
        <v>10432</v>
      </c>
      <c r="S121" s="13"/>
      <c r="T121" s="37"/>
    </row>
    <row r="122" s="1" customFormat="1" ht="15" customHeight="1" spans="1:20">
      <c r="A122" s="12">
        <v>83</v>
      </c>
      <c r="B122" s="13">
        <v>118151</v>
      </c>
      <c r="C122" s="20" t="s">
        <v>153</v>
      </c>
      <c r="D122" s="15" t="s">
        <v>73</v>
      </c>
      <c r="E122" s="21" t="s">
        <v>27</v>
      </c>
      <c r="F122" s="24"/>
      <c r="G122" s="24"/>
      <c r="H122" s="13" t="s">
        <v>19</v>
      </c>
      <c r="I122" s="17"/>
      <c r="J122" s="38">
        <v>7000</v>
      </c>
      <c r="K122" s="36">
        <f t="shared" si="8"/>
        <v>0.216857142857143</v>
      </c>
      <c r="L122" s="37">
        <v>1518</v>
      </c>
      <c r="M122" s="12">
        <v>4250</v>
      </c>
      <c r="N122" s="35">
        <f t="shared" si="9"/>
        <v>0.322352941176471</v>
      </c>
      <c r="O122" s="13">
        <v>1370</v>
      </c>
      <c r="P122" s="13">
        <f t="shared" si="13"/>
        <v>6072</v>
      </c>
      <c r="Q122" s="39">
        <f t="shared" si="14"/>
        <v>4110</v>
      </c>
      <c r="R122" s="13">
        <f t="shared" si="15"/>
        <v>10182</v>
      </c>
      <c r="S122" s="13"/>
      <c r="T122" s="37"/>
    </row>
    <row r="123" s="1" customFormat="1" ht="15" customHeight="1" spans="1:20">
      <c r="A123" s="12">
        <v>109</v>
      </c>
      <c r="B123" s="13">
        <v>102564</v>
      </c>
      <c r="C123" s="14" t="s">
        <v>154</v>
      </c>
      <c r="D123" s="15" t="s">
        <v>115</v>
      </c>
      <c r="E123" s="21" t="s">
        <v>33</v>
      </c>
      <c r="F123" s="22">
        <v>1000</v>
      </c>
      <c r="G123" s="22">
        <v>21</v>
      </c>
      <c r="H123" s="13" t="s">
        <v>19</v>
      </c>
      <c r="I123" s="17"/>
      <c r="J123" s="38">
        <v>5800</v>
      </c>
      <c r="K123" s="36">
        <f t="shared" si="8"/>
        <v>0.261024137931035</v>
      </c>
      <c r="L123" s="37">
        <v>1513.94</v>
      </c>
      <c r="M123" s="12">
        <v>4150</v>
      </c>
      <c r="N123" s="35">
        <f t="shared" si="9"/>
        <v>0.293012048192771</v>
      </c>
      <c r="O123" s="13">
        <v>1216</v>
      </c>
      <c r="P123" s="13">
        <f t="shared" si="13"/>
        <v>6055.76</v>
      </c>
      <c r="Q123" s="39">
        <f t="shared" si="14"/>
        <v>3648</v>
      </c>
      <c r="R123" s="13">
        <f t="shared" si="15"/>
        <v>9703.76</v>
      </c>
      <c r="S123" s="13"/>
      <c r="T123" s="37"/>
    </row>
    <row r="124" s="1" customFormat="1" ht="15" customHeight="1" spans="1:20">
      <c r="A124" s="12">
        <v>73</v>
      </c>
      <c r="B124" s="40">
        <v>113023</v>
      </c>
      <c r="C124" s="14" t="s">
        <v>155</v>
      </c>
      <c r="D124" s="15" t="s">
        <v>115</v>
      </c>
      <c r="E124" s="21" t="s">
        <v>18</v>
      </c>
      <c r="F124" s="23"/>
      <c r="G124" s="23"/>
      <c r="H124" s="17" t="s">
        <v>19</v>
      </c>
      <c r="I124" s="17" t="s">
        <v>108</v>
      </c>
      <c r="J124" s="38">
        <v>5800</v>
      </c>
      <c r="K124" s="36">
        <f t="shared" si="8"/>
        <v>0.260344827586207</v>
      </c>
      <c r="L124" s="37">
        <v>1510</v>
      </c>
      <c r="M124" s="12">
        <v>4350</v>
      </c>
      <c r="N124" s="35">
        <f t="shared" si="9"/>
        <v>0.31264367816092</v>
      </c>
      <c r="O124" s="13">
        <v>1360</v>
      </c>
      <c r="P124" s="13">
        <f t="shared" si="13"/>
        <v>6040</v>
      </c>
      <c r="Q124" s="39">
        <f t="shared" si="14"/>
        <v>4080</v>
      </c>
      <c r="R124" s="13">
        <f t="shared" si="15"/>
        <v>10120</v>
      </c>
      <c r="S124" s="13"/>
      <c r="T124" s="37"/>
    </row>
    <row r="125" s="1" customFormat="1" ht="15" customHeight="1" spans="1:20">
      <c r="A125" s="12">
        <v>102</v>
      </c>
      <c r="B125" s="13">
        <v>119622</v>
      </c>
      <c r="C125" s="14" t="s">
        <v>156</v>
      </c>
      <c r="D125" s="15" t="s">
        <v>73</v>
      </c>
      <c r="E125" s="21" t="s">
        <v>18</v>
      </c>
      <c r="F125" s="23"/>
      <c r="G125" s="23"/>
      <c r="H125" s="13" t="s">
        <v>19</v>
      </c>
      <c r="I125" s="17" t="s">
        <v>108</v>
      </c>
      <c r="J125" s="38">
        <v>5500</v>
      </c>
      <c r="K125" s="36">
        <f t="shared" si="8"/>
        <v>0.263636363636364</v>
      </c>
      <c r="L125" s="37">
        <v>1450</v>
      </c>
      <c r="M125" s="12">
        <v>4450</v>
      </c>
      <c r="N125" s="35">
        <f t="shared" si="9"/>
        <v>0.330561797752809</v>
      </c>
      <c r="O125" s="13">
        <v>1471</v>
      </c>
      <c r="P125" s="13">
        <f t="shared" si="13"/>
        <v>5800</v>
      </c>
      <c r="Q125" s="39">
        <f t="shared" si="14"/>
        <v>4413</v>
      </c>
      <c r="R125" s="13">
        <f t="shared" si="15"/>
        <v>10213</v>
      </c>
      <c r="S125" s="13"/>
      <c r="T125" s="37"/>
    </row>
    <row r="126" s="1" customFormat="1" ht="17" customHeight="1" spans="1:20">
      <c r="A126" s="12">
        <v>108</v>
      </c>
      <c r="B126" s="13">
        <v>110378</v>
      </c>
      <c r="C126" s="14" t="s">
        <v>157</v>
      </c>
      <c r="D126" s="15" t="s">
        <v>115</v>
      </c>
      <c r="E126" s="21" t="s">
        <v>33</v>
      </c>
      <c r="F126" s="23"/>
      <c r="G126" s="23"/>
      <c r="H126" s="13" t="s">
        <v>19</v>
      </c>
      <c r="I126" s="17"/>
      <c r="J126" s="38">
        <v>5500</v>
      </c>
      <c r="K126" s="36">
        <f t="shared" si="8"/>
        <v>0.263636363636364</v>
      </c>
      <c r="L126" s="37">
        <v>1450</v>
      </c>
      <c r="M126" s="12">
        <v>4150</v>
      </c>
      <c r="N126" s="35">
        <f t="shared" si="9"/>
        <v>0.32289156626506</v>
      </c>
      <c r="O126" s="13">
        <v>1340</v>
      </c>
      <c r="P126" s="13">
        <f t="shared" si="13"/>
        <v>5800</v>
      </c>
      <c r="Q126" s="39">
        <f t="shared" si="14"/>
        <v>4020</v>
      </c>
      <c r="R126" s="13">
        <f t="shared" si="15"/>
        <v>9820</v>
      </c>
      <c r="S126" s="13"/>
      <c r="T126" s="37"/>
    </row>
    <row r="127" s="1" customFormat="1" ht="18" customHeight="1" spans="1:20">
      <c r="A127" s="12">
        <v>94</v>
      </c>
      <c r="B127" s="13">
        <v>102479</v>
      </c>
      <c r="C127" s="14" t="s">
        <v>158</v>
      </c>
      <c r="D127" s="15" t="s">
        <v>115</v>
      </c>
      <c r="E127" s="21" t="s">
        <v>44</v>
      </c>
      <c r="F127" s="23"/>
      <c r="G127" s="23"/>
      <c r="H127" s="13" t="s">
        <v>19</v>
      </c>
      <c r="I127" s="17"/>
      <c r="J127" s="38">
        <v>5800</v>
      </c>
      <c r="K127" s="36">
        <f t="shared" si="8"/>
        <v>0.251724137931034</v>
      </c>
      <c r="L127" s="37">
        <v>1460</v>
      </c>
      <c r="M127" s="12">
        <v>4150</v>
      </c>
      <c r="N127" s="35">
        <f t="shared" si="9"/>
        <v>0.320481927710843</v>
      </c>
      <c r="O127" s="13">
        <v>1330</v>
      </c>
      <c r="P127" s="13">
        <f t="shared" si="13"/>
        <v>5840</v>
      </c>
      <c r="Q127" s="39">
        <f t="shared" si="14"/>
        <v>3990</v>
      </c>
      <c r="R127" s="13">
        <f t="shared" si="15"/>
        <v>9830</v>
      </c>
      <c r="S127" s="13"/>
      <c r="T127" s="37"/>
    </row>
    <row r="128" s="1" customFormat="1" ht="18" customHeight="1" spans="1:20">
      <c r="A128" s="12">
        <v>71</v>
      </c>
      <c r="B128" s="13">
        <v>123007</v>
      </c>
      <c r="C128" s="14" t="s">
        <v>159</v>
      </c>
      <c r="D128" s="15" t="s">
        <v>115</v>
      </c>
      <c r="E128" s="21" t="s">
        <v>33</v>
      </c>
      <c r="F128" s="24"/>
      <c r="G128" s="24"/>
      <c r="H128" s="13" t="s">
        <v>19</v>
      </c>
      <c r="I128" s="17"/>
      <c r="J128" s="38">
        <v>5000</v>
      </c>
      <c r="K128" s="36">
        <f t="shared" si="8"/>
        <v>0.28</v>
      </c>
      <c r="L128" s="37">
        <v>1400</v>
      </c>
      <c r="M128" s="12">
        <v>3650</v>
      </c>
      <c r="N128" s="35">
        <f t="shared" si="9"/>
        <v>0.326027397260274</v>
      </c>
      <c r="O128" s="13">
        <v>1190</v>
      </c>
      <c r="P128" s="13">
        <f t="shared" si="13"/>
        <v>5600</v>
      </c>
      <c r="Q128" s="39">
        <f t="shared" si="14"/>
        <v>3570</v>
      </c>
      <c r="R128" s="13">
        <f t="shared" si="15"/>
        <v>9170</v>
      </c>
      <c r="S128" s="13"/>
      <c r="T128" s="37"/>
    </row>
    <row r="129" s="1" customFormat="1" ht="18" customHeight="1" spans="1:20">
      <c r="A129" s="12">
        <v>96</v>
      </c>
      <c r="B129" s="13">
        <v>104838</v>
      </c>
      <c r="C129" s="20" t="s">
        <v>160</v>
      </c>
      <c r="D129" s="15" t="s">
        <v>115</v>
      </c>
      <c r="E129" s="21" t="s">
        <v>71</v>
      </c>
      <c r="F129" s="22">
        <v>1000</v>
      </c>
      <c r="G129" s="22">
        <v>22</v>
      </c>
      <c r="H129" s="17" t="s">
        <v>19</v>
      </c>
      <c r="I129" s="17"/>
      <c r="J129" s="38">
        <v>5800</v>
      </c>
      <c r="K129" s="36">
        <f t="shared" si="8"/>
        <v>0.237241379310345</v>
      </c>
      <c r="L129" s="37">
        <v>1376</v>
      </c>
      <c r="M129" s="12">
        <v>4150</v>
      </c>
      <c r="N129" s="35">
        <f t="shared" si="9"/>
        <v>0.28578313253012</v>
      </c>
      <c r="O129" s="13">
        <v>1186</v>
      </c>
      <c r="P129" s="13">
        <f t="shared" si="13"/>
        <v>5504</v>
      </c>
      <c r="Q129" s="39">
        <f t="shared" si="14"/>
        <v>3558</v>
      </c>
      <c r="R129" s="13">
        <f t="shared" si="15"/>
        <v>9062</v>
      </c>
      <c r="S129" s="13"/>
      <c r="T129" s="37"/>
    </row>
    <row r="130" s="1" customFormat="1" ht="17" customHeight="1" spans="1:20">
      <c r="A130" s="12">
        <v>80</v>
      </c>
      <c r="B130" s="13">
        <v>119262</v>
      </c>
      <c r="C130" s="20" t="s">
        <v>161</v>
      </c>
      <c r="D130" s="15" t="s">
        <v>115</v>
      </c>
      <c r="E130" s="21" t="s">
        <v>44</v>
      </c>
      <c r="F130" s="23"/>
      <c r="G130" s="23"/>
      <c r="H130" s="13" t="s">
        <v>19</v>
      </c>
      <c r="I130" s="17"/>
      <c r="J130" s="38">
        <v>5500</v>
      </c>
      <c r="K130" s="36">
        <f t="shared" si="8"/>
        <v>0.245478181818182</v>
      </c>
      <c r="L130" s="37">
        <v>1350.13</v>
      </c>
      <c r="M130" s="12">
        <v>3750</v>
      </c>
      <c r="N130" s="35">
        <f t="shared" si="9"/>
        <v>0.307733333333333</v>
      </c>
      <c r="O130" s="13">
        <v>1154</v>
      </c>
      <c r="P130" s="13">
        <f t="shared" si="13"/>
        <v>5400.52</v>
      </c>
      <c r="Q130" s="39">
        <f t="shared" si="14"/>
        <v>3462</v>
      </c>
      <c r="R130" s="13">
        <f t="shared" si="15"/>
        <v>8862.52</v>
      </c>
      <c r="S130" s="13"/>
      <c r="T130" s="37"/>
    </row>
    <row r="131" s="1" customFormat="1" ht="17" customHeight="1" spans="1:20">
      <c r="A131" s="12">
        <v>79</v>
      </c>
      <c r="B131" s="13">
        <v>104429</v>
      </c>
      <c r="C131" s="20" t="s">
        <v>162</v>
      </c>
      <c r="D131" s="15" t="s">
        <v>115</v>
      </c>
      <c r="E131" s="13" t="s">
        <v>23</v>
      </c>
      <c r="F131" s="23"/>
      <c r="G131" s="23"/>
      <c r="H131" s="13" t="s">
        <v>19</v>
      </c>
      <c r="I131" s="17"/>
      <c r="J131" s="38">
        <v>5800</v>
      </c>
      <c r="K131" s="36">
        <f t="shared" ref="K131:K148" si="16">L131/J131</f>
        <v>0.241379310344828</v>
      </c>
      <c r="L131" s="37">
        <v>1400</v>
      </c>
      <c r="M131" s="12">
        <v>4150</v>
      </c>
      <c r="N131" s="35">
        <f t="shared" ref="N131:N148" si="17">O131/M131</f>
        <v>0.274698795180723</v>
      </c>
      <c r="O131" s="13">
        <v>1140</v>
      </c>
      <c r="P131" s="13">
        <f t="shared" si="13"/>
        <v>5600</v>
      </c>
      <c r="Q131" s="39">
        <f t="shared" si="14"/>
        <v>3420</v>
      </c>
      <c r="R131" s="13">
        <f t="shared" si="15"/>
        <v>9020</v>
      </c>
      <c r="S131" s="13"/>
      <c r="T131" s="37"/>
    </row>
    <row r="132" s="1" customFormat="1" ht="15" customHeight="1" spans="1:20">
      <c r="A132" s="12">
        <v>112</v>
      </c>
      <c r="B132" s="13">
        <v>56</v>
      </c>
      <c r="C132" s="20" t="s">
        <v>163</v>
      </c>
      <c r="D132" s="15" t="s">
        <v>115</v>
      </c>
      <c r="E132" s="13" t="s">
        <v>71</v>
      </c>
      <c r="F132" s="23"/>
      <c r="G132" s="23"/>
      <c r="H132" s="13" t="s">
        <v>19</v>
      </c>
      <c r="I132" s="17"/>
      <c r="J132" s="38">
        <v>5000</v>
      </c>
      <c r="K132" s="36">
        <f t="shared" si="16"/>
        <v>0.268</v>
      </c>
      <c r="L132" s="37">
        <v>1340</v>
      </c>
      <c r="M132" s="12">
        <v>3850</v>
      </c>
      <c r="N132" s="35">
        <f t="shared" si="17"/>
        <v>0.307792207792208</v>
      </c>
      <c r="O132" s="13">
        <v>1185</v>
      </c>
      <c r="P132" s="13">
        <f t="shared" ref="P132:P148" si="18">L132*4</f>
        <v>5360</v>
      </c>
      <c r="Q132" s="39">
        <f t="shared" ref="Q132:Q148" si="19">O132*3</f>
        <v>3555</v>
      </c>
      <c r="R132" s="13">
        <f t="shared" ref="R132:R148" si="20">P132+Q132</f>
        <v>8915</v>
      </c>
      <c r="S132" s="13"/>
      <c r="T132" s="37"/>
    </row>
    <row r="133" s="1" customFormat="1" ht="15" customHeight="1" spans="1:20">
      <c r="A133" s="12">
        <v>77</v>
      </c>
      <c r="B133" s="13">
        <v>104430</v>
      </c>
      <c r="C133" s="20" t="s">
        <v>164</v>
      </c>
      <c r="D133" s="15" t="s">
        <v>115</v>
      </c>
      <c r="E133" s="13" t="s">
        <v>23</v>
      </c>
      <c r="F133" s="23"/>
      <c r="G133" s="23"/>
      <c r="H133" s="17" t="s">
        <v>19</v>
      </c>
      <c r="I133" s="17"/>
      <c r="J133" s="38">
        <v>5200</v>
      </c>
      <c r="K133" s="36">
        <f t="shared" si="16"/>
        <v>0.253846153846154</v>
      </c>
      <c r="L133" s="37">
        <v>1320</v>
      </c>
      <c r="M133" s="12">
        <v>3750</v>
      </c>
      <c r="N133" s="35">
        <f t="shared" si="17"/>
        <v>0.316266666666667</v>
      </c>
      <c r="O133" s="13">
        <v>1186</v>
      </c>
      <c r="P133" s="13">
        <f t="shared" si="18"/>
        <v>5280</v>
      </c>
      <c r="Q133" s="39">
        <f t="shared" si="19"/>
        <v>3558</v>
      </c>
      <c r="R133" s="13">
        <f t="shared" si="20"/>
        <v>8838</v>
      </c>
      <c r="S133" s="13"/>
      <c r="T133" s="37"/>
    </row>
    <row r="134" s="1" customFormat="1" ht="15" customHeight="1" spans="1:20">
      <c r="A134" s="12">
        <v>81</v>
      </c>
      <c r="B134" s="13">
        <v>52</v>
      </c>
      <c r="C134" s="20" t="s">
        <v>165</v>
      </c>
      <c r="D134" s="15" t="s">
        <v>115</v>
      </c>
      <c r="E134" s="13" t="s">
        <v>71</v>
      </c>
      <c r="F134" s="24"/>
      <c r="G134" s="24"/>
      <c r="H134" s="13" t="s">
        <v>19</v>
      </c>
      <c r="I134" s="17"/>
      <c r="J134" s="38">
        <v>4800</v>
      </c>
      <c r="K134" s="36">
        <f t="shared" si="16"/>
        <v>0.270833333333333</v>
      </c>
      <c r="L134" s="37">
        <v>1300</v>
      </c>
      <c r="M134" s="12">
        <v>3150</v>
      </c>
      <c r="N134" s="35">
        <f t="shared" si="17"/>
        <v>0.339047619047619</v>
      </c>
      <c r="O134" s="13">
        <v>1068</v>
      </c>
      <c r="P134" s="13">
        <f t="shared" si="18"/>
        <v>5200</v>
      </c>
      <c r="Q134" s="39">
        <f t="shared" si="19"/>
        <v>3204</v>
      </c>
      <c r="R134" s="13">
        <f t="shared" si="20"/>
        <v>8404</v>
      </c>
      <c r="S134" s="13"/>
      <c r="T134" s="37"/>
    </row>
    <row r="135" s="1" customFormat="1" ht="15" customHeight="1" spans="1:20">
      <c r="A135" s="12">
        <v>65</v>
      </c>
      <c r="B135" s="13">
        <v>113298</v>
      </c>
      <c r="C135" s="14" t="s">
        <v>166</v>
      </c>
      <c r="D135" s="15" t="s">
        <v>115</v>
      </c>
      <c r="E135" s="13" t="s">
        <v>23</v>
      </c>
      <c r="F135" s="22">
        <v>1000</v>
      </c>
      <c r="G135" s="22">
        <v>23</v>
      </c>
      <c r="H135" s="13" t="s">
        <v>19</v>
      </c>
      <c r="I135" s="17"/>
      <c r="J135" s="38">
        <v>4500</v>
      </c>
      <c r="K135" s="36">
        <f t="shared" si="16"/>
        <v>0.277777777777778</v>
      </c>
      <c r="L135" s="37">
        <v>1250</v>
      </c>
      <c r="M135" s="12">
        <v>3150</v>
      </c>
      <c r="N135" s="35">
        <f t="shared" si="17"/>
        <v>0.321269841269841</v>
      </c>
      <c r="O135" s="13">
        <v>1012</v>
      </c>
      <c r="P135" s="13">
        <f t="shared" si="18"/>
        <v>5000</v>
      </c>
      <c r="Q135" s="39">
        <f t="shared" si="19"/>
        <v>3036</v>
      </c>
      <c r="R135" s="13">
        <f t="shared" si="20"/>
        <v>8036</v>
      </c>
      <c r="S135" s="13"/>
      <c r="T135" s="37"/>
    </row>
    <row r="136" s="1" customFormat="1" ht="15" customHeight="1" spans="1:20">
      <c r="A136" s="12">
        <v>76</v>
      </c>
      <c r="B136" s="13">
        <v>106568</v>
      </c>
      <c r="C136" s="14" t="s">
        <v>167</v>
      </c>
      <c r="D136" s="15" t="s">
        <v>115</v>
      </c>
      <c r="E136" s="13" t="s">
        <v>23</v>
      </c>
      <c r="F136" s="23"/>
      <c r="G136" s="23"/>
      <c r="H136" s="13" t="s">
        <v>19</v>
      </c>
      <c r="I136" s="17"/>
      <c r="J136" s="38">
        <v>4800</v>
      </c>
      <c r="K136" s="36">
        <f t="shared" si="16"/>
        <v>0.254166666666667</v>
      </c>
      <c r="L136" s="37">
        <v>1220</v>
      </c>
      <c r="M136" s="12">
        <v>3250</v>
      </c>
      <c r="N136" s="35">
        <f t="shared" si="17"/>
        <v>0.301538461538462</v>
      </c>
      <c r="O136" s="13">
        <v>980</v>
      </c>
      <c r="P136" s="13">
        <f t="shared" si="18"/>
        <v>4880</v>
      </c>
      <c r="Q136" s="39">
        <f t="shared" si="19"/>
        <v>2940</v>
      </c>
      <c r="R136" s="13">
        <f t="shared" si="20"/>
        <v>7820</v>
      </c>
      <c r="S136" s="13"/>
      <c r="T136" s="37"/>
    </row>
    <row r="137" s="1" customFormat="1" ht="15" customHeight="1" spans="1:20">
      <c r="A137" s="12">
        <v>104</v>
      </c>
      <c r="B137" s="13">
        <v>752</v>
      </c>
      <c r="C137" s="14" t="s">
        <v>168</v>
      </c>
      <c r="D137" s="15" t="s">
        <v>115</v>
      </c>
      <c r="E137" s="13" t="s">
        <v>27</v>
      </c>
      <c r="F137" s="23"/>
      <c r="G137" s="23"/>
      <c r="H137" s="13" t="s">
        <v>19</v>
      </c>
      <c r="I137" s="17"/>
      <c r="J137" s="38">
        <v>5500</v>
      </c>
      <c r="K137" s="36">
        <f t="shared" si="16"/>
        <v>0.227272727272727</v>
      </c>
      <c r="L137" s="37">
        <v>1250</v>
      </c>
      <c r="M137" s="12">
        <v>3350</v>
      </c>
      <c r="N137" s="35">
        <f t="shared" si="17"/>
        <v>0.328358208955224</v>
      </c>
      <c r="O137" s="13">
        <v>1100</v>
      </c>
      <c r="P137" s="13">
        <f t="shared" si="18"/>
        <v>5000</v>
      </c>
      <c r="Q137" s="39">
        <f t="shared" si="19"/>
        <v>3300</v>
      </c>
      <c r="R137" s="13">
        <f t="shared" si="20"/>
        <v>8300</v>
      </c>
      <c r="S137" s="13"/>
      <c r="T137" s="37"/>
    </row>
    <row r="138" s="1" customFormat="1" ht="15" customHeight="1" spans="1:20">
      <c r="A138" s="12">
        <v>64</v>
      </c>
      <c r="B138" s="13">
        <v>122686</v>
      </c>
      <c r="C138" s="14" t="s">
        <v>169</v>
      </c>
      <c r="D138" s="15" t="s">
        <v>115</v>
      </c>
      <c r="E138" s="13" t="s">
        <v>33</v>
      </c>
      <c r="F138" s="23"/>
      <c r="G138" s="23"/>
      <c r="H138" s="13" t="s">
        <v>19</v>
      </c>
      <c r="I138" s="17"/>
      <c r="J138" s="38">
        <v>4500</v>
      </c>
      <c r="K138" s="36">
        <f t="shared" si="16"/>
        <v>0.263555555555556</v>
      </c>
      <c r="L138" s="37">
        <v>1186</v>
      </c>
      <c r="M138" s="12">
        <v>3150</v>
      </c>
      <c r="N138" s="35">
        <f t="shared" si="17"/>
        <v>0.33015873015873</v>
      </c>
      <c r="O138" s="13">
        <v>1040</v>
      </c>
      <c r="P138" s="13">
        <f t="shared" si="18"/>
        <v>4744</v>
      </c>
      <c r="Q138" s="39">
        <f t="shared" si="19"/>
        <v>3120</v>
      </c>
      <c r="R138" s="13">
        <f t="shared" si="20"/>
        <v>7864</v>
      </c>
      <c r="S138" s="13"/>
      <c r="T138" s="37"/>
    </row>
    <row r="139" s="1" customFormat="1" ht="15" customHeight="1" spans="1:20">
      <c r="A139" s="12">
        <v>66</v>
      </c>
      <c r="B139" s="12">
        <v>128640</v>
      </c>
      <c r="C139" s="43" t="s">
        <v>170</v>
      </c>
      <c r="D139" s="15" t="s">
        <v>115</v>
      </c>
      <c r="E139" s="13" t="s">
        <v>27</v>
      </c>
      <c r="F139" s="23"/>
      <c r="G139" s="23"/>
      <c r="H139" s="17" t="s">
        <v>19</v>
      </c>
      <c r="I139" s="17"/>
      <c r="J139" s="38">
        <v>4500</v>
      </c>
      <c r="K139" s="36">
        <f t="shared" si="16"/>
        <v>0.255555555555556</v>
      </c>
      <c r="L139" s="37">
        <v>1150</v>
      </c>
      <c r="M139" s="12">
        <v>3150</v>
      </c>
      <c r="N139" s="35">
        <f t="shared" si="17"/>
        <v>0.33015873015873</v>
      </c>
      <c r="O139" s="13">
        <v>1040</v>
      </c>
      <c r="P139" s="13">
        <f t="shared" si="18"/>
        <v>4600</v>
      </c>
      <c r="Q139" s="39">
        <f t="shared" si="19"/>
        <v>3120</v>
      </c>
      <c r="R139" s="13">
        <f t="shared" si="20"/>
        <v>7720</v>
      </c>
      <c r="S139" s="13"/>
      <c r="T139" s="37"/>
    </row>
    <row r="140" s="1" customFormat="1" ht="15" customHeight="1" spans="1:20">
      <c r="A140" s="12">
        <v>63</v>
      </c>
      <c r="B140" s="13">
        <v>115971</v>
      </c>
      <c r="C140" s="14" t="s">
        <v>171</v>
      </c>
      <c r="D140" s="15" t="s">
        <v>115</v>
      </c>
      <c r="E140" s="13" t="s">
        <v>23</v>
      </c>
      <c r="F140" s="23"/>
      <c r="G140" s="23"/>
      <c r="H140" s="13" t="s">
        <v>19</v>
      </c>
      <c r="I140" s="17"/>
      <c r="J140" s="38">
        <v>4500</v>
      </c>
      <c r="K140" s="36">
        <f t="shared" si="16"/>
        <v>0.253333333333333</v>
      </c>
      <c r="L140" s="37">
        <v>1140</v>
      </c>
      <c r="M140" s="12">
        <v>3150</v>
      </c>
      <c r="N140" s="35">
        <f t="shared" si="17"/>
        <v>0.33015873015873</v>
      </c>
      <c r="O140" s="13">
        <v>1040</v>
      </c>
      <c r="P140" s="13">
        <f t="shared" si="18"/>
        <v>4560</v>
      </c>
      <c r="Q140" s="39">
        <f t="shared" si="19"/>
        <v>3120</v>
      </c>
      <c r="R140" s="13">
        <f t="shared" si="20"/>
        <v>7680</v>
      </c>
      <c r="S140" s="13"/>
      <c r="T140" s="37"/>
    </row>
    <row r="141" s="1" customFormat="1" ht="15" customHeight="1" spans="1:20">
      <c r="A141" s="12">
        <v>84</v>
      </c>
      <c r="B141" s="13">
        <v>117637</v>
      </c>
      <c r="C141" s="14" t="s">
        <v>172</v>
      </c>
      <c r="D141" s="15" t="s">
        <v>115</v>
      </c>
      <c r="E141" s="13" t="s">
        <v>33</v>
      </c>
      <c r="F141" s="24"/>
      <c r="G141" s="24"/>
      <c r="H141" s="17" t="s">
        <v>19</v>
      </c>
      <c r="I141" s="17"/>
      <c r="J141" s="38">
        <v>4700</v>
      </c>
      <c r="K141" s="36">
        <f t="shared" si="16"/>
        <v>0.23931914893617</v>
      </c>
      <c r="L141" s="37">
        <v>1124.8</v>
      </c>
      <c r="M141" s="12">
        <v>3150</v>
      </c>
      <c r="N141" s="35">
        <f t="shared" si="17"/>
        <v>0.339047619047619</v>
      </c>
      <c r="O141" s="13">
        <v>1068</v>
      </c>
      <c r="P141" s="13">
        <f t="shared" si="18"/>
        <v>4499.2</v>
      </c>
      <c r="Q141" s="39">
        <f t="shared" si="19"/>
        <v>3204</v>
      </c>
      <c r="R141" s="13">
        <f t="shared" si="20"/>
        <v>7703.2</v>
      </c>
      <c r="S141" s="13"/>
      <c r="T141" s="37"/>
    </row>
    <row r="142" s="1" customFormat="1" ht="15" customHeight="1" spans="1:20">
      <c r="A142" s="12">
        <v>143</v>
      </c>
      <c r="B142" s="40">
        <v>143253</v>
      </c>
      <c r="C142" s="20" t="s">
        <v>173</v>
      </c>
      <c r="D142" s="15" t="s">
        <v>115</v>
      </c>
      <c r="E142" s="13" t="s">
        <v>23</v>
      </c>
      <c r="F142" s="22">
        <v>1000</v>
      </c>
      <c r="G142" s="22">
        <v>24</v>
      </c>
      <c r="H142" s="13" t="s">
        <v>19</v>
      </c>
      <c r="I142" s="17" t="s">
        <v>108</v>
      </c>
      <c r="J142" s="38">
        <v>5500</v>
      </c>
      <c r="K142" s="36">
        <f t="shared" si="16"/>
        <v>0.209090909090909</v>
      </c>
      <c r="L142" s="37">
        <v>1150</v>
      </c>
      <c r="M142" s="12">
        <v>4350</v>
      </c>
      <c r="N142" s="35">
        <f t="shared" si="17"/>
        <v>0.252873563218391</v>
      </c>
      <c r="O142" s="13">
        <v>1100</v>
      </c>
      <c r="P142" s="13">
        <f t="shared" si="18"/>
        <v>4600</v>
      </c>
      <c r="Q142" s="39">
        <f t="shared" si="19"/>
        <v>3300</v>
      </c>
      <c r="R142" s="13">
        <f t="shared" si="20"/>
        <v>7900</v>
      </c>
      <c r="S142" s="13"/>
      <c r="T142" s="37"/>
    </row>
    <row r="143" s="1" customFormat="1" ht="15" customHeight="1" spans="1:20">
      <c r="A143" s="12">
        <v>74</v>
      </c>
      <c r="B143" s="40">
        <v>298747</v>
      </c>
      <c r="C143" s="20" t="s">
        <v>174</v>
      </c>
      <c r="D143" s="15" t="s">
        <v>115</v>
      </c>
      <c r="E143" s="13" t="s">
        <v>27</v>
      </c>
      <c r="F143" s="23"/>
      <c r="G143" s="23"/>
      <c r="H143" s="17" t="s">
        <v>19</v>
      </c>
      <c r="I143" s="17" t="s">
        <v>108</v>
      </c>
      <c r="J143" s="38">
        <v>4800</v>
      </c>
      <c r="K143" s="36">
        <f t="shared" si="16"/>
        <v>0.217708333333333</v>
      </c>
      <c r="L143" s="37">
        <v>1045</v>
      </c>
      <c r="M143" s="12">
        <v>3150</v>
      </c>
      <c r="N143" s="35">
        <f t="shared" si="17"/>
        <v>0.311111111111111</v>
      </c>
      <c r="O143" s="13">
        <v>980</v>
      </c>
      <c r="P143" s="13">
        <f t="shared" si="18"/>
        <v>4180</v>
      </c>
      <c r="Q143" s="39">
        <f t="shared" si="19"/>
        <v>2940</v>
      </c>
      <c r="R143" s="13">
        <f t="shared" si="20"/>
        <v>7120</v>
      </c>
      <c r="S143" s="13"/>
      <c r="T143" s="37"/>
    </row>
    <row r="144" s="1" customFormat="1" spans="1:20">
      <c r="A144" s="12">
        <v>144</v>
      </c>
      <c r="B144" s="37">
        <v>301263</v>
      </c>
      <c r="C144" s="44" t="s">
        <v>175</v>
      </c>
      <c r="D144" s="15" t="s">
        <v>115</v>
      </c>
      <c r="E144" s="13" t="s">
        <v>23</v>
      </c>
      <c r="F144" s="23"/>
      <c r="G144" s="23"/>
      <c r="H144" s="13" t="s">
        <v>19</v>
      </c>
      <c r="I144" s="17" t="s">
        <v>108</v>
      </c>
      <c r="J144" s="38">
        <v>4500</v>
      </c>
      <c r="K144" s="36">
        <f t="shared" si="16"/>
        <v>0.211111111111111</v>
      </c>
      <c r="L144" s="37">
        <v>950</v>
      </c>
      <c r="M144" s="12">
        <v>3150</v>
      </c>
      <c r="N144" s="35">
        <f t="shared" si="17"/>
        <v>0.26984126984127</v>
      </c>
      <c r="O144" s="13">
        <v>850</v>
      </c>
      <c r="P144" s="13">
        <f t="shared" si="18"/>
        <v>3800</v>
      </c>
      <c r="Q144" s="39">
        <f t="shared" si="19"/>
        <v>2550</v>
      </c>
      <c r="R144" s="13">
        <f t="shared" si="20"/>
        <v>6350</v>
      </c>
      <c r="S144" s="13"/>
      <c r="T144" s="37"/>
    </row>
    <row r="145" s="1" customFormat="1" spans="1:20">
      <c r="A145" s="12">
        <v>62</v>
      </c>
      <c r="B145" s="13">
        <v>118758</v>
      </c>
      <c r="C145" s="20" t="s">
        <v>176</v>
      </c>
      <c r="D145" s="15" t="s">
        <v>115</v>
      </c>
      <c r="E145" s="13" t="s">
        <v>44</v>
      </c>
      <c r="F145" s="23"/>
      <c r="G145" s="23"/>
      <c r="H145" s="13" t="s">
        <v>19</v>
      </c>
      <c r="I145" s="17"/>
      <c r="J145" s="38">
        <v>4500</v>
      </c>
      <c r="K145" s="36">
        <f t="shared" si="16"/>
        <v>0.211111111111111</v>
      </c>
      <c r="L145" s="37">
        <v>950</v>
      </c>
      <c r="M145" s="12">
        <v>3150</v>
      </c>
      <c r="N145" s="35">
        <f t="shared" si="17"/>
        <v>0.26984126984127</v>
      </c>
      <c r="O145" s="13">
        <v>850</v>
      </c>
      <c r="P145" s="13">
        <f t="shared" si="18"/>
        <v>3800</v>
      </c>
      <c r="Q145" s="39">
        <f t="shared" si="19"/>
        <v>2550</v>
      </c>
      <c r="R145" s="13">
        <f t="shared" si="20"/>
        <v>6350</v>
      </c>
      <c r="S145" s="13"/>
      <c r="T145" s="37"/>
    </row>
    <row r="146" s="1" customFormat="1" spans="1:20">
      <c r="A146" s="12">
        <v>146</v>
      </c>
      <c r="B146" s="37">
        <v>116773</v>
      </c>
      <c r="C146" s="44" t="s">
        <v>177</v>
      </c>
      <c r="D146" s="15" t="s">
        <v>115</v>
      </c>
      <c r="E146" s="13" t="s">
        <v>18</v>
      </c>
      <c r="F146" s="23"/>
      <c r="G146" s="23"/>
      <c r="H146" s="13" t="s">
        <v>19</v>
      </c>
      <c r="I146" s="17" t="s">
        <v>178</v>
      </c>
      <c r="J146" s="38">
        <v>3500</v>
      </c>
      <c r="K146" s="36">
        <f t="shared" si="16"/>
        <v>0.271428571428571</v>
      </c>
      <c r="L146" s="37">
        <v>950</v>
      </c>
      <c r="M146" s="12">
        <v>3150</v>
      </c>
      <c r="N146" s="35">
        <f t="shared" si="17"/>
        <v>0.26984126984127</v>
      </c>
      <c r="O146" s="13">
        <v>850</v>
      </c>
      <c r="P146" s="13">
        <f t="shared" si="18"/>
        <v>3800</v>
      </c>
      <c r="Q146" s="39">
        <f t="shared" si="19"/>
        <v>2550</v>
      </c>
      <c r="R146" s="13">
        <f t="shared" si="20"/>
        <v>6350</v>
      </c>
      <c r="S146" s="13"/>
      <c r="T146" s="37"/>
    </row>
    <row r="147" s="1" customFormat="1" ht="15" customHeight="1" spans="1:20">
      <c r="A147" s="12">
        <v>145</v>
      </c>
      <c r="B147" s="37">
        <v>302867</v>
      </c>
      <c r="C147" s="44" t="s">
        <v>179</v>
      </c>
      <c r="D147" s="15" t="s">
        <v>115</v>
      </c>
      <c r="E147" s="13" t="s">
        <v>44</v>
      </c>
      <c r="F147" s="23"/>
      <c r="G147" s="23"/>
      <c r="H147" s="17" t="s">
        <v>19</v>
      </c>
      <c r="I147" s="17" t="s">
        <v>178</v>
      </c>
      <c r="J147" s="38">
        <v>3500</v>
      </c>
      <c r="K147" s="36">
        <f t="shared" si="16"/>
        <v>0.271428571428571</v>
      </c>
      <c r="L147" s="37">
        <v>950</v>
      </c>
      <c r="M147" s="12">
        <v>3150</v>
      </c>
      <c r="N147" s="35">
        <f t="shared" si="17"/>
        <v>0.26984126984127</v>
      </c>
      <c r="O147" s="13">
        <v>850</v>
      </c>
      <c r="P147" s="13">
        <f t="shared" si="18"/>
        <v>3800</v>
      </c>
      <c r="Q147" s="39">
        <f t="shared" si="19"/>
        <v>2550</v>
      </c>
      <c r="R147" s="13">
        <f t="shared" si="20"/>
        <v>6350</v>
      </c>
      <c r="S147" s="13"/>
      <c r="T147" s="37"/>
    </row>
    <row r="148" s="1" customFormat="1" spans="1:20">
      <c r="A148" s="12">
        <v>67</v>
      </c>
      <c r="B148" s="13">
        <v>339</v>
      </c>
      <c r="C148" s="20" t="s">
        <v>180</v>
      </c>
      <c r="D148" s="15" t="s">
        <v>115</v>
      </c>
      <c r="E148" s="13" t="s">
        <v>27</v>
      </c>
      <c r="F148" s="24"/>
      <c r="G148" s="24"/>
      <c r="H148" s="13" t="s">
        <v>19</v>
      </c>
      <c r="I148" s="17" t="s">
        <v>178</v>
      </c>
      <c r="J148" s="38">
        <v>3000</v>
      </c>
      <c r="K148" s="36">
        <f t="shared" si="16"/>
        <v>0.233333333333333</v>
      </c>
      <c r="L148" s="37">
        <v>700</v>
      </c>
      <c r="M148" s="12">
        <v>2150</v>
      </c>
      <c r="N148" s="35">
        <f t="shared" si="17"/>
        <v>0.302325581395349</v>
      </c>
      <c r="O148" s="13">
        <v>650</v>
      </c>
      <c r="P148" s="13">
        <f t="shared" si="18"/>
        <v>2800</v>
      </c>
      <c r="Q148" s="39">
        <f t="shared" si="19"/>
        <v>1950</v>
      </c>
      <c r="R148" s="13">
        <f t="shared" si="20"/>
        <v>4750</v>
      </c>
      <c r="S148" s="13"/>
      <c r="T148" s="37"/>
    </row>
  </sheetData>
  <mergeCells count="57">
    <mergeCell ref="A1:C1"/>
    <mergeCell ref="J1:L1"/>
    <mergeCell ref="M1:O1"/>
    <mergeCell ref="D1:D2"/>
    <mergeCell ref="E1:E2"/>
    <mergeCell ref="F1:F2"/>
    <mergeCell ref="F3:F8"/>
    <mergeCell ref="F9:F14"/>
    <mergeCell ref="F15:F20"/>
    <mergeCell ref="F21:F26"/>
    <mergeCell ref="F27:F32"/>
    <mergeCell ref="F33:F38"/>
    <mergeCell ref="F39:F44"/>
    <mergeCell ref="F45:F50"/>
    <mergeCell ref="F51:F56"/>
    <mergeCell ref="F57:F62"/>
    <mergeCell ref="F63:F68"/>
    <mergeCell ref="F69:F74"/>
    <mergeCell ref="F75:F80"/>
    <mergeCell ref="F81:F86"/>
    <mergeCell ref="F87:F92"/>
    <mergeCell ref="F93:F98"/>
    <mergeCell ref="F99:F104"/>
    <mergeCell ref="F105:F110"/>
    <mergeCell ref="F111:F116"/>
    <mergeCell ref="F117:F122"/>
    <mergeCell ref="F123:F128"/>
    <mergeCell ref="F129:F134"/>
    <mergeCell ref="F135:F141"/>
    <mergeCell ref="F142:F148"/>
    <mergeCell ref="G1:G2"/>
    <mergeCell ref="G3:G8"/>
    <mergeCell ref="G9:G14"/>
    <mergeCell ref="G15:G20"/>
    <mergeCell ref="G21:G26"/>
    <mergeCell ref="G27:G32"/>
    <mergeCell ref="G33:G38"/>
    <mergeCell ref="G39:G44"/>
    <mergeCell ref="G45:G50"/>
    <mergeCell ref="G51:G56"/>
    <mergeCell ref="G57:G62"/>
    <mergeCell ref="G63:G68"/>
    <mergeCell ref="G69:G74"/>
    <mergeCell ref="G75:G80"/>
    <mergeCell ref="G81:G86"/>
    <mergeCell ref="G87:G92"/>
    <mergeCell ref="G93:G98"/>
    <mergeCell ref="G99:G104"/>
    <mergeCell ref="G105:G110"/>
    <mergeCell ref="G111:G116"/>
    <mergeCell ref="G117:G122"/>
    <mergeCell ref="G123:G128"/>
    <mergeCell ref="G129:G134"/>
    <mergeCell ref="G135:G141"/>
    <mergeCell ref="G142:G148"/>
    <mergeCell ref="H1:H2"/>
    <mergeCell ref="I1:I2"/>
  </mergeCells>
  <conditionalFormatting sqref="B89">
    <cfRule type="duplicateValues" dxfId="0" priority="4"/>
  </conditionalFormatting>
  <conditionalFormatting sqref="B95">
    <cfRule type="duplicateValues" dxfId="0" priority="3"/>
  </conditionalFormatting>
  <conditionalFormatting sqref="B96">
    <cfRule type="duplicateValues" dxfId="0" priority="5"/>
  </conditionalFormatting>
  <conditionalFormatting sqref="B110">
    <cfRule type="duplicateValues" dxfId="0" priority="1"/>
  </conditionalFormatting>
  <conditionalFormatting sqref="B135">
    <cfRule type="duplicateValues" dxfId="0" priority="2"/>
  </conditionalFormatting>
  <pageMargins left="0.75" right="0.75" top="1" bottom="1" header="0.5" footer="0.5"/>
  <headerFooter/>
  <ignoredErrors>
    <ignoredError sqref="P3:P148 R3:R14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6.18活动门店销售、毛利额目标及任务</vt:lpstr>
      <vt:lpstr>7.15-7.21日销售汇总（考核核算）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巍巍</cp:lastModifiedBy>
  <dcterms:created xsi:type="dcterms:W3CDTF">2006-09-16T00:00:00Z</dcterms:created>
  <dcterms:modified xsi:type="dcterms:W3CDTF">2024-08-15T12:06:23Z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CAC9FC4149EA4673B13FD9A6242DD4D1_12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