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5.13-5.16销售目标" sheetId="1" r:id="rId1"/>
    <sheet name="奖惩明细表" sheetId="2" r:id="rId2"/>
    <sheet name="超毛奖励分配表" sheetId="3" r:id="rId3"/>
    <sheet name="片区完成率" sheetId="4" r:id="rId4"/>
  </sheets>
  <externalReferences>
    <externalReference r:id="rId5"/>
    <externalReference r:id="rId6"/>
    <externalReference r:id="rId7"/>
  </externalReferences>
  <definedNames>
    <definedName name="_xlnm._FilterDatabase" localSheetId="0" hidden="1">'5.13-5.16销售目标'!$A$2:$T$148</definedName>
    <definedName name="_xlnm._FilterDatabase" localSheetId="1" hidden="1">奖惩明细表!$A$1:$H$185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<sst xmlns="http://schemas.openxmlformats.org/spreadsheetml/2006/main" count="1095" uniqueCount="463">
  <si>
    <t>5.13-5.16 考核目标（4天）</t>
  </si>
  <si>
    <t>序号</t>
  </si>
  <si>
    <t>门店ID</t>
  </si>
  <si>
    <t>门店名称</t>
  </si>
  <si>
    <t>片区名称</t>
  </si>
  <si>
    <t>日均销售</t>
  </si>
  <si>
    <t>日均毛利额</t>
  </si>
  <si>
    <t>毛利率</t>
  </si>
  <si>
    <t>销售额任务（4天）</t>
  </si>
  <si>
    <t>毛利额任务（4天）</t>
  </si>
  <si>
    <t>团购额</t>
  </si>
  <si>
    <t>团购毛利额</t>
  </si>
  <si>
    <t>销售</t>
  </si>
  <si>
    <t>毛利</t>
  </si>
  <si>
    <t>销售额完成率</t>
  </si>
  <si>
    <t>毛利额完成率</t>
  </si>
  <si>
    <t>超毛奖励</t>
  </si>
  <si>
    <t>高新区锦城大道药店</t>
  </si>
  <si>
    <t>不处罚</t>
  </si>
  <si>
    <t>成华区万科路药店</t>
  </si>
  <si>
    <t>正式员工30元/人上交成长金</t>
  </si>
  <si>
    <t>锦江区榕声路店</t>
  </si>
  <si>
    <t>通盈街药店</t>
  </si>
  <si>
    <t>成华区华泰路药店</t>
  </si>
  <si>
    <t>新园大道药店</t>
  </si>
  <si>
    <t>高新区泰和二街药店</t>
  </si>
  <si>
    <t>成华杉板桥南一路店</t>
  </si>
  <si>
    <t>锦江区观音桥街药店</t>
  </si>
  <si>
    <t>高新区大源北街药店</t>
  </si>
  <si>
    <t>新乐中街药店</t>
  </si>
  <si>
    <t>锦江区水杉街药店</t>
  </si>
  <si>
    <t>成华区金马河路药店</t>
  </si>
  <si>
    <t>锦江区静沙南路药店</t>
  </si>
  <si>
    <t>成华区崔家店路药店</t>
  </si>
  <si>
    <t>高新区新下街药店</t>
  </si>
  <si>
    <t>锦江区柳翠路药店</t>
  </si>
  <si>
    <t>双林路药店</t>
  </si>
  <si>
    <t>成华区万宇路药店</t>
  </si>
  <si>
    <t>高新区天顺路药店</t>
  </si>
  <si>
    <t>成华区华泰路二药店</t>
  </si>
  <si>
    <t>成华区华康路药店</t>
  </si>
  <si>
    <t>双流区东升街道三强西路药店</t>
  </si>
  <si>
    <t>锦江区劼人路药店</t>
  </si>
  <si>
    <t>一人门店不处罚</t>
  </si>
  <si>
    <t>双流县西航港街道锦华路一段药店</t>
  </si>
  <si>
    <t>高新区中和大道药店</t>
  </si>
  <si>
    <t>高新区中和公济桥路药店</t>
  </si>
  <si>
    <t>成都高新区吉瑞三路二药房</t>
  </si>
  <si>
    <t>剑南大道药店</t>
  </si>
  <si>
    <t>成都高新区天久南巷药店</t>
  </si>
  <si>
    <t>奖励正式员工100元/人，实习生50元/人</t>
  </si>
  <si>
    <t>成华区水碾河路药店</t>
  </si>
  <si>
    <t>锦江区大田坎街药店</t>
  </si>
  <si>
    <t>成都高新区泰和二街三药店</t>
  </si>
  <si>
    <t>崇州中心店</t>
  </si>
  <si>
    <t>怀远店</t>
  </si>
  <si>
    <t>三江店</t>
  </si>
  <si>
    <t>金带街药店</t>
  </si>
  <si>
    <t>崇州市崇阳镇尚贤坊街药店</t>
  </si>
  <si>
    <t>崇州市崇阳镇永康东路药店</t>
  </si>
  <si>
    <t>崇州市崇阳镇蜀州中路药店</t>
  </si>
  <si>
    <t>青羊区十二桥药店</t>
  </si>
  <si>
    <t>青羊区北东街店</t>
  </si>
  <si>
    <t>光华药店</t>
  </si>
  <si>
    <t>金牛区花照壁中横街药店</t>
  </si>
  <si>
    <t>光华村街药店</t>
  </si>
  <si>
    <t>成华区羊子山西路药店（兴元华盛）</t>
  </si>
  <si>
    <t>成华区培华东路药店</t>
  </si>
  <si>
    <t>清江东路药店</t>
  </si>
  <si>
    <t>金牛区花照壁药店</t>
  </si>
  <si>
    <t>枣子巷药店</t>
  </si>
  <si>
    <t>金牛区蜀汉路药店</t>
  </si>
  <si>
    <t>青羊区贝森北路药店</t>
  </si>
  <si>
    <t>金牛区交大路第三药店</t>
  </si>
  <si>
    <t>土龙路药店</t>
  </si>
  <si>
    <t>成华区二环路北四段药店（汇融名城）</t>
  </si>
  <si>
    <t>成华区东昌路一药店</t>
  </si>
  <si>
    <t>金牛区银河北街药店</t>
  </si>
  <si>
    <t>成华区华油路药店</t>
  </si>
  <si>
    <t>西部店</t>
  </si>
  <si>
    <t>金丝街药店</t>
  </si>
  <si>
    <t>金牛区银沙路药店</t>
  </si>
  <si>
    <t>武侯区佳灵路药店</t>
  </si>
  <si>
    <t>金牛区金沙路药店</t>
  </si>
  <si>
    <t>成华区西林一街药店</t>
  </si>
  <si>
    <t>武侯区长寿路药店</t>
  </si>
  <si>
    <t>金牛区沙湾东一路药店</t>
  </si>
  <si>
    <t>金牛区五福桥东路药店</t>
  </si>
  <si>
    <t>成华区驷马桥三路药店</t>
  </si>
  <si>
    <t>金牛区黄苑东街药店</t>
  </si>
  <si>
    <t>沙河源药店</t>
  </si>
  <si>
    <t>青羊区文和路药店</t>
  </si>
  <si>
    <t>五津西路药店</t>
  </si>
  <si>
    <t>新津县五津镇五津西路二药房</t>
  </si>
  <si>
    <t>新津邓双镇岷江店</t>
  </si>
  <si>
    <t>新津县五津镇武阳西路药店</t>
  </si>
  <si>
    <t>兴义镇万兴路药店</t>
  </si>
  <si>
    <t>旗舰店</t>
  </si>
  <si>
    <t>不含特药</t>
  </si>
  <si>
    <t>青羊区青龙街药店</t>
  </si>
  <si>
    <t>浆洗街药店</t>
  </si>
  <si>
    <t>成都高新区成汉南路药店</t>
  </si>
  <si>
    <t>锦江区庆云南街药店</t>
  </si>
  <si>
    <t>锦江区梨花街药店</t>
  </si>
  <si>
    <t>武侯区科华街药店</t>
  </si>
  <si>
    <t>高新区紫薇东路药店</t>
  </si>
  <si>
    <t>武侯区高攀西巷药店</t>
  </si>
  <si>
    <t>武侯区科华北路药店</t>
  </si>
  <si>
    <t>红星店</t>
  </si>
  <si>
    <t>锦江区宏济中路药店</t>
  </si>
  <si>
    <t>成都高新区元华二巷药店</t>
  </si>
  <si>
    <t>青羊区童子街药店</t>
  </si>
  <si>
    <t>武侯区丝竹路药店</t>
  </si>
  <si>
    <t>武侯区倪家桥路药店</t>
  </si>
  <si>
    <t>成华区建业路药店</t>
  </si>
  <si>
    <t>邛崃中心药店</t>
  </si>
  <si>
    <t>都江堰药店</t>
  </si>
  <si>
    <t>大邑县晋原镇子龙路店</t>
  </si>
  <si>
    <t>大邑县晋源镇东壕沟段药店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</si>
  <si>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</si>
  <si>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</si>
  <si>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</si>
  <si>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</si>
  <si>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</si>
  <si>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</si>
  <si>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大邑县沙渠镇方圆路药店</t>
  </si>
  <si>
    <t>大邑县晋原镇通达东路五段药店</t>
  </si>
  <si>
    <t>大邑县新场镇文昌街药店</t>
  </si>
  <si>
    <t>邛崃市临邛镇洪川小区药店</t>
  </si>
  <si>
    <t>邛崃市羊安镇永康大道药店</t>
  </si>
  <si>
    <t>都江堰市蒲阳路药店</t>
  </si>
  <si>
    <t>大邑县晋原镇内蒙古大道桃源药店</t>
  </si>
  <si>
    <t>大邑县晋原镇东街药店</t>
  </si>
  <si>
    <t>邛崃市临邛镇翠荫街药店</t>
  </si>
  <si>
    <t>大邑县晋原镇潘家街药店</t>
  </si>
  <si>
    <t>大邑县晋原镇北街药店</t>
  </si>
  <si>
    <t>都江堰市永丰街道宝莲路药店</t>
  </si>
  <si>
    <t>邛崃市文君街道杏林路药店</t>
  </si>
  <si>
    <t>大邑晋原街道金巷西街药店</t>
  </si>
  <si>
    <t>大邑县观音阁街西段店</t>
  </si>
  <si>
    <t>大邑县晋原街道蜀望路药店</t>
  </si>
  <si>
    <t>大邑县青霞街道元通路南段药店</t>
  </si>
  <si>
    <t>温江店</t>
  </si>
  <si>
    <t>武侯区顺和街店</t>
  </si>
  <si>
    <t>青羊区大石西路药店</t>
  </si>
  <si>
    <t>郫县郫筒镇东大街药店</t>
  </si>
  <si>
    <t>新都区马超东路店</t>
  </si>
  <si>
    <t>新都区新繁镇繁江北路药店</t>
  </si>
  <si>
    <t>郫县郫筒镇一环路东南段药店</t>
  </si>
  <si>
    <t>武侯区聚萃街药店</t>
  </si>
  <si>
    <t>温江区公平街道江安路药店</t>
  </si>
  <si>
    <t>武侯区大华街药店</t>
  </si>
  <si>
    <t>青羊区蜀辉路药店</t>
  </si>
  <si>
    <t>武侯区大悦路药店</t>
  </si>
  <si>
    <t>新都区新都街道万和北路药店</t>
  </si>
  <si>
    <t>成都高新区尚锦路药店</t>
  </si>
  <si>
    <t>青羊区蜀鑫路药店</t>
  </si>
  <si>
    <t>武侯区逸都路药店</t>
  </si>
  <si>
    <t>青羊区光华西一路药店</t>
  </si>
  <si>
    <t>青羊区光华北五路药店</t>
  </si>
  <si>
    <t>青羊区金祥路药店</t>
  </si>
  <si>
    <t>青羊区蜀源路药店</t>
  </si>
  <si>
    <t>彭州市致和镇南三环路药店</t>
  </si>
  <si>
    <t>新都区斑竹园街道医贸大道药店</t>
  </si>
  <si>
    <t>郫都区红光街道红高东路药店</t>
  </si>
  <si>
    <t>雅安市太极智慧云医药科技有限公司</t>
  </si>
  <si>
    <t>四川太极大药房连锁有限公司新都区大丰街道华美东街药店</t>
  </si>
  <si>
    <t>片区</t>
  </si>
  <si>
    <t>部门</t>
  </si>
  <si>
    <t>姓名</t>
  </si>
  <si>
    <t>人员ID</t>
  </si>
  <si>
    <t>职务</t>
  </si>
  <si>
    <t>奖惩</t>
  </si>
  <si>
    <t>旗舰片区</t>
  </si>
  <si>
    <t>庆云南街店</t>
  </si>
  <si>
    <t>王晓雁</t>
  </si>
  <si>
    <t>健康顾问</t>
  </si>
  <si>
    <t>高攀西巷店</t>
  </si>
  <si>
    <t>李佳岭</t>
  </si>
  <si>
    <t>店长</t>
  </si>
  <si>
    <t>青龙街店</t>
  </si>
  <si>
    <t>高文棋</t>
  </si>
  <si>
    <t>李可</t>
  </si>
  <si>
    <t>蹇艺</t>
  </si>
  <si>
    <t>程静</t>
  </si>
  <si>
    <t>倪家桥店</t>
  </si>
  <si>
    <t>郭定秀</t>
  </si>
  <si>
    <t>浆洗街店</t>
  </si>
  <si>
    <t>毛静静</t>
  </si>
  <si>
    <t>唐丽</t>
  </si>
  <si>
    <t>周金梅</t>
  </si>
  <si>
    <t>宏济中路店</t>
  </si>
  <si>
    <t>宋留艺</t>
  </si>
  <si>
    <t>唐敏</t>
  </si>
  <si>
    <t>王进</t>
  </si>
  <si>
    <t>邱运丽</t>
  </si>
  <si>
    <t>西门一片</t>
  </si>
  <si>
    <t>长寿路店</t>
  </si>
  <si>
    <t>王茂兰</t>
  </si>
  <si>
    <t>枣子巷店</t>
  </si>
  <si>
    <t>刘秀琼</t>
  </si>
  <si>
    <t>邓华芬</t>
  </si>
  <si>
    <t>邓智</t>
  </si>
  <si>
    <t>银沙路店</t>
  </si>
  <si>
    <t>高敏</t>
  </si>
  <si>
    <t>朱娟</t>
  </si>
  <si>
    <t>陈思思</t>
  </si>
  <si>
    <t>银河北街店</t>
  </si>
  <si>
    <t>陈文芳</t>
  </si>
  <si>
    <t>林思敏</t>
  </si>
  <si>
    <t>羊子山西路店</t>
  </si>
  <si>
    <t>高红华</t>
  </si>
  <si>
    <t>王波</t>
  </si>
  <si>
    <t>李明慧</t>
  </si>
  <si>
    <t>吴阿瑶</t>
  </si>
  <si>
    <t>西林一街店</t>
  </si>
  <si>
    <t>吴成芬</t>
  </si>
  <si>
    <t>陈志勇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</si>
  <si>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</si>
  <si>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</si>
  <si>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</si>
  <si>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</si>
  <si>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</si>
  <si>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</si>
  <si>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</si>
  <si>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驷马桥三路店</t>
  </si>
  <si>
    <t>雷宇佳</t>
  </si>
  <si>
    <t>李艳</t>
  </si>
  <si>
    <t>沙湾东一路店</t>
  </si>
  <si>
    <t>龚敏</t>
  </si>
  <si>
    <t>向海英</t>
  </si>
  <si>
    <t>曾娟</t>
  </si>
  <si>
    <t>向丽容</t>
  </si>
  <si>
    <t>培华东路店</t>
  </si>
  <si>
    <t>杨凤麟</t>
  </si>
  <si>
    <t>蔡红秀</t>
  </si>
  <si>
    <t>金丝街店</t>
  </si>
  <si>
    <t>冯婧恩</t>
  </si>
  <si>
    <t>潘静</t>
  </si>
  <si>
    <t>金沙路店</t>
  </si>
  <si>
    <t>何姣姣</t>
  </si>
  <si>
    <t>张雪梅</t>
  </si>
  <si>
    <t>交大黄苑东街</t>
  </si>
  <si>
    <t>马艺芮</t>
  </si>
  <si>
    <t>范海英</t>
  </si>
  <si>
    <t>华油路店</t>
  </si>
  <si>
    <t>谢玉涛</t>
  </si>
  <si>
    <t>花照壁店</t>
  </si>
  <si>
    <t>代志斌</t>
  </si>
  <si>
    <t>李丽</t>
  </si>
  <si>
    <t>光华村街店</t>
  </si>
  <si>
    <t>朱晓桃</t>
  </si>
  <si>
    <t>姜孝杨</t>
  </si>
  <si>
    <t>东昌一路店</t>
  </si>
  <si>
    <t>张杰</t>
  </si>
  <si>
    <t>杨琼</t>
  </si>
  <si>
    <t>周小芳</t>
  </si>
  <si>
    <t>文和路店</t>
  </si>
  <si>
    <t>龚正红</t>
  </si>
  <si>
    <t>东南片区</t>
  </si>
  <si>
    <t>中和新下街店</t>
  </si>
  <si>
    <t>纪莉萍</t>
  </si>
  <si>
    <t>新乐中街店</t>
  </si>
  <si>
    <t>任远芳</t>
  </si>
  <si>
    <t>吴新异</t>
  </si>
  <si>
    <t>通盈街店</t>
  </si>
  <si>
    <t>罗月月</t>
  </si>
  <si>
    <t>蒋海琪</t>
  </si>
  <si>
    <t>天顺路店</t>
  </si>
  <si>
    <t>唐小雪</t>
  </si>
  <si>
    <t>晏玲</t>
  </si>
  <si>
    <t>天久南巷店</t>
  </si>
  <si>
    <t>林铃</t>
  </si>
  <si>
    <t>张春苗</t>
  </si>
  <si>
    <t>水碾河路店</t>
  </si>
  <si>
    <t>张春丽</t>
  </si>
  <si>
    <t>郝丽秋</t>
  </si>
  <si>
    <t>双流区三强西街药店</t>
  </si>
  <si>
    <t>李银萍</t>
  </si>
  <si>
    <t>双流锦华路店</t>
  </si>
  <si>
    <t>邹惠</t>
  </si>
  <si>
    <t>徐榛</t>
  </si>
  <si>
    <t>双林路店</t>
  </si>
  <si>
    <t>庞莉娜</t>
  </si>
  <si>
    <t>夏秀娟</t>
  </si>
  <si>
    <t>杉板桥店</t>
  </si>
  <si>
    <t>殷岱菊</t>
  </si>
  <si>
    <t>杨伟钰</t>
  </si>
  <si>
    <t>锦江区水杉街店</t>
  </si>
  <si>
    <t>唐冬芳</t>
  </si>
  <si>
    <t>高榕</t>
  </si>
  <si>
    <t>锦江区柳翠路店</t>
  </si>
  <si>
    <t>施雪</t>
  </si>
  <si>
    <t>李倩</t>
  </si>
  <si>
    <t>成华区华泰路</t>
  </si>
  <si>
    <t>吕彩霞</t>
  </si>
  <si>
    <t>李桂芳</t>
  </si>
  <si>
    <t>唐瑶</t>
  </si>
  <si>
    <t>董召英</t>
  </si>
  <si>
    <t>华泰二路店</t>
  </si>
  <si>
    <t>周恒伟</t>
  </si>
  <si>
    <t>华康路店</t>
  </si>
  <si>
    <t>刘春花</t>
  </si>
  <si>
    <t>陈丽梅</t>
  </si>
  <si>
    <t>观音桥店</t>
  </si>
  <si>
    <t>袁咏梅</t>
  </si>
  <si>
    <t>高新区大源北街</t>
  </si>
  <si>
    <t>张亚红</t>
  </si>
  <si>
    <t>苗裕青</t>
  </si>
  <si>
    <t>黄小丽</t>
  </si>
  <si>
    <t>崔家店</t>
  </si>
  <si>
    <t>韩守玉</t>
  </si>
  <si>
    <t>李馨怡</t>
  </si>
  <si>
    <t>成华区万科路</t>
  </si>
  <si>
    <t>马雪</t>
  </si>
  <si>
    <t>卢卫琴</t>
  </si>
  <si>
    <t>张玉</t>
  </si>
  <si>
    <t>万宇路店</t>
  </si>
  <si>
    <t>吴佩娟</t>
  </si>
  <si>
    <t>西门二片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</si>
  <si>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</si>
  <si>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</si>
  <si>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</si>
  <si>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</si>
  <si>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</si>
  <si>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</si>
  <si>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</si>
  <si>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</si>
  <si>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</si>
  <si>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刁乐</t>
  </si>
  <si>
    <t>夏彩红</t>
  </si>
  <si>
    <t>杨瑞</t>
  </si>
  <si>
    <t>黄茜</t>
  </si>
  <si>
    <t>聚萃街店</t>
  </si>
  <si>
    <t>王旭萍</t>
  </si>
  <si>
    <t>蜀鑫路店</t>
  </si>
  <si>
    <t>张阿几</t>
  </si>
  <si>
    <t>蜀辉路店</t>
  </si>
  <si>
    <t>李秀芳</t>
  </si>
  <si>
    <t>王春燕</t>
  </si>
  <si>
    <t>程改</t>
  </si>
  <si>
    <t>尚锦路店</t>
  </si>
  <si>
    <t>吴萍</t>
  </si>
  <si>
    <t>迪里拜尔·阿合买提</t>
  </si>
  <si>
    <t>郫县一环路东南段店</t>
  </si>
  <si>
    <t>邓红梅</t>
  </si>
  <si>
    <t>邹东梅</t>
  </si>
  <si>
    <t>金祥路店</t>
  </si>
  <si>
    <t>向桂西</t>
  </si>
  <si>
    <t>红高东路店</t>
  </si>
  <si>
    <t>余晓凤</t>
  </si>
  <si>
    <t>常玲</t>
  </si>
  <si>
    <t>光华北五路店</t>
  </si>
  <si>
    <t>王丹</t>
  </si>
  <si>
    <t>羊玉梅</t>
  </si>
  <si>
    <t>大悦路店</t>
  </si>
  <si>
    <t>李雪</t>
  </si>
  <si>
    <t>刘江南</t>
  </si>
  <si>
    <t>大石西路店</t>
  </si>
  <si>
    <t>毛玉</t>
  </si>
  <si>
    <t>大华街店</t>
  </si>
  <si>
    <t>黎丹</t>
  </si>
  <si>
    <t>雅安芦山店</t>
  </si>
  <si>
    <t>黄雅冰</t>
  </si>
  <si>
    <t>张莉</t>
  </si>
  <si>
    <t>卫鸿羽</t>
  </si>
  <si>
    <t>城郊一片</t>
  </si>
  <si>
    <t>杏林路店</t>
  </si>
  <si>
    <t>戚彩</t>
  </si>
  <si>
    <t>李宋琴</t>
  </si>
  <si>
    <t>王李秋</t>
  </si>
  <si>
    <t>蜀望路店</t>
  </si>
  <si>
    <t>杨丽</t>
  </si>
  <si>
    <t>吴敏2</t>
  </si>
  <si>
    <t>邛崃羊安镇店</t>
  </si>
  <si>
    <t>汪梦雨</t>
  </si>
  <si>
    <t>闵雪</t>
  </si>
  <si>
    <t>邛崃洪川小区店</t>
  </si>
  <si>
    <t>马婷婷</t>
  </si>
  <si>
    <t>高星宇</t>
  </si>
  <si>
    <t>邛崃翠荫街店</t>
  </si>
  <si>
    <t>刘燕</t>
  </si>
  <si>
    <t>陈礼凤</t>
  </si>
  <si>
    <t>范夏宇</t>
  </si>
  <si>
    <t>都江堰中心药店</t>
  </si>
  <si>
    <t>聂丽</t>
  </si>
  <si>
    <t>詹少洋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</si>
  <si>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</si>
  <si>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</si>
  <si>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</si>
  <si>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</si>
  <si>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</si>
  <si>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</si>
  <si>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</si>
  <si>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都江堰宝莲路店</t>
  </si>
  <si>
    <t>吴阳</t>
  </si>
  <si>
    <t>贾益娟</t>
  </si>
  <si>
    <t>大邑子龙店</t>
  </si>
  <si>
    <t>熊小玲</t>
  </si>
  <si>
    <t>罗洁滟</t>
  </si>
  <si>
    <t>大邑元通路店</t>
  </si>
  <si>
    <t>田兰</t>
  </si>
  <si>
    <t>宋丽敏</t>
  </si>
  <si>
    <t>大邑通达店</t>
  </si>
  <si>
    <t>付曦</t>
  </si>
  <si>
    <t>唐礼萍</t>
  </si>
  <si>
    <t>大邑沙渠镇店</t>
  </si>
  <si>
    <t>严蓉</t>
  </si>
  <si>
    <t>马香容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</si>
  <si>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</si>
  <si>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</si>
  <si>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</si>
  <si>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</si>
  <si>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</si>
  <si>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</si>
  <si>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</si>
  <si>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</si>
  <si>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</si>
  <si>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</si>
  <si>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</si>
  <si>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</si>
  <si>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</si>
  <si>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</si>
  <si>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</si>
  <si>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崇州片区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</si>
  <si>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</si>
  <si>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</si>
  <si>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</si>
  <si>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</si>
  <si>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</si>
  <si>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</si>
  <si>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</si>
  <si>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</si>
  <si>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</si>
  <si>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</si>
  <si>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</si>
  <si>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</si>
  <si>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</si>
  <si>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</si>
  <si>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</si>
  <si>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</si>
  <si>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</si>
  <si>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新津片区</t>
  </si>
  <si>
    <t>新津五津西路店</t>
  </si>
  <si>
    <t>王燕丽</t>
  </si>
  <si>
    <t>刘芬</t>
  </si>
  <si>
    <t>廖文莉</t>
  </si>
  <si>
    <t>五津西路2店</t>
  </si>
  <si>
    <t>朱春梅</t>
  </si>
  <si>
    <t>郑红艳</t>
  </si>
  <si>
    <t>人员名称</t>
  </si>
  <si>
    <t>分配金额</t>
  </si>
  <si>
    <t>梅茜</t>
  </si>
  <si>
    <t>王译羚</t>
  </si>
  <si>
    <t>王海鑫</t>
  </si>
  <si>
    <t>合计</t>
  </si>
  <si>
    <t>销售完成率</t>
  </si>
  <si>
    <t>毛利完成率</t>
  </si>
  <si>
    <t>绩效分</t>
  </si>
  <si>
    <t>东门片区</t>
  </si>
  <si>
    <t>南门片区</t>
  </si>
  <si>
    <t>西门片区</t>
  </si>
  <si>
    <t>新津片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</si>
</sst>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0_ "/>
    <numFmt numFmtId="178" formatCode="0.00_ "/>
  </numFmts>
  <fonts count="30">
    <font>
      <sz val="11"/>
      <color theme="1"/>
      <name val="宋体"/>
      <charset val="134"/>
      <scheme val="minor"/>
    </font>
    <font>
      <sz val="12"/>
      <color rgb="FF000000"/>
      <name val="等线"/>
      <charset val="134"/>
    </font>
    <font>
      <sz val="11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3" applyNumberForma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9255;&#2130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3-16&#26597;&#35810;&#26102;&#38388;&#27573;&#20998;&#38376;&#24215;&#38144;&#21806;&#27719;&#2463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4303;&#39321;&#26597;&#35810;&#38646;&#21806;&#26126;&#3245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2">
          <cell r="B2" t="str">
            <v>门店ID</v>
          </cell>
          <cell r="C2" t="str">
            <v>门店名称</v>
          </cell>
          <cell r="D2" t="str">
            <v>片区名称</v>
          </cell>
        </row>
        <row r="3">
          <cell r="B3">
            <v>341</v>
          </cell>
          <cell r="C3" t="str">
            <v>四川太极邛崃中心药店</v>
          </cell>
          <cell r="D3" t="str">
            <v>城郊一片</v>
          </cell>
        </row>
        <row r="4">
          <cell r="B4">
            <v>746</v>
          </cell>
          <cell r="C4" t="str">
            <v>四川太极大邑县晋原镇内蒙古大道桃源药店</v>
          </cell>
          <cell r="D4" t="str">
            <v>城郊一片</v>
          </cell>
        </row>
        <row r="5">
          <cell r="B5">
            <v>111400</v>
          </cell>
          <cell r="C5" t="str">
            <v>四川太极邛崃市文君街道杏林路药店</v>
          </cell>
          <cell r="D5" t="str">
            <v>城郊一片</v>
          </cell>
        </row>
        <row r="6">
          <cell r="B6">
            <v>587</v>
          </cell>
          <cell r="C6" t="str">
            <v>四川太极都江堰景中路店</v>
          </cell>
          <cell r="D6" t="str">
            <v>城郊一片</v>
          </cell>
        </row>
        <row r="7">
          <cell r="B7">
            <v>738</v>
          </cell>
          <cell r="C7" t="str">
            <v>四川太极都江堰市蒲阳路药店</v>
          </cell>
          <cell r="D7" t="str">
            <v>城郊一片</v>
          </cell>
        </row>
        <row r="8">
          <cell r="B8">
            <v>539</v>
          </cell>
          <cell r="C8" t="str">
            <v>四川太极大邑县晋原镇子龙路店</v>
          </cell>
          <cell r="D8" t="str">
            <v>城郊一片</v>
          </cell>
        </row>
        <row r="9">
          <cell r="B9">
            <v>107728</v>
          </cell>
          <cell r="C9" t="str">
            <v>四川太极大邑县晋原镇北街药店</v>
          </cell>
          <cell r="D9" t="str">
            <v>城郊一片</v>
          </cell>
        </row>
        <row r="10">
          <cell r="B10">
            <v>717</v>
          </cell>
          <cell r="C10" t="str">
            <v>四川太极大邑县晋原镇通达东路五段药店</v>
          </cell>
          <cell r="D10" t="str">
            <v>城郊一片</v>
          </cell>
        </row>
        <row r="11">
          <cell r="B11">
            <v>594</v>
          </cell>
          <cell r="C11" t="str">
            <v>四川太极大邑县安仁镇千禧街药店</v>
          </cell>
          <cell r="D11" t="str">
            <v>城郊一片</v>
          </cell>
        </row>
        <row r="12">
          <cell r="B12">
            <v>706</v>
          </cell>
          <cell r="C12" t="str">
            <v>四川太极都江堰幸福镇翔凤路药店</v>
          </cell>
          <cell r="D12" t="str">
            <v>城郊一片</v>
          </cell>
        </row>
        <row r="13">
          <cell r="B13">
            <v>748</v>
          </cell>
          <cell r="C13" t="str">
            <v>四川太极大邑县晋原镇东街药店</v>
          </cell>
          <cell r="D13" t="str">
            <v>城郊一片</v>
          </cell>
        </row>
        <row r="14">
          <cell r="B14">
            <v>716</v>
          </cell>
          <cell r="C14" t="str">
            <v>四川太极大邑县沙渠镇方圆路药店</v>
          </cell>
          <cell r="D14" t="str">
            <v>城郊一片</v>
          </cell>
        </row>
        <row r="15">
          <cell r="B15">
            <v>704</v>
          </cell>
          <cell r="C15" t="str">
            <v>四川太极都江堰奎光路中段药店</v>
          </cell>
          <cell r="D15" t="str">
            <v>城郊一片</v>
          </cell>
        </row>
        <row r="16">
          <cell r="B16">
            <v>721</v>
          </cell>
          <cell r="C16" t="str">
            <v>四川太极邛崃市临邛镇洪川小区药店</v>
          </cell>
          <cell r="D16" t="str">
            <v>城郊一片</v>
          </cell>
        </row>
        <row r="17">
          <cell r="B17">
            <v>110378</v>
          </cell>
          <cell r="C17" t="str">
            <v>四川太极都江堰市永丰街道宝莲路药店</v>
          </cell>
          <cell r="D17" t="str">
            <v>城郊一片</v>
          </cell>
        </row>
        <row r="18">
          <cell r="B18">
            <v>104533</v>
          </cell>
          <cell r="C18" t="str">
            <v>四川太极大邑县晋原镇潘家街药店</v>
          </cell>
          <cell r="D18" t="str">
            <v>城郊一片</v>
          </cell>
        </row>
        <row r="19">
          <cell r="B19">
            <v>102564</v>
          </cell>
          <cell r="C19" t="str">
            <v>四川太极邛崃市临邛镇翠荫街药店</v>
          </cell>
          <cell r="D19" t="str">
            <v>城郊一片</v>
          </cell>
        </row>
        <row r="20">
          <cell r="B20">
            <v>713</v>
          </cell>
          <cell r="C20" t="str">
            <v>四川太极都江堰聚源镇药店</v>
          </cell>
          <cell r="D20" t="str">
            <v>城郊一片</v>
          </cell>
        </row>
        <row r="21">
          <cell r="B21">
            <v>720</v>
          </cell>
          <cell r="C21" t="str">
            <v>四川太极大邑县新场镇文昌街药店</v>
          </cell>
          <cell r="D21" t="str">
            <v>城郊一片</v>
          </cell>
        </row>
        <row r="22">
          <cell r="B22">
            <v>123007</v>
          </cell>
          <cell r="C22" t="str">
            <v>四川太极大邑县青霞街道元通路南段药店</v>
          </cell>
          <cell r="D22" t="str">
            <v>城郊一片</v>
          </cell>
        </row>
        <row r="23">
          <cell r="B23">
            <v>732</v>
          </cell>
          <cell r="C23" t="str">
            <v>四川太极邛崃市羊安镇永康大道药店</v>
          </cell>
          <cell r="D23" t="str">
            <v>城郊一片</v>
          </cell>
        </row>
        <row r="24">
          <cell r="B24">
            <v>710</v>
          </cell>
          <cell r="C24" t="str">
            <v>四川太极都江堰市蒲阳镇堰问道西路药店</v>
          </cell>
          <cell r="D24" t="str">
            <v>城郊一片</v>
          </cell>
        </row>
        <row r="25">
          <cell r="B25">
            <v>351</v>
          </cell>
          <cell r="C25" t="str">
            <v>四川太极都江堰药店</v>
          </cell>
          <cell r="D25" t="str">
            <v>城郊一片</v>
          </cell>
        </row>
        <row r="26">
          <cell r="B26">
            <v>549</v>
          </cell>
          <cell r="C26" t="str">
            <v>四川太极大邑县晋源镇东壕沟段药店</v>
          </cell>
          <cell r="D26" t="str">
            <v>城郊一片</v>
          </cell>
        </row>
        <row r="27">
          <cell r="B27">
            <v>117923</v>
          </cell>
          <cell r="C27" t="str">
            <v>四川太极大邑县观音阁街西段店</v>
          </cell>
          <cell r="D27" t="str">
            <v>城郊一片</v>
          </cell>
        </row>
        <row r="28">
          <cell r="B28">
            <v>117637</v>
          </cell>
          <cell r="C28" t="str">
            <v>四川太极大邑晋原街道金巷西街药店</v>
          </cell>
          <cell r="D28" t="str">
            <v>城郊一片</v>
          </cell>
        </row>
        <row r="29">
          <cell r="B29">
            <v>122686</v>
          </cell>
          <cell r="C29" t="str">
            <v>四川太极大邑县晋原街道蜀望路药店</v>
          </cell>
          <cell r="D29" t="str">
            <v>城郊一片</v>
          </cell>
        </row>
        <row r="30">
          <cell r="B30">
            <v>54</v>
          </cell>
          <cell r="C30" t="str">
            <v>四川太极怀远店</v>
          </cell>
          <cell r="D30" t="str">
            <v>崇州片区</v>
          </cell>
        </row>
        <row r="31">
          <cell r="B31">
            <v>104428</v>
          </cell>
          <cell r="C31" t="str">
            <v>四川太极崇州市崇阳镇永康东路药店 </v>
          </cell>
          <cell r="D31" t="str">
            <v>崇州片区</v>
          </cell>
        </row>
        <row r="32">
          <cell r="B32">
            <v>754</v>
          </cell>
          <cell r="C32" t="str">
            <v>四川太极大药房连锁有限公司崇州市崇阳镇尚贤坊街药店</v>
          </cell>
          <cell r="D32" t="str">
            <v>崇州片区</v>
          </cell>
        </row>
        <row r="33">
          <cell r="B33">
            <v>367</v>
          </cell>
          <cell r="C33" t="str">
            <v>四川太极金带街药店</v>
          </cell>
          <cell r="D33" t="str">
            <v>崇州片区</v>
          </cell>
        </row>
        <row r="34">
          <cell r="B34">
            <v>104838</v>
          </cell>
          <cell r="C34" t="str">
            <v>四川太极崇州市崇阳镇蜀州中路药店</v>
          </cell>
          <cell r="D34" t="str">
            <v>崇州片区</v>
          </cell>
        </row>
        <row r="35">
          <cell r="B35">
            <v>56</v>
          </cell>
          <cell r="C35" t="str">
            <v>四川太极三江店</v>
          </cell>
          <cell r="D35" t="str">
            <v>崇州片区</v>
          </cell>
        </row>
        <row r="36">
          <cell r="B36">
            <v>52</v>
          </cell>
          <cell r="C36" t="str">
            <v>四川太极崇州中心店</v>
          </cell>
          <cell r="D36" t="str">
            <v>崇州片区</v>
          </cell>
        </row>
        <row r="37">
          <cell r="B37">
            <v>120844</v>
          </cell>
          <cell r="C37" t="str">
            <v>四川太极彭州市致和镇南三环路药店</v>
          </cell>
          <cell r="D37" t="str">
            <v>东门片区</v>
          </cell>
        </row>
        <row r="38">
          <cell r="B38">
            <v>114844</v>
          </cell>
          <cell r="C38" t="str">
            <v>四川太极成华区培华东路药店</v>
          </cell>
          <cell r="D38" t="str">
            <v>东门片区</v>
          </cell>
        </row>
        <row r="39">
          <cell r="B39">
            <v>107658</v>
          </cell>
          <cell r="C39" t="str">
            <v>四川太极新都区新都街道万和北路药店</v>
          </cell>
          <cell r="D39" t="str">
            <v>东门片区</v>
          </cell>
        </row>
        <row r="40">
          <cell r="B40">
            <v>730</v>
          </cell>
          <cell r="C40" t="str">
            <v>四川太极新都区新繁镇繁江北路药店</v>
          </cell>
          <cell r="D40" t="str">
            <v>东门片区</v>
          </cell>
        </row>
        <row r="41">
          <cell r="B41">
            <v>373</v>
          </cell>
          <cell r="C41" t="str">
            <v>四川太极通盈街药店</v>
          </cell>
          <cell r="D41" t="str">
            <v>东门片区</v>
          </cell>
        </row>
        <row r="42">
          <cell r="B42">
            <v>117184</v>
          </cell>
          <cell r="C42" t="str">
            <v>四川太极锦江区静沙南路药店</v>
          </cell>
          <cell r="D42" t="str">
            <v>东门片区</v>
          </cell>
        </row>
        <row r="43">
          <cell r="B43">
            <v>581</v>
          </cell>
          <cell r="C43" t="str">
            <v>四川太极成华区二环路北四段药店（汇融名城）</v>
          </cell>
          <cell r="D43" t="str">
            <v>东门片区</v>
          </cell>
        </row>
        <row r="44">
          <cell r="B44">
            <v>114622</v>
          </cell>
          <cell r="C44" t="str">
            <v>四川太极成华区东昌路一药店</v>
          </cell>
          <cell r="D44" t="str">
            <v>东门片区</v>
          </cell>
        </row>
        <row r="45">
          <cell r="B45">
            <v>585</v>
          </cell>
          <cell r="C45" t="str">
            <v>四川太极成华区羊子山西路药店（兴元华盛）</v>
          </cell>
          <cell r="D45" t="str">
            <v>东门片区</v>
          </cell>
        </row>
        <row r="46">
          <cell r="B46">
            <v>511</v>
          </cell>
          <cell r="C46" t="str">
            <v>四川太极成华杉板桥南一路店</v>
          </cell>
          <cell r="D46" t="str">
            <v>东门片区</v>
          </cell>
        </row>
        <row r="47">
          <cell r="B47">
            <v>724</v>
          </cell>
          <cell r="C47" t="str">
            <v>四川太极锦江区观音桥街药店</v>
          </cell>
          <cell r="D47" t="str">
            <v>东门片区</v>
          </cell>
        </row>
        <row r="48">
          <cell r="B48">
            <v>712</v>
          </cell>
          <cell r="C48" t="str">
            <v>四川太极成华区华泰路药店</v>
          </cell>
          <cell r="D48" t="str">
            <v>东门片区</v>
          </cell>
        </row>
        <row r="49">
          <cell r="B49">
            <v>598</v>
          </cell>
          <cell r="C49" t="str">
            <v>四川太极锦江区水杉街药店</v>
          </cell>
          <cell r="D49" t="str">
            <v>东门片区</v>
          </cell>
        </row>
        <row r="50">
          <cell r="B50">
            <v>709</v>
          </cell>
          <cell r="C50" t="str">
            <v>四川太极新都区马超东路店</v>
          </cell>
          <cell r="D50" t="str">
            <v>东门片区</v>
          </cell>
        </row>
        <row r="51">
          <cell r="B51">
            <v>515</v>
          </cell>
          <cell r="C51" t="str">
            <v>四川太极成华区崔家店路药店</v>
          </cell>
          <cell r="D51" t="str">
            <v>东门片区</v>
          </cell>
        </row>
        <row r="52">
          <cell r="B52">
            <v>578</v>
          </cell>
          <cell r="C52" t="str">
            <v>四川太极成华区华油路药店</v>
          </cell>
          <cell r="D52" t="str">
            <v>东门片区</v>
          </cell>
        </row>
        <row r="53">
          <cell r="B53">
            <v>122906</v>
          </cell>
          <cell r="C53" t="str">
            <v>四川太极新都区斑竹园街道医贸大道药店</v>
          </cell>
          <cell r="D53" t="str">
            <v>东门片区</v>
          </cell>
        </row>
        <row r="54">
          <cell r="B54">
            <v>297863</v>
          </cell>
          <cell r="C54" t="str">
            <v>四川太极大药房连锁有限公司锦江区大田坎街药店</v>
          </cell>
          <cell r="D54" t="str">
            <v>东门片区</v>
          </cell>
        </row>
        <row r="55">
          <cell r="B55">
            <v>740</v>
          </cell>
          <cell r="C55" t="str">
            <v>四川太极成华区华康路药店</v>
          </cell>
          <cell r="D55" t="str">
            <v>东门片区</v>
          </cell>
        </row>
        <row r="56">
          <cell r="B56">
            <v>103199</v>
          </cell>
          <cell r="C56" t="str">
            <v>四川太极成华区西林一街药店</v>
          </cell>
          <cell r="D56" t="str">
            <v>东门片区</v>
          </cell>
        </row>
        <row r="57">
          <cell r="B57">
            <v>122198</v>
          </cell>
          <cell r="C57" t="str">
            <v>四川太极成华区华泰路二药店</v>
          </cell>
          <cell r="D57" t="str">
            <v>东门片区</v>
          </cell>
        </row>
        <row r="58">
          <cell r="B58">
            <v>355</v>
          </cell>
          <cell r="C58" t="str">
            <v>四川太极双林路药店</v>
          </cell>
          <cell r="D58" t="str">
            <v>东门片区</v>
          </cell>
        </row>
        <row r="59">
          <cell r="B59">
            <v>102479</v>
          </cell>
          <cell r="C59" t="str">
            <v>四川太极锦江区劼人路药店</v>
          </cell>
          <cell r="D59" t="str">
            <v>东门片区</v>
          </cell>
        </row>
        <row r="60">
          <cell r="B60">
            <v>119262</v>
          </cell>
          <cell r="C60" t="str">
            <v>四川太极成华区驷马桥三路药店</v>
          </cell>
          <cell r="D60" t="str">
            <v>东门片区</v>
          </cell>
        </row>
        <row r="61">
          <cell r="B61">
            <v>118758</v>
          </cell>
          <cell r="C61" t="str">
            <v>四川太极成华区水碾河路药店</v>
          </cell>
          <cell r="D61" t="str">
            <v>东门片区</v>
          </cell>
        </row>
        <row r="62">
          <cell r="B62">
            <v>302867</v>
          </cell>
          <cell r="C62" t="str">
            <v>四川太极大药房连锁有限公司新都区大丰街道华美东街药店</v>
          </cell>
          <cell r="D62" t="str">
            <v>东门片区</v>
          </cell>
        </row>
        <row r="63">
          <cell r="B63">
            <v>399</v>
          </cell>
          <cell r="C63" t="str">
            <v>四川太极大药房连锁有限公司成都高新区成汉南路药店</v>
          </cell>
          <cell r="D63" t="str">
            <v>南门片区</v>
          </cell>
        </row>
        <row r="64">
          <cell r="B64">
            <v>571</v>
          </cell>
          <cell r="C64" t="str">
            <v>四川太极高新区锦城大道药店</v>
          </cell>
          <cell r="D64" t="str">
            <v>南门片区</v>
          </cell>
        </row>
        <row r="65">
          <cell r="B65">
            <v>546</v>
          </cell>
          <cell r="C65" t="str">
            <v>四川太极锦江区榕声路店</v>
          </cell>
          <cell r="D65" t="str">
            <v>南门片区</v>
          </cell>
        </row>
        <row r="66">
          <cell r="B66">
            <v>707</v>
          </cell>
          <cell r="C66" t="str">
            <v>四川太极成华区万科路药店</v>
          </cell>
          <cell r="D66" t="str">
            <v>南门片区</v>
          </cell>
        </row>
        <row r="67">
          <cell r="B67">
            <v>377</v>
          </cell>
          <cell r="C67" t="str">
            <v>四川太极新园大道药店</v>
          </cell>
          <cell r="D67" t="str">
            <v>南门片区</v>
          </cell>
        </row>
        <row r="68">
          <cell r="B68">
            <v>118074</v>
          </cell>
          <cell r="C68" t="str">
            <v>四川太极高新区泰和二街药店</v>
          </cell>
          <cell r="D68" t="str">
            <v>南门片区</v>
          </cell>
        </row>
        <row r="69">
          <cell r="B69">
            <v>106399</v>
          </cell>
          <cell r="C69" t="str">
            <v>四川太极青羊区蜀辉路药店</v>
          </cell>
          <cell r="D69" t="str">
            <v>南门片区</v>
          </cell>
        </row>
        <row r="70">
          <cell r="B70">
            <v>737</v>
          </cell>
          <cell r="C70" t="str">
            <v>四川太极高新区大源北街药店</v>
          </cell>
          <cell r="D70" t="str">
            <v>南门片区</v>
          </cell>
        </row>
        <row r="71">
          <cell r="B71">
            <v>138202</v>
          </cell>
          <cell r="C71" t="str">
            <v>雅安市太极智慧云医药科技有限公司</v>
          </cell>
          <cell r="D71" t="str">
            <v>南门片区</v>
          </cell>
        </row>
        <row r="72">
          <cell r="B72">
            <v>114286</v>
          </cell>
          <cell r="C72" t="str">
            <v>四川太极青羊区光华北五路药店</v>
          </cell>
          <cell r="D72" t="str">
            <v>南门片区</v>
          </cell>
        </row>
        <row r="73">
          <cell r="B73">
            <v>387</v>
          </cell>
          <cell r="C73" t="str">
            <v>四川太极新乐中街药店</v>
          </cell>
          <cell r="D73" t="str">
            <v>南门片区</v>
          </cell>
        </row>
        <row r="74">
          <cell r="B74">
            <v>101453</v>
          </cell>
          <cell r="C74" t="str">
            <v>四川太极温江区公平街道江安路药店</v>
          </cell>
          <cell r="D74" t="str">
            <v>南门片区</v>
          </cell>
        </row>
        <row r="75">
          <cell r="B75">
            <v>103639</v>
          </cell>
          <cell r="C75" t="str">
            <v>四川太极成华区金马河路药店</v>
          </cell>
          <cell r="D75" t="str">
            <v>南门片区</v>
          </cell>
        </row>
        <row r="76">
          <cell r="B76">
            <v>119263</v>
          </cell>
          <cell r="C76" t="str">
            <v>四川太极青羊区蜀源路药店</v>
          </cell>
          <cell r="D76" t="str">
            <v>南门片区</v>
          </cell>
        </row>
        <row r="77">
          <cell r="B77">
            <v>113833</v>
          </cell>
          <cell r="C77" t="str">
            <v>四川太极青羊区光华西一路药店</v>
          </cell>
          <cell r="D77" t="str">
            <v>南门片区</v>
          </cell>
        </row>
        <row r="78">
          <cell r="B78">
            <v>114069</v>
          </cell>
          <cell r="C78" t="str">
            <v>四川太极大药房连锁有限公司成都高新区天久南巷药店</v>
          </cell>
          <cell r="D78" t="str">
            <v>南门片区</v>
          </cell>
        </row>
        <row r="79">
          <cell r="B79">
            <v>105751</v>
          </cell>
          <cell r="C79" t="str">
            <v>四川太极高新区新下街药店</v>
          </cell>
          <cell r="D79" t="str">
            <v>南门片区</v>
          </cell>
        </row>
        <row r="80">
          <cell r="B80">
            <v>743</v>
          </cell>
          <cell r="C80" t="str">
            <v>四川太极成华区万宇路药店</v>
          </cell>
          <cell r="D80" t="str">
            <v>南门片区</v>
          </cell>
        </row>
        <row r="81">
          <cell r="B81">
            <v>114848</v>
          </cell>
          <cell r="C81" t="str">
            <v>四川太极大药房连锁有限公司成都高新区吉瑞三路二药房</v>
          </cell>
          <cell r="D81" t="str">
            <v>南门片区</v>
          </cell>
        </row>
        <row r="82">
          <cell r="B82">
            <v>118951</v>
          </cell>
          <cell r="C82" t="str">
            <v>四川太极青羊区金祥路药店</v>
          </cell>
          <cell r="D82" t="str">
            <v>南门片区</v>
          </cell>
        </row>
        <row r="83">
          <cell r="B83">
            <v>723</v>
          </cell>
          <cell r="C83" t="str">
            <v>四川太极锦江区柳翠路药店</v>
          </cell>
          <cell r="D83" t="str">
            <v>南门片区</v>
          </cell>
        </row>
        <row r="84">
          <cell r="B84">
            <v>113025</v>
          </cell>
          <cell r="C84" t="str">
            <v>四川太极青羊区蜀鑫路药店</v>
          </cell>
          <cell r="D84" t="str">
            <v>南门片区</v>
          </cell>
        </row>
        <row r="85">
          <cell r="B85">
            <v>329</v>
          </cell>
          <cell r="C85" t="str">
            <v>四川太极温江店</v>
          </cell>
          <cell r="D85" t="str">
            <v>南门片区</v>
          </cell>
        </row>
        <row r="86">
          <cell r="B86">
            <v>570</v>
          </cell>
          <cell r="C86" t="str">
            <v>四川太极青羊区大石西路药店</v>
          </cell>
          <cell r="D86" t="str">
            <v>南门片区</v>
          </cell>
        </row>
        <row r="87">
          <cell r="B87">
            <v>104429</v>
          </cell>
          <cell r="C87" t="str">
            <v>四川太极武侯区大华街药店</v>
          </cell>
          <cell r="D87" t="str">
            <v>南门片区</v>
          </cell>
        </row>
        <row r="88">
          <cell r="B88">
            <v>115971</v>
          </cell>
          <cell r="C88" t="str">
            <v>四川太极高新区天顺路药店</v>
          </cell>
          <cell r="D88" t="str">
            <v>南门片区</v>
          </cell>
        </row>
        <row r="89">
          <cell r="B89">
            <v>104430</v>
          </cell>
          <cell r="C89" t="str">
            <v>四川太极高新区中和大道药店</v>
          </cell>
          <cell r="D89" t="str">
            <v>南门片区</v>
          </cell>
        </row>
        <row r="90">
          <cell r="B90">
            <v>113298</v>
          </cell>
          <cell r="C90" t="str">
            <v>四川太极武侯区逸都路药店</v>
          </cell>
          <cell r="D90" t="str">
            <v>南门片区</v>
          </cell>
        </row>
        <row r="91">
          <cell r="B91">
            <v>106568</v>
          </cell>
          <cell r="C91" t="str">
            <v>四川太极高新区中和公济桥路药店</v>
          </cell>
          <cell r="D91" t="str">
            <v>南门片区</v>
          </cell>
        </row>
        <row r="92">
          <cell r="B92">
            <v>143253</v>
          </cell>
          <cell r="C92" t="str">
            <v>四川太极大药房连锁有限公司成都高新区泰和二街三药店</v>
          </cell>
          <cell r="D92" t="str">
            <v>南门片区</v>
          </cell>
        </row>
        <row r="93">
          <cell r="B93">
            <v>301263</v>
          </cell>
          <cell r="C93" t="str">
            <v>四川太极大药房连锁有限公司剑南大道药店</v>
          </cell>
          <cell r="D93" t="str">
            <v>南门片区</v>
          </cell>
        </row>
        <row r="94">
          <cell r="B94">
            <v>307</v>
          </cell>
          <cell r="C94" t="str">
            <v>四川太极旗舰店</v>
          </cell>
          <cell r="D94" t="str">
            <v>旗舰片区</v>
          </cell>
        </row>
        <row r="95">
          <cell r="B95">
            <v>337</v>
          </cell>
          <cell r="C95" t="str">
            <v>四川太极浆洗街药店</v>
          </cell>
          <cell r="D95" t="str">
            <v>旗舰片区</v>
          </cell>
        </row>
        <row r="96">
          <cell r="B96">
            <v>114685</v>
          </cell>
          <cell r="C96" t="str">
            <v>四川太极青羊区青龙街药店</v>
          </cell>
          <cell r="D96" t="str">
            <v>旗舰片区</v>
          </cell>
        </row>
        <row r="97">
          <cell r="B97">
            <v>742</v>
          </cell>
          <cell r="C97" t="str">
            <v>四川太极锦江区庆云南街药店</v>
          </cell>
          <cell r="D97" t="str">
            <v>旗舰片区</v>
          </cell>
        </row>
        <row r="98">
          <cell r="B98">
            <v>106066</v>
          </cell>
          <cell r="C98" t="str">
            <v>四川太极锦江区梨花街药店</v>
          </cell>
          <cell r="D98" t="str">
            <v>旗舰片区</v>
          </cell>
        </row>
        <row r="99">
          <cell r="B99">
            <v>744</v>
          </cell>
          <cell r="C99" t="str">
            <v>四川太极武侯区科华街药店</v>
          </cell>
          <cell r="D99" t="str">
            <v>旗舰片区</v>
          </cell>
        </row>
        <row r="100">
          <cell r="B100">
            <v>105910</v>
          </cell>
          <cell r="C100" t="str">
            <v>四川太极高新区紫薇东路药店</v>
          </cell>
          <cell r="D100" t="str">
            <v>旗舰片区</v>
          </cell>
        </row>
        <row r="101">
          <cell r="B101">
            <v>116919</v>
          </cell>
          <cell r="C101" t="str">
            <v>四川太极武侯区科华北路药店</v>
          </cell>
          <cell r="D101" t="str">
            <v>旗舰片区</v>
          </cell>
        </row>
        <row r="102">
          <cell r="B102">
            <v>116482</v>
          </cell>
          <cell r="C102" t="str">
            <v>四川太极锦江区宏济中路药店</v>
          </cell>
          <cell r="D102" t="str">
            <v>旗舰片区</v>
          </cell>
        </row>
        <row r="103">
          <cell r="B103">
            <v>308</v>
          </cell>
          <cell r="C103" t="str">
            <v>四川太极红星店</v>
          </cell>
          <cell r="D103" t="str">
            <v>旗舰片区</v>
          </cell>
        </row>
        <row r="104">
          <cell r="B104">
            <v>113299</v>
          </cell>
          <cell r="C104" t="str">
            <v>四川太极武侯区倪家桥路药店</v>
          </cell>
          <cell r="D104" t="str">
            <v>旗舰片区</v>
          </cell>
        </row>
        <row r="105">
          <cell r="B105">
            <v>102935</v>
          </cell>
          <cell r="C105" t="str">
            <v>四川太极青羊区童子街药店</v>
          </cell>
          <cell r="D105" t="str">
            <v>旗舰片区</v>
          </cell>
        </row>
        <row r="106">
          <cell r="B106">
            <v>106865</v>
          </cell>
          <cell r="C106" t="str">
            <v>四川太极武侯区丝竹路药店</v>
          </cell>
          <cell r="D106" t="str">
            <v>旗舰片区</v>
          </cell>
        </row>
        <row r="107">
          <cell r="B107">
            <v>117310</v>
          </cell>
          <cell r="C107" t="str">
            <v>四川太极武侯区长寿路药店</v>
          </cell>
          <cell r="D107" t="str">
            <v>旗舰片区</v>
          </cell>
        </row>
        <row r="108">
          <cell r="B108">
            <v>119622</v>
          </cell>
          <cell r="C108" t="str">
            <v>四川太极大药房连锁有限公司武侯区高攀西巷药店</v>
          </cell>
          <cell r="D108" t="str">
            <v>旗舰片区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旗舰片区</v>
          </cell>
        </row>
        <row r="110">
          <cell r="B110">
            <v>113023</v>
          </cell>
          <cell r="C110" t="str">
            <v>四川太极大药房连锁有限公司成华区建业路药店</v>
          </cell>
          <cell r="D110" t="str">
            <v>旗舰片区</v>
          </cell>
        </row>
        <row r="111">
          <cell r="B111">
            <v>582</v>
          </cell>
          <cell r="C111" t="str">
            <v>四川太极青羊区十二桥药店</v>
          </cell>
          <cell r="D111" t="str">
            <v>西门片区</v>
          </cell>
        </row>
        <row r="112">
          <cell r="B112">
            <v>343</v>
          </cell>
          <cell r="C112" t="str">
            <v>四川太极光华药店</v>
          </cell>
          <cell r="D112" t="str">
            <v>西门片区</v>
          </cell>
        </row>
        <row r="113">
          <cell r="B113">
            <v>117491</v>
          </cell>
          <cell r="C113" t="str">
            <v>四川太极金牛区花照壁中横街药店</v>
          </cell>
          <cell r="D113" t="str">
            <v>西门片区</v>
          </cell>
        </row>
        <row r="114">
          <cell r="B114">
            <v>311</v>
          </cell>
          <cell r="C114" t="str">
            <v>四川太极西部店</v>
          </cell>
          <cell r="D114" t="str">
            <v>西门片区</v>
          </cell>
        </row>
        <row r="115">
          <cell r="B115">
            <v>365</v>
          </cell>
          <cell r="C115" t="str">
            <v>四川太极光华村街药店</v>
          </cell>
          <cell r="D115" t="str">
            <v>西门片区</v>
          </cell>
        </row>
        <row r="116">
          <cell r="B116">
            <v>359</v>
          </cell>
          <cell r="C116" t="str">
            <v>四川太极枣子巷药店</v>
          </cell>
          <cell r="D116" t="str">
            <v>西门片区</v>
          </cell>
        </row>
        <row r="117">
          <cell r="B117">
            <v>103198</v>
          </cell>
          <cell r="C117" t="str">
            <v>四川太极青羊区贝森北路药店</v>
          </cell>
          <cell r="D117" t="str">
            <v>西门片区</v>
          </cell>
        </row>
        <row r="118">
          <cell r="B118">
            <v>111219</v>
          </cell>
          <cell r="C118" t="str">
            <v>四川太极金牛区花照壁药店</v>
          </cell>
          <cell r="D118" t="str">
            <v>西门片区</v>
          </cell>
        </row>
        <row r="119">
          <cell r="B119">
            <v>357</v>
          </cell>
          <cell r="C119" t="str">
            <v>四川太极清江东路药店</v>
          </cell>
          <cell r="D119" t="str">
            <v>西门片区</v>
          </cell>
        </row>
        <row r="120">
          <cell r="B120">
            <v>379</v>
          </cell>
          <cell r="C120" t="str">
            <v>四川太极土龙路药店</v>
          </cell>
          <cell r="D120" t="str">
            <v>西门片区</v>
          </cell>
        </row>
        <row r="121">
          <cell r="B121">
            <v>747</v>
          </cell>
          <cell r="C121" t="str">
            <v>四川太极郫县郫筒镇一环路东南段药店</v>
          </cell>
          <cell r="D121" t="str">
            <v>西门片区</v>
          </cell>
        </row>
        <row r="122">
          <cell r="B122">
            <v>517</v>
          </cell>
          <cell r="C122" t="str">
            <v>四川太极青羊区北东街店</v>
          </cell>
          <cell r="D122" t="str">
            <v>西门片区</v>
          </cell>
        </row>
        <row r="123">
          <cell r="B123">
            <v>391</v>
          </cell>
          <cell r="C123" t="str">
            <v>四川太极金丝街药店</v>
          </cell>
          <cell r="D123" t="str">
            <v>西门片区</v>
          </cell>
        </row>
        <row r="124">
          <cell r="B124">
            <v>102565</v>
          </cell>
          <cell r="C124" t="str">
            <v>四川太极武侯区佳灵路药店</v>
          </cell>
          <cell r="D124" t="str">
            <v>西门片区</v>
          </cell>
        </row>
        <row r="125">
          <cell r="B125">
            <v>726</v>
          </cell>
          <cell r="C125" t="str">
            <v>四川太极金牛区交大路第三药店</v>
          </cell>
          <cell r="D125" t="str">
            <v>西门片区</v>
          </cell>
        </row>
        <row r="126">
          <cell r="B126">
            <v>105267</v>
          </cell>
          <cell r="C126" t="str">
            <v>四川太极金牛区蜀汉路药店</v>
          </cell>
          <cell r="D126" t="str">
            <v>西门片区</v>
          </cell>
        </row>
        <row r="127">
          <cell r="B127">
            <v>102934</v>
          </cell>
          <cell r="C127" t="str">
            <v>四川太极金牛区银河北街药店</v>
          </cell>
          <cell r="D127" t="str">
            <v>西门片区</v>
          </cell>
        </row>
        <row r="128">
          <cell r="B128">
            <v>513</v>
          </cell>
          <cell r="C128" t="str">
            <v>四川太极武侯区顺和街店</v>
          </cell>
          <cell r="D128" t="str">
            <v>西门片区</v>
          </cell>
        </row>
        <row r="129">
          <cell r="B129">
            <v>113008</v>
          </cell>
          <cell r="C129" t="str">
            <v>四川太极大药房连锁有限公司成都高新区尚锦路药店</v>
          </cell>
          <cell r="D129" t="str">
            <v>西门片区</v>
          </cell>
        </row>
        <row r="130">
          <cell r="B130">
            <v>106569</v>
          </cell>
          <cell r="C130" t="str">
            <v>四川太极武侯区大悦路药店</v>
          </cell>
          <cell r="D130" t="str">
            <v>西门片区</v>
          </cell>
        </row>
        <row r="131">
          <cell r="B131">
            <v>572</v>
          </cell>
          <cell r="C131" t="str">
            <v>四川太极郫县郫筒镇东大街药店</v>
          </cell>
          <cell r="D131" t="str">
            <v>西门片区</v>
          </cell>
        </row>
        <row r="132">
          <cell r="B132">
            <v>108277</v>
          </cell>
          <cell r="C132" t="str">
            <v>四川太极金牛区银沙路药店</v>
          </cell>
          <cell r="D132" t="str">
            <v>西门片区</v>
          </cell>
        </row>
        <row r="133">
          <cell r="B133">
            <v>745</v>
          </cell>
          <cell r="C133" t="str">
            <v>四川太极金牛区金沙路药店</v>
          </cell>
          <cell r="D133" t="str">
            <v>西门片区</v>
          </cell>
        </row>
        <row r="134">
          <cell r="B134">
            <v>112415</v>
          </cell>
          <cell r="C134" t="str">
            <v>四川太极金牛区五福桥东路药店</v>
          </cell>
          <cell r="D134" t="str">
            <v>西门片区</v>
          </cell>
        </row>
        <row r="135">
          <cell r="B135">
            <v>118151</v>
          </cell>
          <cell r="C135" t="str">
            <v>四川太极金牛区沙湾东一路药店</v>
          </cell>
          <cell r="D135" t="str">
            <v>西门片区</v>
          </cell>
        </row>
        <row r="136">
          <cell r="B136">
            <v>727</v>
          </cell>
          <cell r="C136" t="str">
            <v>四川太极金牛区黄苑东街药店</v>
          </cell>
          <cell r="D136" t="str">
            <v>西门片区</v>
          </cell>
        </row>
        <row r="137">
          <cell r="B137">
            <v>752</v>
          </cell>
          <cell r="C137" t="str">
            <v>四川太极大药房连锁有限公司武侯区聚萃街药店</v>
          </cell>
          <cell r="D137" t="str">
            <v>西门片区</v>
          </cell>
        </row>
        <row r="138">
          <cell r="B138">
            <v>128640</v>
          </cell>
          <cell r="C138" t="str">
            <v>四川太极大药房连锁有限公司郫都区红光街道红高东路药店</v>
          </cell>
          <cell r="D138" t="str">
            <v>西门片区</v>
          </cell>
        </row>
        <row r="139">
          <cell r="B139">
            <v>298747</v>
          </cell>
          <cell r="C139" t="str">
            <v>四川太极大药房连锁有限公司青羊区文和路药店</v>
          </cell>
          <cell r="D139" t="str">
            <v>西门片区</v>
          </cell>
        </row>
        <row r="140">
          <cell r="B140">
            <v>339</v>
          </cell>
          <cell r="C140" t="str">
            <v>四川太极沙河源药店</v>
          </cell>
          <cell r="D140" t="str">
            <v>西门片区</v>
          </cell>
        </row>
        <row r="141">
          <cell r="B141">
            <v>385</v>
          </cell>
          <cell r="C141" t="str">
            <v>四川太极五津西路药店</v>
          </cell>
          <cell r="D141" t="str">
            <v>新津片</v>
          </cell>
        </row>
        <row r="142">
          <cell r="B142">
            <v>108656</v>
          </cell>
          <cell r="C142" t="str">
            <v>四川太极新津县五津镇五津西路二药房</v>
          </cell>
          <cell r="D142" t="str">
            <v>新津片</v>
          </cell>
        </row>
        <row r="143">
          <cell r="B143">
            <v>514</v>
          </cell>
          <cell r="C143" t="str">
            <v>四川太极新津邓双镇岷江店</v>
          </cell>
          <cell r="D143" t="str">
            <v>新津片</v>
          </cell>
        </row>
        <row r="144">
          <cell r="B144">
            <v>573</v>
          </cell>
          <cell r="C144" t="str">
            <v>四川太极双流县西航港街道锦华路一段药店</v>
          </cell>
          <cell r="D144" t="str">
            <v>新津片</v>
          </cell>
        </row>
        <row r="145">
          <cell r="B145">
            <v>733</v>
          </cell>
          <cell r="C145" t="str">
            <v>四川太极双流区东升街道三强西路药店</v>
          </cell>
          <cell r="D145" t="str">
            <v>新津片</v>
          </cell>
        </row>
        <row r="146">
          <cell r="B146">
            <v>102567</v>
          </cell>
          <cell r="C146" t="str">
            <v>四川太极新津县五津镇武阳西路药店</v>
          </cell>
          <cell r="D146" t="str">
            <v>新津片</v>
          </cell>
        </row>
        <row r="147">
          <cell r="B147">
            <v>371</v>
          </cell>
          <cell r="C147" t="str">
            <v>四川太极兴义镇万兴路药店</v>
          </cell>
          <cell r="D147" t="str">
            <v>新津片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1538</v>
          </cell>
          <cell r="K3">
            <v>384.48</v>
          </cell>
          <cell r="L3">
            <v>591336.34</v>
          </cell>
          <cell r="M3">
            <v>47111.99</v>
          </cell>
        </row>
        <row r="4">
          <cell r="D4">
            <v>399</v>
          </cell>
          <cell r="E4" t="str">
            <v>四川太极大药房连锁有限公司成都高新区成汉南路药店</v>
          </cell>
          <cell r="F4" t="str">
            <v>否</v>
          </cell>
          <cell r="G4">
            <v>232</v>
          </cell>
          <cell r="H4" t="str">
            <v>南门片区</v>
          </cell>
          <cell r="I4" t="str">
            <v>陈冰雪</v>
          </cell>
          <cell r="J4">
            <v>794</v>
          </cell>
          <cell r="K4">
            <v>119.22</v>
          </cell>
          <cell r="L4">
            <v>94663.81</v>
          </cell>
          <cell r="M4">
            <v>29472.91</v>
          </cell>
        </row>
        <row r="5">
          <cell r="D5">
            <v>343</v>
          </cell>
          <cell r="E5" t="str">
            <v>四川太极光华药店</v>
          </cell>
          <cell r="F5" t="str">
            <v>是</v>
          </cell>
          <cell r="G5">
            <v>181</v>
          </cell>
          <cell r="H5" t="str">
            <v>西门片区</v>
          </cell>
          <cell r="I5" t="str">
            <v>刘琴英</v>
          </cell>
          <cell r="J5">
            <v>435</v>
          </cell>
          <cell r="K5">
            <v>204.08</v>
          </cell>
          <cell r="L5">
            <v>88774.38</v>
          </cell>
          <cell r="M5">
            <v>19756.47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西门片区</v>
          </cell>
          <cell r="I6" t="str">
            <v>刘琴英</v>
          </cell>
          <cell r="J6">
            <v>607</v>
          </cell>
          <cell r="K6">
            <v>134.53</v>
          </cell>
          <cell r="L6">
            <v>81662.3</v>
          </cell>
          <cell r="M6">
            <v>18352.25</v>
          </cell>
        </row>
        <row r="7">
          <cell r="D7">
            <v>337</v>
          </cell>
          <cell r="E7" t="str">
            <v>四川太极浆洗街药店</v>
          </cell>
          <cell r="F7" t="str">
            <v>是</v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676</v>
          </cell>
          <cell r="K7">
            <v>117.18</v>
          </cell>
          <cell r="L7">
            <v>79214.75</v>
          </cell>
          <cell r="M7">
            <v>24174.69</v>
          </cell>
        </row>
        <row r="8">
          <cell r="D8">
            <v>114685</v>
          </cell>
          <cell r="E8" t="str">
            <v>四川太极青羊区青龙街药店</v>
          </cell>
          <cell r="F8" t="str">
            <v/>
          </cell>
          <cell r="G8">
            <v>142</v>
          </cell>
          <cell r="H8" t="str">
            <v>旗舰片区</v>
          </cell>
          <cell r="I8" t="str">
            <v>谭勤娟</v>
          </cell>
          <cell r="J8">
            <v>537</v>
          </cell>
          <cell r="K8">
            <v>135.72</v>
          </cell>
          <cell r="L8">
            <v>72879.25</v>
          </cell>
          <cell r="M8">
            <v>13143.39</v>
          </cell>
        </row>
        <row r="9">
          <cell r="D9">
            <v>311</v>
          </cell>
          <cell r="E9" t="str">
            <v>四川太极西部店</v>
          </cell>
          <cell r="F9" t="str">
            <v>是</v>
          </cell>
          <cell r="G9">
            <v>181</v>
          </cell>
          <cell r="H9" t="str">
            <v>西门片区</v>
          </cell>
          <cell r="I9" t="str">
            <v>刘琴英</v>
          </cell>
          <cell r="J9">
            <v>208</v>
          </cell>
          <cell r="K9">
            <v>274.25</v>
          </cell>
          <cell r="L9">
            <v>57044.6</v>
          </cell>
          <cell r="M9">
            <v>10452.34</v>
          </cell>
        </row>
        <row r="10">
          <cell r="D10">
            <v>742</v>
          </cell>
          <cell r="E10" t="str">
            <v>四川太极锦江区庆云南街药店</v>
          </cell>
          <cell r="F10" t="str">
            <v/>
          </cell>
          <cell r="G10">
            <v>142</v>
          </cell>
          <cell r="H10" t="str">
            <v>旗舰片区</v>
          </cell>
          <cell r="I10" t="str">
            <v>谭勤娟</v>
          </cell>
          <cell r="J10">
            <v>420</v>
          </cell>
          <cell r="K10">
            <v>128.68</v>
          </cell>
          <cell r="L10">
            <v>54046.4</v>
          </cell>
          <cell r="M10">
            <v>12447.14</v>
          </cell>
        </row>
        <row r="11">
          <cell r="D11">
            <v>571</v>
          </cell>
          <cell r="E11" t="str">
            <v>四川太极高新区锦城大道药店</v>
          </cell>
          <cell r="F11" t="str">
            <v>是</v>
          </cell>
          <cell r="G11">
            <v>232</v>
          </cell>
          <cell r="H11" t="str">
            <v>南门片区</v>
          </cell>
          <cell r="I11" t="str">
            <v>陈冰雪</v>
          </cell>
          <cell r="J11">
            <v>517</v>
          </cell>
          <cell r="K11">
            <v>100.62</v>
          </cell>
          <cell r="L11">
            <v>52019.09</v>
          </cell>
          <cell r="M11">
            <v>15093.31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281</v>
          </cell>
          <cell r="H12" t="str">
            <v>新津片</v>
          </cell>
          <cell r="I12" t="str">
            <v>王燕丽</v>
          </cell>
          <cell r="J12">
            <v>277</v>
          </cell>
          <cell r="K12">
            <v>165.2</v>
          </cell>
          <cell r="L12">
            <v>45759.26</v>
          </cell>
          <cell r="M12">
            <v>10837.12</v>
          </cell>
        </row>
        <row r="13">
          <cell r="D13">
            <v>546</v>
          </cell>
          <cell r="E13" t="str">
            <v>四川太极锦江区榕声路店</v>
          </cell>
          <cell r="F13" t="str">
            <v>否</v>
          </cell>
          <cell r="G13">
            <v>232</v>
          </cell>
          <cell r="H13" t="str">
            <v>南门片区</v>
          </cell>
          <cell r="I13" t="str">
            <v>陈冰雪</v>
          </cell>
          <cell r="J13">
            <v>638</v>
          </cell>
          <cell r="K13">
            <v>70.52</v>
          </cell>
          <cell r="L13">
            <v>44993.72</v>
          </cell>
          <cell r="M13">
            <v>15076.84</v>
          </cell>
        </row>
        <row r="14">
          <cell r="D14">
            <v>117491</v>
          </cell>
          <cell r="E14" t="str">
            <v>四川太极金牛区花照壁中横街药店</v>
          </cell>
          <cell r="F14" t="str">
            <v/>
          </cell>
          <cell r="G14">
            <v>181</v>
          </cell>
          <cell r="H14" t="str">
            <v>西门片区</v>
          </cell>
          <cell r="I14" t="str">
            <v>刘琴英</v>
          </cell>
          <cell r="J14">
            <v>328</v>
          </cell>
          <cell r="K14">
            <v>134.78</v>
          </cell>
          <cell r="L14">
            <v>44209.1</v>
          </cell>
          <cell r="M14">
            <v>9708.58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郑红艳 </v>
          </cell>
          <cell r="J15">
            <v>467</v>
          </cell>
          <cell r="K15">
            <v>93.49</v>
          </cell>
          <cell r="L15">
            <v>43660.98</v>
          </cell>
          <cell r="M15">
            <v>13668.94</v>
          </cell>
        </row>
        <row r="16">
          <cell r="D16">
            <v>106066</v>
          </cell>
          <cell r="E16" t="str">
            <v>四川太极锦江区梨花街药店</v>
          </cell>
          <cell r="F16" t="str">
            <v/>
          </cell>
          <cell r="G16">
            <v>142</v>
          </cell>
          <cell r="H16" t="str">
            <v>旗舰片区</v>
          </cell>
          <cell r="I16" t="str">
            <v>谭勤娟</v>
          </cell>
          <cell r="J16">
            <v>609</v>
          </cell>
          <cell r="K16">
            <v>68.69</v>
          </cell>
          <cell r="L16">
            <v>41830.4</v>
          </cell>
          <cell r="M16">
            <v>16737.08</v>
          </cell>
        </row>
        <row r="17">
          <cell r="D17">
            <v>391</v>
          </cell>
          <cell r="E17" t="str">
            <v>四川太极金丝街药店</v>
          </cell>
          <cell r="F17" t="str">
            <v>否</v>
          </cell>
          <cell r="G17">
            <v>181</v>
          </cell>
          <cell r="H17" t="str">
            <v>西门片区</v>
          </cell>
          <cell r="I17" t="str">
            <v>刘琴英</v>
          </cell>
          <cell r="J17">
            <v>476</v>
          </cell>
          <cell r="K17">
            <v>86.55</v>
          </cell>
          <cell r="L17">
            <v>41197.89</v>
          </cell>
          <cell r="M17">
            <v>18092.98</v>
          </cell>
        </row>
        <row r="18">
          <cell r="D18">
            <v>120844</v>
          </cell>
          <cell r="E18" t="str">
            <v>四川太极彭州市致和镇南三环路药店</v>
          </cell>
          <cell r="F18" t="str">
            <v/>
          </cell>
          <cell r="G18">
            <v>342</v>
          </cell>
          <cell r="H18" t="str">
            <v>东门片区</v>
          </cell>
          <cell r="I18" t="str">
            <v>毛静静</v>
          </cell>
          <cell r="J18">
            <v>335</v>
          </cell>
          <cell r="K18">
            <v>120.15</v>
          </cell>
          <cell r="L18">
            <v>40250.07</v>
          </cell>
          <cell r="M18">
            <v>9688.8</v>
          </cell>
        </row>
        <row r="19">
          <cell r="D19">
            <v>514</v>
          </cell>
          <cell r="E19" t="str">
            <v>四川太极新津邓双镇岷江店</v>
          </cell>
          <cell r="F19" t="str">
            <v>否</v>
          </cell>
          <cell r="G19">
            <v>281</v>
          </cell>
          <cell r="H19" t="str">
            <v>新津片</v>
          </cell>
          <cell r="I19" t="str">
            <v>王燕丽</v>
          </cell>
          <cell r="J19">
            <v>363</v>
          </cell>
          <cell r="K19">
            <v>104.41</v>
          </cell>
          <cell r="L19">
            <v>37901.21</v>
          </cell>
          <cell r="M19">
            <v>11966.1</v>
          </cell>
        </row>
        <row r="20">
          <cell r="D20">
            <v>138202</v>
          </cell>
          <cell r="E20" t="str">
            <v>雅安市医雅安市太极智慧云医药科技有限公司药科技有限公司</v>
          </cell>
          <cell r="F20" t="str">
            <v/>
          </cell>
          <cell r="G20">
            <v>232</v>
          </cell>
          <cell r="H20" t="str">
            <v>南门片区</v>
          </cell>
          <cell r="I20" t="str">
            <v>陈冰雪</v>
          </cell>
          <cell r="J20">
            <v>257</v>
          </cell>
          <cell r="K20">
            <v>147.23</v>
          </cell>
          <cell r="L20">
            <v>37838.35</v>
          </cell>
          <cell r="M20">
            <v>11983.59</v>
          </cell>
        </row>
        <row r="21">
          <cell r="D21">
            <v>707</v>
          </cell>
          <cell r="E21" t="str">
            <v>四川太极成华区万科路药店</v>
          </cell>
          <cell r="F21" t="str">
            <v>否</v>
          </cell>
          <cell r="G21">
            <v>232</v>
          </cell>
          <cell r="H21" t="str">
            <v>南门片区</v>
          </cell>
          <cell r="I21" t="str">
            <v>陈冰雪</v>
          </cell>
          <cell r="J21">
            <v>442</v>
          </cell>
          <cell r="K21">
            <v>85.03</v>
          </cell>
          <cell r="L21">
            <v>37581.48</v>
          </cell>
          <cell r="M21">
            <v>12523.34</v>
          </cell>
        </row>
        <row r="22">
          <cell r="D22">
            <v>103198</v>
          </cell>
          <cell r="E22" t="str">
            <v>四川太极青羊区贝森北路药店</v>
          </cell>
          <cell r="F22" t="str">
            <v/>
          </cell>
          <cell r="G22">
            <v>181</v>
          </cell>
          <cell r="H22" t="str">
            <v>西门片区</v>
          </cell>
          <cell r="I22" t="str">
            <v>刘琴英</v>
          </cell>
          <cell r="J22">
            <v>481</v>
          </cell>
          <cell r="K22">
            <v>76.42</v>
          </cell>
          <cell r="L22">
            <v>36758.24</v>
          </cell>
          <cell r="M22">
            <v>12426.83</v>
          </cell>
        </row>
        <row r="23">
          <cell r="D23">
            <v>726</v>
          </cell>
          <cell r="E23" t="str">
            <v>四川太极金牛区交大路第三药店</v>
          </cell>
          <cell r="F23" t="str">
            <v>否</v>
          </cell>
          <cell r="G23">
            <v>181</v>
          </cell>
          <cell r="H23" t="str">
            <v>西门片区</v>
          </cell>
          <cell r="I23" t="str">
            <v>刘琴英</v>
          </cell>
          <cell r="J23">
            <v>379</v>
          </cell>
          <cell r="K23">
            <v>91.12</v>
          </cell>
          <cell r="L23">
            <v>34534.4</v>
          </cell>
          <cell r="M23">
            <v>9474.85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南门片区</v>
          </cell>
          <cell r="I24" t="str">
            <v>陈冰雪</v>
          </cell>
          <cell r="J24">
            <v>510</v>
          </cell>
          <cell r="K24">
            <v>67.6</v>
          </cell>
          <cell r="L24">
            <v>34476.43</v>
          </cell>
          <cell r="M24">
            <v>10178.52</v>
          </cell>
        </row>
        <row r="25">
          <cell r="D25">
            <v>357</v>
          </cell>
          <cell r="E25" t="str">
            <v>四川太极清江东路药店</v>
          </cell>
          <cell r="F25" t="str">
            <v>否</v>
          </cell>
          <cell r="G25">
            <v>181</v>
          </cell>
          <cell r="H25" t="str">
            <v>西门片区</v>
          </cell>
          <cell r="I25" t="str">
            <v>刘琴英</v>
          </cell>
          <cell r="J25">
            <v>318</v>
          </cell>
          <cell r="K25">
            <v>106.63</v>
          </cell>
          <cell r="L25">
            <v>33908.47</v>
          </cell>
          <cell r="M25">
            <v>11044.12</v>
          </cell>
        </row>
        <row r="26">
          <cell r="D26">
            <v>747</v>
          </cell>
          <cell r="E26" t="str">
            <v>四川太极郫县郫筒镇一环路东南段药店</v>
          </cell>
          <cell r="F26" t="str">
            <v/>
          </cell>
          <cell r="G26">
            <v>181</v>
          </cell>
          <cell r="H26" t="str">
            <v>西门片区</v>
          </cell>
          <cell r="I26" t="str">
            <v>刘琴英</v>
          </cell>
          <cell r="J26">
            <v>279</v>
          </cell>
          <cell r="K26">
            <v>118.08</v>
          </cell>
          <cell r="L26">
            <v>32944.76</v>
          </cell>
          <cell r="M26">
            <v>9329.49</v>
          </cell>
        </row>
        <row r="27">
          <cell r="D27">
            <v>105267</v>
          </cell>
          <cell r="E27" t="str">
            <v>四川太极金牛区蜀汉路药店</v>
          </cell>
          <cell r="F27" t="str">
            <v/>
          </cell>
          <cell r="G27">
            <v>181</v>
          </cell>
          <cell r="H27" t="str">
            <v>西门片区</v>
          </cell>
          <cell r="I27" t="str">
            <v>刘琴英</v>
          </cell>
          <cell r="J27">
            <v>364</v>
          </cell>
          <cell r="K27">
            <v>87.32</v>
          </cell>
          <cell r="L27">
            <v>31786.24</v>
          </cell>
          <cell r="M27">
            <v>7743.56</v>
          </cell>
        </row>
        <row r="28">
          <cell r="D28">
            <v>581</v>
          </cell>
          <cell r="E28" t="str">
            <v>四川太极成华区二环路北四段药店（汇融名城）</v>
          </cell>
          <cell r="F28" t="str">
            <v>是</v>
          </cell>
          <cell r="G28">
            <v>342</v>
          </cell>
          <cell r="H28" t="str">
            <v>东门片区</v>
          </cell>
          <cell r="I28" t="str">
            <v>毛静静</v>
          </cell>
          <cell r="J28">
            <v>382</v>
          </cell>
          <cell r="K28">
            <v>82.53</v>
          </cell>
          <cell r="L28">
            <v>31528.17</v>
          </cell>
          <cell r="M28">
            <v>11502.35</v>
          </cell>
        </row>
        <row r="29">
          <cell r="D29">
            <v>365</v>
          </cell>
          <cell r="E29" t="str">
            <v>四川太极光华村街药店</v>
          </cell>
          <cell r="F29" t="str">
            <v>是</v>
          </cell>
          <cell r="G29">
            <v>181</v>
          </cell>
          <cell r="H29" t="str">
            <v>西门片区</v>
          </cell>
          <cell r="I29" t="str">
            <v>刘琴英</v>
          </cell>
          <cell r="J29">
            <v>375</v>
          </cell>
          <cell r="K29">
            <v>83.58</v>
          </cell>
          <cell r="L29">
            <v>31343.92</v>
          </cell>
          <cell r="M29">
            <v>9335.63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南门片区</v>
          </cell>
          <cell r="I30" t="str">
            <v>陈冰雪</v>
          </cell>
          <cell r="J30">
            <v>411</v>
          </cell>
          <cell r="K30">
            <v>75.19</v>
          </cell>
          <cell r="L30">
            <v>30903.88</v>
          </cell>
          <cell r="M30">
            <v>10241.84</v>
          </cell>
        </row>
        <row r="31">
          <cell r="D31">
            <v>744</v>
          </cell>
          <cell r="E31" t="str">
            <v>四川太极武侯区科华街药店</v>
          </cell>
          <cell r="F31" t="str">
            <v/>
          </cell>
          <cell r="G31">
            <v>142</v>
          </cell>
          <cell r="H31" t="str">
            <v>旗舰片区</v>
          </cell>
          <cell r="I31" t="str">
            <v>谭勤娟</v>
          </cell>
          <cell r="J31">
            <v>272</v>
          </cell>
          <cell r="K31">
            <v>113.34</v>
          </cell>
          <cell r="L31">
            <v>30829.41</v>
          </cell>
          <cell r="M31">
            <v>7660.8</v>
          </cell>
        </row>
        <row r="32">
          <cell r="D32">
            <v>709</v>
          </cell>
          <cell r="E32" t="str">
            <v>四川太极新都区马超东路店</v>
          </cell>
          <cell r="F32" t="str">
            <v>否</v>
          </cell>
          <cell r="G32">
            <v>342</v>
          </cell>
          <cell r="H32" t="str">
            <v>东门片区</v>
          </cell>
          <cell r="I32" t="str">
            <v>毛静静</v>
          </cell>
          <cell r="J32">
            <v>265</v>
          </cell>
          <cell r="K32">
            <v>112.4</v>
          </cell>
          <cell r="L32">
            <v>29786.26</v>
          </cell>
          <cell r="M32">
            <v>8513.89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东门片区</v>
          </cell>
          <cell r="I33" t="str">
            <v>毛静静</v>
          </cell>
          <cell r="J33">
            <v>364</v>
          </cell>
          <cell r="K33">
            <v>81.64</v>
          </cell>
          <cell r="L33">
            <v>29715.47</v>
          </cell>
          <cell r="M33">
            <v>9306.36</v>
          </cell>
        </row>
        <row r="34">
          <cell r="D34">
            <v>746</v>
          </cell>
          <cell r="E34" t="str">
            <v>四川太极大邑县晋原镇内蒙古大道桃源药店</v>
          </cell>
          <cell r="F34" t="str">
            <v>否</v>
          </cell>
          <cell r="G34">
            <v>282</v>
          </cell>
          <cell r="H34" t="str">
            <v>城郊一片</v>
          </cell>
          <cell r="I34" t="str">
            <v>郑红艳 </v>
          </cell>
          <cell r="J34">
            <v>642</v>
          </cell>
          <cell r="K34">
            <v>45.92</v>
          </cell>
          <cell r="L34">
            <v>29478.69</v>
          </cell>
          <cell r="M34">
            <v>7765.45</v>
          </cell>
        </row>
        <row r="35">
          <cell r="D35">
            <v>54</v>
          </cell>
          <cell r="E35" t="str">
            <v>四川太极怀远店</v>
          </cell>
          <cell r="F35" t="str">
            <v>是</v>
          </cell>
          <cell r="G35">
            <v>341</v>
          </cell>
          <cell r="H35" t="str">
            <v>崇州片区</v>
          </cell>
          <cell r="I35" t="str">
            <v>胡建梅</v>
          </cell>
          <cell r="J35">
            <v>319</v>
          </cell>
          <cell r="K35">
            <v>90.67</v>
          </cell>
          <cell r="L35">
            <v>28925.02</v>
          </cell>
          <cell r="M35">
            <v>8367.77</v>
          </cell>
        </row>
        <row r="36">
          <cell r="D36">
            <v>359</v>
          </cell>
          <cell r="E36" t="str">
            <v>四川太极枣子巷药店</v>
          </cell>
          <cell r="F36" t="str">
            <v>否</v>
          </cell>
          <cell r="G36">
            <v>181</v>
          </cell>
          <cell r="H36" t="str">
            <v>西门片区</v>
          </cell>
          <cell r="I36" t="str">
            <v>刘琴英</v>
          </cell>
          <cell r="J36">
            <v>411</v>
          </cell>
          <cell r="K36">
            <v>69.24</v>
          </cell>
          <cell r="L36">
            <v>28458.45</v>
          </cell>
          <cell r="M36">
            <v>8837.75</v>
          </cell>
        </row>
        <row r="37">
          <cell r="D37">
            <v>373</v>
          </cell>
          <cell r="E37" t="str">
            <v>四川太极通盈街药店</v>
          </cell>
          <cell r="F37" t="str">
            <v>否</v>
          </cell>
          <cell r="G37">
            <v>342</v>
          </cell>
          <cell r="H37" t="str">
            <v>东门片区</v>
          </cell>
          <cell r="I37" t="str">
            <v>毛静静</v>
          </cell>
          <cell r="J37">
            <v>338</v>
          </cell>
          <cell r="K37">
            <v>83.44</v>
          </cell>
          <cell r="L37">
            <v>28201.53</v>
          </cell>
          <cell r="M37">
            <v>9571.6</v>
          </cell>
        </row>
        <row r="38">
          <cell r="D38">
            <v>107658</v>
          </cell>
          <cell r="E38" t="str">
            <v>四川太极新都区新都街道万和北路药店</v>
          </cell>
          <cell r="F38" t="str">
            <v/>
          </cell>
          <cell r="G38">
            <v>342</v>
          </cell>
          <cell r="H38" t="str">
            <v>东门片区</v>
          </cell>
          <cell r="I38" t="str">
            <v>毛静静</v>
          </cell>
          <cell r="J38">
            <v>431</v>
          </cell>
          <cell r="K38">
            <v>65.23</v>
          </cell>
          <cell r="L38">
            <v>28114.49</v>
          </cell>
          <cell r="M38">
            <v>7002.15</v>
          </cell>
        </row>
        <row r="39">
          <cell r="D39">
            <v>513</v>
          </cell>
          <cell r="E39" t="str">
            <v>四川太极武侯区顺和街店</v>
          </cell>
          <cell r="F39" t="str">
            <v>否</v>
          </cell>
          <cell r="G39">
            <v>181</v>
          </cell>
          <cell r="H39" t="str">
            <v>西门片区</v>
          </cell>
          <cell r="I39" t="str">
            <v>刘琴英</v>
          </cell>
          <cell r="J39">
            <v>327</v>
          </cell>
          <cell r="K39">
            <v>84.44</v>
          </cell>
          <cell r="L39">
            <v>27612.51</v>
          </cell>
          <cell r="M39">
            <v>8146.06</v>
          </cell>
        </row>
        <row r="40">
          <cell r="D40">
            <v>116919</v>
          </cell>
          <cell r="E40" t="str">
            <v>四川太极武侯区科华北路药店</v>
          </cell>
          <cell r="F40" t="str">
            <v/>
          </cell>
          <cell r="G40">
            <v>142</v>
          </cell>
          <cell r="H40" t="str">
            <v>旗舰片区</v>
          </cell>
          <cell r="I40" t="str">
            <v>谭勤娟</v>
          </cell>
          <cell r="J40">
            <v>331</v>
          </cell>
          <cell r="K40">
            <v>82.91</v>
          </cell>
          <cell r="L40">
            <v>27442.93</v>
          </cell>
          <cell r="M40">
            <v>8951.4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342</v>
          </cell>
          <cell r="H41" t="str">
            <v>东门片区</v>
          </cell>
          <cell r="I41" t="str">
            <v>毛静静</v>
          </cell>
          <cell r="J41">
            <v>272</v>
          </cell>
          <cell r="K41">
            <v>100.67</v>
          </cell>
          <cell r="L41">
            <v>27381.36</v>
          </cell>
          <cell r="M41">
            <v>9381.55</v>
          </cell>
        </row>
        <row r="42">
          <cell r="D42">
            <v>738</v>
          </cell>
          <cell r="E42" t="str">
            <v>四川太极都江堰市蒲阳路药店</v>
          </cell>
          <cell r="F42" t="str">
            <v>否</v>
          </cell>
          <cell r="G42">
            <v>282</v>
          </cell>
          <cell r="H42" t="str">
            <v>城郊一片</v>
          </cell>
          <cell r="I42" t="str">
            <v>郑红艳 </v>
          </cell>
          <cell r="J42">
            <v>494</v>
          </cell>
          <cell r="K42">
            <v>55.23</v>
          </cell>
          <cell r="L42">
            <v>27285</v>
          </cell>
          <cell r="M42">
            <v>7065.96</v>
          </cell>
        </row>
        <row r="43">
          <cell r="D43">
            <v>111219</v>
          </cell>
          <cell r="E43" t="str">
            <v>四川太极金牛区花照壁药店</v>
          </cell>
          <cell r="F43" t="str">
            <v/>
          </cell>
          <cell r="G43">
            <v>181</v>
          </cell>
          <cell r="H43" t="str">
            <v>西门片区</v>
          </cell>
          <cell r="I43" t="str">
            <v>刘琴英</v>
          </cell>
          <cell r="J43">
            <v>342</v>
          </cell>
          <cell r="K43">
            <v>77.97</v>
          </cell>
          <cell r="L43">
            <v>26665.54</v>
          </cell>
          <cell r="M43">
            <v>8522.95</v>
          </cell>
        </row>
        <row r="44">
          <cell r="D44">
            <v>105910</v>
          </cell>
          <cell r="E44" t="str">
            <v>四川太极高新区紫薇东路药店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313</v>
          </cell>
          <cell r="K44">
            <v>84.83</v>
          </cell>
          <cell r="L44">
            <v>26551.84</v>
          </cell>
          <cell r="M44">
            <v>7662.43</v>
          </cell>
        </row>
        <row r="45">
          <cell r="D45">
            <v>572</v>
          </cell>
          <cell r="E45" t="str">
            <v>四川太极郫县郫筒镇东大街药店</v>
          </cell>
          <cell r="F45" t="str">
            <v>否</v>
          </cell>
          <cell r="G45">
            <v>181</v>
          </cell>
          <cell r="H45" t="str">
            <v>西门片区</v>
          </cell>
          <cell r="I45" t="str">
            <v>刘琴英</v>
          </cell>
          <cell r="J45">
            <v>306</v>
          </cell>
          <cell r="K45">
            <v>86.38</v>
          </cell>
          <cell r="L45">
            <v>26433.46</v>
          </cell>
          <cell r="M45">
            <v>8112.16</v>
          </cell>
        </row>
        <row r="46">
          <cell r="D46">
            <v>585</v>
          </cell>
          <cell r="E46" t="str">
            <v>四川太极成华区羊子山西路药店（兴元华盛）</v>
          </cell>
          <cell r="F46" t="str">
            <v>否</v>
          </cell>
          <cell r="G46">
            <v>342</v>
          </cell>
          <cell r="H46" t="str">
            <v>东门片区</v>
          </cell>
          <cell r="I46" t="str">
            <v>毛静静</v>
          </cell>
          <cell r="J46">
            <v>338</v>
          </cell>
          <cell r="K46">
            <v>77.84</v>
          </cell>
          <cell r="L46">
            <v>26309.46</v>
          </cell>
          <cell r="M46">
            <v>8306.68</v>
          </cell>
        </row>
        <row r="47">
          <cell r="D47">
            <v>117184</v>
          </cell>
          <cell r="E47" t="str">
            <v>四川太极锦江区静沙南路药店</v>
          </cell>
          <cell r="F47" t="str">
            <v/>
          </cell>
          <cell r="G47">
            <v>342</v>
          </cell>
          <cell r="H47" t="str">
            <v>东门片区</v>
          </cell>
          <cell r="I47" t="str">
            <v>毛静静</v>
          </cell>
          <cell r="J47">
            <v>334</v>
          </cell>
          <cell r="K47">
            <v>78.76</v>
          </cell>
          <cell r="L47">
            <v>26305.57</v>
          </cell>
          <cell r="M47">
            <v>8659.03</v>
          </cell>
        </row>
        <row r="48">
          <cell r="D48">
            <v>108656</v>
          </cell>
          <cell r="E48" t="str">
            <v>四川太极新津县五津镇五津西路二药房</v>
          </cell>
          <cell r="F48" t="str">
            <v/>
          </cell>
          <cell r="G48">
            <v>281</v>
          </cell>
          <cell r="H48" t="str">
            <v>新津片</v>
          </cell>
          <cell r="I48" t="str">
            <v>王燕丽</v>
          </cell>
          <cell r="J48">
            <v>216</v>
          </cell>
          <cell r="K48">
            <v>117.88</v>
          </cell>
          <cell r="L48">
            <v>25462.59</v>
          </cell>
          <cell r="M48">
            <v>6002.29</v>
          </cell>
        </row>
        <row r="49">
          <cell r="D49">
            <v>712</v>
          </cell>
          <cell r="E49" t="str">
            <v>四川太极成华区华泰路药店</v>
          </cell>
          <cell r="F49" t="str">
            <v>否</v>
          </cell>
          <cell r="G49">
            <v>342</v>
          </cell>
          <cell r="H49" t="str">
            <v>东门片区</v>
          </cell>
          <cell r="I49" t="str">
            <v>毛静静</v>
          </cell>
          <cell r="J49">
            <v>453</v>
          </cell>
          <cell r="K49">
            <v>56.08</v>
          </cell>
          <cell r="L49">
            <v>25404.14</v>
          </cell>
          <cell r="M49">
            <v>9279.04</v>
          </cell>
        </row>
        <row r="50">
          <cell r="D50">
            <v>104428</v>
          </cell>
          <cell r="E50" t="str">
            <v>四川太极崇州市崇阳镇永康东路药店 </v>
          </cell>
          <cell r="F50" t="str">
            <v/>
          </cell>
          <cell r="G50">
            <v>341</v>
          </cell>
          <cell r="H50" t="str">
            <v>崇州片区</v>
          </cell>
          <cell r="I50" t="str">
            <v>胡建梅</v>
          </cell>
          <cell r="J50">
            <v>338</v>
          </cell>
          <cell r="K50">
            <v>73.23</v>
          </cell>
          <cell r="L50">
            <v>24753.26</v>
          </cell>
          <cell r="M50">
            <v>7837.54</v>
          </cell>
        </row>
        <row r="51">
          <cell r="D51">
            <v>517</v>
          </cell>
          <cell r="E51" t="str">
            <v>四川太极青羊区北东街店</v>
          </cell>
          <cell r="F51" t="str">
            <v>否</v>
          </cell>
          <cell r="G51">
            <v>181</v>
          </cell>
          <cell r="H51" t="str">
            <v>西门片区</v>
          </cell>
          <cell r="I51" t="str">
            <v>刘琴英</v>
          </cell>
          <cell r="J51">
            <v>290</v>
          </cell>
          <cell r="K51">
            <v>85.05</v>
          </cell>
          <cell r="L51">
            <v>24663.36</v>
          </cell>
          <cell r="M51">
            <v>7841.91</v>
          </cell>
        </row>
        <row r="52">
          <cell r="D52">
            <v>379</v>
          </cell>
          <cell r="E52" t="str">
            <v>四川太极土龙路药店</v>
          </cell>
          <cell r="F52" t="str">
            <v>否</v>
          </cell>
          <cell r="G52">
            <v>181</v>
          </cell>
          <cell r="H52" t="str">
            <v>西门片区</v>
          </cell>
          <cell r="I52" t="str">
            <v>刘琴英</v>
          </cell>
          <cell r="J52">
            <v>343</v>
          </cell>
          <cell r="K52">
            <v>70.58</v>
          </cell>
          <cell r="L52">
            <v>24207.44</v>
          </cell>
          <cell r="M52">
            <v>5901.2</v>
          </cell>
        </row>
        <row r="53">
          <cell r="D53">
            <v>111400</v>
          </cell>
          <cell r="E53" t="str">
            <v>四川太极邛崃市文君街道杏林路药店</v>
          </cell>
          <cell r="F53" t="str">
            <v/>
          </cell>
          <cell r="G53">
            <v>282</v>
          </cell>
          <cell r="H53" t="str">
            <v>城郊一片</v>
          </cell>
          <cell r="I53" t="str">
            <v>郑红艳 </v>
          </cell>
          <cell r="J53">
            <v>261</v>
          </cell>
          <cell r="K53">
            <v>91.67</v>
          </cell>
          <cell r="L53">
            <v>23926.31</v>
          </cell>
          <cell r="M53">
            <v>6189.02</v>
          </cell>
        </row>
        <row r="54">
          <cell r="D54">
            <v>103639</v>
          </cell>
          <cell r="E54" t="str">
            <v>四川太极成华区金马河路药店</v>
          </cell>
          <cell r="F54" t="str">
            <v/>
          </cell>
          <cell r="G54">
            <v>232</v>
          </cell>
          <cell r="H54" t="str">
            <v>南门片区</v>
          </cell>
          <cell r="I54" t="str">
            <v>陈冰雪</v>
          </cell>
          <cell r="J54">
            <v>337</v>
          </cell>
          <cell r="K54">
            <v>70.17</v>
          </cell>
          <cell r="L54">
            <v>23646.56</v>
          </cell>
          <cell r="M54">
            <v>7379.95</v>
          </cell>
        </row>
        <row r="55">
          <cell r="D55">
            <v>114069</v>
          </cell>
          <cell r="E55" t="str">
            <v>四川太极大药房连锁有限公司成都高新区天久南巷药店</v>
          </cell>
          <cell r="F55" t="str">
            <v/>
          </cell>
          <cell r="G55">
            <v>232</v>
          </cell>
          <cell r="H55" t="str">
            <v>南门片区</v>
          </cell>
          <cell r="I55" t="str">
            <v>陈冰雪</v>
          </cell>
          <cell r="J55">
            <v>414</v>
          </cell>
          <cell r="K55">
            <v>56.96</v>
          </cell>
          <cell r="L55">
            <v>23582.12</v>
          </cell>
          <cell r="M55">
            <v>6843.86</v>
          </cell>
        </row>
        <row r="56">
          <cell r="D56">
            <v>101453</v>
          </cell>
          <cell r="E56" t="str">
            <v>四川太极温江区公平街道江安路药店</v>
          </cell>
          <cell r="F56" t="str">
            <v/>
          </cell>
          <cell r="G56">
            <v>232</v>
          </cell>
          <cell r="H56" t="str">
            <v>南门片区</v>
          </cell>
          <cell r="I56" t="str">
            <v>陈冰雪</v>
          </cell>
          <cell r="J56">
            <v>320</v>
          </cell>
          <cell r="K56">
            <v>73.41</v>
          </cell>
          <cell r="L56">
            <v>23492.07</v>
          </cell>
          <cell r="M56">
            <v>7653.6</v>
          </cell>
        </row>
        <row r="57">
          <cell r="D57">
            <v>114844</v>
          </cell>
          <cell r="E57" t="str">
            <v>四川太极成华区培华东路药店</v>
          </cell>
          <cell r="F57" t="str">
            <v/>
          </cell>
          <cell r="G57">
            <v>342</v>
          </cell>
          <cell r="H57" t="str">
            <v>东门片区</v>
          </cell>
          <cell r="I57" t="str">
            <v>毛静静</v>
          </cell>
          <cell r="J57">
            <v>198</v>
          </cell>
          <cell r="K57">
            <v>117.26</v>
          </cell>
          <cell r="L57">
            <v>23217.09</v>
          </cell>
          <cell r="M57">
            <v>5903.95</v>
          </cell>
        </row>
        <row r="58">
          <cell r="D58">
            <v>587</v>
          </cell>
          <cell r="E58" t="str">
            <v>四川太极都江堰景中路店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郑红艳 </v>
          </cell>
          <cell r="J58">
            <v>307</v>
          </cell>
          <cell r="K58">
            <v>73.96</v>
          </cell>
          <cell r="L58">
            <v>22705.5</v>
          </cell>
          <cell r="M58">
            <v>7811.85</v>
          </cell>
        </row>
        <row r="59">
          <cell r="D59">
            <v>387</v>
          </cell>
          <cell r="E59" t="str">
            <v>四川太极新乐中街药店</v>
          </cell>
          <cell r="F59" t="str">
            <v>否</v>
          </cell>
          <cell r="G59">
            <v>232</v>
          </cell>
          <cell r="H59" t="str">
            <v>南门片区</v>
          </cell>
          <cell r="I59" t="str">
            <v>陈冰雪</v>
          </cell>
          <cell r="J59">
            <v>316</v>
          </cell>
          <cell r="K59">
            <v>71.71</v>
          </cell>
          <cell r="L59">
            <v>22661.18</v>
          </cell>
          <cell r="M59">
            <v>8320.28</v>
          </cell>
        </row>
        <row r="60">
          <cell r="D60">
            <v>598</v>
          </cell>
          <cell r="E60" t="str">
            <v>四川太极锦江区水杉街药店</v>
          </cell>
          <cell r="F60" t="str">
            <v>否</v>
          </cell>
          <cell r="G60">
            <v>342</v>
          </cell>
          <cell r="H60" t="str">
            <v>东门片区</v>
          </cell>
          <cell r="I60" t="str">
            <v>毛静静</v>
          </cell>
          <cell r="J60">
            <v>326</v>
          </cell>
          <cell r="K60">
            <v>69.41</v>
          </cell>
          <cell r="L60">
            <v>22627.27</v>
          </cell>
          <cell r="M60">
            <v>8155.08</v>
          </cell>
        </row>
        <row r="61">
          <cell r="D61">
            <v>113833</v>
          </cell>
          <cell r="E61" t="str">
            <v>四川太极青羊区光华西一路药店</v>
          </cell>
          <cell r="F61" t="str">
            <v/>
          </cell>
          <cell r="G61">
            <v>232</v>
          </cell>
          <cell r="H61" t="str">
            <v>南门片区</v>
          </cell>
          <cell r="I61" t="str">
            <v>陈冰雪</v>
          </cell>
          <cell r="J61">
            <v>279</v>
          </cell>
          <cell r="K61">
            <v>79.47</v>
          </cell>
          <cell r="L61">
            <v>22173.37</v>
          </cell>
          <cell r="M61">
            <v>7117.72</v>
          </cell>
        </row>
        <row r="62">
          <cell r="D62">
            <v>106399</v>
          </cell>
          <cell r="E62" t="str">
            <v>四川太极青羊区蜀辉路药店</v>
          </cell>
          <cell r="F62" t="str">
            <v/>
          </cell>
          <cell r="G62">
            <v>232</v>
          </cell>
          <cell r="H62" t="str">
            <v>南门片区</v>
          </cell>
          <cell r="I62" t="str">
            <v>陈冰雪</v>
          </cell>
          <cell r="J62">
            <v>281</v>
          </cell>
          <cell r="K62">
            <v>78.67</v>
          </cell>
          <cell r="L62">
            <v>22105.86</v>
          </cell>
          <cell r="M62">
            <v>6996.35</v>
          </cell>
        </row>
        <row r="63">
          <cell r="D63">
            <v>114622</v>
          </cell>
          <cell r="E63" t="str">
            <v>四川太极成华区东昌路一药店</v>
          </cell>
          <cell r="F63" t="str">
            <v/>
          </cell>
          <cell r="G63">
            <v>342</v>
          </cell>
          <cell r="H63" t="str">
            <v>东门片区</v>
          </cell>
          <cell r="I63" t="str">
            <v>毛静静</v>
          </cell>
          <cell r="J63">
            <v>347</v>
          </cell>
          <cell r="K63">
            <v>63.67</v>
          </cell>
          <cell r="L63">
            <v>22092.67</v>
          </cell>
          <cell r="M63">
            <v>8609.25</v>
          </cell>
        </row>
        <row r="64">
          <cell r="D64">
            <v>511</v>
          </cell>
          <cell r="E64" t="str">
            <v>四川太极成华杉板桥南一路店</v>
          </cell>
          <cell r="F64" t="str">
            <v>否</v>
          </cell>
          <cell r="G64">
            <v>342</v>
          </cell>
          <cell r="H64" t="str">
            <v>东门片区</v>
          </cell>
          <cell r="I64" t="str">
            <v>毛静静</v>
          </cell>
          <cell r="J64">
            <v>288</v>
          </cell>
          <cell r="K64">
            <v>74.77</v>
          </cell>
          <cell r="L64">
            <v>21532.38</v>
          </cell>
          <cell r="M64">
            <v>7596.85</v>
          </cell>
        </row>
        <row r="65">
          <cell r="D65">
            <v>107728</v>
          </cell>
          <cell r="E65" t="str">
            <v>四川太极大邑县晋原镇北街药店</v>
          </cell>
          <cell r="F65" t="str">
            <v/>
          </cell>
          <cell r="G65">
            <v>282</v>
          </cell>
          <cell r="H65" t="str">
            <v>城郊一片</v>
          </cell>
          <cell r="I65" t="str">
            <v>郑红艳 </v>
          </cell>
          <cell r="J65">
            <v>225</v>
          </cell>
          <cell r="K65">
            <v>94</v>
          </cell>
          <cell r="L65">
            <v>21149.86</v>
          </cell>
          <cell r="M65">
            <v>5649.61</v>
          </cell>
        </row>
        <row r="66">
          <cell r="D66">
            <v>102934</v>
          </cell>
          <cell r="E66" t="str">
            <v>四川太极金牛区银河北街药店</v>
          </cell>
          <cell r="F66" t="str">
            <v/>
          </cell>
          <cell r="G66">
            <v>181</v>
          </cell>
          <cell r="H66" t="str">
            <v>西门片区</v>
          </cell>
          <cell r="I66" t="str">
            <v>刘琴英</v>
          </cell>
          <cell r="J66">
            <v>263</v>
          </cell>
          <cell r="K66">
            <v>80.32</v>
          </cell>
          <cell r="L66">
            <v>21122.97</v>
          </cell>
          <cell r="M66">
            <v>6425.99</v>
          </cell>
        </row>
        <row r="67">
          <cell r="D67">
            <v>515</v>
          </cell>
          <cell r="E67" t="str">
            <v>四川太极成华区崔家店路药店</v>
          </cell>
          <cell r="F67" t="str">
            <v>否</v>
          </cell>
          <cell r="G67">
            <v>342</v>
          </cell>
          <cell r="H67" t="str">
            <v>东门片区</v>
          </cell>
          <cell r="I67" t="str">
            <v>毛静静</v>
          </cell>
          <cell r="J67">
            <v>299</v>
          </cell>
          <cell r="K67">
            <v>69.18</v>
          </cell>
          <cell r="L67">
            <v>20683.59</v>
          </cell>
          <cell r="M67">
            <v>4865.42</v>
          </cell>
        </row>
        <row r="68">
          <cell r="D68">
            <v>114286</v>
          </cell>
          <cell r="E68" t="str">
            <v>四川太极青羊区光华北五路药店</v>
          </cell>
          <cell r="F68" t="str">
            <v/>
          </cell>
          <cell r="G68">
            <v>232</v>
          </cell>
          <cell r="H68" t="str">
            <v>南门片区</v>
          </cell>
          <cell r="I68" t="str">
            <v>陈冰雪</v>
          </cell>
          <cell r="J68">
            <v>277</v>
          </cell>
          <cell r="K68">
            <v>73.99</v>
          </cell>
          <cell r="L68">
            <v>20494.36</v>
          </cell>
          <cell r="M68">
            <v>6381.93</v>
          </cell>
        </row>
        <row r="69">
          <cell r="D69">
            <v>724</v>
          </cell>
          <cell r="E69" t="str">
            <v>四川太极锦江区观音桥街药店</v>
          </cell>
          <cell r="F69" t="str">
            <v>否</v>
          </cell>
          <cell r="G69">
            <v>342</v>
          </cell>
          <cell r="H69" t="str">
            <v>东门片区</v>
          </cell>
          <cell r="I69" t="str">
            <v>毛静静</v>
          </cell>
          <cell r="J69">
            <v>363</v>
          </cell>
          <cell r="K69">
            <v>56.24</v>
          </cell>
          <cell r="L69">
            <v>20416.57</v>
          </cell>
          <cell r="M69">
            <v>7120.09</v>
          </cell>
        </row>
        <row r="70">
          <cell r="D70">
            <v>122906</v>
          </cell>
          <cell r="E70" t="str">
            <v>四川太极新都区斑竹园街道医贸大道药店</v>
          </cell>
          <cell r="F70" t="str">
            <v/>
          </cell>
          <cell r="G70">
            <v>342</v>
          </cell>
          <cell r="H70" t="str">
            <v>东门片区</v>
          </cell>
          <cell r="I70" t="str">
            <v>毛静静</v>
          </cell>
          <cell r="J70">
            <v>235</v>
          </cell>
          <cell r="K70">
            <v>86.84</v>
          </cell>
          <cell r="L70">
            <v>20408.37</v>
          </cell>
          <cell r="M70">
            <v>7023.69</v>
          </cell>
        </row>
        <row r="71">
          <cell r="D71">
            <v>102565</v>
          </cell>
          <cell r="E71" t="str">
            <v>四川太极武侯区佳灵路药店</v>
          </cell>
          <cell r="F71" t="str">
            <v/>
          </cell>
          <cell r="G71">
            <v>181</v>
          </cell>
          <cell r="H71" t="str">
            <v>西门片区</v>
          </cell>
          <cell r="I71" t="str">
            <v>刘琴英</v>
          </cell>
          <cell r="J71">
            <v>457</v>
          </cell>
          <cell r="K71">
            <v>44.14</v>
          </cell>
          <cell r="L71">
            <v>20173.51</v>
          </cell>
          <cell r="M71">
            <v>6897.81</v>
          </cell>
        </row>
        <row r="72">
          <cell r="D72">
            <v>717</v>
          </cell>
          <cell r="E72" t="str">
            <v>四川太极大邑县晋原镇通达东路五段药店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郑红艳 </v>
          </cell>
          <cell r="J72">
            <v>261</v>
          </cell>
          <cell r="K72">
            <v>72.81</v>
          </cell>
          <cell r="L72">
            <v>19002.93</v>
          </cell>
          <cell r="M72">
            <v>5713.26</v>
          </cell>
        </row>
        <row r="73">
          <cell r="D73">
            <v>119263</v>
          </cell>
          <cell r="E73" t="str">
            <v>四川太极青羊区蜀源路药店</v>
          </cell>
          <cell r="F73" t="str">
            <v/>
          </cell>
          <cell r="G73">
            <v>232</v>
          </cell>
          <cell r="H73" t="str">
            <v>南门片区</v>
          </cell>
          <cell r="I73" t="str">
            <v>陈冰雪</v>
          </cell>
          <cell r="J73">
            <v>230</v>
          </cell>
          <cell r="K73">
            <v>80.41</v>
          </cell>
          <cell r="L73">
            <v>18494.9</v>
          </cell>
          <cell r="M73">
            <v>6583.33</v>
          </cell>
        </row>
        <row r="74">
          <cell r="D74">
            <v>706</v>
          </cell>
          <cell r="E74" t="str">
            <v>四川太极都江堰幸福镇翔凤路药店</v>
          </cell>
          <cell r="F74" t="str">
            <v>否</v>
          </cell>
          <cell r="G74">
            <v>282</v>
          </cell>
          <cell r="H74" t="str">
            <v>城郊一片</v>
          </cell>
          <cell r="I74" t="str">
            <v>郑红艳 </v>
          </cell>
          <cell r="J74">
            <v>227</v>
          </cell>
          <cell r="K74">
            <v>80.42</v>
          </cell>
          <cell r="L74">
            <v>18255.78</v>
          </cell>
          <cell r="M74">
            <v>6320.04</v>
          </cell>
        </row>
        <row r="75">
          <cell r="D75">
            <v>308</v>
          </cell>
          <cell r="E75" t="str">
            <v>四川太极红星店</v>
          </cell>
          <cell r="F75" t="str">
            <v>是</v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178</v>
          </cell>
          <cell r="K75">
            <v>99.97</v>
          </cell>
          <cell r="L75">
            <v>17794.32</v>
          </cell>
          <cell r="M75">
            <v>5757.65</v>
          </cell>
        </row>
        <row r="76">
          <cell r="D76">
            <v>106865</v>
          </cell>
          <cell r="E76" t="str">
            <v>四川太极武侯区丝竹路药店</v>
          </cell>
          <cell r="F76" t="str">
            <v/>
          </cell>
          <cell r="G76">
            <v>142</v>
          </cell>
          <cell r="H76" t="str">
            <v>旗舰片区</v>
          </cell>
          <cell r="I76" t="str">
            <v>谭勤娟</v>
          </cell>
          <cell r="J76">
            <v>195</v>
          </cell>
          <cell r="K76">
            <v>91.2</v>
          </cell>
          <cell r="L76">
            <v>17783.17</v>
          </cell>
          <cell r="M76">
            <v>4917.85</v>
          </cell>
        </row>
        <row r="77">
          <cell r="D77">
            <v>116482</v>
          </cell>
          <cell r="E77" t="str">
            <v>四川太极锦江区宏济中路药店</v>
          </cell>
          <cell r="F77" t="str">
            <v/>
          </cell>
          <cell r="G77">
            <v>142</v>
          </cell>
          <cell r="H77" t="str">
            <v>旗舰片区</v>
          </cell>
          <cell r="I77" t="str">
            <v>谭勤娟</v>
          </cell>
          <cell r="J77">
            <v>238</v>
          </cell>
          <cell r="K77">
            <v>73.88</v>
          </cell>
          <cell r="L77">
            <v>17582.96</v>
          </cell>
          <cell r="M77">
            <v>4287.01</v>
          </cell>
        </row>
        <row r="78">
          <cell r="D78">
            <v>105751</v>
          </cell>
          <cell r="E78" t="str">
            <v>四川太极高新区新下街药店</v>
          </cell>
          <cell r="F78" t="str">
            <v/>
          </cell>
          <cell r="G78">
            <v>232</v>
          </cell>
          <cell r="H78" t="str">
            <v>南门片区</v>
          </cell>
          <cell r="I78" t="str">
            <v>陈冰雪</v>
          </cell>
          <cell r="J78">
            <v>283</v>
          </cell>
          <cell r="K78">
            <v>61.14</v>
          </cell>
          <cell r="L78">
            <v>17301.6</v>
          </cell>
          <cell r="M78">
            <v>4816.65</v>
          </cell>
        </row>
        <row r="79">
          <cell r="D79">
            <v>737</v>
          </cell>
          <cell r="E79" t="str">
            <v>四川太极高新区大源北街药店</v>
          </cell>
          <cell r="F79" t="str">
            <v>否</v>
          </cell>
          <cell r="G79">
            <v>232</v>
          </cell>
          <cell r="H79" t="str">
            <v>南门片区</v>
          </cell>
          <cell r="I79" t="str">
            <v>陈冰雪</v>
          </cell>
          <cell r="J79">
            <v>271</v>
          </cell>
          <cell r="K79">
            <v>63.81</v>
          </cell>
          <cell r="L79">
            <v>17292.29</v>
          </cell>
          <cell r="M79">
            <v>6000.51</v>
          </cell>
        </row>
        <row r="80">
          <cell r="D80">
            <v>114848</v>
          </cell>
          <cell r="E80" t="str">
            <v>四川太极大药房连锁有限公司成都高新区吉瑞三路二药房</v>
          </cell>
          <cell r="F80" t="str">
            <v/>
          </cell>
          <cell r="G80">
            <v>232</v>
          </cell>
          <cell r="H80" t="str">
            <v>南门片区</v>
          </cell>
          <cell r="I80" t="str">
            <v>陈冰雪</v>
          </cell>
          <cell r="J80">
            <v>297</v>
          </cell>
          <cell r="K80">
            <v>57.7</v>
          </cell>
          <cell r="L80">
            <v>17135.88</v>
          </cell>
          <cell r="M80">
            <v>5327.59</v>
          </cell>
        </row>
        <row r="81">
          <cell r="D81">
            <v>740</v>
          </cell>
          <cell r="E81" t="str">
            <v>四川太极成华区华康路药店</v>
          </cell>
          <cell r="F81" t="str">
            <v/>
          </cell>
          <cell r="G81">
            <v>342</v>
          </cell>
          <cell r="H81" t="str">
            <v>东门片区</v>
          </cell>
          <cell r="I81" t="str">
            <v>毛静静</v>
          </cell>
          <cell r="J81">
            <v>234</v>
          </cell>
          <cell r="K81">
            <v>72.41</v>
          </cell>
          <cell r="L81">
            <v>16944.77</v>
          </cell>
          <cell r="M81">
            <v>5869.01</v>
          </cell>
        </row>
        <row r="82">
          <cell r="D82">
            <v>367</v>
          </cell>
          <cell r="E82" t="str">
            <v>四川太极金带街药店</v>
          </cell>
          <cell r="F82" t="str">
            <v>否</v>
          </cell>
          <cell r="G82">
            <v>341</v>
          </cell>
          <cell r="H82" t="str">
            <v>崇州片区</v>
          </cell>
          <cell r="I82" t="str">
            <v>胡建梅</v>
          </cell>
          <cell r="J82">
            <v>276</v>
          </cell>
          <cell r="K82">
            <v>60.91</v>
          </cell>
          <cell r="L82">
            <v>16810.35</v>
          </cell>
          <cell r="M82">
            <v>5000.51</v>
          </cell>
        </row>
        <row r="83">
          <cell r="D83">
            <v>297863</v>
          </cell>
          <cell r="E83" t="str">
            <v>四川太极大药房连锁有限公司锦江区大田坎街药店</v>
          </cell>
          <cell r="F83" t="str">
            <v/>
          </cell>
          <cell r="G83">
            <v>342</v>
          </cell>
          <cell r="H83" t="str">
            <v>东门片区</v>
          </cell>
          <cell r="I83" t="str">
            <v>毛静静</v>
          </cell>
          <cell r="J83">
            <v>294</v>
          </cell>
          <cell r="K83">
            <v>57.08</v>
          </cell>
          <cell r="L83">
            <v>16782.1</v>
          </cell>
          <cell r="M83">
            <v>6485.63</v>
          </cell>
        </row>
        <row r="84">
          <cell r="D84">
            <v>745</v>
          </cell>
          <cell r="E84" t="str">
            <v>四川太极金牛区金沙路药店</v>
          </cell>
          <cell r="F84" t="str">
            <v/>
          </cell>
          <cell r="G84">
            <v>181</v>
          </cell>
          <cell r="H84" t="str">
            <v>西门片区</v>
          </cell>
          <cell r="I84" t="str">
            <v>刘琴英</v>
          </cell>
          <cell r="J84">
            <v>286</v>
          </cell>
          <cell r="K84">
            <v>58.02</v>
          </cell>
          <cell r="L84">
            <v>16592.48</v>
          </cell>
          <cell r="M84">
            <v>5261.98</v>
          </cell>
        </row>
        <row r="85">
          <cell r="D85">
            <v>743</v>
          </cell>
          <cell r="E85" t="str">
            <v>四川太极成华区万宇路药店</v>
          </cell>
          <cell r="F85" t="str">
            <v/>
          </cell>
          <cell r="G85">
            <v>232</v>
          </cell>
          <cell r="H85" t="str">
            <v>南门片区</v>
          </cell>
          <cell r="I85" t="str">
            <v>陈冰雪</v>
          </cell>
          <cell r="J85">
            <v>263</v>
          </cell>
          <cell r="K85">
            <v>62.03</v>
          </cell>
          <cell r="L85">
            <v>16315.1</v>
          </cell>
          <cell r="M85">
            <v>4776.27</v>
          </cell>
        </row>
        <row r="86">
          <cell r="D86">
            <v>102567</v>
          </cell>
          <cell r="E86" t="str">
            <v>四川太极新津县五津镇武阳西路药店</v>
          </cell>
          <cell r="F86" t="str">
            <v/>
          </cell>
          <cell r="G86">
            <v>281</v>
          </cell>
          <cell r="H86" t="str">
            <v>新津片</v>
          </cell>
          <cell r="I86" t="str">
            <v>王燕丽</v>
          </cell>
          <cell r="J86">
            <v>159</v>
          </cell>
          <cell r="K86">
            <v>102.48</v>
          </cell>
          <cell r="L86">
            <v>16293.6</v>
          </cell>
          <cell r="M86">
            <v>4666.41</v>
          </cell>
        </row>
        <row r="87">
          <cell r="D87">
            <v>713</v>
          </cell>
          <cell r="E87" t="str">
            <v>四川太极都江堰聚源镇药店</v>
          </cell>
          <cell r="F87" t="str">
            <v>否</v>
          </cell>
          <cell r="G87">
            <v>282</v>
          </cell>
          <cell r="H87" t="str">
            <v>城郊一片</v>
          </cell>
          <cell r="I87" t="str">
            <v>郑红艳 </v>
          </cell>
          <cell r="J87">
            <v>139</v>
          </cell>
          <cell r="K87">
            <v>115.79</v>
          </cell>
          <cell r="L87">
            <v>16095.38</v>
          </cell>
          <cell r="M87">
            <v>4905.72</v>
          </cell>
        </row>
        <row r="88">
          <cell r="D88">
            <v>108277</v>
          </cell>
          <cell r="E88" t="str">
            <v>四川太极金牛区银沙路药店</v>
          </cell>
          <cell r="F88" t="str">
            <v/>
          </cell>
          <cell r="G88">
            <v>181</v>
          </cell>
          <cell r="H88" t="str">
            <v>西门片区</v>
          </cell>
          <cell r="I88" t="str">
            <v>刘琴英</v>
          </cell>
          <cell r="J88">
            <v>271</v>
          </cell>
          <cell r="K88">
            <v>58.49</v>
          </cell>
          <cell r="L88">
            <v>15851.93</v>
          </cell>
          <cell r="M88">
            <v>5412.92</v>
          </cell>
        </row>
        <row r="89">
          <cell r="D89">
            <v>723</v>
          </cell>
          <cell r="E89" t="str">
            <v>四川太极锦江区柳翠路药店</v>
          </cell>
          <cell r="F89" t="str">
            <v>否</v>
          </cell>
          <cell r="G89">
            <v>232</v>
          </cell>
          <cell r="H89" t="str">
            <v>南门片区</v>
          </cell>
          <cell r="I89" t="str">
            <v>陈冰雪</v>
          </cell>
          <cell r="J89">
            <v>244</v>
          </cell>
          <cell r="K89">
            <v>64.66</v>
          </cell>
          <cell r="L89">
            <v>15776.24</v>
          </cell>
          <cell r="M89">
            <v>5281.58</v>
          </cell>
        </row>
        <row r="90">
          <cell r="D90">
            <v>113299</v>
          </cell>
          <cell r="E90" t="str">
            <v>四川太极武侯区倪家桥路药店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245</v>
          </cell>
          <cell r="K90">
            <v>63.67</v>
          </cell>
          <cell r="L90">
            <v>15598.97</v>
          </cell>
          <cell r="M90">
            <v>4339.46</v>
          </cell>
        </row>
        <row r="91">
          <cell r="D91">
            <v>720</v>
          </cell>
          <cell r="E91" t="str">
            <v>四川太极大邑县新场镇文昌街药店</v>
          </cell>
          <cell r="F91" t="str">
            <v>否</v>
          </cell>
          <cell r="G91">
            <v>282</v>
          </cell>
          <cell r="H91" t="str">
            <v>城郊一片</v>
          </cell>
          <cell r="I91" t="str">
            <v>郑红艳 </v>
          </cell>
          <cell r="J91">
            <v>137</v>
          </cell>
          <cell r="K91">
            <v>112.6</v>
          </cell>
          <cell r="L91">
            <v>15426.12</v>
          </cell>
          <cell r="M91">
            <v>3874.37</v>
          </cell>
        </row>
        <row r="92">
          <cell r="D92">
            <v>748</v>
          </cell>
          <cell r="E92" t="str">
            <v>四川太极大邑县晋原镇东街药店</v>
          </cell>
          <cell r="F92" t="str">
            <v/>
          </cell>
          <cell r="G92">
            <v>282</v>
          </cell>
          <cell r="H92" t="str">
            <v>城郊一片</v>
          </cell>
          <cell r="I92" t="str">
            <v>郑红艳 </v>
          </cell>
          <cell r="J92">
            <v>225</v>
          </cell>
          <cell r="K92">
            <v>67.76</v>
          </cell>
          <cell r="L92">
            <v>15244.94</v>
          </cell>
          <cell r="M92">
            <v>4474.04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郑红艳 </v>
          </cell>
          <cell r="J93">
            <v>245</v>
          </cell>
          <cell r="K93">
            <v>61.91</v>
          </cell>
          <cell r="L93">
            <v>15167.99</v>
          </cell>
          <cell r="M93">
            <v>4935.52</v>
          </cell>
        </row>
        <row r="94">
          <cell r="D94">
            <v>118951</v>
          </cell>
          <cell r="E94" t="str">
            <v>四川太极青羊区金祥路药店</v>
          </cell>
          <cell r="F94" t="str">
            <v/>
          </cell>
          <cell r="G94">
            <v>232</v>
          </cell>
          <cell r="H94" t="str">
            <v>南门片区</v>
          </cell>
          <cell r="I94" t="str">
            <v>陈冰雪</v>
          </cell>
          <cell r="J94">
            <v>257</v>
          </cell>
          <cell r="K94">
            <v>58.68</v>
          </cell>
          <cell r="L94">
            <v>15079.55</v>
          </cell>
          <cell r="M94">
            <v>5259.67</v>
          </cell>
        </row>
        <row r="95">
          <cell r="D95">
            <v>104533</v>
          </cell>
          <cell r="E95" t="str">
            <v>四川太极大邑县晋原镇潘家街药店</v>
          </cell>
          <cell r="F95" t="str">
            <v/>
          </cell>
          <cell r="G95">
            <v>282</v>
          </cell>
          <cell r="H95" t="str">
            <v>城郊一片</v>
          </cell>
          <cell r="I95" t="str">
            <v>郑红艳 </v>
          </cell>
          <cell r="J95">
            <v>207</v>
          </cell>
          <cell r="K95">
            <v>71.76</v>
          </cell>
          <cell r="L95">
            <v>14855.28</v>
          </cell>
          <cell r="M95">
            <v>4295.4</v>
          </cell>
        </row>
        <row r="96">
          <cell r="D96">
            <v>113008</v>
          </cell>
          <cell r="E96" t="str">
            <v>四川太极大药房连锁有限公司成都高新区尚锦路药店</v>
          </cell>
          <cell r="F96" t="str">
            <v/>
          </cell>
          <cell r="G96">
            <v>181</v>
          </cell>
          <cell r="H96" t="str">
            <v>西门片区</v>
          </cell>
          <cell r="I96" t="str">
            <v>刘琴英</v>
          </cell>
          <cell r="J96">
            <v>264</v>
          </cell>
          <cell r="K96">
            <v>56.03</v>
          </cell>
          <cell r="L96">
            <v>14791.81</v>
          </cell>
          <cell r="M96">
            <v>4694.47</v>
          </cell>
        </row>
        <row r="97">
          <cell r="D97">
            <v>102935</v>
          </cell>
          <cell r="E97" t="str">
            <v>四川太极青羊区童子街药店</v>
          </cell>
          <cell r="F97" t="str">
            <v/>
          </cell>
          <cell r="G97">
            <v>142</v>
          </cell>
          <cell r="H97" t="str">
            <v>旗舰片区</v>
          </cell>
          <cell r="I97" t="str">
            <v>谭勤娟</v>
          </cell>
          <cell r="J97">
            <v>185</v>
          </cell>
          <cell r="K97">
            <v>78.66</v>
          </cell>
          <cell r="L97">
            <v>14552.13</v>
          </cell>
          <cell r="M97">
            <v>5684.78</v>
          </cell>
        </row>
        <row r="98">
          <cell r="D98">
            <v>355</v>
          </cell>
          <cell r="E98" t="str">
            <v>四川太极双林路药店</v>
          </cell>
          <cell r="F98" t="str">
            <v>是</v>
          </cell>
          <cell r="G98">
            <v>342</v>
          </cell>
          <cell r="H98" t="str">
            <v>东门片区</v>
          </cell>
          <cell r="I98" t="str">
            <v>毛静静</v>
          </cell>
          <cell r="J98">
            <v>233</v>
          </cell>
          <cell r="K98">
            <v>61.23</v>
          </cell>
          <cell r="L98">
            <v>14265.6</v>
          </cell>
          <cell r="M98">
            <v>3805.41</v>
          </cell>
        </row>
        <row r="99">
          <cell r="D99">
            <v>106485</v>
          </cell>
          <cell r="E99" t="str">
            <v>四川太极成都高新区元华二巷药店</v>
          </cell>
          <cell r="F99" t="str">
            <v/>
          </cell>
          <cell r="G99">
            <v>142</v>
          </cell>
          <cell r="H99" t="str">
            <v>旗舰片区</v>
          </cell>
          <cell r="I99" t="str">
            <v>谭勤娟</v>
          </cell>
          <cell r="J99">
            <v>195</v>
          </cell>
          <cell r="K99">
            <v>71.23</v>
          </cell>
          <cell r="L99">
            <v>13889.95</v>
          </cell>
          <cell r="M99">
            <v>3011.52</v>
          </cell>
        </row>
        <row r="100">
          <cell r="D100">
            <v>329</v>
          </cell>
          <cell r="E100" t="str">
            <v>四川太极温江店</v>
          </cell>
          <cell r="F100" t="str">
            <v>是</v>
          </cell>
          <cell r="G100">
            <v>232</v>
          </cell>
          <cell r="H100" t="str">
            <v>南门片区</v>
          </cell>
          <cell r="I100" t="str">
            <v>陈冰雪</v>
          </cell>
          <cell r="J100">
            <v>204</v>
          </cell>
          <cell r="K100">
            <v>67.92</v>
          </cell>
          <cell r="L100">
            <v>13856.32</v>
          </cell>
          <cell r="M100">
            <v>4365.8</v>
          </cell>
        </row>
        <row r="101">
          <cell r="D101">
            <v>106569</v>
          </cell>
          <cell r="E101" t="str">
            <v>四川太极武侯区大悦路药店</v>
          </cell>
          <cell r="F101" t="str">
            <v/>
          </cell>
          <cell r="G101">
            <v>181</v>
          </cell>
          <cell r="H101" t="str">
            <v>西门片区</v>
          </cell>
          <cell r="I101" t="str">
            <v>刘琴英</v>
          </cell>
          <cell r="J101">
            <v>187</v>
          </cell>
          <cell r="K101">
            <v>73.61</v>
          </cell>
          <cell r="L101">
            <v>13765.54</v>
          </cell>
          <cell r="M101">
            <v>3990.99</v>
          </cell>
        </row>
        <row r="102">
          <cell r="D102">
            <v>721</v>
          </cell>
          <cell r="E102" t="str">
            <v>四川太极邛崃市临邛镇洪川小区药店</v>
          </cell>
          <cell r="F102" t="str">
            <v>否</v>
          </cell>
          <cell r="G102">
            <v>282</v>
          </cell>
          <cell r="H102" t="str">
            <v>城郊一片</v>
          </cell>
          <cell r="I102" t="str">
            <v>郑红艳 </v>
          </cell>
          <cell r="J102">
            <v>241</v>
          </cell>
          <cell r="K102">
            <v>56.42</v>
          </cell>
          <cell r="L102">
            <v>13597.26</v>
          </cell>
          <cell r="M102">
            <v>5147.57</v>
          </cell>
        </row>
        <row r="103">
          <cell r="D103">
            <v>570</v>
          </cell>
          <cell r="E103" t="str">
            <v>四川太极青羊区大石西路药店</v>
          </cell>
          <cell r="F103" t="str">
            <v>否</v>
          </cell>
          <cell r="G103">
            <v>232</v>
          </cell>
          <cell r="H103" t="str">
            <v>南门片区</v>
          </cell>
          <cell r="I103" t="str">
            <v>陈冰雪</v>
          </cell>
          <cell r="J103">
            <v>227</v>
          </cell>
          <cell r="K103">
            <v>59.52</v>
          </cell>
          <cell r="L103">
            <v>13511.52</v>
          </cell>
          <cell r="M103">
            <v>4661</v>
          </cell>
        </row>
        <row r="104">
          <cell r="D104">
            <v>119622</v>
          </cell>
          <cell r="E104" t="str">
            <v>四川太极大药房连锁有限公司武侯区高攀西巷药店</v>
          </cell>
          <cell r="F104" t="str">
            <v/>
          </cell>
          <cell r="G104">
            <v>142</v>
          </cell>
          <cell r="H104" t="str">
            <v>旗舰片区</v>
          </cell>
          <cell r="I104" t="str">
            <v>谭勤娟</v>
          </cell>
          <cell r="J104">
            <v>219</v>
          </cell>
          <cell r="K104">
            <v>61.52</v>
          </cell>
          <cell r="L104">
            <v>13472.88</v>
          </cell>
          <cell r="M104">
            <v>4479.16</v>
          </cell>
        </row>
        <row r="105">
          <cell r="D105">
            <v>704</v>
          </cell>
          <cell r="E105" t="str">
            <v>四川太极都江堰奎光路中段药店</v>
          </cell>
          <cell r="F105" t="str">
            <v>否</v>
          </cell>
          <cell r="G105">
            <v>282</v>
          </cell>
          <cell r="H105" t="str">
            <v>城郊一片</v>
          </cell>
          <cell r="I105" t="str">
            <v>郑红艳 </v>
          </cell>
          <cell r="J105">
            <v>213</v>
          </cell>
          <cell r="K105">
            <v>62.88</v>
          </cell>
          <cell r="L105">
            <v>13394.21</v>
          </cell>
          <cell r="M105">
            <v>4771.95</v>
          </cell>
        </row>
        <row r="106">
          <cell r="D106">
            <v>112415</v>
          </cell>
          <cell r="E106" t="str">
            <v>四川太极金牛区五福桥东路药店</v>
          </cell>
          <cell r="F106" t="str">
            <v/>
          </cell>
          <cell r="G106">
            <v>181</v>
          </cell>
          <cell r="H106" t="str">
            <v>西门片区</v>
          </cell>
          <cell r="I106" t="str">
            <v>刘琴英</v>
          </cell>
          <cell r="J106">
            <v>257</v>
          </cell>
          <cell r="K106">
            <v>52.1</v>
          </cell>
          <cell r="L106">
            <v>13388.44</v>
          </cell>
          <cell r="M106">
            <v>4584.27</v>
          </cell>
        </row>
        <row r="107">
          <cell r="D107">
            <v>716</v>
          </cell>
          <cell r="E107" t="str">
            <v>四川太极大邑县沙渠镇方圆路药店</v>
          </cell>
          <cell r="F107" t="str">
            <v>否</v>
          </cell>
          <cell r="G107">
            <v>282</v>
          </cell>
          <cell r="H107" t="str">
            <v>城郊一片</v>
          </cell>
          <cell r="I107" t="str">
            <v>郑红艳 </v>
          </cell>
          <cell r="J107">
            <v>182</v>
          </cell>
          <cell r="K107">
            <v>73.1</v>
          </cell>
          <cell r="L107">
            <v>13303.37</v>
          </cell>
          <cell r="M107">
            <v>4342.17</v>
          </cell>
        </row>
        <row r="108">
          <cell r="D108">
            <v>102564</v>
          </cell>
          <cell r="E108" t="str">
            <v>四川太极邛崃市临邛镇翠荫街药店</v>
          </cell>
          <cell r="F108" t="str">
            <v/>
          </cell>
          <cell r="G108">
            <v>282</v>
          </cell>
          <cell r="H108" t="str">
            <v>城郊一片</v>
          </cell>
          <cell r="I108" t="str">
            <v>郑红艳 </v>
          </cell>
          <cell r="J108">
            <v>144</v>
          </cell>
          <cell r="K108">
            <v>92.19</v>
          </cell>
          <cell r="L108">
            <v>13275.48</v>
          </cell>
          <cell r="M108">
            <v>4018.9</v>
          </cell>
        </row>
        <row r="109">
          <cell r="D109">
            <v>573</v>
          </cell>
          <cell r="E109" t="str">
            <v>四川太极双流县西航港街道锦华路一段药店</v>
          </cell>
          <cell r="F109" t="str">
            <v>否</v>
          </cell>
          <cell r="G109">
            <v>281</v>
          </cell>
          <cell r="H109" t="str">
            <v>新津片</v>
          </cell>
          <cell r="I109" t="str">
            <v>王燕丽</v>
          </cell>
          <cell r="J109">
            <v>296</v>
          </cell>
          <cell r="K109">
            <v>44.67</v>
          </cell>
          <cell r="L109">
            <v>13221.29</v>
          </cell>
          <cell r="M109">
            <v>4329.75</v>
          </cell>
        </row>
        <row r="110">
          <cell r="D110">
            <v>371</v>
          </cell>
          <cell r="E110" t="str">
            <v>四川太极兴义镇万兴路药店</v>
          </cell>
          <cell r="F110" t="str">
            <v>否</v>
          </cell>
          <cell r="G110">
            <v>281</v>
          </cell>
          <cell r="H110" t="str">
            <v>新津片</v>
          </cell>
          <cell r="I110" t="str">
            <v>王燕丽</v>
          </cell>
          <cell r="J110">
            <v>125</v>
          </cell>
          <cell r="K110">
            <v>105.36</v>
          </cell>
          <cell r="L110">
            <v>13170.47</v>
          </cell>
          <cell r="M110">
            <v>2729.99</v>
          </cell>
        </row>
        <row r="111">
          <cell r="D111">
            <v>754</v>
          </cell>
          <cell r="E111" t="str">
            <v>四川太极大药房连锁有限公司崇州市崇阳镇尚贤坊街药店</v>
          </cell>
          <cell r="F111" t="str">
            <v/>
          </cell>
          <cell r="G111">
            <v>341</v>
          </cell>
          <cell r="H111" t="str">
            <v>崇州片区</v>
          </cell>
          <cell r="I111" t="str">
            <v>胡建梅</v>
          </cell>
          <cell r="J111">
            <v>177</v>
          </cell>
          <cell r="K111">
            <v>72.69</v>
          </cell>
          <cell r="L111">
            <v>12866.44</v>
          </cell>
          <cell r="M111">
            <v>4187.32</v>
          </cell>
        </row>
        <row r="112">
          <cell r="D112">
            <v>113023</v>
          </cell>
          <cell r="E112" t="str">
            <v>四川太极大药房连锁有限公司成华区建业路药店</v>
          </cell>
          <cell r="F112" t="str">
            <v/>
          </cell>
          <cell r="G112">
            <v>142</v>
          </cell>
          <cell r="H112" t="str">
            <v>旗舰片区</v>
          </cell>
          <cell r="I112" t="str">
            <v>谭勤娟</v>
          </cell>
          <cell r="J112">
            <v>183</v>
          </cell>
          <cell r="K112">
            <v>68.95</v>
          </cell>
          <cell r="L112">
            <v>12618.27</v>
          </cell>
          <cell r="M112">
            <v>3373.78</v>
          </cell>
        </row>
        <row r="113">
          <cell r="D113">
            <v>539</v>
          </cell>
          <cell r="E113" t="str">
            <v>四川太极大邑县晋原镇子龙路店</v>
          </cell>
          <cell r="F113" t="str">
            <v>否</v>
          </cell>
          <cell r="G113">
            <v>282</v>
          </cell>
          <cell r="H113" t="str">
            <v>城郊一片</v>
          </cell>
          <cell r="I113" t="str">
            <v>郑红艳 </v>
          </cell>
          <cell r="J113">
            <v>163</v>
          </cell>
          <cell r="K113">
            <v>77.27</v>
          </cell>
          <cell r="L113">
            <v>12595.76</v>
          </cell>
          <cell r="M113">
            <v>4444.16</v>
          </cell>
        </row>
        <row r="114">
          <cell r="D114">
            <v>549</v>
          </cell>
          <cell r="E114" t="str">
            <v>四川太极大邑县晋源镇东壕沟段药店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郑红艳 </v>
          </cell>
          <cell r="J114">
            <v>141</v>
          </cell>
          <cell r="K114">
            <v>89.31</v>
          </cell>
          <cell r="L114">
            <v>12593.06</v>
          </cell>
          <cell r="M114">
            <v>4121.93</v>
          </cell>
        </row>
        <row r="115">
          <cell r="D115">
            <v>104429</v>
          </cell>
          <cell r="E115" t="str">
            <v>四川太极武侯区大华街药店</v>
          </cell>
          <cell r="F115" t="str">
            <v/>
          </cell>
          <cell r="G115">
            <v>232</v>
          </cell>
          <cell r="H115" t="str">
            <v>南门片区</v>
          </cell>
          <cell r="I115" t="str">
            <v>陈冰雪</v>
          </cell>
          <cell r="J115">
            <v>183</v>
          </cell>
          <cell r="K115">
            <v>68.55</v>
          </cell>
          <cell r="L115">
            <v>12545.14</v>
          </cell>
          <cell r="M115">
            <v>3290.63</v>
          </cell>
        </row>
        <row r="116">
          <cell r="D116">
            <v>117310</v>
          </cell>
          <cell r="E116" t="str">
            <v>四川太极武侯区长寿路药店</v>
          </cell>
          <cell r="F116" t="str">
            <v/>
          </cell>
          <cell r="G116">
            <v>142</v>
          </cell>
          <cell r="H116" t="str">
            <v>旗舰片区</v>
          </cell>
          <cell r="I116" t="str">
            <v>谭勤娟</v>
          </cell>
          <cell r="J116">
            <v>191</v>
          </cell>
          <cell r="K116">
            <v>65.36</v>
          </cell>
          <cell r="L116">
            <v>12483.46</v>
          </cell>
          <cell r="M116">
            <v>3727.61</v>
          </cell>
        </row>
        <row r="117">
          <cell r="D117">
            <v>594</v>
          </cell>
          <cell r="E117" t="str">
            <v>四川太极大邑县安仁镇千禧街药店</v>
          </cell>
          <cell r="F117" t="str">
            <v>否</v>
          </cell>
          <cell r="G117">
            <v>282</v>
          </cell>
          <cell r="H117" t="str">
            <v>城郊一片</v>
          </cell>
          <cell r="I117" t="str">
            <v>郑红艳 </v>
          </cell>
          <cell r="J117">
            <v>250</v>
          </cell>
          <cell r="K117">
            <v>49.62</v>
          </cell>
          <cell r="L117">
            <v>12404.08</v>
          </cell>
          <cell r="M117">
            <v>4457.09</v>
          </cell>
        </row>
        <row r="118">
          <cell r="D118">
            <v>143253</v>
          </cell>
          <cell r="E118" t="str">
            <v>四川太极大药房连锁有限公司成都高新区泰和二街三药店</v>
          </cell>
          <cell r="F118" t="str">
            <v/>
          </cell>
          <cell r="G118">
            <v>232</v>
          </cell>
          <cell r="H118" t="str">
            <v>南门片区</v>
          </cell>
          <cell r="I118" t="str">
            <v>陈冰雪</v>
          </cell>
          <cell r="J118">
            <v>175</v>
          </cell>
          <cell r="K118">
            <v>70.67</v>
          </cell>
          <cell r="L118">
            <v>12368.03</v>
          </cell>
          <cell r="M118">
            <v>3208.4</v>
          </cell>
        </row>
        <row r="119">
          <cell r="D119">
            <v>122198</v>
          </cell>
          <cell r="E119" t="str">
            <v>四川太极成华区华泰路二药店</v>
          </cell>
          <cell r="F119" t="str">
            <v/>
          </cell>
          <cell r="G119">
            <v>342</v>
          </cell>
          <cell r="H119" t="str">
            <v>东门片区</v>
          </cell>
          <cell r="I119" t="str">
            <v>毛静静</v>
          </cell>
          <cell r="J119">
            <v>198</v>
          </cell>
          <cell r="K119">
            <v>62</v>
          </cell>
          <cell r="L119">
            <v>12276.24</v>
          </cell>
          <cell r="M119">
            <v>3977.37</v>
          </cell>
        </row>
        <row r="120">
          <cell r="D120">
            <v>104430</v>
          </cell>
          <cell r="E120" t="str">
            <v>四川太极高新区中和大道药店</v>
          </cell>
          <cell r="F120" t="str">
            <v/>
          </cell>
          <cell r="G120">
            <v>232</v>
          </cell>
          <cell r="H120" t="str">
            <v>南门片区</v>
          </cell>
          <cell r="I120" t="str">
            <v>陈冰雪</v>
          </cell>
          <cell r="J120">
            <v>208</v>
          </cell>
          <cell r="K120">
            <v>58.01</v>
          </cell>
          <cell r="L120">
            <v>12065.08</v>
          </cell>
          <cell r="M120">
            <v>4095.02</v>
          </cell>
        </row>
        <row r="121">
          <cell r="D121">
            <v>103199</v>
          </cell>
          <cell r="E121" t="str">
            <v>四川太极成华区西林一街药店</v>
          </cell>
          <cell r="F121" t="str">
            <v/>
          </cell>
          <cell r="G121">
            <v>342</v>
          </cell>
          <cell r="H121" t="str">
            <v>东门片区</v>
          </cell>
          <cell r="I121" t="str">
            <v>毛静静</v>
          </cell>
          <cell r="J121">
            <v>266</v>
          </cell>
          <cell r="K121">
            <v>44.73</v>
          </cell>
          <cell r="L121">
            <v>11899.47</v>
          </cell>
          <cell r="M121">
            <v>3877.01</v>
          </cell>
        </row>
        <row r="122">
          <cell r="D122">
            <v>351</v>
          </cell>
          <cell r="E122" t="str">
            <v>四川太极都江堰药店</v>
          </cell>
          <cell r="F122" t="str">
            <v>是</v>
          </cell>
          <cell r="G122">
            <v>282</v>
          </cell>
          <cell r="H122" t="str">
            <v>城郊一片</v>
          </cell>
          <cell r="I122" t="str">
            <v>郑红艳 </v>
          </cell>
          <cell r="J122">
            <v>132</v>
          </cell>
          <cell r="K122">
            <v>87.7</v>
          </cell>
          <cell r="L122">
            <v>11576.46</v>
          </cell>
          <cell r="M122">
            <v>3369.11</v>
          </cell>
        </row>
        <row r="123">
          <cell r="D123">
            <v>118758</v>
          </cell>
          <cell r="E123" t="str">
            <v>四川太极成华区水碾河路药店</v>
          </cell>
          <cell r="F123" t="str">
            <v/>
          </cell>
          <cell r="G123">
            <v>342</v>
          </cell>
          <cell r="H123" t="str">
            <v>东门片区</v>
          </cell>
          <cell r="I123" t="str">
            <v>毛静静</v>
          </cell>
          <cell r="J123">
            <v>165</v>
          </cell>
          <cell r="K123">
            <v>68.56</v>
          </cell>
          <cell r="L123">
            <v>11312.61</v>
          </cell>
          <cell r="M123">
            <v>2706.96</v>
          </cell>
        </row>
        <row r="124">
          <cell r="D124">
            <v>110378</v>
          </cell>
          <cell r="E124" t="str">
            <v>四川太极都江堰市永丰街道宝莲路药店</v>
          </cell>
          <cell r="F124" t="str">
            <v/>
          </cell>
          <cell r="G124">
            <v>282</v>
          </cell>
          <cell r="H124" t="str">
            <v>城郊一片</v>
          </cell>
          <cell r="I124" t="str">
            <v>郑红艳 </v>
          </cell>
          <cell r="J124">
            <v>141</v>
          </cell>
          <cell r="K124">
            <v>78.68</v>
          </cell>
          <cell r="L124">
            <v>11093.21</v>
          </cell>
          <cell r="M124">
            <v>3191.55</v>
          </cell>
        </row>
        <row r="125">
          <cell r="D125">
            <v>727</v>
          </cell>
          <cell r="E125" t="str">
            <v>四川太极金牛区黄苑东街药店</v>
          </cell>
          <cell r="F125" t="str">
            <v>否</v>
          </cell>
          <cell r="G125">
            <v>181</v>
          </cell>
          <cell r="H125" t="str">
            <v>西门片区</v>
          </cell>
          <cell r="I125" t="str">
            <v>刘琴英</v>
          </cell>
          <cell r="J125">
            <v>184</v>
          </cell>
          <cell r="K125">
            <v>60.09</v>
          </cell>
          <cell r="L125">
            <v>11055.8</v>
          </cell>
          <cell r="M125">
            <v>3909.4</v>
          </cell>
        </row>
        <row r="126">
          <cell r="D126">
            <v>119262</v>
          </cell>
          <cell r="E126" t="str">
            <v>四川太极成华区驷马桥三路药店</v>
          </cell>
          <cell r="F126" t="str">
            <v/>
          </cell>
          <cell r="G126">
            <v>342</v>
          </cell>
          <cell r="H126" t="str">
            <v>东门片区</v>
          </cell>
          <cell r="I126" t="str">
            <v>毛静静</v>
          </cell>
          <cell r="J126">
            <v>203</v>
          </cell>
          <cell r="K126">
            <v>53.88</v>
          </cell>
          <cell r="L126">
            <v>10938.44</v>
          </cell>
          <cell r="M126">
            <v>4196.14</v>
          </cell>
        </row>
        <row r="127">
          <cell r="D127">
            <v>118151</v>
          </cell>
          <cell r="E127" t="str">
            <v>四川太极金牛区沙湾东一路药店</v>
          </cell>
          <cell r="F127" t="str">
            <v/>
          </cell>
          <cell r="G127">
            <v>181</v>
          </cell>
          <cell r="H127" t="str">
            <v>西门片区</v>
          </cell>
          <cell r="I127" t="str">
            <v>刘琴英</v>
          </cell>
          <cell r="J127">
            <v>198</v>
          </cell>
          <cell r="K127">
            <v>54.96</v>
          </cell>
          <cell r="L127">
            <v>10882.42</v>
          </cell>
          <cell r="M127">
            <v>3997.96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崇州片区</v>
          </cell>
          <cell r="I128" t="str">
            <v>胡建梅</v>
          </cell>
          <cell r="J128">
            <v>128</v>
          </cell>
          <cell r="K128">
            <v>84.51</v>
          </cell>
          <cell r="L128">
            <v>10817.02</v>
          </cell>
          <cell r="M128">
            <v>3165.02</v>
          </cell>
        </row>
        <row r="129">
          <cell r="D129">
            <v>113025</v>
          </cell>
          <cell r="E129" t="str">
            <v>四川太极青羊区蜀鑫路药店</v>
          </cell>
          <cell r="F129" t="str">
            <v/>
          </cell>
          <cell r="G129">
            <v>232</v>
          </cell>
          <cell r="H129" t="str">
            <v>南门片区</v>
          </cell>
          <cell r="I129" t="str">
            <v>陈冰雪</v>
          </cell>
          <cell r="J129">
            <v>174</v>
          </cell>
          <cell r="K129">
            <v>60.5</v>
          </cell>
          <cell r="L129">
            <v>10527.14</v>
          </cell>
          <cell r="M129">
            <v>3125.33</v>
          </cell>
        </row>
        <row r="130">
          <cell r="D130">
            <v>733</v>
          </cell>
          <cell r="E130" t="str">
            <v>四川太极双流区东升街道三强西路药店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203</v>
          </cell>
          <cell r="K130">
            <v>48.71</v>
          </cell>
          <cell r="L130">
            <v>9888.97</v>
          </cell>
          <cell r="M130">
            <v>3681.01</v>
          </cell>
        </row>
        <row r="131">
          <cell r="D131">
            <v>123007</v>
          </cell>
          <cell r="E131" t="str">
            <v>四川太极大邑县青霞街道元通路南段药店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郑红艳 </v>
          </cell>
          <cell r="J131">
            <v>134</v>
          </cell>
          <cell r="K131">
            <v>70.05</v>
          </cell>
          <cell r="L131">
            <v>9386.88</v>
          </cell>
          <cell r="M131">
            <v>2797.87</v>
          </cell>
        </row>
        <row r="132">
          <cell r="D132">
            <v>732</v>
          </cell>
          <cell r="E132" t="str">
            <v>四川太极邛崃市羊安镇永康大道药店</v>
          </cell>
          <cell r="F132" t="str">
            <v>否</v>
          </cell>
          <cell r="G132">
            <v>282</v>
          </cell>
          <cell r="H132" t="str">
            <v>城郊一片</v>
          </cell>
          <cell r="I132" t="str">
            <v>郑红艳 </v>
          </cell>
          <cell r="J132">
            <v>164</v>
          </cell>
          <cell r="K132">
            <v>57.18</v>
          </cell>
          <cell r="L132">
            <v>9377.68</v>
          </cell>
          <cell r="M132">
            <v>3201.49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崇州片区</v>
          </cell>
          <cell r="I133" t="str">
            <v>胡建梅</v>
          </cell>
          <cell r="J133">
            <v>163</v>
          </cell>
          <cell r="K133">
            <v>56.92</v>
          </cell>
          <cell r="L133">
            <v>9278.74</v>
          </cell>
          <cell r="M133">
            <v>3283.08</v>
          </cell>
        </row>
        <row r="134">
          <cell r="D134">
            <v>106568</v>
          </cell>
          <cell r="E134" t="str">
            <v>四川太极高新区中和公济桥路药店</v>
          </cell>
          <cell r="F134" t="str">
            <v/>
          </cell>
          <cell r="G134">
            <v>232</v>
          </cell>
          <cell r="H134" t="str">
            <v>南门片区</v>
          </cell>
          <cell r="I134" t="str">
            <v>陈冰雪</v>
          </cell>
          <cell r="J134">
            <v>119</v>
          </cell>
          <cell r="K134">
            <v>75.6</v>
          </cell>
          <cell r="L134">
            <v>8996.44</v>
          </cell>
          <cell r="M134">
            <v>3089.69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崇州片区</v>
          </cell>
          <cell r="I135" t="str">
            <v>胡建梅</v>
          </cell>
          <cell r="J135">
            <v>146</v>
          </cell>
          <cell r="K135">
            <v>59.87</v>
          </cell>
          <cell r="L135">
            <v>8740.49</v>
          </cell>
          <cell r="M135">
            <v>2946.06</v>
          </cell>
        </row>
        <row r="136">
          <cell r="D136">
            <v>117923</v>
          </cell>
          <cell r="E136" t="str">
            <v>四川太极大邑县观音阁街西段店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郑红艳 </v>
          </cell>
          <cell r="J136">
            <v>151</v>
          </cell>
          <cell r="K136">
            <v>54.99</v>
          </cell>
          <cell r="L136">
            <v>8303.21</v>
          </cell>
          <cell r="M136">
            <v>3254.25</v>
          </cell>
        </row>
        <row r="137">
          <cell r="D137">
            <v>102479</v>
          </cell>
          <cell r="E137" t="str">
            <v>四川太极锦江区劼人路药店</v>
          </cell>
          <cell r="F137" t="str">
            <v/>
          </cell>
          <cell r="G137">
            <v>342</v>
          </cell>
          <cell r="H137" t="str">
            <v>东门片区</v>
          </cell>
          <cell r="I137" t="str">
            <v>毛静静</v>
          </cell>
          <cell r="J137">
            <v>164</v>
          </cell>
          <cell r="K137">
            <v>48.43</v>
          </cell>
          <cell r="L137">
            <v>7943.07</v>
          </cell>
          <cell r="M137">
            <v>2546.16</v>
          </cell>
        </row>
        <row r="138">
          <cell r="D138">
            <v>128640</v>
          </cell>
          <cell r="E138" t="str">
            <v>四川太极大药房连锁有限公司郫都区红光街道红高东路药店</v>
          </cell>
          <cell r="F138" t="str">
            <v/>
          </cell>
          <cell r="G138">
            <v>181</v>
          </cell>
          <cell r="H138" t="str">
            <v>西门片区</v>
          </cell>
          <cell r="I138" t="str">
            <v>刘琴英</v>
          </cell>
          <cell r="J138">
            <v>153</v>
          </cell>
          <cell r="K138">
            <v>51.59</v>
          </cell>
          <cell r="L138">
            <v>7893.18</v>
          </cell>
          <cell r="M138">
            <v>2502.75</v>
          </cell>
        </row>
        <row r="139">
          <cell r="D139">
            <v>117637</v>
          </cell>
          <cell r="E139" t="str">
            <v>四川太极大邑晋原街道金巷西街药店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郑红艳 </v>
          </cell>
          <cell r="J139">
            <v>160</v>
          </cell>
          <cell r="K139">
            <v>48.72</v>
          </cell>
          <cell r="L139">
            <v>7795.99</v>
          </cell>
          <cell r="M139">
            <v>2842.97</v>
          </cell>
        </row>
        <row r="140">
          <cell r="D140">
            <v>115971</v>
          </cell>
          <cell r="E140" t="str">
            <v>四川太极高新区天顺路药店</v>
          </cell>
          <cell r="F140" t="str">
            <v/>
          </cell>
          <cell r="G140">
            <v>232</v>
          </cell>
          <cell r="H140" t="str">
            <v>南门片区</v>
          </cell>
          <cell r="I140" t="str">
            <v>陈冰雪</v>
          </cell>
          <cell r="J140">
            <v>141</v>
          </cell>
          <cell r="K140">
            <v>52.09</v>
          </cell>
          <cell r="L140">
            <v>7345.31</v>
          </cell>
          <cell r="M140">
            <v>2701.59</v>
          </cell>
        </row>
        <row r="141">
          <cell r="D141">
            <v>752</v>
          </cell>
          <cell r="E141" t="str">
            <v>四川太极大药房连锁有限公司武侯区聚萃街药店</v>
          </cell>
          <cell r="F141" t="str">
            <v/>
          </cell>
          <cell r="G141">
            <v>181</v>
          </cell>
          <cell r="H141" t="str">
            <v>西门片区</v>
          </cell>
          <cell r="I141" t="str">
            <v>刘琴英</v>
          </cell>
          <cell r="J141">
            <v>128</v>
          </cell>
          <cell r="K141">
            <v>56.41</v>
          </cell>
          <cell r="L141">
            <v>7220.66</v>
          </cell>
          <cell r="M141">
            <v>2516.42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232</v>
          </cell>
          <cell r="H142" t="str">
            <v>南门片区</v>
          </cell>
          <cell r="I142" t="str">
            <v>陈冰雪</v>
          </cell>
          <cell r="J142">
            <v>118</v>
          </cell>
          <cell r="K142">
            <v>57.9</v>
          </cell>
          <cell r="L142">
            <v>6832.43</v>
          </cell>
          <cell r="M142">
            <v>1942.63</v>
          </cell>
        </row>
        <row r="143">
          <cell r="D143">
            <v>122686</v>
          </cell>
          <cell r="E143" t="str">
            <v>四川太极大邑县晋原街道蜀望路药店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郑红艳 </v>
          </cell>
          <cell r="J143">
            <v>119</v>
          </cell>
          <cell r="K143">
            <v>55.22</v>
          </cell>
          <cell r="L143">
            <v>6570.99</v>
          </cell>
          <cell r="M143">
            <v>2291.46</v>
          </cell>
        </row>
        <row r="144">
          <cell r="D144">
            <v>298747</v>
          </cell>
          <cell r="E144" t="str">
            <v>四川太极大药房连锁有限公司青羊区文和路药店</v>
          </cell>
          <cell r="F144" t="str">
            <v/>
          </cell>
          <cell r="G144">
            <v>181</v>
          </cell>
          <cell r="H144" t="str">
            <v>西门片区</v>
          </cell>
          <cell r="I144" t="str">
            <v>刘琴英</v>
          </cell>
          <cell r="J144">
            <v>137</v>
          </cell>
          <cell r="K144">
            <v>42.77</v>
          </cell>
          <cell r="L144">
            <v>5859.93</v>
          </cell>
          <cell r="M144">
            <v>1915.92</v>
          </cell>
        </row>
        <row r="145">
          <cell r="D145">
            <v>116773</v>
          </cell>
          <cell r="E145" t="str">
            <v>四川太极大药房连锁有限公司成都高新区肖家河正街药店</v>
          </cell>
          <cell r="F145" t="str">
            <v/>
          </cell>
          <cell r="G145">
            <v>142</v>
          </cell>
          <cell r="H145" t="str">
            <v>旗舰片区</v>
          </cell>
          <cell r="I145" t="str">
            <v>谭勤娟</v>
          </cell>
          <cell r="J145">
            <v>115</v>
          </cell>
          <cell r="K145">
            <v>42.67</v>
          </cell>
          <cell r="L145">
            <v>4906.69</v>
          </cell>
          <cell r="M145">
            <v>2008.76</v>
          </cell>
        </row>
        <row r="146">
          <cell r="D146">
            <v>302867</v>
          </cell>
          <cell r="E146" t="str">
            <v>四川太极大药房连锁有限公司新都区大丰街道华美东街药店</v>
          </cell>
          <cell r="F146" t="str">
            <v/>
          </cell>
          <cell r="G146">
            <v>342</v>
          </cell>
          <cell r="H146" t="str">
            <v>东门片区</v>
          </cell>
          <cell r="I146" t="str">
            <v>毛静静</v>
          </cell>
          <cell r="J146">
            <v>134</v>
          </cell>
          <cell r="K146">
            <v>36.17</v>
          </cell>
          <cell r="L146">
            <v>4846.43</v>
          </cell>
          <cell r="M146">
            <v>1753.59</v>
          </cell>
        </row>
        <row r="147">
          <cell r="D147">
            <v>301263</v>
          </cell>
          <cell r="E147" t="str">
            <v>四川太极大药房连锁有限公司剑南大道药店</v>
          </cell>
          <cell r="F147" t="str">
            <v/>
          </cell>
          <cell r="G147">
            <v>232</v>
          </cell>
          <cell r="H147" t="str">
            <v>南门片区</v>
          </cell>
          <cell r="I147" t="str">
            <v>陈冰雪</v>
          </cell>
          <cell r="J147">
            <v>126</v>
          </cell>
          <cell r="K147">
            <v>34.71</v>
          </cell>
          <cell r="L147">
            <v>4373.63</v>
          </cell>
          <cell r="M147">
            <v>1549.54</v>
          </cell>
        </row>
        <row r="148">
          <cell r="D148">
            <v>339</v>
          </cell>
          <cell r="E148" t="str">
            <v>四川太极沙河源药店</v>
          </cell>
          <cell r="F148" t="str">
            <v>是</v>
          </cell>
          <cell r="G148">
            <v>181</v>
          </cell>
          <cell r="H148" t="str">
            <v>西门片区</v>
          </cell>
          <cell r="I148" t="str">
            <v>刘琴英</v>
          </cell>
          <cell r="J148">
            <v>37</v>
          </cell>
          <cell r="K148">
            <v>92.36</v>
          </cell>
          <cell r="L148">
            <v>3417.41</v>
          </cell>
          <cell r="M148">
            <v>749.43</v>
          </cell>
        </row>
        <row r="149">
          <cell r="D149" t="str">
            <v>合计</v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  <cell r="J149">
            <v>41861</v>
          </cell>
          <cell r="K149">
            <v>92.5</v>
          </cell>
          <cell r="L149">
            <v>3872078.44</v>
          </cell>
          <cell r="M149">
            <v>1030379.83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2"/>
      <sheetName val="Sheet4"/>
      <sheetName val="Sheet3"/>
    </sheetNames>
    <sheetDataSet>
      <sheetData sheetId="0"/>
      <sheetData sheetId="1"/>
      <sheetData sheetId="2"/>
      <sheetData sheetId="3">
        <row r="3">
          <cell r="A3" t="str">
            <v>门店ID</v>
          </cell>
          <cell r="B3" t="str">
            <v>求和项:金额</v>
          </cell>
          <cell r="C3" t="str">
            <v>求和项:毛利</v>
          </cell>
        </row>
        <row r="4">
          <cell r="A4">
            <v>307</v>
          </cell>
          <cell r="B4">
            <v>6196</v>
          </cell>
          <cell r="C4">
            <v>239</v>
          </cell>
        </row>
        <row r="5">
          <cell r="A5">
            <v>311</v>
          </cell>
          <cell r="B5">
            <v>33530</v>
          </cell>
          <cell r="C5">
            <v>3101</v>
          </cell>
        </row>
        <row r="6">
          <cell r="A6">
            <v>329</v>
          </cell>
          <cell r="B6">
            <v>1295</v>
          </cell>
          <cell r="C6">
            <v>175</v>
          </cell>
        </row>
        <row r="7">
          <cell r="A7">
            <v>343</v>
          </cell>
          <cell r="B7">
            <v>23660</v>
          </cell>
          <cell r="C7">
            <v>1120</v>
          </cell>
        </row>
        <row r="8">
          <cell r="A8">
            <v>385</v>
          </cell>
          <cell r="B8">
            <v>1225</v>
          </cell>
          <cell r="C8">
            <v>98.0000000032</v>
          </cell>
        </row>
        <row r="9">
          <cell r="A9">
            <v>391</v>
          </cell>
          <cell r="B9">
            <v>1909.2</v>
          </cell>
          <cell r="C9">
            <v>717.8</v>
          </cell>
        </row>
        <row r="10">
          <cell r="A10">
            <v>513</v>
          </cell>
          <cell r="B10">
            <v>1365</v>
          </cell>
          <cell r="C10">
            <v>238</v>
          </cell>
        </row>
        <row r="11">
          <cell r="A11">
            <v>514</v>
          </cell>
          <cell r="B11">
            <v>2310</v>
          </cell>
          <cell r="C11">
            <v>56</v>
          </cell>
        </row>
        <row r="12">
          <cell r="A12">
            <v>572</v>
          </cell>
          <cell r="B12">
            <v>1225</v>
          </cell>
          <cell r="C12">
            <v>98</v>
          </cell>
        </row>
        <row r="13">
          <cell r="A13">
            <v>578</v>
          </cell>
          <cell r="B13">
            <v>1575</v>
          </cell>
          <cell r="C13">
            <v>126</v>
          </cell>
        </row>
        <row r="14">
          <cell r="A14">
            <v>709</v>
          </cell>
          <cell r="B14">
            <v>1225</v>
          </cell>
          <cell r="C14">
            <v>98</v>
          </cell>
        </row>
        <row r="15">
          <cell r="A15">
            <v>726</v>
          </cell>
          <cell r="B15">
            <v>1225</v>
          </cell>
          <cell r="C15">
            <v>98</v>
          </cell>
        </row>
        <row r="16">
          <cell r="A16">
            <v>102564</v>
          </cell>
          <cell r="B16">
            <v>1225</v>
          </cell>
          <cell r="C16">
            <v>98</v>
          </cell>
        </row>
        <row r="17">
          <cell r="A17">
            <v>104428</v>
          </cell>
          <cell r="B17">
            <v>1225</v>
          </cell>
          <cell r="C17">
            <v>98</v>
          </cell>
        </row>
        <row r="18">
          <cell r="A18">
            <v>107658</v>
          </cell>
          <cell r="B18">
            <v>1225</v>
          </cell>
          <cell r="C18">
            <v>98</v>
          </cell>
        </row>
        <row r="19">
          <cell r="A19">
            <v>116919</v>
          </cell>
          <cell r="B19">
            <v>1225</v>
          </cell>
          <cell r="C19">
            <v>98</v>
          </cell>
        </row>
        <row r="20">
          <cell r="A20" t="str">
            <v>总计</v>
          </cell>
          <cell r="B20">
            <v>81640.2</v>
          </cell>
          <cell r="C20">
            <v>6556.8000000032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48"/>
  <sheetViews>
    <sheetView tabSelected="1" workbookViewId="0">
      <selection activeCell="D2" sqref="D2"/>
    </sheetView>
  </sheetViews>
  <sheetFormatPr defaultColWidth="9" defaultRowHeight="14.25"/>
  <cols>
    <col min="1" max="1" width="6.875" style="13" customWidth="1"/>
    <col min="2" max="2" width="9" style="13"/>
    <col min="3" max="3" width="33" style="14" customWidth="1"/>
    <col min="4" max="4" width="10.75" style="13" customWidth="1"/>
    <col min="5" max="5" width="12.125" style="15" customWidth="1"/>
    <col min="6" max="6" width="12.125" style="16" customWidth="1"/>
    <col min="7" max="7" width="12.625" style="17"/>
    <col min="8" max="8" width="9" hidden="1" customWidth="1"/>
    <col min="9" max="10" width="17.125" customWidth="1"/>
    <col min="11" max="12" width="10" hidden="1" customWidth="1"/>
    <col min="13" max="14" width="10" customWidth="1"/>
    <col min="15" max="16" width="17.125" hidden="1" customWidth="1"/>
    <col min="17" max="17" width="17.125" customWidth="1"/>
    <col min="18" max="18" width="29.625" style="18" customWidth="1"/>
    <col min="19" max="19" width="12.625"/>
    <col min="20" max="20" width="17.125" style="18"/>
  </cols>
  <sheetData>
    <row r="1" ht="21" customHeight="1" spans="1:20">
      <c r="A1" s="19" t="s">
        <v>0</v>
      </c>
      <c r="B1" s="19"/>
      <c r="C1" s="19"/>
      <c r="D1" s="19"/>
      <c r="E1" s="19"/>
      <c r="F1" s="19"/>
      <c r="G1" s="19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3.5" spans="1:20">
      <c r="A2" s="20" t="s">
        <v>1</v>
      </c>
      <c r="B2" s="20" t="s">
        <v>2</v>
      </c>
      <c r="C2" s="20" t="s">
        <v>3</v>
      </c>
      <c r="D2" s="20" t="s">
        <v>4</v>
      </c>
      <c r="E2" s="19" t="s">
        <v>5</v>
      </c>
      <c r="F2" s="21" t="s">
        <v>6</v>
      </c>
      <c r="G2" s="22" t="s">
        <v>7</v>
      </c>
      <c r="H2" s="1"/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13</v>
      </c>
      <c r="O2" s="1" t="s">
        <v>12</v>
      </c>
      <c r="P2" s="1" t="s">
        <v>13</v>
      </c>
      <c r="Q2" s="1" t="s">
        <v>14</v>
      </c>
      <c r="R2" s="1"/>
      <c r="S2" s="1" t="s">
        <v>15</v>
      </c>
      <c r="T2" s="1" t="s">
        <v>16</v>
      </c>
    </row>
    <row r="3" ht="13.5" spans="1:20">
      <c r="A3" s="4">
        <v>1</v>
      </c>
      <c r="B3" s="4">
        <v>571</v>
      </c>
      <c r="C3" s="4" t="s">
        <v>17</v>
      </c>
      <c r="D3" s="4" t="str">
        <f>VLOOKUP(B:B,[1]Sheet1!$B:$D,3,0)</f>
        <v>南门片区</v>
      </c>
      <c r="E3" s="23">
        <v>17390</v>
      </c>
      <c r="F3" s="24">
        <v>5443.2</v>
      </c>
      <c r="G3" s="25">
        <f>F3/E3</f>
        <v>0.313007475560667</v>
      </c>
      <c r="H3" s="1"/>
      <c r="I3" s="1">
        <f>E3*4</f>
        <v>69560</v>
      </c>
      <c r="J3" s="1">
        <f>F3*4</f>
        <v>21772.8</v>
      </c>
      <c r="K3" s="1"/>
      <c r="L3" s="1"/>
      <c r="M3" s="1">
        <f>O3-K3</f>
        <v>52019.09</v>
      </c>
      <c r="N3" s="1">
        <f>P3-L3</f>
        <v>15093.31</v>
      </c>
      <c r="O3" s="1">
        <f>VLOOKUP(B:B,[2]查询时间段分门店销售汇总!$D:$L,9,0)</f>
        <v>52019.09</v>
      </c>
      <c r="P3" s="1">
        <f>VLOOKUP(B:B,[2]查询时间段分门店销售汇总!$D:$M,10,0)</f>
        <v>15093.31</v>
      </c>
      <c r="Q3" s="2">
        <f>M3/I3</f>
        <v>0.747830506037953</v>
      </c>
      <c r="R3" s="2" t="s">
        <v>18</v>
      </c>
      <c r="S3" s="2">
        <f>N3/J3</f>
        <v>0.693218603027631</v>
      </c>
      <c r="T3" s="26"/>
    </row>
    <row r="4" ht="13.5" spans="1:20">
      <c r="A4" s="4">
        <v>2</v>
      </c>
      <c r="B4" s="4">
        <v>707</v>
      </c>
      <c r="C4" s="4" t="s">
        <v>19</v>
      </c>
      <c r="D4" s="4" t="str">
        <f>VLOOKUP(B:B,[1]Sheet1!$B:$D,3,0)</f>
        <v>南门片区</v>
      </c>
      <c r="E4" s="23">
        <v>13610</v>
      </c>
      <c r="F4" s="24">
        <v>4374</v>
      </c>
      <c r="G4" s="25">
        <f t="shared" ref="G4:G35" si="0">F4/E4</f>
        <v>0.321381337252021</v>
      </c>
      <c r="H4" s="1"/>
      <c r="I4" s="1">
        <f t="shared" ref="I4:I35" si="1">E4*4</f>
        <v>54440</v>
      </c>
      <c r="J4" s="1">
        <f t="shared" ref="J4:J35" si="2">F4*4</f>
        <v>17496</v>
      </c>
      <c r="K4" s="1"/>
      <c r="L4" s="1"/>
      <c r="M4" s="1">
        <f t="shared" ref="M4:M35" si="3">O4-K4</f>
        <v>37581.48</v>
      </c>
      <c r="N4" s="1">
        <f t="shared" ref="N4:N35" si="4">P4-L4</f>
        <v>12523.34</v>
      </c>
      <c r="O4" s="1">
        <f>VLOOKUP(B:B,[2]查询时间段分门店销售汇总!$D:$L,9,0)</f>
        <v>37581.48</v>
      </c>
      <c r="P4" s="1">
        <f>VLOOKUP(B:B,[2]查询时间段分门店销售汇总!$D:$M,10,0)</f>
        <v>12523.34</v>
      </c>
      <c r="Q4" s="2">
        <f t="shared" ref="Q4:Q35" si="5">M4/I4</f>
        <v>0.690328434974284</v>
      </c>
      <c r="R4" s="2" t="s">
        <v>20</v>
      </c>
      <c r="S4" s="2">
        <f t="shared" ref="S4:S35" si="6">N4/J4</f>
        <v>0.715783036122542</v>
      </c>
      <c r="T4" s="26"/>
    </row>
    <row r="5" ht="13.5" spans="1:20">
      <c r="A5" s="4">
        <v>3</v>
      </c>
      <c r="B5" s="4">
        <v>546</v>
      </c>
      <c r="C5" s="4" t="s">
        <v>21</v>
      </c>
      <c r="D5" s="4" t="str">
        <f>VLOOKUP(B:B,[1]Sheet1!$B:$D,3,0)</f>
        <v>南门片区</v>
      </c>
      <c r="E5" s="23">
        <v>12665</v>
      </c>
      <c r="F5" s="24">
        <v>4011.3225</v>
      </c>
      <c r="G5" s="25">
        <f t="shared" si="0"/>
        <v>0.316725029609159</v>
      </c>
      <c r="H5" s="1"/>
      <c r="I5" s="1">
        <f t="shared" si="1"/>
        <v>50660</v>
      </c>
      <c r="J5" s="1">
        <f t="shared" si="2"/>
        <v>16045.29</v>
      </c>
      <c r="K5" s="1"/>
      <c r="L5" s="1"/>
      <c r="M5" s="1">
        <f t="shared" si="3"/>
        <v>44993.72</v>
      </c>
      <c r="N5" s="1">
        <f t="shared" si="4"/>
        <v>15076.84</v>
      </c>
      <c r="O5" s="1">
        <f>VLOOKUP(B:B,[2]查询时间段分门店销售汇总!$D:$L,9,0)</f>
        <v>44993.72</v>
      </c>
      <c r="P5" s="1">
        <f>VLOOKUP(B:B,[2]查询时间段分门店销售汇总!$D:$M,10,0)</f>
        <v>15076.84</v>
      </c>
      <c r="Q5" s="2">
        <f t="shared" si="5"/>
        <v>0.888150809317015</v>
      </c>
      <c r="R5" s="2" t="s">
        <v>18</v>
      </c>
      <c r="S5" s="2">
        <f t="shared" si="6"/>
        <v>0.939642723814901</v>
      </c>
      <c r="T5" s="26"/>
    </row>
    <row r="6" ht="13.5" spans="1:20">
      <c r="A6" s="4">
        <v>4</v>
      </c>
      <c r="B6" s="4">
        <v>373</v>
      </c>
      <c r="C6" s="4" t="s">
        <v>22</v>
      </c>
      <c r="D6" s="4" t="str">
        <f>VLOOKUP(B:B,[1]Sheet1!$B:$D,3,0)</f>
        <v>东门片区</v>
      </c>
      <c r="E6" s="23">
        <v>10674.5</v>
      </c>
      <c r="F6" s="24">
        <v>3232.737</v>
      </c>
      <c r="G6" s="25">
        <f t="shared" si="0"/>
        <v>0.302846690711509</v>
      </c>
      <c r="H6" s="1"/>
      <c r="I6" s="1">
        <f t="shared" si="1"/>
        <v>42698</v>
      </c>
      <c r="J6" s="1">
        <f t="shared" si="2"/>
        <v>12930.948</v>
      </c>
      <c r="K6" s="1"/>
      <c r="L6" s="1"/>
      <c r="M6" s="1">
        <f t="shared" si="3"/>
        <v>28201.53</v>
      </c>
      <c r="N6" s="1">
        <f t="shared" si="4"/>
        <v>9571.6</v>
      </c>
      <c r="O6" s="1">
        <f>VLOOKUP(B:B,[2]查询时间段分门店销售汇总!$D:$L,9,0)</f>
        <v>28201.53</v>
      </c>
      <c r="P6" s="1">
        <f>VLOOKUP(B:B,[2]查询时间段分门店销售汇总!$D:$M,10,0)</f>
        <v>9571.6</v>
      </c>
      <c r="Q6" s="2">
        <f t="shared" si="5"/>
        <v>0.660488313269942</v>
      </c>
      <c r="R6" s="2" t="s">
        <v>20</v>
      </c>
      <c r="S6" s="2">
        <f t="shared" si="6"/>
        <v>0.740208683849011</v>
      </c>
      <c r="T6" s="26"/>
    </row>
    <row r="7" ht="13.5" spans="1:20">
      <c r="A7" s="4">
        <v>5</v>
      </c>
      <c r="B7" s="4">
        <v>712</v>
      </c>
      <c r="C7" s="4" t="s">
        <v>23</v>
      </c>
      <c r="D7" s="4" t="str">
        <f>VLOOKUP(B:B,[1]Sheet1!$B:$D,3,0)</f>
        <v>东门片区</v>
      </c>
      <c r="E7" s="23">
        <v>10714.8387096774</v>
      </c>
      <c r="F7" s="24">
        <v>3626.85483870968</v>
      </c>
      <c r="G7" s="25">
        <f t="shared" si="0"/>
        <v>0.338488981213874</v>
      </c>
      <c r="H7" s="1"/>
      <c r="I7" s="1">
        <f t="shared" si="1"/>
        <v>42859.3548387096</v>
      </c>
      <c r="J7" s="1">
        <f t="shared" si="2"/>
        <v>14507.4193548387</v>
      </c>
      <c r="K7" s="1"/>
      <c r="L7" s="1"/>
      <c r="M7" s="1">
        <f t="shared" si="3"/>
        <v>25404.14</v>
      </c>
      <c r="N7" s="1">
        <f t="shared" si="4"/>
        <v>9279.04</v>
      </c>
      <c r="O7" s="1">
        <f>VLOOKUP(B:B,[2]查询时间段分门店销售汇总!$D:$L,9,0)</f>
        <v>25404.14</v>
      </c>
      <c r="P7" s="1">
        <f>VLOOKUP(B:B,[2]查询时间段分门店销售汇总!$D:$M,10,0)</f>
        <v>9279.04</v>
      </c>
      <c r="Q7" s="2">
        <f t="shared" si="5"/>
        <v>0.592732674012525</v>
      </c>
      <c r="R7" s="2" t="s">
        <v>20</v>
      </c>
      <c r="S7" s="2">
        <f t="shared" si="6"/>
        <v>0.639606519467236</v>
      </c>
      <c r="T7" s="26"/>
    </row>
    <row r="8" ht="13.5" spans="1:20">
      <c r="A8" s="4">
        <v>6</v>
      </c>
      <c r="B8" s="4">
        <v>377</v>
      </c>
      <c r="C8" s="4" t="s">
        <v>24</v>
      </c>
      <c r="D8" s="4" t="str">
        <f>VLOOKUP(B:B,[1]Sheet1!$B:$D,3,0)</f>
        <v>南门片区</v>
      </c>
      <c r="E8" s="23">
        <v>10100</v>
      </c>
      <c r="F8" s="24">
        <v>3236.76</v>
      </c>
      <c r="G8" s="25">
        <f t="shared" si="0"/>
        <v>0.320471287128713</v>
      </c>
      <c r="H8" s="1"/>
      <c r="I8" s="1">
        <f t="shared" si="1"/>
        <v>40400</v>
      </c>
      <c r="J8" s="1">
        <f t="shared" si="2"/>
        <v>12947.04</v>
      </c>
      <c r="K8" s="1"/>
      <c r="L8" s="1"/>
      <c r="M8" s="1">
        <f t="shared" si="3"/>
        <v>34476.43</v>
      </c>
      <c r="N8" s="1">
        <f t="shared" si="4"/>
        <v>10178.52</v>
      </c>
      <c r="O8" s="1">
        <f>VLOOKUP(B:B,[2]查询时间段分门店销售汇总!$D:$L,9,0)</f>
        <v>34476.43</v>
      </c>
      <c r="P8" s="1">
        <f>VLOOKUP(B:B,[2]查询时间段分门店销售汇总!$D:$M,10,0)</f>
        <v>10178.52</v>
      </c>
      <c r="Q8" s="2">
        <f t="shared" si="5"/>
        <v>0.85337698019802</v>
      </c>
      <c r="R8" s="2" t="s">
        <v>18</v>
      </c>
      <c r="S8" s="2">
        <f t="shared" si="6"/>
        <v>0.786165795425055</v>
      </c>
      <c r="T8" s="26"/>
    </row>
    <row r="9" ht="13.5" spans="1:20">
      <c r="A9" s="4">
        <v>7</v>
      </c>
      <c r="B9" s="4">
        <v>118074</v>
      </c>
      <c r="C9" s="4" t="s">
        <v>25</v>
      </c>
      <c r="D9" s="4" t="str">
        <f>VLOOKUP(B:B,[1]Sheet1!$B:$D,3,0)</f>
        <v>南门片区</v>
      </c>
      <c r="E9" s="23">
        <v>10638</v>
      </c>
      <c r="F9" s="24">
        <v>3411.072</v>
      </c>
      <c r="G9" s="25">
        <f t="shared" si="0"/>
        <v>0.320649746192893</v>
      </c>
      <c r="H9" s="1"/>
      <c r="I9" s="1">
        <f t="shared" si="1"/>
        <v>42552</v>
      </c>
      <c r="J9" s="1">
        <f t="shared" si="2"/>
        <v>13644.288</v>
      </c>
      <c r="K9" s="1"/>
      <c r="L9" s="1"/>
      <c r="M9" s="1">
        <f t="shared" si="3"/>
        <v>30903.88</v>
      </c>
      <c r="N9" s="1">
        <f t="shared" si="4"/>
        <v>10241.84</v>
      </c>
      <c r="O9" s="1">
        <f>VLOOKUP(B:B,[2]查询时间段分门店销售汇总!$D:$L,9,0)</f>
        <v>30903.88</v>
      </c>
      <c r="P9" s="1">
        <f>VLOOKUP(B:B,[2]查询时间段分门店销售汇总!$D:$M,10,0)</f>
        <v>10241.84</v>
      </c>
      <c r="Q9" s="2">
        <f t="shared" si="5"/>
        <v>0.726261515322429</v>
      </c>
      <c r="R9" s="2" t="s">
        <v>18</v>
      </c>
      <c r="S9" s="2">
        <f t="shared" si="6"/>
        <v>0.750632059364329</v>
      </c>
      <c r="T9" s="26"/>
    </row>
    <row r="10" ht="13.5" spans="1:20">
      <c r="A10" s="4">
        <v>8</v>
      </c>
      <c r="B10" s="4">
        <v>511</v>
      </c>
      <c r="C10" s="4" t="s">
        <v>26</v>
      </c>
      <c r="D10" s="4" t="str">
        <f>VLOOKUP(B:B,[1]Sheet1!$B:$D,3,0)</f>
        <v>东门片区</v>
      </c>
      <c r="E10" s="23">
        <v>9787.41935483871</v>
      </c>
      <c r="F10" s="24">
        <v>2874.1935483871</v>
      </c>
      <c r="G10" s="25">
        <f t="shared" si="0"/>
        <v>0.293662041462048</v>
      </c>
      <c r="H10" s="1"/>
      <c r="I10" s="1">
        <f t="shared" si="1"/>
        <v>39149.6774193548</v>
      </c>
      <c r="J10" s="1">
        <f t="shared" si="2"/>
        <v>11496.7741935484</v>
      </c>
      <c r="K10" s="1"/>
      <c r="L10" s="1"/>
      <c r="M10" s="1">
        <f t="shared" si="3"/>
        <v>21532.38</v>
      </c>
      <c r="N10" s="1">
        <f t="shared" si="4"/>
        <v>7596.85</v>
      </c>
      <c r="O10" s="1">
        <f>VLOOKUP(B:B,[2]查询时间段分门店销售汇总!$D:$L,9,0)</f>
        <v>21532.38</v>
      </c>
      <c r="P10" s="1">
        <f>VLOOKUP(B:B,[2]查询时间段分门店销售汇总!$D:$M,10,0)</f>
        <v>7596.85</v>
      </c>
      <c r="Q10" s="2">
        <f t="shared" si="5"/>
        <v>0.550001466662272</v>
      </c>
      <c r="R10" s="2" t="s">
        <v>20</v>
      </c>
      <c r="S10" s="2">
        <f t="shared" si="6"/>
        <v>0.660781004489337</v>
      </c>
      <c r="T10" s="26"/>
    </row>
    <row r="11" ht="13.5" spans="1:20">
      <c r="A11" s="4">
        <v>9</v>
      </c>
      <c r="B11" s="4">
        <v>724</v>
      </c>
      <c r="C11" s="4" t="s">
        <v>27</v>
      </c>
      <c r="D11" s="4" t="str">
        <f>VLOOKUP(B:B,[1]Sheet1!$B:$D,3,0)</f>
        <v>东门片区</v>
      </c>
      <c r="E11" s="23">
        <v>10370</v>
      </c>
      <c r="F11" s="24">
        <v>3231.9</v>
      </c>
      <c r="G11" s="25">
        <f t="shared" si="0"/>
        <v>0.311658630665381</v>
      </c>
      <c r="H11" s="1"/>
      <c r="I11" s="1">
        <f t="shared" si="1"/>
        <v>41480</v>
      </c>
      <c r="J11" s="1">
        <f t="shared" si="2"/>
        <v>12927.6</v>
      </c>
      <c r="K11" s="1"/>
      <c r="L11" s="1"/>
      <c r="M11" s="1">
        <f t="shared" si="3"/>
        <v>20416.57</v>
      </c>
      <c r="N11" s="1">
        <f t="shared" si="4"/>
        <v>7120.09</v>
      </c>
      <c r="O11" s="1">
        <f>VLOOKUP(B:B,[2]查询时间段分门店销售汇总!$D:$L,9,0)</f>
        <v>20416.57</v>
      </c>
      <c r="P11" s="1">
        <f>VLOOKUP(B:B,[2]查询时间段分门店销售汇总!$D:$M,10,0)</f>
        <v>7120.09</v>
      </c>
      <c r="Q11" s="2">
        <f t="shared" si="5"/>
        <v>0.49220274831244</v>
      </c>
      <c r="R11" s="2" t="s">
        <v>20</v>
      </c>
      <c r="S11" s="2">
        <f t="shared" si="6"/>
        <v>0.550766576936168</v>
      </c>
      <c r="T11" s="26"/>
    </row>
    <row r="12" ht="13.5" spans="1:20">
      <c r="A12" s="4">
        <v>10</v>
      </c>
      <c r="B12" s="4">
        <v>737</v>
      </c>
      <c r="C12" s="4" t="s">
        <v>28</v>
      </c>
      <c r="D12" s="4" t="str">
        <f>VLOOKUP(B:B,[1]Sheet1!$B:$D,3,0)</f>
        <v>南门片区</v>
      </c>
      <c r="E12" s="23">
        <v>9787.41935483871</v>
      </c>
      <c r="F12" s="24">
        <v>2874.1935483871</v>
      </c>
      <c r="G12" s="25">
        <f t="shared" si="0"/>
        <v>0.293662041462048</v>
      </c>
      <c r="H12" s="1"/>
      <c r="I12" s="1">
        <f t="shared" si="1"/>
        <v>39149.6774193548</v>
      </c>
      <c r="J12" s="1">
        <f t="shared" si="2"/>
        <v>11496.7741935484</v>
      </c>
      <c r="K12" s="1"/>
      <c r="L12" s="1"/>
      <c r="M12" s="1">
        <f t="shared" si="3"/>
        <v>17292.29</v>
      </c>
      <c r="N12" s="1">
        <f t="shared" si="4"/>
        <v>6000.51</v>
      </c>
      <c r="O12" s="1">
        <f>VLOOKUP(B:B,[2]查询时间段分门店销售汇总!$D:$L,9,0)</f>
        <v>17292.29</v>
      </c>
      <c r="P12" s="1">
        <f>VLOOKUP(B:B,[2]查询时间段分门店销售汇总!$D:$M,10,0)</f>
        <v>6000.51</v>
      </c>
      <c r="Q12" s="2">
        <f t="shared" si="5"/>
        <v>0.441696870571174</v>
      </c>
      <c r="R12" s="2" t="s">
        <v>20</v>
      </c>
      <c r="S12" s="2">
        <f t="shared" si="6"/>
        <v>0.521929882154882</v>
      </c>
      <c r="T12" s="26"/>
    </row>
    <row r="13" ht="13.5" spans="1:20">
      <c r="A13" s="4">
        <v>11</v>
      </c>
      <c r="B13" s="4">
        <v>387</v>
      </c>
      <c r="C13" s="4" t="s">
        <v>29</v>
      </c>
      <c r="D13" s="4" t="str">
        <f>VLOOKUP(B:B,[1]Sheet1!$B:$D,3,0)</f>
        <v>南门片区</v>
      </c>
      <c r="E13" s="23">
        <v>9822.5</v>
      </c>
      <c r="F13" s="24">
        <v>2884.6125</v>
      </c>
      <c r="G13" s="25">
        <f t="shared" si="0"/>
        <v>0.293673962840417</v>
      </c>
      <c r="H13" s="1"/>
      <c r="I13" s="1">
        <f t="shared" si="1"/>
        <v>39290</v>
      </c>
      <c r="J13" s="1">
        <f t="shared" si="2"/>
        <v>11538.45</v>
      </c>
      <c r="K13" s="1"/>
      <c r="L13" s="1"/>
      <c r="M13" s="1">
        <f t="shared" si="3"/>
        <v>22661.18</v>
      </c>
      <c r="N13" s="1">
        <f t="shared" si="4"/>
        <v>8320.28</v>
      </c>
      <c r="O13" s="1">
        <f>VLOOKUP(B:B,[2]查询时间段分门店销售汇总!$D:$L,9,0)</f>
        <v>22661.18</v>
      </c>
      <c r="P13" s="1">
        <f>VLOOKUP(B:B,[2]查询时间段分门店销售汇总!$D:$M,10,0)</f>
        <v>8320.28</v>
      </c>
      <c r="Q13" s="2">
        <f t="shared" si="5"/>
        <v>0.576767116314584</v>
      </c>
      <c r="R13" s="2" t="s">
        <v>20</v>
      </c>
      <c r="S13" s="2">
        <f t="shared" si="6"/>
        <v>0.721091654424988</v>
      </c>
      <c r="T13" s="26"/>
    </row>
    <row r="14" ht="13.5" spans="1:20">
      <c r="A14" s="4">
        <v>12</v>
      </c>
      <c r="B14" s="4">
        <v>598</v>
      </c>
      <c r="C14" s="4" t="s">
        <v>30</v>
      </c>
      <c r="D14" s="4" t="str">
        <f>VLOOKUP(B:B,[1]Sheet1!$B:$D,3,0)</f>
        <v>东门片区</v>
      </c>
      <c r="E14" s="23">
        <v>9020</v>
      </c>
      <c r="F14" s="24">
        <v>2806.65</v>
      </c>
      <c r="G14" s="25">
        <f t="shared" si="0"/>
        <v>0.311158536585366</v>
      </c>
      <c r="H14" s="1"/>
      <c r="I14" s="1">
        <f t="shared" si="1"/>
        <v>36080</v>
      </c>
      <c r="J14" s="1">
        <f t="shared" si="2"/>
        <v>11226.6</v>
      </c>
      <c r="K14" s="1"/>
      <c r="L14" s="1"/>
      <c r="M14" s="1">
        <f t="shared" si="3"/>
        <v>22627.27</v>
      </c>
      <c r="N14" s="1">
        <f t="shared" si="4"/>
        <v>8155.08</v>
      </c>
      <c r="O14" s="1">
        <f>VLOOKUP(B:B,[2]查询时间段分门店销售汇总!$D:$L,9,0)</f>
        <v>22627.27</v>
      </c>
      <c r="P14" s="1">
        <f>VLOOKUP(B:B,[2]查询时间段分门店销售汇总!$D:$M,10,0)</f>
        <v>8155.08</v>
      </c>
      <c r="Q14" s="2">
        <f t="shared" si="5"/>
        <v>0.627141629711752</v>
      </c>
      <c r="R14" s="2" t="s">
        <v>20</v>
      </c>
      <c r="S14" s="2">
        <f t="shared" si="6"/>
        <v>0.726406926406926</v>
      </c>
      <c r="T14" s="26"/>
    </row>
    <row r="15" ht="13.5" spans="1:20">
      <c r="A15" s="4">
        <v>13</v>
      </c>
      <c r="B15" s="4">
        <v>103639</v>
      </c>
      <c r="C15" s="4" t="s">
        <v>31</v>
      </c>
      <c r="D15" s="4" t="str">
        <f>VLOOKUP(B:B,[1]Sheet1!$B:$D,3,0)</f>
        <v>南门片区</v>
      </c>
      <c r="E15" s="23">
        <v>7899.5</v>
      </c>
      <c r="F15" s="24">
        <v>2453.6925</v>
      </c>
      <c r="G15" s="25">
        <f t="shared" si="0"/>
        <v>0.310613646433319</v>
      </c>
      <c r="H15" s="1"/>
      <c r="I15" s="1">
        <f t="shared" si="1"/>
        <v>31598</v>
      </c>
      <c r="J15" s="1">
        <f t="shared" si="2"/>
        <v>9814.77</v>
      </c>
      <c r="K15" s="1"/>
      <c r="L15" s="1"/>
      <c r="M15" s="1">
        <f t="shared" si="3"/>
        <v>23646.56</v>
      </c>
      <c r="N15" s="1">
        <f t="shared" si="4"/>
        <v>7379.95</v>
      </c>
      <c r="O15" s="1">
        <f>VLOOKUP(B:B,[2]查询时间段分门店销售汇总!$D:$L,9,0)</f>
        <v>23646.56</v>
      </c>
      <c r="P15" s="1">
        <f>VLOOKUP(B:B,[2]查询时间段分门店销售汇总!$D:$M,10,0)</f>
        <v>7379.95</v>
      </c>
      <c r="Q15" s="2">
        <f t="shared" si="5"/>
        <v>0.748356225077537</v>
      </c>
      <c r="R15" s="2" t="s">
        <v>18</v>
      </c>
      <c r="S15" s="2">
        <f t="shared" si="6"/>
        <v>0.751922867270451</v>
      </c>
      <c r="T15" s="26"/>
    </row>
    <row r="16" ht="13.5" spans="1:20">
      <c r="A16" s="4">
        <v>14</v>
      </c>
      <c r="B16" s="4">
        <v>117184</v>
      </c>
      <c r="C16" s="4" t="s">
        <v>32</v>
      </c>
      <c r="D16" s="4" t="str">
        <f>VLOOKUP(B:B,[1]Sheet1!$B:$D,3,0)</f>
        <v>东门片区</v>
      </c>
      <c r="E16" s="23">
        <v>9210</v>
      </c>
      <c r="F16" s="24">
        <v>2852.71875</v>
      </c>
      <c r="G16" s="25">
        <f t="shared" si="0"/>
        <v>0.309741449511401</v>
      </c>
      <c r="H16" s="1"/>
      <c r="I16" s="1">
        <f t="shared" si="1"/>
        <v>36840</v>
      </c>
      <c r="J16" s="1">
        <f t="shared" si="2"/>
        <v>11410.875</v>
      </c>
      <c r="K16" s="1"/>
      <c r="L16" s="1"/>
      <c r="M16" s="1">
        <f t="shared" si="3"/>
        <v>26305.57</v>
      </c>
      <c r="N16" s="1">
        <f t="shared" si="4"/>
        <v>8659.03</v>
      </c>
      <c r="O16" s="1">
        <f>VLOOKUP(B:B,[2]查询时间段分门店销售汇总!$D:$L,9,0)</f>
        <v>26305.57</v>
      </c>
      <c r="P16" s="1">
        <f>VLOOKUP(B:B,[2]查询时间段分门店销售汇总!$D:$M,10,0)</f>
        <v>8659.03</v>
      </c>
      <c r="Q16" s="2">
        <f t="shared" si="5"/>
        <v>0.714049131378936</v>
      </c>
      <c r="R16" s="2" t="s">
        <v>18</v>
      </c>
      <c r="S16" s="2">
        <f t="shared" si="6"/>
        <v>0.758840141531653</v>
      </c>
      <c r="T16" s="26"/>
    </row>
    <row r="17" ht="13.5" spans="1:20">
      <c r="A17" s="4">
        <v>15</v>
      </c>
      <c r="B17" s="4">
        <v>515</v>
      </c>
      <c r="C17" s="4" t="s">
        <v>33</v>
      </c>
      <c r="D17" s="4" t="str">
        <f>VLOOKUP(B:B,[1]Sheet1!$B:$D,3,0)</f>
        <v>东门片区</v>
      </c>
      <c r="E17" s="23">
        <v>8332.5</v>
      </c>
      <c r="F17" s="24">
        <v>2442.0825</v>
      </c>
      <c r="G17" s="25">
        <f t="shared" si="0"/>
        <v>0.293079207920792</v>
      </c>
      <c r="H17" s="1"/>
      <c r="I17" s="1">
        <f t="shared" si="1"/>
        <v>33330</v>
      </c>
      <c r="J17" s="1">
        <f t="shared" si="2"/>
        <v>9768.33</v>
      </c>
      <c r="K17" s="1"/>
      <c r="L17" s="1"/>
      <c r="M17" s="1">
        <f t="shared" si="3"/>
        <v>20683.59</v>
      </c>
      <c r="N17" s="1">
        <f t="shared" si="4"/>
        <v>4865.42</v>
      </c>
      <c r="O17" s="1">
        <f>VLOOKUP(B:B,[2]查询时间段分门店销售汇总!$D:$L,9,0)</f>
        <v>20683.59</v>
      </c>
      <c r="P17" s="1">
        <f>VLOOKUP(B:B,[2]查询时间段分门店销售汇总!$D:$M,10,0)</f>
        <v>4865.42</v>
      </c>
      <c r="Q17" s="2">
        <f t="shared" si="5"/>
        <v>0.620569756975698</v>
      </c>
      <c r="R17" s="2" t="s">
        <v>20</v>
      </c>
      <c r="S17" s="2">
        <f t="shared" si="6"/>
        <v>0.498081043535589</v>
      </c>
      <c r="T17" s="26"/>
    </row>
    <row r="18" ht="13.5" spans="1:20">
      <c r="A18" s="4">
        <v>16</v>
      </c>
      <c r="B18" s="4">
        <v>105751</v>
      </c>
      <c r="C18" s="4" t="s">
        <v>34</v>
      </c>
      <c r="D18" s="4" t="str">
        <f>VLOOKUP(B:B,[1]Sheet1!$B:$D,3,0)</f>
        <v>南门片区</v>
      </c>
      <c r="E18" s="23">
        <v>8772.5</v>
      </c>
      <c r="F18" s="24">
        <v>2572.7625</v>
      </c>
      <c r="G18" s="25">
        <f t="shared" si="0"/>
        <v>0.293275862068965</v>
      </c>
      <c r="H18" s="1"/>
      <c r="I18" s="1">
        <f t="shared" si="1"/>
        <v>35090</v>
      </c>
      <c r="J18" s="1">
        <f t="shared" si="2"/>
        <v>10291.05</v>
      </c>
      <c r="K18" s="1"/>
      <c r="L18" s="1"/>
      <c r="M18" s="1">
        <f t="shared" si="3"/>
        <v>17301.6</v>
      </c>
      <c r="N18" s="1">
        <f t="shared" si="4"/>
        <v>4816.65</v>
      </c>
      <c r="O18" s="1">
        <f>VLOOKUP(B:B,[2]查询时间段分门店销售汇总!$D:$L,9,0)</f>
        <v>17301.6</v>
      </c>
      <c r="P18" s="1">
        <f>VLOOKUP(B:B,[2]查询时间段分门店销售汇总!$D:$M,10,0)</f>
        <v>4816.65</v>
      </c>
      <c r="Q18" s="2">
        <f t="shared" si="5"/>
        <v>0.493063550869193</v>
      </c>
      <c r="R18" s="2" t="s">
        <v>20</v>
      </c>
      <c r="S18" s="2">
        <f t="shared" si="6"/>
        <v>0.468042619557771</v>
      </c>
      <c r="T18" s="26"/>
    </row>
    <row r="19" ht="13.5" spans="1:20">
      <c r="A19" s="4">
        <v>17</v>
      </c>
      <c r="B19" s="4">
        <v>723</v>
      </c>
      <c r="C19" s="4" t="s">
        <v>35</v>
      </c>
      <c r="D19" s="4" t="str">
        <f>VLOOKUP(B:B,[1]Sheet1!$B:$D,3,0)</f>
        <v>南门片区</v>
      </c>
      <c r="E19" s="23">
        <v>6578.75</v>
      </c>
      <c r="F19" s="24">
        <v>1921.21875</v>
      </c>
      <c r="G19" s="25">
        <f t="shared" si="0"/>
        <v>0.292034011020331</v>
      </c>
      <c r="H19" s="1"/>
      <c r="I19" s="1">
        <f t="shared" si="1"/>
        <v>26315</v>
      </c>
      <c r="J19" s="1">
        <f t="shared" si="2"/>
        <v>7684.875</v>
      </c>
      <c r="K19" s="1"/>
      <c r="L19" s="1"/>
      <c r="M19" s="1">
        <f t="shared" si="3"/>
        <v>15776.24</v>
      </c>
      <c r="N19" s="1">
        <f t="shared" si="4"/>
        <v>5281.58</v>
      </c>
      <c r="O19" s="1">
        <f>VLOOKUP(B:B,[2]查询时间段分门店销售汇总!$D:$L,9,0)</f>
        <v>15776.24</v>
      </c>
      <c r="P19" s="1">
        <f>VLOOKUP(B:B,[2]查询时间段分门店销售汇总!$D:$M,10,0)</f>
        <v>5281.58</v>
      </c>
      <c r="Q19" s="2">
        <f t="shared" si="5"/>
        <v>0.599515105453164</v>
      </c>
      <c r="R19" s="2" t="s">
        <v>20</v>
      </c>
      <c r="S19" s="2">
        <f t="shared" si="6"/>
        <v>0.687269474129378</v>
      </c>
      <c r="T19" s="26"/>
    </row>
    <row r="20" ht="13.5" spans="1:20">
      <c r="A20" s="4">
        <v>18</v>
      </c>
      <c r="B20" s="4">
        <v>355</v>
      </c>
      <c r="C20" s="4" t="s">
        <v>36</v>
      </c>
      <c r="D20" s="4" t="str">
        <f>VLOOKUP(B:B,[1]Sheet1!$B:$D,3,0)</f>
        <v>东门片区</v>
      </c>
      <c r="E20" s="23">
        <v>6860</v>
      </c>
      <c r="F20" s="24">
        <v>2004.75</v>
      </c>
      <c r="G20" s="25">
        <f t="shared" si="0"/>
        <v>0.292237609329446</v>
      </c>
      <c r="H20" s="1"/>
      <c r="I20" s="1">
        <f t="shared" si="1"/>
        <v>27440</v>
      </c>
      <c r="J20" s="1">
        <f t="shared" si="2"/>
        <v>8019</v>
      </c>
      <c r="K20" s="1"/>
      <c r="L20" s="1"/>
      <c r="M20" s="1">
        <f t="shared" si="3"/>
        <v>14265.6</v>
      </c>
      <c r="N20" s="1">
        <f t="shared" si="4"/>
        <v>3805.41</v>
      </c>
      <c r="O20" s="1">
        <f>VLOOKUP(B:B,[2]查询时间段分门店销售汇总!$D:$L,9,0)</f>
        <v>14265.6</v>
      </c>
      <c r="P20" s="1">
        <f>VLOOKUP(B:B,[2]查询时间段分门店销售汇总!$D:$M,10,0)</f>
        <v>3805.41</v>
      </c>
      <c r="Q20" s="2">
        <f t="shared" si="5"/>
        <v>0.519883381924198</v>
      </c>
      <c r="R20" s="2" t="s">
        <v>20</v>
      </c>
      <c r="S20" s="2">
        <f t="shared" si="6"/>
        <v>0.474549195660307</v>
      </c>
      <c r="T20" s="26"/>
    </row>
    <row r="21" ht="13.5" spans="1:20">
      <c r="A21" s="4">
        <v>19</v>
      </c>
      <c r="B21" s="4">
        <v>743</v>
      </c>
      <c r="C21" s="4" t="s">
        <v>37</v>
      </c>
      <c r="D21" s="4" t="str">
        <f>VLOOKUP(B:B,[1]Sheet1!$B:$D,3,0)</f>
        <v>南门片区</v>
      </c>
      <c r="E21" s="23">
        <v>6210</v>
      </c>
      <c r="F21" s="24">
        <v>1972.74193548386</v>
      </c>
      <c r="G21" s="25">
        <f t="shared" si="0"/>
        <v>0.31767180925666</v>
      </c>
      <c r="H21" s="1"/>
      <c r="I21" s="1">
        <f t="shared" si="1"/>
        <v>24840</v>
      </c>
      <c r="J21" s="1">
        <f t="shared" si="2"/>
        <v>7890.96774193544</v>
      </c>
      <c r="K21" s="1"/>
      <c r="L21" s="1"/>
      <c r="M21" s="1">
        <f t="shared" si="3"/>
        <v>16315.1</v>
      </c>
      <c r="N21" s="1">
        <f t="shared" si="4"/>
        <v>4776.27</v>
      </c>
      <c r="O21" s="1">
        <f>VLOOKUP(B:B,[2]查询时间段分门店销售汇总!$D:$L,9,0)</f>
        <v>16315.1</v>
      </c>
      <c r="P21" s="1">
        <f>VLOOKUP(B:B,[2]查询时间段分门店销售汇总!$D:$M,10,0)</f>
        <v>4776.27</v>
      </c>
      <c r="Q21" s="2">
        <f t="shared" si="5"/>
        <v>0.656807568438003</v>
      </c>
      <c r="R21" s="2" t="s">
        <v>20</v>
      </c>
      <c r="S21" s="2">
        <f t="shared" si="6"/>
        <v>0.605283173902383</v>
      </c>
      <c r="T21" s="26"/>
    </row>
    <row r="22" ht="13.5" spans="1:20">
      <c r="A22" s="4">
        <v>20</v>
      </c>
      <c r="B22" s="4">
        <v>115971</v>
      </c>
      <c r="C22" s="4" t="s">
        <v>38</v>
      </c>
      <c r="D22" s="4" t="str">
        <f>VLOOKUP(B:B,[1]Sheet1!$B:$D,3,0)</f>
        <v>南门片区</v>
      </c>
      <c r="E22" s="23">
        <v>6003.75</v>
      </c>
      <c r="F22" s="24">
        <v>1909.575</v>
      </c>
      <c r="G22" s="25">
        <f t="shared" si="0"/>
        <v>0.318063710181137</v>
      </c>
      <c r="H22" s="1"/>
      <c r="I22" s="1">
        <f t="shared" si="1"/>
        <v>24015</v>
      </c>
      <c r="J22" s="1">
        <f t="shared" si="2"/>
        <v>7638.3</v>
      </c>
      <c r="K22" s="1"/>
      <c r="L22" s="1"/>
      <c r="M22" s="1">
        <f t="shared" si="3"/>
        <v>7345.31</v>
      </c>
      <c r="N22" s="1">
        <f t="shared" si="4"/>
        <v>2701.59</v>
      </c>
      <c r="O22" s="1">
        <f>VLOOKUP(B:B,[2]查询时间段分门店销售汇总!$D:$L,9,0)</f>
        <v>7345.31</v>
      </c>
      <c r="P22" s="1">
        <f>VLOOKUP(B:B,[2]查询时间段分门店销售汇总!$D:$M,10,0)</f>
        <v>2701.59</v>
      </c>
      <c r="Q22" s="2">
        <f t="shared" si="5"/>
        <v>0.305863418696648</v>
      </c>
      <c r="R22" s="2" t="s">
        <v>20</v>
      </c>
      <c r="S22" s="2">
        <f t="shared" si="6"/>
        <v>0.353689957189427</v>
      </c>
      <c r="T22" s="26"/>
    </row>
    <row r="23" ht="13.5" spans="1:20">
      <c r="A23" s="4">
        <v>21</v>
      </c>
      <c r="B23" s="4">
        <v>122198</v>
      </c>
      <c r="C23" s="4" t="s">
        <v>39</v>
      </c>
      <c r="D23" s="4" t="str">
        <f>VLOOKUP(B:B,[1]Sheet1!$B:$D,3,0)</f>
        <v>东门片区</v>
      </c>
      <c r="E23" s="23">
        <v>6210</v>
      </c>
      <c r="F23" s="24">
        <v>1809.10125</v>
      </c>
      <c r="G23" s="25">
        <f t="shared" si="0"/>
        <v>0.291320652173913</v>
      </c>
      <c r="H23" s="1"/>
      <c r="I23" s="1">
        <f t="shared" si="1"/>
        <v>24840</v>
      </c>
      <c r="J23" s="1">
        <f t="shared" si="2"/>
        <v>7236.405</v>
      </c>
      <c r="K23" s="1"/>
      <c r="L23" s="1"/>
      <c r="M23" s="1">
        <f t="shared" si="3"/>
        <v>12276.24</v>
      </c>
      <c r="N23" s="1">
        <f t="shared" si="4"/>
        <v>3977.37</v>
      </c>
      <c r="O23" s="1">
        <f>VLOOKUP(B:B,[2]查询时间段分门店销售汇总!$D:$L,9,0)</f>
        <v>12276.24</v>
      </c>
      <c r="P23" s="1">
        <f>VLOOKUP(B:B,[2]查询时间段分门店销售汇总!$D:$M,10,0)</f>
        <v>3977.37</v>
      </c>
      <c r="Q23" s="2">
        <f t="shared" si="5"/>
        <v>0.494212560386473</v>
      </c>
      <c r="R23" s="2" t="s">
        <v>20</v>
      </c>
      <c r="S23" s="2">
        <f t="shared" si="6"/>
        <v>0.549633416040147</v>
      </c>
      <c r="T23" s="26"/>
    </row>
    <row r="24" ht="13.5" spans="1:20">
      <c r="A24" s="4">
        <v>22</v>
      </c>
      <c r="B24" s="4">
        <v>740</v>
      </c>
      <c r="C24" s="4" t="s">
        <v>40</v>
      </c>
      <c r="D24" s="4" t="str">
        <f>VLOOKUP(B:B,[1]Sheet1!$B:$D,3,0)</f>
        <v>东门片区</v>
      </c>
      <c r="E24" s="23">
        <v>6348.75</v>
      </c>
      <c r="F24" s="24">
        <v>2021.355</v>
      </c>
      <c r="G24" s="25">
        <f t="shared" si="0"/>
        <v>0.318386296515062</v>
      </c>
      <c r="H24" s="1"/>
      <c r="I24" s="1">
        <f t="shared" si="1"/>
        <v>25395</v>
      </c>
      <c r="J24" s="1">
        <f t="shared" si="2"/>
        <v>8085.42</v>
      </c>
      <c r="K24" s="1"/>
      <c r="L24" s="1"/>
      <c r="M24" s="1">
        <f t="shared" si="3"/>
        <v>16944.77</v>
      </c>
      <c r="N24" s="1">
        <f t="shared" si="4"/>
        <v>5869.01</v>
      </c>
      <c r="O24" s="1">
        <f>VLOOKUP(B:B,[2]查询时间段分门店销售汇总!$D:$L,9,0)</f>
        <v>16944.77</v>
      </c>
      <c r="P24" s="1">
        <f>VLOOKUP(B:B,[2]查询时间段分门店销售汇总!$D:$M,10,0)</f>
        <v>5869.01</v>
      </c>
      <c r="Q24" s="2">
        <f t="shared" si="5"/>
        <v>0.667248277219925</v>
      </c>
      <c r="R24" s="2" t="s">
        <v>20</v>
      </c>
      <c r="S24" s="2">
        <f t="shared" si="6"/>
        <v>0.725875712084221</v>
      </c>
      <c r="T24" s="26"/>
    </row>
    <row r="25" ht="13.5" spans="1:20">
      <c r="A25" s="4">
        <v>23</v>
      </c>
      <c r="B25" s="4">
        <v>733</v>
      </c>
      <c r="C25" s="4" t="s">
        <v>41</v>
      </c>
      <c r="D25" s="4" t="str">
        <f>VLOOKUP(B:B,[1]Sheet1!$B:$D,3,0)</f>
        <v>新津片</v>
      </c>
      <c r="E25" s="23">
        <v>6032.5</v>
      </c>
      <c r="F25" s="24">
        <v>1945.54125</v>
      </c>
      <c r="G25" s="25">
        <f t="shared" si="0"/>
        <v>0.322509946125155</v>
      </c>
      <c r="H25" s="1"/>
      <c r="I25" s="1">
        <f t="shared" si="1"/>
        <v>24130</v>
      </c>
      <c r="J25" s="1">
        <f t="shared" si="2"/>
        <v>7782.165</v>
      </c>
      <c r="K25" s="1"/>
      <c r="L25" s="1"/>
      <c r="M25" s="1">
        <f t="shared" si="3"/>
        <v>9888.97</v>
      </c>
      <c r="N25" s="1">
        <f t="shared" si="4"/>
        <v>3681.01</v>
      </c>
      <c r="O25" s="1">
        <f>VLOOKUP(B:B,[2]查询时间段分门店销售汇总!$D:$L,9,0)</f>
        <v>9888.97</v>
      </c>
      <c r="P25" s="1">
        <f>VLOOKUP(B:B,[2]查询时间段分门店销售汇总!$D:$M,10,0)</f>
        <v>3681.01</v>
      </c>
      <c r="Q25" s="2">
        <f t="shared" si="5"/>
        <v>0.409820555325321</v>
      </c>
      <c r="R25" s="2" t="s">
        <v>20</v>
      </c>
      <c r="S25" s="2">
        <f t="shared" si="6"/>
        <v>0.473005905169063</v>
      </c>
      <c r="T25" s="26"/>
    </row>
    <row r="26" ht="13.5" spans="1:20">
      <c r="A26" s="4">
        <v>24</v>
      </c>
      <c r="B26" s="4">
        <v>102479</v>
      </c>
      <c r="C26" s="4" t="s">
        <v>42</v>
      </c>
      <c r="D26" s="4" t="str">
        <f>VLOOKUP(B:B,[1]Sheet1!$B:$D,3,0)</f>
        <v>东门片区</v>
      </c>
      <c r="E26" s="23">
        <v>6063.75</v>
      </c>
      <c r="F26" s="24">
        <v>1955.806875</v>
      </c>
      <c r="G26" s="25">
        <f t="shared" si="0"/>
        <v>0.322540816326531</v>
      </c>
      <c r="H26" s="1"/>
      <c r="I26" s="1">
        <f t="shared" si="1"/>
        <v>24255</v>
      </c>
      <c r="J26" s="1">
        <f t="shared" si="2"/>
        <v>7823.2275</v>
      </c>
      <c r="K26" s="1"/>
      <c r="L26" s="1"/>
      <c r="M26" s="1">
        <f t="shared" si="3"/>
        <v>7943.07</v>
      </c>
      <c r="N26" s="1">
        <f t="shared" si="4"/>
        <v>2546.16</v>
      </c>
      <c r="O26" s="1">
        <f>VLOOKUP(B:B,[2]查询时间段分门店销售汇总!$D:$L,9,0)</f>
        <v>7943.07</v>
      </c>
      <c r="P26" s="1">
        <f>VLOOKUP(B:B,[2]查询时间段分门店销售汇总!$D:$M,10,0)</f>
        <v>2546.16</v>
      </c>
      <c r="Q26" s="2">
        <f t="shared" si="5"/>
        <v>0.327481756338899</v>
      </c>
      <c r="R26" s="18" t="s">
        <v>43</v>
      </c>
      <c r="S26" s="2">
        <f t="shared" si="6"/>
        <v>0.32546158219226</v>
      </c>
      <c r="T26" s="26"/>
    </row>
    <row r="27" ht="13.5" spans="1:20">
      <c r="A27" s="4">
        <v>25</v>
      </c>
      <c r="B27" s="4">
        <v>573</v>
      </c>
      <c r="C27" s="4" t="s">
        <v>44</v>
      </c>
      <c r="D27" s="4" t="str">
        <f>VLOOKUP(B:B,[1]Sheet1!$B:$D,3,0)</f>
        <v>新津片</v>
      </c>
      <c r="E27" s="23">
        <v>5810</v>
      </c>
      <c r="F27" s="24">
        <v>1775.8125</v>
      </c>
      <c r="G27" s="25">
        <f t="shared" si="0"/>
        <v>0.305647590361446</v>
      </c>
      <c r="H27" s="1"/>
      <c r="I27" s="1">
        <f t="shared" si="1"/>
        <v>23240</v>
      </c>
      <c r="J27" s="1">
        <f t="shared" si="2"/>
        <v>7103.25</v>
      </c>
      <c r="K27" s="1"/>
      <c r="L27" s="1"/>
      <c r="M27" s="1">
        <f t="shared" si="3"/>
        <v>13221.29</v>
      </c>
      <c r="N27" s="1">
        <f t="shared" si="4"/>
        <v>4329.75</v>
      </c>
      <c r="O27" s="1">
        <f>VLOOKUP(B:B,[2]查询时间段分门店销售汇总!$D:$L,9,0)</f>
        <v>13221.29</v>
      </c>
      <c r="P27" s="1">
        <f>VLOOKUP(B:B,[2]查询时间段分门店销售汇总!$D:$M,10,0)</f>
        <v>4329.75</v>
      </c>
      <c r="Q27" s="2">
        <f t="shared" si="5"/>
        <v>0.568902323580034</v>
      </c>
      <c r="R27" s="2" t="s">
        <v>20</v>
      </c>
      <c r="S27" s="2">
        <f t="shared" si="6"/>
        <v>0.609544926618097</v>
      </c>
      <c r="T27" s="26"/>
    </row>
    <row r="28" ht="13.5" spans="1:20">
      <c r="A28" s="4">
        <v>26</v>
      </c>
      <c r="B28" s="4">
        <v>104430</v>
      </c>
      <c r="C28" s="4" t="s">
        <v>45</v>
      </c>
      <c r="D28" s="4" t="str">
        <f>VLOOKUP(B:B,[1]Sheet1!$B:$D,3,0)</f>
        <v>南门片区</v>
      </c>
      <c r="E28" s="23">
        <v>5141.25</v>
      </c>
      <c r="F28" s="24">
        <v>1630.125</v>
      </c>
      <c r="G28" s="25">
        <f t="shared" si="0"/>
        <v>0.317067833698031</v>
      </c>
      <c r="H28" s="1"/>
      <c r="I28" s="1">
        <f t="shared" si="1"/>
        <v>20565</v>
      </c>
      <c r="J28" s="1">
        <f t="shared" si="2"/>
        <v>6520.5</v>
      </c>
      <c r="K28" s="1"/>
      <c r="L28" s="1"/>
      <c r="M28" s="1">
        <f t="shared" si="3"/>
        <v>12065.08</v>
      </c>
      <c r="N28" s="1">
        <f t="shared" si="4"/>
        <v>4095.02</v>
      </c>
      <c r="O28" s="1">
        <f>VLOOKUP(B:B,[2]查询时间段分门店销售汇总!$D:$L,9,0)</f>
        <v>12065.08</v>
      </c>
      <c r="P28" s="1">
        <f>VLOOKUP(B:B,[2]查询时间段分门店销售汇总!$D:$M,10,0)</f>
        <v>4095.02</v>
      </c>
      <c r="Q28" s="2">
        <f t="shared" si="5"/>
        <v>0.58668028203258</v>
      </c>
      <c r="R28" s="18" t="s">
        <v>43</v>
      </c>
      <c r="S28" s="2">
        <f t="shared" si="6"/>
        <v>0.628022390920942</v>
      </c>
      <c r="T28" s="26"/>
    </row>
    <row r="29" ht="13.5" spans="1:20">
      <c r="A29" s="4">
        <v>27</v>
      </c>
      <c r="B29" s="4">
        <v>106568</v>
      </c>
      <c r="C29" s="4" t="s">
        <v>46</v>
      </c>
      <c r="D29" s="4" t="str">
        <f>VLOOKUP(B:B,[1]Sheet1!$B:$D,3,0)</f>
        <v>南门片区</v>
      </c>
      <c r="E29" s="23">
        <v>5315</v>
      </c>
      <c r="F29" s="24">
        <v>1630.125</v>
      </c>
      <c r="G29" s="25">
        <f t="shared" si="0"/>
        <v>0.30670272812794</v>
      </c>
      <c r="H29" s="1"/>
      <c r="I29" s="1">
        <f t="shared" si="1"/>
        <v>21260</v>
      </c>
      <c r="J29" s="1">
        <f t="shared" si="2"/>
        <v>6520.5</v>
      </c>
      <c r="K29" s="1"/>
      <c r="L29" s="1"/>
      <c r="M29" s="1">
        <f t="shared" si="3"/>
        <v>8996.44</v>
      </c>
      <c r="N29" s="1">
        <f t="shared" si="4"/>
        <v>3089.69</v>
      </c>
      <c r="O29" s="1">
        <f>VLOOKUP(B:B,[2]查询时间段分门店销售汇总!$D:$L,9,0)</f>
        <v>8996.44</v>
      </c>
      <c r="P29" s="1">
        <f>VLOOKUP(B:B,[2]查询时间段分门店销售汇总!$D:$M,10,0)</f>
        <v>3089.69</v>
      </c>
      <c r="Q29" s="2">
        <f t="shared" si="5"/>
        <v>0.423162746942615</v>
      </c>
      <c r="R29" s="18" t="s">
        <v>43</v>
      </c>
      <c r="S29" s="2">
        <f t="shared" si="6"/>
        <v>0.473842496741047</v>
      </c>
      <c r="T29" s="26"/>
    </row>
    <row r="30" ht="13.5" spans="1:20">
      <c r="A30" s="4">
        <v>28</v>
      </c>
      <c r="B30" s="4">
        <v>114848</v>
      </c>
      <c r="C30" s="4" t="s">
        <v>47</v>
      </c>
      <c r="D30" s="4" t="str">
        <f>VLOOKUP(B:B,[1]Sheet1!$B:$D,3,0)</f>
        <v>南门片区</v>
      </c>
      <c r="E30" s="23">
        <v>5311.6129032258</v>
      </c>
      <c r="F30" s="24">
        <v>1544.87903225806</v>
      </c>
      <c r="G30" s="25">
        <f t="shared" si="0"/>
        <v>0.290849325883638</v>
      </c>
      <c r="H30" s="1"/>
      <c r="I30" s="1">
        <f t="shared" si="1"/>
        <v>21246.4516129032</v>
      </c>
      <c r="J30" s="1">
        <f t="shared" si="2"/>
        <v>6179.51612903224</v>
      </c>
      <c r="K30" s="1"/>
      <c r="L30" s="1"/>
      <c r="M30" s="1">
        <f t="shared" si="3"/>
        <v>17135.88</v>
      </c>
      <c r="N30" s="1">
        <f t="shared" si="4"/>
        <v>5327.59</v>
      </c>
      <c r="O30" s="1">
        <f>VLOOKUP(B:B,[2]查询时间段分门店销售汇总!$D:$L,9,0)</f>
        <v>17135.88</v>
      </c>
      <c r="P30" s="1">
        <f>VLOOKUP(B:B,[2]查询时间段分门店销售汇总!$D:$M,10,0)</f>
        <v>5327.59</v>
      </c>
      <c r="Q30" s="2">
        <f t="shared" si="5"/>
        <v>0.806529029515366</v>
      </c>
      <c r="R30" s="2" t="s">
        <v>18</v>
      </c>
      <c r="S30" s="2">
        <f t="shared" si="6"/>
        <v>0.862137081408402</v>
      </c>
      <c r="T30" s="26"/>
    </row>
    <row r="31" ht="13.5" spans="1:20">
      <c r="A31" s="4">
        <v>29</v>
      </c>
      <c r="B31" s="4">
        <v>301263</v>
      </c>
      <c r="C31" s="4" t="s">
        <v>48</v>
      </c>
      <c r="D31" s="4" t="str">
        <f>VLOOKUP(B:B,[1]Sheet1!$B:$D,3,0)</f>
        <v>南门片区</v>
      </c>
      <c r="E31" s="23">
        <v>4235</v>
      </c>
      <c r="F31" s="24">
        <v>1188</v>
      </c>
      <c r="G31" s="25">
        <f t="shared" si="0"/>
        <v>0.280519480519481</v>
      </c>
      <c r="H31" s="1"/>
      <c r="I31" s="1">
        <f t="shared" si="1"/>
        <v>16940</v>
      </c>
      <c r="J31" s="1">
        <f t="shared" si="2"/>
        <v>4752</v>
      </c>
      <c r="K31" s="1"/>
      <c r="L31" s="1"/>
      <c r="M31" s="1">
        <f t="shared" si="3"/>
        <v>4373.63</v>
      </c>
      <c r="N31" s="1">
        <f t="shared" si="4"/>
        <v>1549.54</v>
      </c>
      <c r="O31" s="1">
        <f>VLOOKUP(B:B,[2]查询时间段分门店销售汇总!$D:$L,9,0)</f>
        <v>4373.63</v>
      </c>
      <c r="P31" s="1">
        <f>VLOOKUP(B:B,[2]查询时间段分门店销售汇总!$D:$M,10,0)</f>
        <v>1549.54</v>
      </c>
      <c r="Q31" s="2">
        <f t="shared" si="5"/>
        <v>0.258183589138135</v>
      </c>
      <c r="R31" s="18" t="s">
        <v>43</v>
      </c>
      <c r="S31" s="2">
        <f t="shared" si="6"/>
        <v>0.32608164983165</v>
      </c>
      <c r="T31" s="26"/>
    </row>
    <row r="32" ht="13.5" spans="1:20">
      <c r="A32" s="4">
        <v>30</v>
      </c>
      <c r="B32" s="4">
        <v>114069</v>
      </c>
      <c r="C32" s="4" t="s">
        <v>49</v>
      </c>
      <c r="D32" s="4" t="str">
        <f>VLOOKUP(B:B,[1]Sheet1!$B:$D,3,0)</f>
        <v>南门片区</v>
      </c>
      <c r="E32" s="23">
        <v>5311.6129032258</v>
      </c>
      <c r="F32" s="24">
        <v>1544.87903225806</v>
      </c>
      <c r="G32" s="25">
        <f t="shared" si="0"/>
        <v>0.290849325883638</v>
      </c>
      <c r="H32" s="1"/>
      <c r="I32" s="1">
        <f t="shared" si="1"/>
        <v>21246.4516129032</v>
      </c>
      <c r="J32" s="1">
        <f t="shared" si="2"/>
        <v>6179.51612903224</v>
      </c>
      <c r="K32" s="1"/>
      <c r="L32" s="1"/>
      <c r="M32" s="1">
        <f t="shared" si="3"/>
        <v>23582.12</v>
      </c>
      <c r="N32" s="1">
        <f t="shared" si="4"/>
        <v>6843.86</v>
      </c>
      <c r="O32" s="1">
        <f>VLOOKUP(B:B,[2]查询时间段分门店销售汇总!$D:$L,9,0)</f>
        <v>23582.12</v>
      </c>
      <c r="P32" s="1">
        <f>VLOOKUP(B:B,[2]查询时间段分门店销售汇总!$D:$M,10,0)</f>
        <v>6843.86</v>
      </c>
      <c r="Q32" s="2">
        <f t="shared" si="5"/>
        <v>1.10993216324548</v>
      </c>
      <c r="R32" s="2" t="s">
        <v>50</v>
      </c>
      <c r="S32" s="2">
        <f t="shared" si="6"/>
        <v>1.10750742567797</v>
      </c>
      <c r="T32" s="24">
        <f>(N32-J32)*0.1</f>
        <v>66.4343870967759</v>
      </c>
    </row>
    <row r="33" ht="13.5" spans="1:20">
      <c r="A33" s="4">
        <v>31</v>
      </c>
      <c r="B33" s="4">
        <v>118758</v>
      </c>
      <c r="C33" s="4" t="s">
        <v>51</v>
      </c>
      <c r="D33" s="4" t="str">
        <f>VLOOKUP(B:B,[1]Sheet1!$B:$D,3,0)</f>
        <v>东门片区</v>
      </c>
      <c r="E33" s="23">
        <v>4422.5</v>
      </c>
      <c r="F33" s="24">
        <v>1164.375</v>
      </c>
      <c r="G33" s="25">
        <f t="shared" si="0"/>
        <v>0.263284341435839</v>
      </c>
      <c r="H33" s="1"/>
      <c r="I33" s="1">
        <f t="shared" si="1"/>
        <v>17690</v>
      </c>
      <c r="J33" s="1">
        <f t="shared" si="2"/>
        <v>4657.5</v>
      </c>
      <c r="K33" s="1"/>
      <c r="L33" s="1"/>
      <c r="M33" s="1">
        <f t="shared" si="3"/>
        <v>11312.61</v>
      </c>
      <c r="N33" s="1">
        <f t="shared" si="4"/>
        <v>2706.96</v>
      </c>
      <c r="O33" s="1">
        <f>VLOOKUP(B:B,[2]查询时间段分门店销售汇总!$D:$L,9,0)</f>
        <v>11312.61</v>
      </c>
      <c r="P33" s="1">
        <f>VLOOKUP(B:B,[2]查询时间段分门店销售汇总!$D:$M,10,0)</f>
        <v>2706.96</v>
      </c>
      <c r="Q33" s="2">
        <f t="shared" si="5"/>
        <v>0.639491803278689</v>
      </c>
      <c r="R33" s="2" t="s">
        <v>20</v>
      </c>
      <c r="S33" s="2">
        <f t="shared" si="6"/>
        <v>0.581204508856683</v>
      </c>
      <c r="T33" s="26"/>
    </row>
    <row r="34" ht="13.5" spans="1:20">
      <c r="A34" s="4">
        <v>32</v>
      </c>
      <c r="B34" s="4">
        <v>297863</v>
      </c>
      <c r="C34" s="4" t="s">
        <v>52</v>
      </c>
      <c r="D34" s="4" t="str">
        <f>VLOOKUP(B:B,[1]Sheet1!$B:$D,3,0)</f>
        <v>东门片区</v>
      </c>
      <c r="E34" s="23">
        <v>4948.70967741935</v>
      </c>
      <c r="F34" s="24">
        <v>1437.09677419355</v>
      </c>
      <c r="G34" s="25">
        <f t="shared" si="0"/>
        <v>0.290398279121309</v>
      </c>
      <c r="H34" s="1"/>
      <c r="I34" s="1">
        <f t="shared" si="1"/>
        <v>19794.8387096774</v>
      </c>
      <c r="J34" s="1">
        <f t="shared" si="2"/>
        <v>5748.3870967742</v>
      </c>
      <c r="K34" s="1"/>
      <c r="L34" s="1"/>
      <c r="M34" s="1">
        <f t="shared" si="3"/>
        <v>16782.1</v>
      </c>
      <c r="N34" s="1">
        <f t="shared" si="4"/>
        <v>6485.63</v>
      </c>
      <c r="O34" s="1">
        <f>VLOOKUP(B:B,[2]查询时间段分门店销售汇总!$D:$L,9,0)</f>
        <v>16782.1</v>
      </c>
      <c r="P34" s="1">
        <f>VLOOKUP(B:B,[2]查询时间段分门店销售汇总!$D:$M,10,0)</f>
        <v>6485.63</v>
      </c>
      <c r="Q34" s="2">
        <f t="shared" si="5"/>
        <v>0.84780180561893</v>
      </c>
      <c r="R34" s="2" t="s">
        <v>18</v>
      </c>
      <c r="S34" s="2">
        <f t="shared" si="6"/>
        <v>1.12825213243546</v>
      </c>
      <c r="T34" s="24">
        <f>(N34-J34)*0.1</f>
        <v>73.7242903225801</v>
      </c>
    </row>
    <row r="35" ht="13.5" spans="1:20">
      <c r="A35" s="4">
        <v>33</v>
      </c>
      <c r="B35" s="4">
        <v>143253</v>
      </c>
      <c r="C35" s="4" t="s">
        <v>53</v>
      </c>
      <c r="D35" s="4" t="str">
        <f>VLOOKUP(B:B,[1]Sheet1!$B:$D,3,0)</f>
        <v>南门片区</v>
      </c>
      <c r="E35" s="23">
        <v>4948.70967741935</v>
      </c>
      <c r="F35" s="24">
        <v>1437.09677419355</v>
      </c>
      <c r="G35" s="25">
        <f t="shared" si="0"/>
        <v>0.290398279121309</v>
      </c>
      <c r="H35" s="1"/>
      <c r="I35" s="1">
        <f t="shared" si="1"/>
        <v>19794.8387096774</v>
      </c>
      <c r="J35" s="1">
        <f t="shared" si="2"/>
        <v>5748.3870967742</v>
      </c>
      <c r="K35" s="1"/>
      <c r="L35" s="1"/>
      <c r="M35" s="1">
        <f t="shared" si="3"/>
        <v>12368.03</v>
      </c>
      <c r="N35" s="1">
        <f t="shared" si="4"/>
        <v>3208.4</v>
      </c>
      <c r="O35" s="1">
        <f>VLOOKUP(B:B,[2]查询时间段分门店销售汇总!$D:$L,9,0)</f>
        <v>12368.03</v>
      </c>
      <c r="P35" s="1">
        <f>VLOOKUP(B:B,[2]查询时间段分门店销售汇总!$D:$M,10,0)</f>
        <v>3208.4</v>
      </c>
      <c r="Q35" s="2">
        <f t="shared" si="5"/>
        <v>0.624810850009778</v>
      </c>
      <c r="R35" s="18" t="s">
        <v>43</v>
      </c>
      <c r="S35" s="2">
        <f t="shared" si="6"/>
        <v>0.558139169472502</v>
      </c>
      <c r="T35" s="26"/>
    </row>
    <row r="36" ht="13.5" spans="1:20">
      <c r="A36" s="4">
        <v>34</v>
      </c>
      <c r="B36" s="7">
        <v>52</v>
      </c>
      <c r="C36" s="7" t="s">
        <v>54</v>
      </c>
      <c r="D36" s="4" t="str">
        <f>VLOOKUP(B:B,[1]Sheet1!$B:$D,3,0)</f>
        <v>崇州片区</v>
      </c>
      <c r="E36" s="23">
        <v>3366.25</v>
      </c>
      <c r="F36" s="24">
        <v>1055.25</v>
      </c>
      <c r="G36" s="25">
        <f t="shared" ref="G36:G67" si="7">F36/E36</f>
        <v>0.313479391013739</v>
      </c>
      <c r="H36" s="1"/>
      <c r="I36" s="1">
        <f t="shared" ref="I36:I67" si="8">E36*4</f>
        <v>13465</v>
      </c>
      <c r="J36" s="1">
        <f t="shared" ref="J36:J67" si="9">F36*4</f>
        <v>4221</v>
      </c>
      <c r="K36" s="1"/>
      <c r="L36" s="1"/>
      <c r="M36" s="1">
        <f t="shared" ref="M36:M67" si="10">O36-K36</f>
        <v>8740.49</v>
      </c>
      <c r="N36" s="1">
        <f t="shared" ref="N36:N67" si="11">P36-L36</f>
        <v>2946.06</v>
      </c>
      <c r="O36" s="1">
        <f>VLOOKUP(B:B,[2]查询时间段分门店销售汇总!$D:$L,9,0)</f>
        <v>8740.49</v>
      </c>
      <c r="P36" s="1">
        <f>VLOOKUP(B:B,[2]查询时间段分门店销售汇总!$D:$M,10,0)</f>
        <v>2946.06</v>
      </c>
      <c r="Q36" s="2">
        <f t="shared" ref="Q36:Q67" si="12">M36/I36</f>
        <v>0.64912662458225</v>
      </c>
      <c r="R36" s="2" t="s">
        <v>20</v>
      </c>
      <c r="S36" s="2">
        <f t="shared" ref="S36:S67" si="13">N36/J36</f>
        <v>0.697953091684435</v>
      </c>
      <c r="T36" s="26"/>
    </row>
    <row r="37" ht="13.5" spans="1:20">
      <c r="A37" s="4">
        <v>35</v>
      </c>
      <c r="B37" s="7">
        <v>54</v>
      </c>
      <c r="C37" s="7" t="s">
        <v>55</v>
      </c>
      <c r="D37" s="4" t="str">
        <f>VLOOKUP(B:B,[1]Sheet1!$B:$D,3,0)</f>
        <v>崇州片区</v>
      </c>
      <c r="E37" s="23">
        <v>9965</v>
      </c>
      <c r="F37" s="24">
        <v>2660.625</v>
      </c>
      <c r="G37" s="25">
        <f t="shared" si="7"/>
        <v>0.266996989463121</v>
      </c>
      <c r="H37" s="1"/>
      <c r="I37" s="1">
        <f t="shared" si="8"/>
        <v>39860</v>
      </c>
      <c r="J37" s="1">
        <f t="shared" si="9"/>
        <v>10642.5</v>
      </c>
      <c r="K37" s="1"/>
      <c r="L37" s="1"/>
      <c r="M37" s="1">
        <f t="shared" si="10"/>
        <v>28925.02</v>
      </c>
      <c r="N37" s="1">
        <f t="shared" si="11"/>
        <v>8367.77</v>
      </c>
      <c r="O37" s="1">
        <f>VLOOKUP(B:B,[2]查询时间段分门店销售汇总!$D:$L,9,0)</f>
        <v>28925.02</v>
      </c>
      <c r="P37" s="1">
        <f>VLOOKUP(B:B,[2]查询时间段分门店销售汇总!$D:$M,10,0)</f>
        <v>8367.77</v>
      </c>
      <c r="Q37" s="2">
        <f t="shared" si="12"/>
        <v>0.725665328650276</v>
      </c>
      <c r="R37" s="2" t="s">
        <v>18</v>
      </c>
      <c r="S37" s="2">
        <f t="shared" si="13"/>
        <v>0.786259807376086</v>
      </c>
      <c r="T37" s="26"/>
    </row>
    <row r="38" ht="13.5" spans="1:20">
      <c r="A38" s="4">
        <v>36</v>
      </c>
      <c r="B38" s="7">
        <v>56</v>
      </c>
      <c r="C38" s="7" t="s">
        <v>56</v>
      </c>
      <c r="D38" s="4" t="str">
        <f>VLOOKUP(B:B,[1]Sheet1!$B:$D,3,0)</f>
        <v>崇州片区</v>
      </c>
      <c r="E38" s="23">
        <v>4360</v>
      </c>
      <c r="F38" s="24">
        <v>1377</v>
      </c>
      <c r="G38" s="25">
        <f t="shared" si="7"/>
        <v>0.315825688073395</v>
      </c>
      <c r="H38" s="1"/>
      <c r="I38" s="1">
        <f t="shared" si="8"/>
        <v>17440</v>
      </c>
      <c r="J38" s="1">
        <f t="shared" si="9"/>
        <v>5508</v>
      </c>
      <c r="K38" s="1"/>
      <c r="L38" s="1"/>
      <c r="M38" s="1">
        <f t="shared" si="10"/>
        <v>10817.02</v>
      </c>
      <c r="N38" s="1">
        <f t="shared" si="11"/>
        <v>3165.02</v>
      </c>
      <c r="O38" s="1">
        <f>VLOOKUP(B:B,[2]查询时间段分门店销售汇总!$D:$L,9,0)</f>
        <v>10817.02</v>
      </c>
      <c r="P38" s="1">
        <f>VLOOKUP(B:B,[2]查询时间段分门店销售汇总!$D:$M,10,0)</f>
        <v>3165.02</v>
      </c>
      <c r="Q38" s="2">
        <f t="shared" si="12"/>
        <v>0.620241972477064</v>
      </c>
      <c r="R38" s="2" t="s">
        <v>20</v>
      </c>
      <c r="S38" s="2">
        <f t="shared" si="13"/>
        <v>0.574622367465505</v>
      </c>
      <c r="T38" s="26"/>
    </row>
    <row r="39" ht="13.5" spans="1:20">
      <c r="A39" s="4">
        <v>37</v>
      </c>
      <c r="B39" s="7">
        <v>367</v>
      </c>
      <c r="C39" s="7" t="s">
        <v>57</v>
      </c>
      <c r="D39" s="4" t="str">
        <f>VLOOKUP(B:B,[1]Sheet1!$B:$D,3,0)</f>
        <v>崇州片区</v>
      </c>
      <c r="E39" s="23">
        <v>6541.25</v>
      </c>
      <c r="F39" s="24">
        <v>2083.5</v>
      </c>
      <c r="G39" s="25">
        <f t="shared" si="7"/>
        <v>0.318517103000191</v>
      </c>
      <c r="H39" s="1"/>
      <c r="I39" s="1">
        <f t="shared" si="8"/>
        <v>26165</v>
      </c>
      <c r="J39" s="1">
        <f t="shared" si="9"/>
        <v>8334</v>
      </c>
      <c r="K39" s="1"/>
      <c r="L39" s="1"/>
      <c r="M39" s="1">
        <f t="shared" si="10"/>
        <v>16810.35</v>
      </c>
      <c r="N39" s="1">
        <f t="shared" si="11"/>
        <v>5000.51</v>
      </c>
      <c r="O39" s="1">
        <f>VLOOKUP(B:B,[2]查询时间段分门店销售汇总!$D:$L,9,0)</f>
        <v>16810.35</v>
      </c>
      <c r="P39" s="1">
        <f>VLOOKUP(B:B,[2]查询时间段分门店销售汇总!$D:$M,10,0)</f>
        <v>5000.51</v>
      </c>
      <c r="Q39" s="2">
        <f t="shared" si="12"/>
        <v>0.642474679915918</v>
      </c>
      <c r="R39" s="2" t="s">
        <v>20</v>
      </c>
      <c r="S39" s="2">
        <f t="shared" si="13"/>
        <v>0.600013198944084</v>
      </c>
      <c r="T39" s="26"/>
    </row>
    <row r="40" ht="13.5" spans="1:20">
      <c r="A40" s="4">
        <v>38</v>
      </c>
      <c r="B40" s="7">
        <v>754</v>
      </c>
      <c r="C40" s="7" t="s">
        <v>58</v>
      </c>
      <c r="D40" s="4" t="str">
        <f>VLOOKUP(B:B,[1]Sheet1!$B:$D,3,0)</f>
        <v>崇州片区</v>
      </c>
      <c r="E40" s="23">
        <v>5771.25</v>
      </c>
      <c r="F40" s="24">
        <v>1833.75</v>
      </c>
      <c r="G40" s="25">
        <f t="shared" si="7"/>
        <v>0.317738791423002</v>
      </c>
      <c r="H40" s="1"/>
      <c r="I40" s="1">
        <f t="shared" si="8"/>
        <v>23085</v>
      </c>
      <c r="J40" s="1">
        <f t="shared" si="9"/>
        <v>7335</v>
      </c>
      <c r="K40" s="1"/>
      <c r="L40" s="1"/>
      <c r="M40" s="1">
        <f t="shared" si="10"/>
        <v>12866.44</v>
      </c>
      <c r="N40" s="1">
        <f t="shared" si="11"/>
        <v>4187.32</v>
      </c>
      <c r="O40" s="1">
        <f>VLOOKUP(B:B,[2]查询时间段分门店销售汇总!$D:$L,9,0)</f>
        <v>12866.44</v>
      </c>
      <c r="P40" s="1">
        <f>VLOOKUP(B:B,[2]查询时间段分门店销售汇总!$D:$M,10,0)</f>
        <v>4187.32</v>
      </c>
      <c r="Q40" s="2">
        <f t="shared" si="12"/>
        <v>0.557350660602123</v>
      </c>
      <c r="R40" s="2" t="s">
        <v>20</v>
      </c>
      <c r="S40" s="2">
        <f t="shared" si="13"/>
        <v>0.570868438991138</v>
      </c>
      <c r="T40" s="26"/>
    </row>
    <row r="41" ht="13.5" spans="1:20">
      <c r="A41" s="4">
        <v>39</v>
      </c>
      <c r="B41" s="7">
        <v>104428</v>
      </c>
      <c r="C41" s="7" t="s">
        <v>59</v>
      </c>
      <c r="D41" s="4" t="str">
        <f>VLOOKUP(B:B,[1]Sheet1!$B:$D,3,0)</f>
        <v>崇州片区</v>
      </c>
      <c r="E41" s="23">
        <v>8510</v>
      </c>
      <c r="F41" s="24">
        <v>2720.25</v>
      </c>
      <c r="G41" s="25">
        <f t="shared" si="7"/>
        <v>0.319653349001175</v>
      </c>
      <c r="H41" s="1"/>
      <c r="I41" s="1">
        <f t="shared" si="8"/>
        <v>34040</v>
      </c>
      <c r="J41" s="1">
        <f t="shared" si="9"/>
        <v>10881</v>
      </c>
      <c r="K41" s="1">
        <f>VLOOKUP(B:B,[3]Sheet4!$A:$B,2,0)</f>
        <v>1225</v>
      </c>
      <c r="L41" s="1">
        <f>VLOOKUP(B:B,[3]Sheet4!$A:$C,3,0)</f>
        <v>98</v>
      </c>
      <c r="M41" s="1">
        <f t="shared" si="10"/>
        <v>23528.26</v>
      </c>
      <c r="N41" s="1">
        <f t="shared" si="11"/>
        <v>7739.54</v>
      </c>
      <c r="O41" s="1">
        <f>VLOOKUP(B:B,[2]查询时间段分门店销售汇总!$D:$L,9,0)</f>
        <v>24753.26</v>
      </c>
      <c r="P41" s="1">
        <f>VLOOKUP(B:B,[2]查询时间段分门店销售汇总!$D:$M,10,0)</f>
        <v>7837.54</v>
      </c>
      <c r="Q41" s="2">
        <f t="shared" si="12"/>
        <v>0.691194477085781</v>
      </c>
      <c r="R41" s="2" t="s">
        <v>20</v>
      </c>
      <c r="S41" s="2">
        <f t="shared" si="13"/>
        <v>0.711289403547468</v>
      </c>
      <c r="T41" s="26"/>
    </row>
    <row r="42" ht="13.5" spans="1:20">
      <c r="A42" s="4">
        <v>40</v>
      </c>
      <c r="B42" s="7">
        <v>104838</v>
      </c>
      <c r="C42" s="7" t="s">
        <v>60</v>
      </c>
      <c r="D42" s="4" t="str">
        <f>VLOOKUP(B:B,[1]Sheet1!$B:$D,3,0)</f>
        <v>崇州片区</v>
      </c>
      <c r="E42" s="23">
        <v>4910</v>
      </c>
      <c r="F42" s="24">
        <v>1548</v>
      </c>
      <c r="G42" s="25">
        <f t="shared" si="7"/>
        <v>0.315274949083503</v>
      </c>
      <c r="H42" s="1"/>
      <c r="I42" s="1">
        <f t="shared" si="8"/>
        <v>19640</v>
      </c>
      <c r="J42" s="1">
        <f t="shared" si="9"/>
        <v>6192</v>
      </c>
      <c r="K42" s="1"/>
      <c r="L42" s="1"/>
      <c r="M42" s="1">
        <f t="shared" si="10"/>
        <v>9278.74</v>
      </c>
      <c r="N42" s="1">
        <f t="shared" si="11"/>
        <v>3283.08</v>
      </c>
      <c r="O42" s="1">
        <f>VLOOKUP(B:B,[2]查询时间段分门店销售汇总!$D:$L,9,0)</f>
        <v>9278.74</v>
      </c>
      <c r="P42" s="1">
        <f>VLOOKUP(B:B,[2]查询时间段分门店销售汇总!$D:$M,10,0)</f>
        <v>3283.08</v>
      </c>
      <c r="Q42" s="2">
        <f t="shared" si="12"/>
        <v>0.472440936863544</v>
      </c>
      <c r="R42" s="2" t="s">
        <v>20</v>
      </c>
      <c r="S42" s="2">
        <f t="shared" si="13"/>
        <v>0.530213178294574</v>
      </c>
      <c r="T42" s="26"/>
    </row>
    <row r="43" ht="13.5" spans="1:20">
      <c r="A43" s="4">
        <v>41</v>
      </c>
      <c r="B43" s="4">
        <v>582</v>
      </c>
      <c r="C43" s="4" t="s">
        <v>61</v>
      </c>
      <c r="D43" s="4" t="str">
        <f>VLOOKUP(B:B,[1]Sheet1!$B:$D,3,0)</f>
        <v>西门片区</v>
      </c>
      <c r="E43" s="23">
        <v>27610</v>
      </c>
      <c r="F43" s="24">
        <v>6378.75000000001</v>
      </c>
      <c r="G43" s="25">
        <f t="shared" si="7"/>
        <v>0.231030423759508</v>
      </c>
      <c r="H43" s="1"/>
      <c r="I43" s="1">
        <f t="shared" si="8"/>
        <v>110440</v>
      </c>
      <c r="J43" s="1">
        <f t="shared" si="9"/>
        <v>25515</v>
      </c>
      <c r="K43" s="1"/>
      <c r="L43" s="1"/>
      <c r="M43" s="1">
        <f t="shared" si="10"/>
        <v>81662.3</v>
      </c>
      <c r="N43" s="1">
        <f t="shared" si="11"/>
        <v>18352.25</v>
      </c>
      <c r="O43" s="1">
        <f>VLOOKUP(B:B,[2]查询时间段分门店销售汇总!$D:$L,9,0)</f>
        <v>81662.3</v>
      </c>
      <c r="P43" s="1">
        <f>VLOOKUP(B:B,[2]查询时间段分门店销售汇总!$D:$M,10,0)</f>
        <v>18352.25</v>
      </c>
      <c r="Q43" s="2">
        <f t="shared" si="12"/>
        <v>0.739426838102137</v>
      </c>
      <c r="R43" s="2" t="s">
        <v>18</v>
      </c>
      <c r="S43" s="2">
        <f t="shared" si="13"/>
        <v>0.719272976680383</v>
      </c>
      <c r="T43" s="26"/>
    </row>
    <row r="44" ht="13.5" spans="1:20">
      <c r="A44" s="4">
        <v>42</v>
      </c>
      <c r="B44" s="4">
        <v>517</v>
      </c>
      <c r="C44" s="4" t="s">
        <v>62</v>
      </c>
      <c r="D44" s="4" t="str">
        <f>VLOOKUP(B:B,[1]Sheet1!$B:$D,3,0)</f>
        <v>西门片区</v>
      </c>
      <c r="E44" s="23">
        <v>11360</v>
      </c>
      <c r="F44" s="24">
        <v>3037.5</v>
      </c>
      <c r="G44" s="25">
        <f t="shared" si="7"/>
        <v>0.267385563380282</v>
      </c>
      <c r="H44" s="1"/>
      <c r="I44" s="1">
        <f t="shared" si="8"/>
        <v>45440</v>
      </c>
      <c r="J44" s="1">
        <f t="shared" si="9"/>
        <v>12150</v>
      </c>
      <c r="K44" s="1"/>
      <c r="L44" s="1"/>
      <c r="M44" s="1">
        <f t="shared" si="10"/>
        <v>24663.36</v>
      </c>
      <c r="N44" s="1">
        <f t="shared" si="11"/>
        <v>7841.91</v>
      </c>
      <c r="O44" s="1">
        <f>VLOOKUP(B:B,[2]查询时间段分门店销售汇总!$D:$L,9,0)</f>
        <v>24663.36</v>
      </c>
      <c r="P44" s="1">
        <f>VLOOKUP(B:B,[2]查询时间段分门店销售汇总!$D:$M,10,0)</f>
        <v>7841.91</v>
      </c>
      <c r="Q44" s="2">
        <f t="shared" si="12"/>
        <v>0.542767605633803</v>
      </c>
      <c r="R44" s="2" t="s">
        <v>20</v>
      </c>
      <c r="S44" s="2">
        <f t="shared" si="13"/>
        <v>0.645424691358025</v>
      </c>
      <c r="T44" s="26"/>
    </row>
    <row r="45" ht="13.5" spans="1:20">
      <c r="A45" s="4">
        <v>43</v>
      </c>
      <c r="B45" s="4">
        <v>343</v>
      </c>
      <c r="C45" s="4" t="s">
        <v>63</v>
      </c>
      <c r="D45" s="4" t="str">
        <f>VLOOKUP(B:B,[1]Sheet1!$B:$D,3,0)</f>
        <v>西门片区</v>
      </c>
      <c r="E45" s="23">
        <v>20632.5</v>
      </c>
      <c r="F45" s="24">
        <v>6470.128575</v>
      </c>
      <c r="G45" s="25">
        <f t="shared" si="7"/>
        <v>0.313589171210469</v>
      </c>
      <c r="H45" s="1"/>
      <c r="I45" s="1">
        <f t="shared" si="8"/>
        <v>82530</v>
      </c>
      <c r="J45" s="1">
        <f t="shared" si="9"/>
        <v>25880.5143</v>
      </c>
      <c r="K45" s="1">
        <f>VLOOKUP(B:B,[3]Sheet4!$A:$B,2,0)</f>
        <v>23660</v>
      </c>
      <c r="L45" s="1">
        <f>VLOOKUP(B:B,[3]Sheet4!$A:$C,3,0)</f>
        <v>1120</v>
      </c>
      <c r="M45" s="1">
        <f t="shared" si="10"/>
        <v>65114.38</v>
      </c>
      <c r="N45" s="1">
        <f t="shared" si="11"/>
        <v>18636.47</v>
      </c>
      <c r="O45" s="1">
        <f>VLOOKUP(B:B,[2]查询时间段分门店销售汇总!$D:$L,9,0)</f>
        <v>88774.38</v>
      </c>
      <c r="P45" s="1">
        <f>VLOOKUP(B:B,[2]查询时间段分门店销售汇总!$D:$M,10,0)</f>
        <v>19756.47</v>
      </c>
      <c r="Q45" s="2">
        <f t="shared" si="12"/>
        <v>0.788978310917242</v>
      </c>
      <c r="R45" s="2" t="s">
        <v>18</v>
      </c>
      <c r="S45" s="2">
        <f t="shared" si="13"/>
        <v>0.720096586334067</v>
      </c>
      <c r="T45" s="26"/>
    </row>
    <row r="46" ht="13.5" spans="1:20">
      <c r="A46" s="4">
        <v>44</v>
      </c>
      <c r="B46" s="4">
        <v>117491</v>
      </c>
      <c r="C46" s="4" t="s">
        <v>64</v>
      </c>
      <c r="D46" s="4" t="str">
        <f>VLOOKUP(B:B,[1]Sheet1!$B:$D,3,0)</f>
        <v>西门片区</v>
      </c>
      <c r="E46" s="23">
        <v>14810</v>
      </c>
      <c r="F46" s="24">
        <v>3572.1</v>
      </c>
      <c r="G46" s="25">
        <f t="shared" si="7"/>
        <v>0.241195138419986</v>
      </c>
      <c r="H46" s="1"/>
      <c r="I46" s="1">
        <f t="shared" si="8"/>
        <v>59240</v>
      </c>
      <c r="J46" s="1">
        <f t="shared" si="9"/>
        <v>14288.4</v>
      </c>
      <c r="K46" s="1"/>
      <c r="L46" s="1"/>
      <c r="M46" s="1">
        <f t="shared" si="10"/>
        <v>44209.1</v>
      </c>
      <c r="N46" s="1">
        <f t="shared" si="11"/>
        <v>9708.58</v>
      </c>
      <c r="O46" s="1">
        <f>VLOOKUP(B:B,[2]查询时间段分门店销售汇总!$D:$L,9,0)</f>
        <v>44209.1</v>
      </c>
      <c r="P46" s="1">
        <f>VLOOKUP(B:B,[2]查询时间段分门店销售汇总!$D:$M,10,0)</f>
        <v>9708.58</v>
      </c>
      <c r="Q46" s="2">
        <f t="shared" si="12"/>
        <v>0.746271100607698</v>
      </c>
      <c r="R46" s="2" t="s">
        <v>18</v>
      </c>
      <c r="S46" s="2">
        <f t="shared" si="13"/>
        <v>0.679472859102489</v>
      </c>
      <c r="T46" s="26"/>
    </row>
    <row r="47" ht="13.5" spans="1:20">
      <c r="A47" s="4">
        <v>45</v>
      </c>
      <c r="B47" s="4">
        <v>365</v>
      </c>
      <c r="C47" s="4" t="s">
        <v>65</v>
      </c>
      <c r="D47" s="4" t="str">
        <f>VLOOKUP(B:B,[1]Sheet1!$B:$D,3,0)</f>
        <v>西门片区</v>
      </c>
      <c r="E47" s="23">
        <v>13860</v>
      </c>
      <c r="F47" s="24">
        <v>4455</v>
      </c>
      <c r="G47" s="25">
        <f t="shared" si="7"/>
        <v>0.321428571428571</v>
      </c>
      <c r="H47" s="1"/>
      <c r="I47" s="1">
        <f t="shared" si="8"/>
        <v>55440</v>
      </c>
      <c r="J47" s="1">
        <f t="shared" si="9"/>
        <v>17820</v>
      </c>
      <c r="K47" s="1"/>
      <c r="L47" s="1"/>
      <c r="M47" s="1">
        <f t="shared" si="10"/>
        <v>31343.92</v>
      </c>
      <c r="N47" s="1">
        <f t="shared" si="11"/>
        <v>9335.63</v>
      </c>
      <c r="O47" s="1">
        <f>VLOOKUP(B:B,[2]查询时间段分门店销售汇总!$D:$L,9,0)</f>
        <v>31343.92</v>
      </c>
      <c r="P47" s="1">
        <f>VLOOKUP(B:B,[2]查询时间段分门店销售汇总!$D:$M,10,0)</f>
        <v>9335.63</v>
      </c>
      <c r="Q47" s="2">
        <f t="shared" si="12"/>
        <v>0.565366522366522</v>
      </c>
      <c r="R47" s="2" t="s">
        <v>20</v>
      </c>
      <c r="S47" s="2">
        <f t="shared" si="13"/>
        <v>0.523884960718294</v>
      </c>
      <c r="T47" s="26"/>
    </row>
    <row r="48" ht="13.5" spans="1:20">
      <c r="A48" s="4">
        <v>46</v>
      </c>
      <c r="B48" s="4">
        <v>585</v>
      </c>
      <c r="C48" s="4" t="s">
        <v>66</v>
      </c>
      <c r="D48" s="4" t="str">
        <f>VLOOKUP(B:B,[1]Sheet1!$B:$D,3,0)</f>
        <v>东门片区</v>
      </c>
      <c r="E48" s="23">
        <v>10735</v>
      </c>
      <c r="F48" s="24">
        <v>3346.875</v>
      </c>
      <c r="G48" s="25">
        <f t="shared" si="7"/>
        <v>0.311772240335352</v>
      </c>
      <c r="H48" s="1"/>
      <c r="I48" s="1">
        <f t="shared" si="8"/>
        <v>42940</v>
      </c>
      <c r="J48" s="1">
        <f t="shared" si="9"/>
        <v>13387.5</v>
      </c>
      <c r="K48" s="1"/>
      <c r="L48" s="1"/>
      <c r="M48" s="1">
        <f t="shared" si="10"/>
        <v>26309.46</v>
      </c>
      <c r="N48" s="1">
        <f t="shared" si="11"/>
        <v>8306.68</v>
      </c>
      <c r="O48" s="1">
        <f>VLOOKUP(B:B,[2]查询时间段分门店销售汇总!$D:$L,9,0)</f>
        <v>26309.46</v>
      </c>
      <c r="P48" s="1">
        <f>VLOOKUP(B:B,[2]查询时间段分门店销售汇总!$D:$M,10,0)</f>
        <v>8306.68</v>
      </c>
      <c r="Q48" s="2">
        <f t="shared" si="12"/>
        <v>0.612702841173731</v>
      </c>
      <c r="R48" s="2" t="s">
        <v>20</v>
      </c>
      <c r="S48" s="2">
        <f t="shared" si="13"/>
        <v>0.620480298786181</v>
      </c>
      <c r="T48" s="26"/>
    </row>
    <row r="49" ht="13.5" spans="1:20">
      <c r="A49" s="4">
        <v>47</v>
      </c>
      <c r="B49" s="4">
        <v>114844</v>
      </c>
      <c r="C49" s="4" t="s">
        <v>67</v>
      </c>
      <c r="D49" s="4" t="str">
        <f>VLOOKUP(B:B,[1]Sheet1!$B:$D,3,0)</f>
        <v>东门片区</v>
      </c>
      <c r="E49" s="23">
        <v>11247.5</v>
      </c>
      <c r="F49" s="24">
        <v>2656.29375</v>
      </c>
      <c r="G49" s="25">
        <f t="shared" si="7"/>
        <v>0.236167481662592</v>
      </c>
      <c r="H49" s="1"/>
      <c r="I49" s="1">
        <f t="shared" si="8"/>
        <v>44990</v>
      </c>
      <c r="J49" s="1">
        <f t="shared" si="9"/>
        <v>10625.175</v>
      </c>
      <c r="K49" s="1"/>
      <c r="L49" s="1"/>
      <c r="M49" s="1">
        <f t="shared" si="10"/>
        <v>23217.09</v>
      </c>
      <c r="N49" s="1">
        <f t="shared" si="11"/>
        <v>5903.95</v>
      </c>
      <c r="O49" s="1">
        <f>VLOOKUP(B:B,[2]查询时间段分门店销售汇总!$D:$L,9,0)</f>
        <v>23217.09</v>
      </c>
      <c r="P49" s="1">
        <f>VLOOKUP(B:B,[2]查询时间段分门店销售汇总!$D:$M,10,0)</f>
        <v>5903.95</v>
      </c>
      <c r="Q49" s="2">
        <f t="shared" si="12"/>
        <v>0.516050011113581</v>
      </c>
      <c r="R49" s="2" t="s">
        <v>20</v>
      </c>
      <c r="S49" s="2">
        <f t="shared" si="13"/>
        <v>0.555656730359735</v>
      </c>
      <c r="T49" s="26"/>
    </row>
    <row r="50" ht="13.5" spans="1:20">
      <c r="A50" s="4">
        <v>48</v>
      </c>
      <c r="B50" s="4">
        <v>357</v>
      </c>
      <c r="C50" s="4" t="s">
        <v>68</v>
      </c>
      <c r="D50" s="4" t="str">
        <f>VLOOKUP(B:B,[1]Sheet1!$B:$D,3,0)</f>
        <v>西门片区</v>
      </c>
      <c r="E50" s="23">
        <v>10110</v>
      </c>
      <c r="F50" s="24">
        <v>3015</v>
      </c>
      <c r="G50" s="25">
        <f t="shared" si="7"/>
        <v>0.298219584569733</v>
      </c>
      <c r="H50" s="1"/>
      <c r="I50" s="1">
        <f t="shared" si="8"/>
        <v>40440</v>
      </c>
      <c r="J50" s="1">
        <f t="shared" si="9"/>
        <v>12060</v>
      </c>
      <c r="K50" s="1"/>
      <c r="L50" s="1"/>
      <c r="M50" s="1">
        <f t="shared" si="10"/>
        <v>33908.47</v>
      </c>
      <c r="N50" s="1">
        <f t="shared" si="11"/>
        <v>11044.12</v>
      </c>
      <c r="O50" s="1">
        <f>VLOOKUP(B:B,[2]查询时间段分门店销售汇总!$D:$L,9,0)</f>
        <v>33908.47</v>
      </c>
      <c r="P50" s="1">
        <f>VLOOKUP(B:B,[2]查询时间段分门店销售汇总!$D:$M,10,0)</f>
        <v>11044.12</v>
      </c>
      <c r="Q50" s="2">
        <f t="shared" si="12"/>
        <v>0.838488377843719</v>
      </c>
      <c r="R50" s="2" t="s">
        <v>18</v>
      </c>
      <c r="S50" s="2">
        <f t="shared" si="13"/>
        <v>0.915764510779436</v>
      </c>
      <c r="T50" s="26"/>
    </row>
    <row r="51" ht="13.5" spans="1:20">
      <c r="A51" s="4">
        <v>49</v>
      </c>
      <c r="B51" s="4">
        <v>111219</v>
      </c>
      <c r="C51" s="4" t="s">
        <v>69</v>
      </c>
      <c r="D51" s="4" t="str">
        <f>VLOOKUP(B:B,[1]Sheet1!$B:$D,3,0)</f>
        <v>西门片区</v>
      </c>
      <c r="E51" s="23">
        <v>10110</v>
      </c>
      <c r="F51" s="24">
        <v>3150</v>
      </c>
      <c r="G51" s="25">
        <f t="shared" si="7"/>
        <v>0.311572700296736</v>
      </c>
      <c r="H51" s="1"/>
      <c r="I51" s="1">
        <f t="shared" si="8"/>
        <v>40440</v>
      </c>
      <c r="J51" s="1">
        <f t="shared" si="9"/>
        <v>12600</v>
      </c>
      <c r="K51" s="1"/>
      <c r="L51" s="1"/>
      <c r="M51" s="1">
        <f t="shared" si="10"/>
        <v>26665.54</v>
      </c>
      <c r="N51" s="1">
        <f t="shared" si="11"/>
        <v>8522.95</v>
      </c>
      <c r="O51" s="1">
        <f>VLOOKUP(B:B,[2]查询时间段分门店销售汇总!$D:$L,9,0)</f>
        <v>26665.54</v>
      </c>
      <c r="P51" s="1">
        <f>VLOOKUP(B:B,[2]查询时间段分门店销售汇总!$D:$M,10,0)</f>
        <v>8522.95</v>
      </c>
      <c r="Q51" s="2">
        <f t="shared" si="12"/>
        <v>0.659385262116716</v>
      </c>
      <c r="R51" s="2" t="s">
        <v>20</v>
      </c>
      <c r="S51" s="2">
        <f t="shared" si="13"/>
        <v>0.676424603174603</v>
      </c>
      <c r="T51" s="26"/>
    </row>
    <row r="52" ht="13.5" spans="1:20">
      <c r="A52" s="4">
        <v>50</v>
      </c>
      <c r="B52" s="4">
        <v>359</v>
      </c>
      <c r="C52" s="4" t="s">
        <v>70</v>
      </c>
      <c r="D52" s="4" t="str">
        <f>VLOOKUP(B:B,[1]Sheet1!$B:$D,3,0)</f>
        <v>西门片区</v>
      </c>
      <c r="E52" s="23">
        <v>10422.5</v>
      </c>
      <c r="F52" s="24">
        <v>3016.40625</v>
      </c>
      <c r="G52" s="25">
        <f t="shared" si="7"/>
        <v>0.289412928759894</v>
      </c>
      <c r="H52" s="1"/>
      <c r="I52" s="1">
        <f t="shared" si="8"/>
        <v>41690</v>
      </c>
      <c r="J52" s="1">
        <f t="shared" si="9"/>
        <v>12065.625</v>
      </c>
      <c r="K52" s="1"/>
      <c r="L52" s="1"/>
      <c r="M52" s="1">
        <f t="shared" si="10"/>
        <v>28458.45</v>
      </c>
      <c r="N52" s="1">
        <f t="shared" si="11"/>
        <v>8837.75</v>
      </c>
      <c r="O52" s="1">
        <f>VLOOKUP(B:B,[2]查询时间段分门店销售汇总!$D:$L,9,0)</f>
        <v>28458.45</v>
      </c>
      <c r="P52" s="1">
        <f>VLOOKUP(B:B,[2]查询时间段分门店销售汇总!$D:$M,10,0)</f>
        <v>8837.75</v>
      </c>
      <c r="Q52" s="2">
        <f t="shared" si="12"/>
        <v>0.682620532501799</v>
      </c>
      <c r="R52" s="2" t="s">
        <v>20</v>
      </c>
      <c r="S52" s="2">
        <f t="shared" si="13"/>
        <v>0.732473452473453</v>
      </c>
      <c r="T52" s="26"/>
    </row>
    <row r="53" ht="13.5" spans="1:20">
      <c r="A53" s="4">
        <v>51</v>
      </c>
      <c r="B53" s="4">
        <v>105267</v>
      </c>
      <c r="C53" s="4" t="s">
        <v>71</v>
      </c>
      <c r="D53" s="4" t="str">
        <f>VLOOKUP(B:B,[1]Sheet1!$B:$D,3,0)</f>
        <v>西门片区</v>
      </c>
      <c r="E53" s="23">
        <v>10147.5</v>
      </c>
      <c r="F53" s="24">
        <v>3161.8125</v>
      </c>
      <c r="G53" s="25">
        <f t="shared" si="7"/>
        <v>0.311585365853659</v>
      </c>
      <c r="H53" s="1"/>
      <c r="I53" s="1">
        <f t="shared" si="8"/>
        <v>40590</v>
      </c>
      <c r="J53" s="1">
        <f t="shared" si="9"/>
        <v>12647.25</v>
      </c>
      <c r="K53" s="1"/>
      <c r="L53" s="1"/>
      <c r="M53" s="1">
        <f t="shared" si="10"/>
        <v>31786.24</v>
      </c>
      <c r="N53" s="1">
        <f t="shared" si="11"/>
        <v>7743.56</v>
      </c>
      <c r="O53" s="1">
        <f>VLOOKUP(B:B,[2]查询时间段分门店销售汇总!$D:$L,9,0)</f>
        <v>31786.24</v>
      </c>
      <c r="P53" s="1">
        <f>VLOOKUP(B:B,[2]查询时间段分门店销售汇总!$D:$M,10,0)</f>
        <v>7743.56</v>
      </c>
      <c r="Q53" s="2">
        <f t="shared" si="12"/>
        <v>0.783105198324711</v>
      </c>
      <c r="R53" s="2" t="s">
        <v>18</v>
      </c>
      <c r="S53" s="2">
        <f t="shared" si="13"/>
        <v>0.612272233094151</v>
      </c>
      <c r="T53" s="26"/>
    </row>
    <row r="54" ht="13.5" spans="1:20">
      <c r="A54" s="4">
        <v>52</v>
      </c>
      <c r="B54" s="4">
        <v>103198</v>
      </c>
      <c r="C54" s="4" t="s">
        <v>72</v>
      </c>
      <c r="D54" s="4" t="str">
        <f>VLOOKUP(B:B,[1]Sheet1!$B:$D,3,0)</f>
        <v>西门片区</v>
      </c>
      <c r="E54" s="23">
        <v>10147.5</v>
      </c>
      <c r="F54" s="24">
        <v>3252.15</v>
      </c>
      <c r="G54" s="25">
        <f t="shared" si="7"/>
        <v>0.320487804878049</v>
      </c>
      <c r="H54" s="1"/>
      <c r="I54" s="1">
        <f t="shared" si="8"/>
        <v>40590</v>
      </c>
      <c r="J54" s="1">
        <f t="shared" si="9"/>
        <v>13008.6</v>
      </c>
      <c r="K54" s="1"/>
      <c r="L54" s="1"/>
      <c r="M54" s="1">
        <f t="shared" si="10"/>
        <v>36758.24</v>
      </c>
      <c r="N54" s="1">
        <f t="shared" si="11"/>
        <v>12426.83</v>
      </c>
      <c r="O54" s="1">
        <f>VLOOKUP(B:B,[2]查询时间段分门店销售汇总!$D:$L,9,0)</f>
        <v>36758.24</v>
      </c>
      <c r="P54" s="1">
        <f>VLOOKUP(B:B,[2]查询时间段分门店销售汇总!$D:$M,10,0)</f>
        <v>12426.83</v>
      </c>
      <c r="Q54" s="2">
        <f t="shared" si="12"/>
        <v>0.90559842325696</v>
      </c>
      <c r="R54" s="2" t="s">
        <v>18</v>
      </c>
      <c r="S54" s="2">
        <f t="shared" si="13"/>
        <v>0.955278046830558</v>
      </c>
      <c r="T54" s="26"/>
    </row>
    <row r="55" ht="13.5" spans="1:20">
      <c r="A55" s="4">
        <v>53</v>
      </c>
      <c r="B55" s="4">
        <v>726</v>
      </c>
      <c r="C55" s="4" t="s">
        <v>73</v>
      </c>
      <c r="D55" s="4" t="str">
        <f>VLOOKUP(B:B,[1]Sheet1!$B:$D,3,0)</f>
        <v>西门片区</v>
      </c>
      <c r="E55" s="23">
        <v>9560</v>
      </c>
      <c r="F55" s="24">
        <v>2976.75</v>
      </c>
      <c r="G55" s="25">
        <f t="shared" si="7"/>
        <v>0.311375523012552</v>
      </c>
      <c r="H55" s="1"/>
      <c r="I55" s="1">
        <f t="shared" si="8"/>
        <v>38240</v>
      </c>
      <c r="J55" s="1">
        <f t="shared" si="9"/>
        <v>11907</v>
      </c>
      <c r="K55" s="1">
        <f>VLOOKUP(B:B,[3]Sheet4!$A:$B,2,0)</f>
        <v>1225</v>
      </c>
      <c r="L55" s="1">
        <f>VLOOKUP(B:B,[3]Sheet4!$A:$C,3,0)</f>
        <v>98</v>
      </c>
      <c r="M55" s="1">
        <f t="shared" si="10"/>
        <v>33309.4</v>
      </c>
      <c r="N55" s="1">
        <f t="shared" si="11"/>
        <v>9376.85</v>
      </c>
      <c r="O55" s="1">
        <f>VLOOKUP(B:B,[2]查询时间段分门店销售汇总!$D:$L,9,0)</f>
        <v>34534.4</v>
      </c>
      <c r="P55" s="1">
        <f>VLOOKUP(B:B,[2]查询时间段分门店销售汇总!$D:$M,10,0)</f>
        <v>9474.85</v>
      </c>
      <c r="Q55" s="2">
        <f t="shared" si="12"/>
        <v>0.871061715481172</v>
      </c>
      <c r="R55" s="2" t="s">
        <v>18</v>
      </c>
      <c r="S55" s="2">
        <f t="shared" si="13"/>
        <v>0.78750734861846</v>
      </c>
      <c r="T55" s="26"/>
    </row>
    <row r="56" ht="13.5" spans="1:20">
      <c r="A56" s="4">
        <v>54</v>
      </c>
      <c r="B56" s="4">
        <v>379</v>
      </c>
      <c r="C56" s="4" t="s">
        <v>74</v>
      </c>
      <c r="D56" s="4" t="str">
        <f>VLOOKUP(B:B,[1]Sheet1!$B:$D,3,0)</f>
        <v>西门片区</v>
      </c>
      <c r="E56" s="23">
        <v>10735</v>
      </c>
      <c r="F56" s="24">
        <v>3251.25</v>
      </c>
      <c r="G56" s="25">
        <f t="shared" si="7"/>
        <v>0.302864462040056</v>
      </c>
      <c r="H56" s="1"/>
      <c r="I56" s="1">
        <f t="shared" si="8"/>
        <v>42940</v>
      </c>
      <c r="J56" s="1">
        <f t="shared" si="9"/>
        <v>13005</v>
      </c>
      <c r="K56" s="1"/>
      <c r="L56" s="1"/>
      <c r="M56" s="1">
        <f t="shared" si="10"/>
        <v>24207.44</v>
      </c>
      <c r="N56" s="1">
        <f t="shared" si="11"/>
        <v>5901.2</v>
      </c>
      <c r="O56" s="1">
        <f>VLOOKUP(B:B,[2]查询时间段分门店销售汇总!$D:$L,9,0)</f>
        <v>24207.44</v>
      </c>
      <c r="P56" s="1">
        <f>VLOOKUP(B:B,[2]查询时间段分门店销售汇总!$D:$M,10,0)</f>
        <v>5901.2</v>
      </c>
      <c r="Q56" s="2">
        <f t="shared" si="12"/>
        <v>0.563750349324639</v>
      </c>
      <c r="R56" s="2" t="s">
        <v>20</v>
      </c>
      <c r="S56" s="2">
        <f t="shared" si="13"/>
        <v>0.453763936947328</v>
      </c>
      <c r="T56" s="26"/>
    </row>
    <row r="57" ht="13.5" spans="1:20">
      <c r="A57" s="4">
        <v>55</v>
      </c>
      <c r="B57" s="4">
        <v>581</v>
      </c>
      <c r="C57" s="4" t="s">
        <v>75</v>
      </c>
      <c r="D57" s="4" t="str">
        <f>VLOOKUP(B:B,[1]Sheet1!$B:$D,3,0)</f>
        <v>东门片区</v>
      </c>
      <c r="E57" s="23">
        <v>10110</v>
      </c>
      <c r="F57" s="24">
        <v>3150</v>
      </c>
      <c r="G57" s="25">
        <f t="shared" si="7"/>
        <v>0.311572700296736</v>
      </c>
      <c r="H57" s="1"/>
      <c r="I57" s="1">
        <f t="shared" si="8"/>
        <v>40440</v>
      </c>
      <c r="J57" s="1">
        <f t="shared" si="9"/>
        <v>12600</v>
      </c>
      <c r="K57" s="1"/>
      <c r="L57" s="1"/>
      <c r="M57" s="1">
        <f t="shared" si="10"/>
        <v>31528.17</v>
      </c>
      <c r="N57" s="1">
        <f t="shared" si="11"/>
        <v>11502.35</v>
      </c>
      <c r="O57" s="1">
        <f>VLOOKUP(B:B,[2]查询时间段分门店销售汇总!$D:$L,9,0)</f>
        <v>31528.17</v>
      </c>
      <c r="P57" s="1">
        <f>VLOOKUP(B:B,[2]查询时间段分门店销售汇总!$D:$M,10,0)</f>
        <v>11502.35</v>
      </c>
      <c r="Q57" s="2">
        <f t="shared" si="12"/>
        <v>0.779628338278932</v>
      </c>
      <c r="R57" s="2" t="s">
        <v>18</v>
      </c>
      <c r="S57" s="2">
        <f t="shared" si="13"/>
        <v>0.912884920634921</v>
      </c>
      <c r="T57" s="26"/>
    </row>
    <row r="58" ht="13.5" spans="1:20">
      <c r="A58" s="4">
        <v>56</v>
      </c>
      <c r="B58" s="4">
        <v>114622</v>
      </c>
      <c r="C58" s="4" t="s">
        <v>76</v>
      </c>
      <c r="D58" s="4" t="str">
        <f>VLOOKUP(B:B,[1]Sheet1!$B:$D,3,0)</f>
        <v>东门片区</v>
      </c>
      <c r="E58" s="23">
        <v>9322.5</v>
      </c>
      <c r="F58" s="24">
        <v>2943.39375</v>
      </c>
      <c r="G58" s="25">
        <f t="shared" si="7"/>
        <v>0.315730088495575</v>
      </c>
      <c r="H58" s="1"/>
      <c r="I58" s="1">
        <f t="shared" si="8"/>
        <v>37290</v>
      </c>
      <c r="J58" s="1">
        <f t="shared" si="9"/>
        <v>11773.575</v>
      </c>
      <c r="K58" s="1"/>
      <c r="L58" s="1"/>
      <c r="M58" s="1">
        <f t="shared" si="10"/>
        <v>22092.67</v>
      </c>
      <c r="N58" s="1">
        <f t="shared" si="11"/>
        <v>8609.25</v>
      </c>
      <c r="O58" s="1">
        <f>VLOOKUP(B:B,[2]查询时间段分门店销售汇总!$D:$L,9,0)</f>
        <v>22092.67</v>
      </c>
      <c r="P58" s="1">
        <f>VLOOKUP(B:B,[2]查询时间段分门店销售汇总!$D:$M,10,0)</f>
        <v>8609.25</v>
      </c>
      <c r="Q58" s="2">
        <f t="shared" si="12"/>
        <v>0.592455618128184</v>
      </c>
      <c r="R58" s="2" t="s">
        <v>20</v>
      </c>
      <c r="S58" s="2">
        <f t="shared" si="13"/>
        <v>0.731234990221747</v>
      </c>
      <c r="T58" s="26"/>
    </row>
    <row r="59" ht="13.5" spans="1:20">
      <c r="A59" s="4">
        <v>57</v>
      </c>
      <c r="B59" s="4">
        <v>102934</v>
      </c>
      <c r="C59" s="4" t="s">
        <v>77</v>
      </c>
      <c r="D59" s="4" t="str">
        <f>VLOOKUP(B:B,[1]Sheet1!$B:$D,3,0)</f>
        <v>西门片区</v>
      </c>
      <c r="E59" s="23">
        <v>10110</v>
      </c>
      <c r="F59" s="24">
        <v>3015</v>
      </c>
      <c r="G59" s="25">
        <f t="shared" si="7"/>
        <v>0.298219584569733</v>
      </c>
      <c r="H59" s="1"/>
      <c r="I59" s="1">
        <f t="shared" si="8"/>
        <v>40440</v>
      </c>
      <c r="J59" s="1">
        <f t="shared" si="9"/>
        <v>12060</v>
      </c>
      <c r="K59" s="1"/>
      <c r="L59" s="1"/>
      <c r="M59" s="1">
        <f t="shared" si="10"/>
        <v>21122.97</v>
      </c>
      <c r="N59" s="1">
        <f t="shared" si="11"/>
        <v>6425.99</v>
      </c>
      <c r="O59" s="1">
        <f>VLOOKUP(B:B,[2]查询时间段分门店销售汇总!$D:$L,9,0)</f>
        <v>21122.97</v>
      </c>
      <c r="P59" s="1">
        <f>VLOOKUP(B:B,[2]查询时间段分门店销售汇总!$D:$M,10,0)</f>
        <v>6425.99</v>
      </c>
      <c r="Q59" s="2">
        <f t="shared" si="12"/>
        <v>0.522328635014837</v>
      </c>
      <c r="R59" s="2" t="s">
        <v>20</v>
      </c>
      <c r="S59" s="2">
        <f t="shared" si="13"/>
        <v>0.532834991708126</v>
      </c>
      <c r="T59" s="26"/>
    </row>
    <row r="60" ht="13.5" spans="1:20">
      <c r="A60" s="4">
        <v>58</v>
      </c>
      <c r="B60" s="4">
        <v>578</v>
      </c>
      <c r="C60" s="4" t="s">
        <v>78</v>
      </c>
      <c r="D60" s="4" t="str">
        <f>VLOOKUP(B:B,[1]Sheet1!$B:$D,3,0)</f>
        <v>东门片区</v>
      </c>
      <c r="E60" s="23">
        <v>9485</v>
      </c>
      <c r="F60" s="24">
        <v>2868.75</v>
      </c>
      <c r="G60" s="25">
        <f t="shared" si="7"/>
        <v>0.302451238798102</v>
      </c>
      <c r="H60" s="1"/>
      <c r="I60" s="1">
        <f t="shared" si="8"/>
        <v>37940</v>
      </c>
      <c r="J60" s="1">
        <f t="shared" si="9"/>
        <v>11475</v>
      </c>
      <c r="K60" s="1">
        <f>VLOOKUP(B:B,[3]Sheet4!$A:$B,2,0)</f>
        <v>1575</v>
      </c>
      <c r="L60" s="1">
        <f>VLOOKUP(B:B,[3]Sheet4!$A:$C,3,0)</f>
        <v>126</v>
      </c>
      <c r="M60" s="1">
        <f t="shared" si="10"/>
        <v>25806.36</v>
      </c>
      <c r="N60" s="1">
        <f t="shared" si="11"/>
        <v>9255.55</v>
      </c>
      <c r="O60" s="1">
        <f>VLOOKUP(B:B,[2]查询时间段分门店销售汇总!$D:$L,9,0)</f>
        <v>27381.36</v>
      </c>
      <c r="P60" s="1">
        <f>VLOOKUP(B:B,[2]查询时间段分门店销售汇总!$D:$M,10,0)</f>
        <v>9381.55</v>
      </c>
      <c r="Q60" s="2">
        <f t="shared" si="12"/>
        <v>0.680188719030047</v>
      </c>
      <c r="R60" s="2" t="s">
        <v>20</v>
      </c>
      <c r="S60" s="2">
        <f t="shared" si="13"/>
        <v>0.806583877995643</v>
      </c>
      <c r="T60" s="26"/>
    </row>
    <row r="61" ht="13.5" spans="1:20">
      <c r="A61" s="4">
        <v>59</v>
      </c>
      <c r="B61" s="4">
        <v>311</v>
      </c>
      <c r="C61" s="4" t="s">
        <v>79</v>
      </c>
      <c r="D61" s="4" t="str">
        <f>VLOOKUP(B:B,[1]Sheet1!$B:$D,3,0)</f>
        <v>西门片区</v>
      </c>
      <c r="E61" s="23">
        <v>7610</v>
      </c>
      <c r="F61" s="24">
        <v>1949.0625</v>
      </c>
      <c r="G61" s="25">
        <f t="shared" si="7"/>
        <v>0.256118593955322</v>
      </c>
      <c r="H61" s="1"/>
      <c r="I61" s="1">
        <f t="shared" si="8"/>
        <v>30440</v>
      </c>
      <c r="J61" s="1">
        <f t="shared" si="9"/>
        <v>7796.25</v>
      </c>
      <c r="K61" s="1">
        <f>VLOOKUP(B:B,[3]Sheet4!$A:$B,2,0)</f>
        <v>33530</v>
      </c>
      <c r="L61" s="1">
        <f>VLOOKUP(B:B,[3]Sheet4!$A:$C,3,0)</f>
        <v>3101</v>
      </c>
      <c r="M61" s="1">
        <f t="shared" si="10"/>
        <v>23514.6</v>
      </c>
      <c r="N61" s="1">
        <f t="shared" si="11"/>
        <v>7351.34</v>
      </c>
      <c r="O61" s="1">
        <f>VLOOKUP(B:B,[2]查询时间段分门店销售汇总!$D:$L,9,0)</f>
        <v>57044.6</v>
      </c>
      <c r="P61" s="1">
        <f>VLOOKUP(B:B,[2]查询时间段分门店销售汇总!$D:$M,10,0)</f>
        <v>10452.34</v>
      </c>
      <c r="Q61" s="2">
        <f t="shared" si="12"/>
        <v>0.772490144546649</v>
      </c>
      <c r="R61" s="2" t="s">
        <v>18</v>
      </c>
      <c r="S61" s="2">
        <f t="shared" si="13"/>
        <v>0.942932820266154</v>
      </c>
      <c r="T61" s="24"/>
    </row>
    <row r="62" ht="13.5" spans="1:20">
      <c r="A62" s="4">
        <v>60</v>
      </c>
      <c r="B62" s="4">
        <v>391</v>
      </c>
      <c r="C62" s="4" t="s">
        <v>80</v>
      </c>
      <c r="D62" s="4" t="str">
        <f>VLOOKUP(B:B,[1]Sheet1!$B:$D,3,0)</f>
        <v>西门片区</v>
      </c>
      <c r="E62" s="23">
        <v>7610</v>
      </c>
      <c r="F62" s="24">
        <v>2362.5</v>
      </c>
      <c r="G62" s="25">
        <f t="shared" si="7"/>
        <v>0.310446780551905</v>
      </c>
      <c r="H62" s="1"/>
      <c r="I62" s="1">
        <f t="shared" si="8"/>
        <v>30440</v>
      </c>
      <c r="J62" s="1">
        <f t="shared" si="9"/>
        <v>9450</v>
      </c>
      <c r="K62" s="1">
        <f>VLOOKUP(B:B,[3]Sheet4!$A:$B,2,0)</f>
        <v>1909.2</v>
      </c>
      <c r="L62" s="1">
        <f>VLOOKUP(B:B,[3]Sheet4!$A:$C,3,0)</f>
        <v>717.8</v>
      </c>
      <c r="M62" s="1">
        <f t="shared" si="10"/>
        <v>39288.69</v>
      </c>
      <c r="N62" s="1">
        <f t="shared" si="11"/>
        <v>17375.18</v>
      </c>
      <c r="O62" s="1">
        <f>VLOOKUP(B:B,[2]查询时间段分门店销售汇总!$D:$L,9,0)</f>
        <v>41197.89</v>
      </c>
      <c r="P62" s="1">
        <f>VLOOKUP(B:B,[2]查询时间段分门店销售汇总!$D:$M,10,0)</f>
        <v>18092.98</v>
      </c>
      <c r="Q62" s="2">
        <f t="shared" si="12"/>
        <v>1.29069283837057</v>
      </c>
      <c r="R62" s="2" t="s">
        <v>50</v>
      </c>
      <c r="S62" s="2">
        <f t="shared" si="13"/>
        <v>1.83864338624339</v>
      </c>
      <c r="T62" s="24">
        <f>(N62-J62)*0.1</f>
        <v>792.518</v>
      </c>
    </row>
    <row r="63" ht="13.5" spans="1:20">
      <c r="A63" s="4">
        <v>61</v>
      </c>
      <c r="B63" s="4">
        <v>108277</v>
      </c>
      <c r="C63" s="4" t="s">
        <v>81</v>
      </c>
      <c r="D63" s="4" t="str">
        <f>VLOOKUP(B:B,[1]Sheet1!$B:$D,3,0)</f>
        <v>西门片区</v>
      </c>
      <c r="E63" s="23">
        <v>8057.5</v>
      </c>
      <c r="F63" s="24">
        <v>2503.4625</v>
      </c>
      <c r="G63" s="25">
        <f t="shared" si="7"/>
        <v>0.310699658703072</v>
      </c>
      <c r="H63" s="1"/>
      <c r="I63" s="1">
        <f t="shared" si="8"/>
        <v>32230</v>
      </c>
      <c r="J63" s="1">
        <f t="shared" si="9"/>
        <v>10013.85</v>
      </c>
      <c r="K63" s="1"/>
      <c r="L63" s="1"/>
      <c r="M63" s="1">
        <f t="shared" si="10"/>
        <v>15851.93</v>
      </c>
      <c r="N63" s="1">
        <f t="shared" si="11"/>
        <v>5412.92</v>
      </c>
      <c r="O63" s="1">
        <f>VLOOKUP(B:B,[2]查询时间段分门店销售汇总!$D:$L,9,0)</f>
        <v>15851.93</v>
      </c>
      <c r="P63" s="1">
        <f>VLOOKUP(B:B,[2]查询时间段分门店销售汇总!$D:$M,10,0)</f>
        <v>5412.92</v>
      </c>
      <c r="Q63" s="2">
        <f t="shared" si="12"/>
        <v>0.491837728824077</v>
      </c>
      <c r="R63" s="2" t="s">
        <v>20</v>
      </c>
      <c r="S63" s="2">
        <f t="shared" si="13"/>
        <v>0.540543347463763</v>
      </c>
      <c r="T63" s="26"/>
    </row>
    <row r="64" ht="13.5" spans="1:20">
      <c r="A64" s="4">
        <v>62</v>
      </c>
      <c r="B64" s="4">
        <v>102565</v>
      </c>
      <c r="C64" s="4" t="s">
        <v>82</v>
      </c>
      <c r="D64" s="4" t="str">
        <f>VLOOKUP(B:B,[1]Sheet1!$B:$D,3,0)</f>
        <v>西门片区</v>
      </c>
      <c r="E64" s="23">
        <v>6985</v>
      </c>
      <c r="F64" s="24">
        <v>2165.625</v>
      </c>
      <c r="G64" s="25">
        <f t="shared" si="7"/>
        <v>0.31003937007874</v>
      </c>
      <c r="H64" s="1"/>
      <c r="I64" s="1">
        <f t="shared" si="8"/>
        <v>27940</v>
      </c>
      <c r="J64" s="1">
        <f t="shared" si="9"/>
        <v>8662.5</v>
      </c>
      <c r="K64" s="1"/>
      <c r="L64" s="1"/>
      <c r="M64" s="1">
        <f t="shared" si="10"/>
        <v>20173.51</v>
      </c>
      <c r="N64" s="1">
        <f t="shared" si="11"/>
        <v>6897.81</v>
      </c>
      <c r="O64" s="1">
        <f>VLOOKUP(B:B,[2]查询时间段分门店销售汇总!$D:$L,9,0)</f>
        <v>20173.51</v>
      </c>
      <c r="P64" s="1">
        <f>VLOOKUP(B:B,[2]查询时间段分门店销售汇总!$D:$M,10,0)</f>
        <v>6897.81</v>
      </c>
      <c r="Q64" s="2">
        <f t="shared" si="12"/>
        <v>0.722029706513958</v>
      </c>
      <c r="R64" s="2" t="s">
        <v>18</v>
      </c>
      <c r="S64" s="2">
        <f t="shared" si="13"/>
        <v>0.796283982683983</v>
      </c>
      <c r="T64" s="26"/>
    </row>
    <row r="65" ht="13.5" spans="1:20">
      <c r="A65" s="4">
        <v>63</v>
      </c>
      <c r="B65" s="4">
        <v>745</v>
      </c>
      <c r="C65" s="4" t="s">
        <v>83</v>
      </c>
      <c r="D65" s="4" t="str">
        <f>VLOOKUP(B:B,[1]Sheet1!$B:$D,3,0)</f>
        <v>西门片区</v>
      </c>
      <c r="E65" s="23">
        <v>6985</v>
      </c>
      <c r="F65" s="24">
        <v>2165.625</v>
      </c>
      <c r="G65" s="25">
        <f t="shared" si="7"/>
        <v>0.31003937007874</v>
      </c>
      <c r="H65" s="1"/>
      <c r="I65" s="1">
        <f t="shared" si="8"/>
        <v>27940</v>
      </c>
      <c r="J65" s="1">
        <f t="shared" si="9"/>
        <v>8662.5</v>
      </c>
      <c r="K65" s="1"/>
      <c r="L65" s="1"/>
      <c r="M65" s="1">
        <f t="shared" si="10"/>
        <v>16592.48</v>
      </c>
      <c r="N65" s="1">
        <f t="shared" si="11"/>
        <v>5261.98</v>
      </c>
      <c r="O65" s="1">
        <f>VLOOKUP(B:B,[2]查询时间段分门店销售汇总!$D:$L,9,0)</f>
        <v>16592.48</v>
      </c>
      <c r="P65" s="1">
        <f>VLOOKUP(B:B,[2]查询时间段分门店销售汇总!$D:$M,10,0)</f>
        <v>5261.98</v>
      </c>
      <c r="Q65" s="2">
        <f t="shared" si="12"/>
        <v>0.593861130994989</v>
      </c>
      <c r="R65" s="2" t="s">
        <v>20</v>
      </c>
      <c r="S65" s="2">
        <f t="shared" si="13"/>
        <v>0.607443578643579</v>
      </c>
      <c r="T65" s="26"/>
    </row>
    <row r="66" ht="13.5" spans="1:20">
      <c r="A66" s="4">
        <v>64</v>
      </c>
      <c r="B66" s="4">
        <v>103199</v>
      </c>
      <c r="C66" s="4" t="s">
        <v>84</v>
      </c>
      <c r="D66" s="4" t="str">
        <f>VLOOKUP(B:B,[1]Sheet1!$B:$D,3,0)</f>
        <v>东门片区</v>
      </c>
      <c r="E66" s="23">
        <v>6985</v>
      </c>
      <c r="F66" s="24">
        <v>2227.5</v>
      </c>
      <c r="G66" s="25">
        <f t="shared" si="7"/>
        <v>0.318897637795276</v>
      </c>
      <c r="H66" s="1"/>
      <c r="I66" s="1">
        <f t="shared" si="8"/>
        <v>27940</v>
      </c>
      <c r="J66" s="1">
        <f t="shared" si="9"/>
        <v>8910</v>
      </c>
      <c r="K66" s="1"/>
      <c r="L66" s="1"/>
      <c r="M66" s="1">
        <f t="shared" si="10"/>
        <v>11899.47</v>
      </c>
      <c r="N66" s="1">
        <f t="shared" si="11"/>
        <v>3877.01</v>
      </c>
      <c r="O66" s="1">
        <f>VLOOKUP(B:B,[2]查询时间段分门店销售汇总!$D:$L,9,0)</f>
        <v>11899.47</v>
      </c>
      <c r="P66" s="1">
        <f>VLOOKUP(B:B,[2]查询时间段分门店销售汇总!$D:$M,10,0)</f>
        <v>3877.01</v>
      </c>
      <c r="Q66" s="2">
        <f t="shared" si="12"/>
        <v>0.425893700787402</v>
      </c>
      <c r="R66" s="2" t="s">
        <v>20</v>
      </c>
      <c r="S66" s="2">
        <f t="shared" si="13"/>
        <v>0.435130190796857</v>
      </c>
      <c r="T66" s="26"/>
    </row>
    <row r="67" ht="13.5" spans="1:20">
      <c r="A67" s="4">
        <v>65</v>
      </c>
      <c r="B67" s="4">
        <v>117310</v>
      </c>
      <c r="C67" s="4" t="s">
        <v>85</v>
      </c>
      <c r="D67" s="4" t="str">
        <f>VLOOKUP(B:B,[1]Sheet1!$B:$D,3,0)</f>
        <v>旗舰片区</v>
      </c>
      <c r="E67" s="23">
        <v>5735</v>
      </c>
      <c r="F67" s="24">
        <v>1518.75</v>
      </c>
      <c r="G67" s="25">
        <f t="shared" si="7"/>
        <v>0.264821272885789</v>
      </c>
      <c r="H67" s="1"/>
      <c r="I67" s="1">
        <f t="shared" si="8"/>
        <v>22940</v>
      </c>
      <c r="J67" s="1">
        <f t="shared" si="9"/>
        <v>6075</v>
      </c>
      <c r="K67" s="1"/>
      <c r="L67" s="1"/>
      <c r="M67" s="1">
        <f t="shared" si="10"/>
        <v>12483.46</v>
      </c>
      <c r="N67" s="1">
        <f t="shared" si="11"/>
        <v>3727.61</v>
      </c>
      <c r="O67" s="1">
        <f>VLOOKUP(B:B,[2]查询时间段分门店销售汇总!$D:$L,9,0)</f>
        <v>12483.46</v>
      </c>
      <c r="P67" s="1">
        <f>VLOOKUP(B:B,[2]查询时间段分门店销售汇总!$D:$M,10,0)</f>
        <v>3727.61</v>
      </c>
      <c r="Q67" s="2">
        <f t="shared" si="12"/>
        <v>0.544178727114211</v>
      </c>
      <c r="R67" s="2" t="s">
        <v>20</v>
      </c>
      <c r="S67" s="2">
        <f t="shared" si="13"/>
        <v>0.613598353909465</v>
      </c>
      <c r="T67" s="26"/>
    </row>
    <row r="68" ht="13.5" spans="1:20">
      <c r="A68" s="4">
        <v>66</v>
      </c>
      <c r="B68" s="4">
        <v>118151</v>
      </c>
      <c r="C68" s="4" t="s">
        <v>86</v>
      </c>
      <c r="D68" s="4" t="str">
        <f>VLOOKUP(B:B,[1]Sheet1!$B:$D,3,0)</f>
        <v>西门片区</v>
      </c>
      <c r="E68" s="23">
        <v>5860</v>
      </c>
      <c r="F68" s="24">
        <v>1707.75</v>
      </c>
      <c r="G68" s="25">
        <f t="shared" ref="G68:G99" si="14">F68/E68</f>
        <v>0.291424914675768</v>
      </c>
      <c r="H68" s="1"/>
      <c r="I68" s="1">
        <f t="shared" ref="I68:I99" si="15">E68*4</f>
        <v>23440</v>
      </c>
      <c r="J68" s="1">
        <f t="shared" ref="J68:J99" si="16">F68*4</f>
        <v>6831</v>
      </c>
      <c r="K68" s="1"/>
      <c r="L68" s="1"/>
      <c r="M68" s="1">
        <f t="shared" ref="M68:M99" si="17">O68-K68</f>
        <v>10882.42</v>
      </c>
      <c r="N68" s="1">
        <f t="shared" ref="N68:N99" si="18">P68-L68</f>
        <v>3997.96</v>
      </c>
      <c r="O68" s="1">
        <f>VLOOKUP(B:B,[2]查询时间段分门店销售汇总!$D:$L,9,0)</f>
        <v>10882.42</v>
      </c>
      <c r="P68" s="1">
        <f>VLOOKUP(B:B,[2]查询时间段分门店销售汇总!$D:$M,10,0)</f>
        <v>3997.96</v>
      </c>
      <c r="Q68" s="2">
        <f t="shared" ref="Q68:Q99" si="19">M68/I68</f>
        <v>0.464267064846416</v>
      </c>
      <c r="R68" s="2" t="s">
        <v>20</v>
      </c>
      <c r="S68" s="2">
        <f t="shared" ref="S68:S99" si="20">N68/J68</f>
        <v>0.585267164397599</v>
      </c>
      <c r="T68" s="26"/>
    </row>
    <row r="69" ht="13.5" spans="1:20">
      <c r="A69" s="4">
        <v>67</v>
      </c>
      <c r="B69" s="4">
        <v>112415</v>
      </c>
      <c r="C69" s="4" t="s">
        <v>87</v>
      </c>
      <c r="D69" s="4" t="str">
        <f>VLOOKUP(B:B,[1]Sheet1!$B:$D,3,0)</f>
        <v>西门片区</v>
      </c>
      <c r="E69" s="23">
        <v>5735</v>
      </c>
      <c r="F69" s="24">
        <v>1771.875</v>
      </c>
      <c r="G69" s="25">
        <f t="shared" si="14"/>
        <v>0.308958151700087</v>
      </c>
      <c r="H69" s="1"/>
      <c r="I69" s="1">
        <f t="shared" si="15"/>
        <v>22940</v>
      </c>
      <c r="J69" s="1">
        <f t="shared" si="16"/>
        <v>7087.5</v>
      </c>
      <c r="K69" s="1"/>
      <c r="L69" s="1"/>
      <c r="M69" s="1">
        <f t="shared" si="17"/>
        <v>13388.44</v>
      </c>
      <c r="N69" s="1">
        <f t="shared" si="18"/>
        <v>4584.27</v>
      </c>
      <c r="O69" s="1">
        <f>VLOOKUP(B:B,[2]查询时间段分门店销售汇总!$D:$L,9,0)</f>
        <v>13388.44</v>
      </c>
      <c r="P69" s="1">
        <f>VLOOKUP(B:B,[2]查询时间段分门店销售汇总!$D:$M,10,0)</f>
        <v>4584.27</v>
      </c>
      <c r="Q69" s="2">
        <f t="shared" si="19"/>
        <v>0.583628596338274</v>
      </c>
      <c r="R69" s="2" t="s">
        <v>20</v>
      </c>
      <c r="S69" s="2">
        <f t="shared" si="20"/>
        <v>0.646810582010582</v>
      </c>
      <c r="T69" s="26"/>
    </row>
    <row r="70" ht="13.5" spans="1:20">
      <c r="A70" s="4">
        <v>68</v>
      </c>
      <c r="B70" s="4">
        <v>119262</v>
      </c>
      <c r="C70" s="4" t="s">
        <v>88</v>
      </c>
      <c r="D70" s="4" t="str">
        <f>VLOOKUP(B:B,[1]Sheet1!$B:$D,3,0)</f>
        <v>东门片区</v>
      </c>
      <c r="E70" s="23">
        <v>5073.75</v>
      </c>
      <c r="F70" s="24">
        <v>1571.622525</v>
      </c>
      <c r="G70" s="25">
        <f t="shared" si="14"/>
        <v>0.309755609756098</v>
      </c>
      <c r="H70" s="1"/>
      <c r="I70" s="1">
        <f t="shared" si="15"/>
        <v>20295</v>
      </c>
      <c r="J70" s="1">
        <f t="shared" si="16"/>
        <v>6286.4901</v>
      </c>
      <c r="K70" s="1"/>
      <c r="L70" s="1"/>
      <c r="M70" s="1">
        <f t="shared" si="17"/>
        <v>10938.44</v>
      </c>
      <c r="N70" s="1">
        <f t="shared" si="18"/>
        <v>4196.14</v>
      </c>
      <c r="O70" s="1">
        <f>VLOOKUP(B:B,[2]查询时间段分门店销售汇总!$D:$L,9,0)</f>
        <v>10938.44</v>
      </c>
      <c r="P70" s="1">
        <f>VLOOKUP(B:B,[2]查询时间段分门店销售汇总!$D:$M,10,0)</f>
        <v>4196.14</v>
      </c>
      <c r="Q70" s="2">
        <f t="shared" si="19"/>
        <v>0.538972160630697</v>
      </c>
      <c r="R70" s="2" t="s">
        <v>20</v>
      </c>
      <c r="S70" s="2">
        <f t="shared" si="20"/>
        <v>0.667485342894281</v>
      </c>
      <c r="T70" s="26"/>
    </row>
    <row r="71" ht="13.5" spans="1:20">
      <c r="A71" s="4">
        <v>69</v>
      </c>
      <c r="B71" s="4">
        <v>727</v>
      </c>
      <c r="C71" s="4" t="s">
        <v>89</v>
      </c>
      <c r="D71" s="4" t="str">
        <f>VLOOKUP(B:B,[1]Sheet1!$B:$D,3,0)</f>
        <v>西门片区</v>
      </c>
      <c r="E71" s="23">
        <v>5335</v>
      </c>
      <c r="F71" s="24">
        <v>1669.3875</v>
      </c>
      <c r="G71" s="25">
        <f t="shared" si="14"/>
        <v>0.312912371134021</v>
      </c>
      <c r="H71" s="1"/>
      <c r="I71" s="1">
        <f t="shared" si="15"/>
        <v>21340</v>
      </c>
      <c r="J71" s="1">
        <f t="shared" si="16"/>
        <v>6677.55</v>
      </c>
      <c r="K71" s="1"/>
      <c r="L71" s="1"/>
      <c r="M71" s="1">
        <f t="shared" si="17"/>
        <v>11055.8</v>
      </c>
      <c r="N71" s="1">
        <f t="shared" si="18"/>
        <v>3909.4</v>
      </c>
      <c r="O71" s="1">
        <f>VLOOKUP(B:B,[2]查询时间段分门店销售汇总!$D:$L,9,0)</f>
        <v>11055.8</v>
      </c>
      <c r="P71" s="1">
        <f>VLOOKUP(B:B,[2]查询时间段分门店销售汇总!$D:$M,10,0)</f>
        <v>3909.4</v>
      </c>
      <c r="Q71" s="2">
        <f t="shared" si="19"/>
        <v>0.518078725398313</v>
      </c>
      <c r="R71" s="2" t="s">
        <v>20</v>
      </c>
      <c r="S71" s="2">
        <f t="shared" si="20"/>
        <v>0.585454245943497</v>
      </c>
      <c r="T71" s="26"/>
    </row>
    <row r="72" ht="13.5" spans="1:20">
      <c r="A72" s="4">
        <v>70</v>
      </c>
      <c r="B72" s="4">
        <v>339</v>
      </c>
      <c r="C72" s="4" t="s">
        <v>90</v>
      </c>
      <c r="D72" s="4" t="str">
        <f>VLOOKUP(B:B,[1]Sheet1!$B:$D,3,0)</f>
        <v>西门片区</v>
      </c>
      <c r="E72" s="23">
        <v>1985</v>
      </c>
      <c r="F72" s="24">
        <v>590.625</v>
      </c>
      <c r="G72" s="25">
        <f t="shared" si="14"/>
        <v>0.297544080604534</v>
      </c>
      <c r="H72" s="1"/>
      <c r="I72" s="1">
        <f t="shared" si="15"/>
        <v>7940</v>
      </c>
      <c r="J72" s="1">
        <f t="shared" si="16"/>
        <v>2362.5</v>
      </c>
      <c r="K72" s="1"/>
      <c r="L72" s="1"/>
      <c r="M72" s="1">
        <f t="shared" si="17"/>
        <v>3417.41</v>
      </c>
      <c r="N72" s="1">
        <f t="shared" si="18"/>
        <v>749.43</v>
      </c>
      <c r="O72" s="1">
        <f>VLOOKUP(B:B,[2]查询时间段分门店销售汇总!$D:$L,9,0)</f>
        <v>3417.41</v>
      </c>
      <c r="P72" s="1">
        <f>VLOOKUP(B:B,[2]查询时间段分门店销售汇总!$D:$M,10,0)</f>
        <v>749.43</v>
      </c>
      <c r="Q72" s="2">
        <f t="shared" si="19"/>
        <v>0.430404282115869</v>
      </c>
      <c r="R72" s="18" t="s">
        <v>43</v>
      </c>
      <c r="S72" s="2">
        <f t="shared" si="20"/>
        <v>0.317219047619048</v>
      </c>
      <c r="T72" s="26"/>
    </row>
    <row r="73" ht="13.5" spans="1:20">
      <c r="A73" s="4">
        <v>71</v>
      </c>
      <c r="B73" s="4">
        <v>298747</v>
      </c>
      <c r="C73" s="4" t="s">
        <v>91</v>
      </c>
      <c r="D73" s="4" t="str">
        <f>VLOOKUP(B:B,[1]Sheet1!$B:$D,3,0)</f>
        <v>西门片区</v>
      </c>
      <c r="E73" s="23">
        <v>4485</v>
      </c>
      <c r="F73" s="24">
        <v>1299.375</v>
      </c>
      <c r="G73" s="25">
        <f t="shared" si="14"/>
        <v>0.289715719063545</v>
      </c>
      <c r="H73" s="1"/>
      <c r="I73" s="1">
        <f t="shared" si="15"/>
        <v>17940</v>
      </c>
      <c r="J73" s="1">
        <f t="shared" si="16"/>
        <v>5197.5</v>
      </c>
      <c r="K73" s="1"/>
      <c r="L73" s="1"/>
      <c r="M73" s="1">
        <f t="shared" si="17"/>
        <v>5859.93</v>
      </c>
      <c r="N73" s="1">
        <f t="shared" si="18"/>
        <v>1915.92</v>
      </c>
      <c r="O73" s="1">
        <f>VLOOKUP(B:B,[2]查询时间段分门店销售汇总!$D:$L,9,0)</f>
        <v>5859.93</v>
      </c>
      <c r="P73" s="1">
        <f>VLOOKUP(B:B,[2]查询时间段分门店销售汇总!$D:$M,10,0)</f>
        <v>1915.92</v>
      </c>
      <c r="Q73" s="2">
        <f t="shared" si="19"/>
        <v>0.326640468227425</v>
      </c>
      <c r="R73" s="2" t="s">
        <v>20</v>
      </c>
      <c r="S73" s="2">
        <f t="shared" si="20"/>
        <v>0.368623376623377</v>
      </c>
      <c r="T73" s="26"/>
    </row>
    <row r="74" ht="13.5" spans="1:20">
      <c r="A74" s="4">
        <v>72</v>
      </c>
      <c r="B74" s="4">
        <v>385</v>
      </c>
      <c r="C74" s="4" t="s">
        <v>92</v>
      </c>
      <c r="D74" s="4" t="str">
        <f>VLOOKUP(B:B,[1]Sheet1!$B:$D,3,0)</f>
        <v>新津片</v>
      </c>
      <c r="E74" s="23">
        <v>16052.5</v>
      </c>
      <c r="F74" s="24">
        <v>3749.62499999999</v>
      </c>
      <c r="G74" s="25">
        <f t="shared" si="14"/>
        <v>0.233585111353371</v>
      </c>
      <c r="H74" s="1"/>
      <c r="I74" s="1">
        <f t="shared" si="15"/>
        <v>64210</v>
      </c>
      <c r="J74" s="1">
        <f t="shared" si="16"/>
        <v>14998.5</v>
      </c>
      <c r="K74" s="1">
        <f>VLOOKUP(B:B,[3]Sheet4!$A:$B,2,0)</f>
        <v>1225</v>
      </c>
      <c r="L74" s="1">
        <f>VLOOKUP(B:B,[3]Sheet4!$A:$C,3,0)</f>
        <v>98.0000000032</v>
      </c>
      <c r="M74" s="1">
        <f t="shared" si="17"/>
        <v>44534.26</v>
      </c>
      <c r="N74" s="1">
        <f t="shared" si="18"/>
        <v>10739.1199999968</v>
      </c>
      <c r="O74" s="1">
        <f>VLOOKUP(B:B,[2]查询时间段分门店销售汇总!$D:$L,9,0)</f>
        <v>45759.26</v>
      </c>
      <c r="P74" s="1">
        <f>VLOOKUP(B:B,[2]查询时间段分门店销售汇总!$D:$M,10,0)</f>
        <v>10837.12</v>
      </c>
      <c r="Q74" s="2">
        <f t="shared" si="19"/>
        <v>0.693572029278929</v>
      </c>
      <c r="R74" s="2" t="s">
        <v>20</v>
      </c>
      <c r="S74" s="2">
        <f t="shared" si="20"/>
        <v>0.716012934626585</v>
      </c>
      <c r="T74" s="26"/>
    </row>
    <row r="75" ht="13.5" spans="1:20">
      <c r="A75" s="4">
        <v>73</v>
      </c>
      <c r="B75" s="4">
        <v>108656</v>
      </c>
      <c r="C75" s="4" t="s">
        <v>93</v>
      </c>
      <c r="D75" s="4" t="str">
        <f>VLOOKUP(B:B,[1]Sheet1!$B:$D,3,0)</f>
        <v>新津片</v>
      </c>
      <c r="E75" s="23">
        <v>12237.5</v>
      </c>
      <c r="F75" s="24">
        <v>2729.24999999999</v>
      </c>
      <c r="G75" s="25">
        <f t="shared" si="14"/>
        <v>0.223023493360571</v>
      </c>
      <c r="H75" s="1"/>
      <c r="I75" s="1">
        <f t="shared" si="15"/>
        <v>48950</v>
      </c>
      <c r="J75" s="1">
        <f t="shared" si="16"/>
        <v>10917</v>
      </c>
      <c r="K75" s="1"/>
      <c r="L75" s="1"/>
      <c r="M75" s="1">
        <f t="shared" si="17"/>
        <v>25462.59</v>
      </c>
      <c r="N75" s="1">
        <f t="shared" si="18"/>
        <v>6002.29</v>
      </c>
      <c r="O75" s="1">
        <f>VLOOKUP(B:B,[2]查询时间段分门店销售汇总!$D:$L,9,0)</f>
        <v>25462.59</v>
      </c>
      <c r="P75" s="1">
        <f>VLOOKUP(B:B,[2]查询时间段分门店销售汇总!$D:$M,10,0)</f>
        <v>6002.29</v>
      </c>
      <c r="Q75" s="2">
        <f t="shared" si="19"/>
        <v>0.520175485188968</v>
      </c>
      <c r="R75" s="2" t="s">
        <v>20</v>
      </c>
      <c r="S75" s="2">
        <f t="shared" si="20"/>
        <v>0.549811303471652</v>
      </c>
      <c r="T75" s="26"/>
    </row>
    <row r="76" ht="13.5" spans="1:20">
      <c r="A76" s="4">
        <v>74</v>
      </c>
      <c r="B76" s="4">
        <v>514</v>
      </c>
      <c r="C76" s="4" t="s">
        <v>94</v>
      </c>
      <c r="D76" s="4" t="str">
        <f>VLOOKUP(B:B,[1]Sheet1!$B:$D,3,0)</f>
        <v>新津片</v>
      </c>
      <c r="E76" s="23">
        <v>9656.25</v>
      </c>
      <c r="F76" s="24">
        <v>3181.5</v>
      </c>
      <c r="G76" s="25">
        <f t="shared" si="14"/>
        <v>0.32947572815534</v>
      </c>
      <c r="H76" s="1"/>
      <c r="I76" s="1">
        <f t="shared" si="15"/>
        <v>38625</v>
      </c>
      <c r="J76" s="1">
        <f t="shared" si="16"/>
        <v>12726</v>
      </c>
      <c r="K76" s="1">
        <f>VLOOKUP(B:B,[3]Sheet4!$A:$B,2,0)</f>
        <v>2310</v>
      </c>
      <c r="L76" s="1">
        <f>VLOOKUP(B:B,[3]Sheet4!$A:$C,3,0)</f>
        <v>56</v>
      </c>
      <c r="M76" s="1">
        <f t="shared" si="17"/>
        <v>35591.21</v>
      </c>
      <c r="N76" s="1">
        <f t="shared" si="18"/>
        <v>11910.1</v>
      </c>
      <c r="O76" s="1">
        <f>VLOOKUP(B:B,[2]查询时间段分门店销售汇总!$D:$L,9,0)</f>
        <v>37901.21</v>
      </c>
      <c r="P76" s="1">
        <f>VLOOKUP(B:B,[2]查询时间段分门店销售汇总!$D:$M,10,0)</f>
        <v>11966.1</v>
      </c>
      <c r="Q76" s="2">
        <f t="shared" si="19"/>
        <v>0.921455275080906</v>
      </c>
      <c r="R76" s="2" t="s">
        <v>18</v>
      </c>
      <c r="S76" s="2">
        <f t="shared" si="20"/>
        <v>0.935887160144586</v>
      </c>
      <c r="T76" s="26"/>
    </row>
    <row r="77" ht="13.5" spans="1:20">
      <c r="A77" s="4">
        <v>75</v>
      </c>
      <c r="B77" s="4">
        <v>102567</v>
      </c>
      <c r="C77" s="4" t="s">
        <v>95</v>
      </c>
      <c r="D77" s="4" t="str">
        <f>VLOOKUP(B:B,[1]Sheet1!$B:$D,3,0)</f>
        <v>新津片</v>
      </c>
      <c r="E77" s="23">
        <v>4413.75</v>
      </c>
      <c r="F77" s="24">
        <v>1382.625</v>
      </c>
      <c r="G77" s="25">
        <f t="shared" si="14"/>
        <v>0.313254035683942</v>
      </c>
      <c r="H77" s="1"/>
      <c r="I77" s="1">
        <f t="shared" si="15"/>
        <v>17655</v>
      </c>
      <c r="J77" s="1">
        <f t="shared" si="16"/>
        <v>5530.5</v>
      </c>
      <c r="K77" s="1"/>
      <c r="L77" s="1"/>
      <c r="M77" s="1">
        <f t="shared" si="17"/>
        <v>16293.6</v>
      </c>
      <c r="N77" s="1">
        <f t="shared" si="18"/>
        <v>4666.41</v>
      </c>
      <c r="O77" s="1">
        <f>VLOOKUP(B:B,[2]查询时间段分门店销售汇总!$D:$L,9,0)</f>
        <v>16293.6</v>
      </c>
      <c r="P77" s="1">
        <f>VLOOKUP(B:B,[2]查询时间段分门店销售汇总!$D:$M,10,0)</f>
        <v>4666.41</v>
      </c>
      <c r="Q77" s="2">
        <f t="shared" si="19"/>
        <v>0.922888700084962</v>
      </c>
      <c r="R77" s="2" t="s">
        <v>18</v>
      </c>
      <c r="S77" s="2">
        <f t="shared" si="20"/>
        <v>0.843759153783564</v>
      </c>
      <c r="T77" s="26"/>
    </row>
    <row r="78" ht="13.5" spans="1:20">
      <c r="A78" s="4">
        <v>76</v>
      </c>
      <c r="B78" s="4">
        <v>371</v>
      </c>
      <c r="C78" s="4" t="s">
        <v>96</v>
      </c>
      <c r="D78" s="4" t="str">
        <f>VLOOKUP(B:B,[1]Sheet1!$B:$D,3,0)</f>
        <v>新津片</v>
      </c>
      <c r="E78" s="23">
        <v>3895</v>
      </c>
      <c r="F78" s="24">
        <v>1298.25</v>
      </c>
      <c r="G78" s="25">
        <f t="shared" si="14"/>
        <v>0.333311938382542</v>
      </c>
      <c r="H78" s="1"/>
      <c r="I78" s="1">
        <f t="shared" si="15"/>
        <v>15580</v>
      </c>
      <c r="J78" s="1">
        <f t="shared" si="16"/>
        <v>5193</v>
      </c>
      <c r="K78" s="1"/>
      <c r="L78" s="1"/>
      <c r="M78" s="1">
        <f t="shared" si="17"/>
        <v>13170.47</v>
      </c>
      <c r="N78" s="1">
        <f t="shared" si="18"/>
        <v>2729.99</v>
      </c>
      <c r="O78" s="1">
        <f>VLOOKUP(B:B,[2]查询时间段分门店销售汇总!$D:$L,9,0)</f>
        <v>13170.47</v>
      </c>
      <c r="P78" s="1">
        <f>VLOOKUP(B:B,[2]查询时间段分门店销售汇总!$D:$M,10,0)</f>
        <v>2729.99</v>
      </c>
      <c r="Q78" s="2">
        <f t="shared" si="19"/>
        <v>0.845344672657253</v>
      </c>
      <c r="R78" s="2" t="s">
        <v>18</v>
      </c>
      <c r="S78" s="2">
        <f t="shared" si="20"/>
        <v>0.525705757750818</v>
      </c>
      <c r="T78" s="26"/>
    </row>
    <row r="79" ht="13.5" spans="1:20">
      <c r="A79" s="4">
        <v>77</v>
      </c>
      <c r="B79" s="4">
        <v>307</v>
      </c>
      <c r="C79" s="4" t="s">
        <v>97</v>
      </c>
      <c r="D79" s="4" t="str">
        <f>VLOOKUP(B:B,[1]Sheet1!$B:$D,3,0)</f>
        <v>旗舰片区</v>
      </c>
      <c r="E79" s="27">
        <v>45110</v>
      </c>
      <c r="F79" s="28">
        <v>13500</v>
      </c>
      <c r="G79" s="29">
        <f t="shared" si="14"/>
        <v>0.299268454888051</v>
      </c>
      <c r="H79" s="1" t="s">
        <v>98</v>
      </c>
      <c r="I79" s="1">
        <f t="shared" si="15"/>
        <v>180440</v>
      </c>
      <c r="J79" s="1">
        <f t="shared" si="16"/>
        <v>54000</v>
      </c>
      <c r="K79" s="1">
        <f>VLOOKUP(B:B,[3]Sheet4!$A:$B,2,0)</f>
        <v>6196</v>
      </c>
      <c r="L79" s="1">
        <f>VLOOKUP(B:B,[3]Sheet4!$A:$C,3,0)</f>
        <v>239</v>
      </c>
      <c r="M79" s="1">
        <v>130035.22</v>
      </c>
      <c r="N79" s="1">
        <v>42173.295</v>
      </c>
      <c r="O79" s="1">
        <f>VLOOKUP(B:B,[2]查询时间段分门店销售汇总!$D:$L,9,0)</f>
        <v>591336.34</v>
      </c>
      <c r="P79" s="1">
        <f>VLOOKUP(B:B,[2]查询时间段分门店销售汇总!$D:$M,10,0)</f>
        <v>47111.99</v>
      </c>
      <c r="Q79" s="2">
        <f t="shared" si="19"/>
        <v>0.720656284637553</v>
      </c>
      <c r="R79" s="2" t="s">
        <v>18</v>
      </c>
      <c r="S79" s="2">
        <f t="shared" si="20"/>
        <v>0.780986944444444</v>
      </c>
      <c r="T79" s="26"/>
    </row>
    <row r="80" ht="13.5" spans="1:20">
      <c r="A80" s="4">
        <v>78</v>
      </c>
      <c r="B80" s="4">
        <v>114685</v>
      </c>
      <c r="C80" s="4" t="s">
        <v>99</v>
      </c>
      <c r="D80" s="4" t="str">
        <f>VLOOKUP(B:B,[1]Sheet1!$B:$D,3,0)</f>
        <v>旗舰片区</v>
      </c>
      <c r="E80" s="23">
        <v>27610</v>
      </c>
      <c r="F80" s="24">
        <v>7875</v>
      </c>
      <c r="G80" s="25">
        <f t="shared" si="14"/>
        <v>0.285222745382108</v>
      </c>
      <c r="H80" s="1"/>
      <c r="I80" s="1">
        <f t="shared" si="15"/>
        <v>110440</v>
      </c>
      <c r="J80" s="1">
        <f t="shared" si="16"/>
        <v>31500</v>
      </c>
      <c r="K80" s="1"/>
      <c r="L80" s="1"/>
      <c r="M80" s="1">
        <f t="shared" si="17"/>
        <v>72879.25</v>
      </c>
      <c r="N80" s="1">
        <f t="shared" si="18"/>
        <v>13143.39</v>
      </c>
      <c r="O80" s="1">
        <f>VLOOKUP(B:B,[2]查询时间段分门店销售汇总!$D:$L,9,0)</f>
        <v>72879.25</v>
      </c>
      <c r="P80" s="1">
        <f>VLOOKUP(B:B,[2]查询时间段分门店销售汇总!$D:$M,10,0)</f>
        <v>13143.39</v>
      </c>
      <c r="Q80" s="2">
        <f t="shared" si="19"/>
        <v>0.659899040202825</v>
      </c>
      <c r="R80" s="2" t="s">
        <v>20</v>
      </c>
      <c r="S80" s="2">
        <f t="shared" si="20"/>
        <v>0.417250476190476</v>
      </c>
      <c r="T80" s="26"/>
    </row>
    <row r="81" ht="13.5" spans="1:20">
      <c r="A81" s="4">
        <v>79</v>
      </c>
      <c r="B81" s="4">
        <v>337</v>
      </c>
      <c r="C81" s="4" t="s">
        <v>100</v>
      </c>
      <c r="D81" s="4" t="str">
        <f>VLOOKUP(B:B,[1]Sheet1!$B:$D,3,0)</f>
        <v>旗舰片区</v>
      </c>
      <c r="E81" s="23">
        <v>29235</v>
      </c>
      <c r="F81" s="24">
        <v>7863.75</v>
      </c>
      <c r="G81" s="25">
        <f t="shared" si="14"/>
        <v>0.268984094407388</v>
      </c>
      <c r="H81" s="1"/>
      <c r="I81" s="1">
        <f t="shared" si="15"/>
        <v>116940</v>
      </c>
      <c r="J81" s="1">
        <f t="shared" si="16"/>
        <v>31455</v>
      </c>
      <c r="K81" s="1"/>
      <c r="L81" s="1"/>
      <c r="M81" s="1">
        <f t="shared" si="17"/>
        <v>79214.75</v>
      </c>
      <c r="N81" s="1">
        <f t="shared" si="18"/>
        <v>24174.69</v>
      </c>
      <c r="O81" s="1">
        <f>VLOOKUP(B:B,[2]查询时间段分门店销售汇总!$D:$L,9,0)</f>
        <v>79214.75</v>
      </c>
      <c r="P81" s="1">
        <f>VLOOKUP(B:B,[2]查询时间段分门店销售汇总!$D:$M,10,0)</f>
        <v>24174.69</v>
      </c>
      <c r="Q81" s="2">
        <f t="shared" si="19"/>
        <v>0.677396528134086</v>
      </c>
      <c r="R81" s="2" t="s">
        <v>20</v>
      </c>
      <c r="S81" s="2">
        <f t="shared" si="20"/>
        <v>0.768548402479733</v>
      </c>
      <c r="T81" s="26"/>
    </row>
    <row r="82" ht="13.5" spans="1:20">
      <c r="A82" s="4">
        <v>80</v>
      </c>
      <c r="B82" s="4">
        <v>399</v>
      </c>
      <c r="C82" s="4" t="s">
        <v>101</v>
      </c>
      <c r="D82" s="4" t="str">
        <f>VLOOKUP(B:B,[1]Sheet1!$B:$D,3,0)</f>
        <v>南门片区</v>
      </c>
      <c r="E82" s="23">
        <v>29485</v>
      </c>
      <c r="F82" s="24">
        <v>9253.125</v>
      </c>
      <c r="G82" s="25">
        <f t="shared" si="14"/>
        <v>0.313824826182805</v>
      </c>
      <c r="H82" s="1"/>
      <c r="I82" s="1">
        <f t="shared" si="15"/>
        <v>117940</v>
      </c>
      <c r="J82" s="1">
        <f t="shared" si="16"/>
        <v>37012.5</v>
      </c>
      <c r="K82" s="1"/>
      <c r="L82" s="1"/>
      <c r="M82" s="1">
        <f t="shared" si="17"/>
        <v>94663.81</v>
      </c>
      <c r="N82" s="1">
        <f t="shared" si="18"/>
        <v>29472.91</v>
      </c>
      <c r="O82" s="1">
        <f>VLOOKUP(B:B,[2]查询时间段分门店销售汇总!$D:$L,9,0)</f>
        <v>94663.81</v>
      </c>
      <c r="P82" s="1">
        <f>VLOOKUP(B:B,[2]查询时间段分门店销售汇总!$D:$M,10,0)</f>
        <v>29472.91</v>
      </c>
      <c r="Q82" s="2">
        <f t="shared" si="19"/>
        <v>0.802643801933186</v>
      </c>
      <c r="R82" s="2" t="s">
        <v>18</v>
      </c>
      <c r="S82" s="2">
        <f t="shared" si="20"/>
        <v>0.796296116176967</v>
      </c>
      <c r="T82" s="26"/>
    </row>
    <row r="83" ht="13.5" spans="1:20">
      <c r="A83" s="4">
        <v>81</v>
      </c>
      <c r="B83" s="4">
        <v>742</v>
      </c>
      <c r="C83" s="4" t="s">
        <v>102</v>
      </c>
      <c r="D83" s="4" t="str">
        <f>VLOOKUP(B:B,[1]Sheet1!$B:$D,3,0)</f>
        <v>旗舰片区</v>
      </c>
      <c r="E83" s="23">
        <v>21860</v>
      </c>
      <c r="F83" s="24">
        <v>4211.99999999999</v>
      </c>
      <c r="G83" s="25">
        <f t="shared" si="14"/>
        <v>0.192680695333943</v>
      </c>
      <c r="H83" s="1"/>
      <c r="I83" s="1">
        <f t="shared" si="15"/>
        <v>87440</v>
      </c>
      <c r="J83" s="1">
        <f t="shared" si="16"/>
        <v>16848</v>
      </c>
      <c r="K83" s="1"/>
      <c r="L83" s="1"/>
      <c r="M83" s="1">
        <f t="shared" si="17"/>
        <v>54046.4</v>
      </c>
      <c r="N83" s="1">
        <f t="shared" si="18"/>
        <v>12447.14</v>
      </c>
      <c r="O83" s="1">
        <f>VLOOKUP(B:B,[2]查询时间段分门店销售汇总!$D:$L,9,0)</f>
        <v>54046.4</v>
      </c>
      <c r="P83" s="1">
        <f>VLOOKUP(B:B,[2]查询时间段分门店销售汇总!$D:$M,10,0)</f>
        <v>12447.14</v>
      </c>
      <c r="Q83" s="2">
        <f t="shared" si="19"/>
        <v>0.618096980786825</v>
      </c>
      <c r="R83" s="2" t="s">
        <v>20</v>
      </c>
      <c r="S83" s="2">
        <f t="shared" si="20"/>
        <v>0.738790360873696</v>
      </c>
      <c r="T83" s="26"/>
    </row>
    <row r="84" ht="13.5" spans="1:20">
      <c r="A84" s="4">
        <v>82</v>
      </c>
      <c r="B84" s="4">
        <v>106066</v>
      </c>
      <c r="C84" s="4" t="s">
        <v>103</v>
      </c>
      <c r="D84" s="4" t="str">
        <f>VLOOKUP(B:B,[1]Sheet1!$B:$D,3,0)</f>
        <v>旗舰片区</v>
      </c>
      <c r="E84" s="23">
        <v>12297.5</v>
      </c>
      <c r="F84" s="24">
        <v>4277.8125</v>
      </c>
      <c r="G84" s="25">
        <f t="shared" si="14"/>
        <v>0.347860337466965</v>
      </c>
      <c r="H84" s="1"/>
      <c r="I84" s="1">
        <f t="shared" si="15"/>
        <v>49190</v>
      </c>
      <c r="J84" s="1">
        <f t="shared" si="16"/>
        <v>17111.25</v>
      </c>
      <c r="K84" s="1"/>
      <c r="L84" s="1"/>
      <c r="M84" s="1">
        <f t="shared" si="17"/>
        <v>41830.4</v>
      </c>
      <c r="N84" s="1">
        <f t="shared" si="18"/>
        <v>16737.08</v>
      </c>
      <c r="O84" s="1">
        <f>VLOOKUP(B:B,[2]查询时间段分门店销售汇总!$D:$L,9,0)</f>
        <v>41830.4</v>
      </c>
      <c r="P84" s="1">
        <f>VLOOKUP(B:B,[2]查询时间段分门店销售汇总!$D:$M,10,0)</f>
        <v>16737.08</v>
      </c>
      <c r="Q84" s="2">
        <f t="shared" si="19"/>
        <v>0.850384224435861</v>
      </c>
      <c r="R84" s="2" t="s">
        <v>18</v>
      </c>
      <c r="S84" s="2">
        <f t="shared" si="20"/>
        <v>0.978133099568997</v>
      </c>
      <c r="T84" s="26"/>
    </row>
    <row r="85" ht="13.5" spans="1:20">
      <c r="A85" s="4">
        <v>83</v>
      </c>
      <c r="B85" s="4">
        <v>744</v>
      </c>
      <c r="C85" s="4" t="s">
        <v>104</v>
      </c>
      <c r="D85" s="4" t="str">
        <f>VLOOKUP(B:B,[1]Sheet1!$B:$D,3,0)</f>
        <v>旗舰片区</v>
      </c>
      <c r="E85" s="23">
        <v>9735</v>
      </c>
      <c r="F85" s="24">
        <v>3291.75</v>
      </c>
      <c r="G85" s="25">
        <f t="shared" si="14"/>
        <v>0.338135593220339</v>
      </c>
      <c r="H85" s="1"/>
      <c r="I85" s="1">
        <f t="shared" si="15"/>
        <v>38940</v>
      </c>
      <c r="J85" s="1">
        <f t="shared" si="16"/>
        <v>13167</v>
      </c>
      <c r="K85" s="1"/>
      <c r="L85" s="1"/>
      <c r="M85" s="1">
        <f t="shared" si="17"/>
        <v>30829.41</v>
      </c>
      <c r="N85" s="1">
        <f t="shared" si="18"/>
        <v>7660.8</v>
      </c>
      <c r="O85" s="1">
        <f>VLOOKUP(B:B,[2]查询时间段分门店销售汇总!$D:$L,9,0)</f>
        <v>30829.41</v>
      </c>
      <c r="P85" s="1">
        <f>VLOOKUP(B:B,[2]查询时间段分门店销售汇总!$D:$M,10,0)</f>
        <v>7660.8</v>
      </c>
      <c r="Q85" s="2">
        <f t="shared" si="19"/>
        <v>0.791715716486903</v>
      </c>
      <c r="R85" s="2" t="s">
        <v>18</v>
      </c>
      <c r="S85" s="2">
        <f t="shared" si="20"/>
        <v>0.581818181818182</v>
      </c>
      <c r="T85" s="26"/>
    </row>
    <row r="86" ht="13.5" spans="1:20">
      <c r="A86" s="4">
        <v>84</v>
      </c>
      <c r="B86" s="4">
        <v>105910</v>
      </c>
      <c r="C86" s="4" t="s">
        <v>105</v>
      </c>
      <c r="D86" s="4" t="str">
        <f>VLOOKUP(B:B,[1]Sheet1!$B:$D,3,0)</f>
        <v>旗舰片区</v>
      </c>
      <c r="E86" s="23">
        <v>7735</v>
      </c>
      <c r="F86" s="24">
        <v>2607.75</v>
      </c>
      <c r="G86" s="25">
        <f t="shared" si="14"/>
        <v>0.337136393018746</v>
      </c>
      <c r="H86" s="1"/>
      <c r="I86" s="1">
        <f t="shared" si="15"/>
        <v>30940</v>
      </c>
      <c r="J86" s="1">
        <f t="shared" si="16"/>
        <v>10431</v>
      </c>
      <c r="K86" s="1"/>
      <c r="L86" s="1"/>
      <c r="M86" s="1">
        <f t="shared" si="17"/>
        <v>26551.84</v>
      </c>
      <c r="N86" s="1">
        <f t="shared" si="18"/>
        <v>7662.43</v>
      </c>
      <c r="O86" s="1">
        <f>VLOOKUP(B:B,[2]查询时间段分门店销售汇总!$D:$L,9,0)</f>
        <v>26551.84</v>
      </c>
      <c r="P86" s="1">
        <f>VLOOKUP(B:B,[2]查询时间段分门店销售汇总!$D:$M,10,0)</f>
        <v>7662.43</v>
      </c>
      <c r="Q86" s="2">
        <f t="shared" si="19"/>
        <v>0.858171945701357</v>
      </c>
      <c r="R86" s="2" t="s">
        <v>18</v>
      </c>
      <c r="S86" s="2">
        <f t="shared" si="20"/>
        <v>0.734582494487585</v>
      </c>
      <c r="T86" s="26"/>
    </row>
    <row r="87" ht="13.5" spans="1:20">
      <c r="A87" s="4">
        <v>85</v>
      </c>
      <c r="B87" s="4">
        <v>119622</v>
      </c>
      <c r="C87" s="4" t="s">
        <v>106</v>
      </c>
      <c r="D87" s="4" t="str">
        <f>VLOOKUP(B:B,[1]Sheet1!$B:$D,3,0)</f>
        <v>旗舰片区</v>
      </c>
      <c r="E87" s="23">
        <v>5485</v>
      </c>
      <c r="F87" s="24">
        <v>1485</v>
      </c>
      <c r="G87" s="25">
        <f t="shared" si="14"/>
        <v>0.27073837739289</v>
      </c>
      <c r="H87" s="1"/>
      <c r="I87" s="1">
        <f t="shared" si="15"/>
        <v>21940</v>
      </c>
      <c r="J87" s="1">
        <f t="shared" si="16"/>
        <v>5940</v>
      </c>
      <c r="K87" s="1"/>
      <c r="L87" s="1"/>
      <c r="M87" s="1">
        <f t="shared" si="17"/>
        <v>13472.88</v>
      </c>
      <c r="N87" s="1">
        <f t="shared" si="18"/>
        <v>4479.16</v>
      </c>
      <c r="O87" s="1">
        <f>VLOOKUP(B:B,[2]查询时间段分门店销售汇总!$D:$L,9,0)</f>
        <v>13472.88</v>
      </c>
      <c r="P87" s="1">
        <f>VLOOKUP(B:B,[2]查询时间段分门店销售汇总!$D:$M,10,0)</f>
        <v>4479.16</v>
      </c>
      <c r="Q87" s="2">
        <f t="shared" si="19"/>
        <v>0.61407839562443</v>
      </c>
      <c r="R87" s="2" t="s">
        <v>20</v>
      </c>
      <c r="S87" s="2">
        <f t="shared" si="20"/>
        <v>0.75406734006734</v>
      </c>
      <c r="T87" s="26"/>
    </row>
    <row r="88" ht="13.5" spans="1:20">
      <c r="A88" s="4">
        <v>86</v>
      </c>
      <c r="B88" s="4">
        <v>116919</v>
      </c>
      <c r="C88" s="4" t="s">
        <v>107</v>
      </c>
      <c r="D88" s="4" t="str">
        <f>VLOOKUP(B:B,[1]Sheet1!$B:$D,3,0)</f>
        <v>旗舰片区</v>
      </c>
      <c r="E88" s="23">
        <v>6860</v>
      </c>
      <c r="F88" s="24">
        <v>2369.25</v>
      </c>
      <c r="G88" s="25">
        <f t="shared" si="14"/>
        <v>0.345371720116618</v>
      </c>
      <c r="H88" s="1"/>
      <c r="I88" s="1">
        <f t="shared" si="15"/>
        <v>27440</v>
      </c>
      <c r="J88" s="1">
        <f t="shared" si="16"/>
        <v>9477</v>
      </c>
      <c r="K88" s="1">
        <f>VLOOKUP(B:B,[3]Sheet4!$A:$B,2,0)</f>
        <v>1225</v>
      </c>
      <c r="L88" s="1">
        <f>VLOOKUP(B:B,[3]Sheet4!$A:$C,3,0)</f>
        <v>98</v>
      </c>
      <c r="M88" s="1">
        <f t="shared" si="17"/>
        <v>26217.93</v>
      </c>
      <c r="N88" s="1">
        <f t="shared" si="18"/>
        <v>8853.4</v>
      </c>
      <c r="O88" s="1">
        <f>VLOOKUP(B:B,[2]查询时间段分门店销售汇总!$D:$L,9,0)</f>
        <v>27442.93</v>
      </c>
      <c r="P88" s="1">
        <f>VLOOKUP(B:B,[2]查询时间段分门店销售汇总!$D:$M,10,0)</f>
        <v>8951.4</v>
      </c>
      <c r="Q88" s="2">
        <f t="shared" si="19"/>
        <v>0.955463921282799</v>
      </c>
      <c r="R88" s="2" t="s">
        <v>18</v>
      </c>
      <c r="S88" s="2">
        <f t="shared" si="20"/>
        <v>0.934198586050438</v>
      </c>
      <c r="T88" s="26"/>
    </row>
    <row r="89" ht="13.5" spans="1:20">
      <c r="A89" s="4">
        <v>87</v>
      </c>
      <c r="B89" s="4">
        <v>308</v>
      </c>
      <c r="C89" s="4" t="s">
        <v>108</v>
      </c>
      <c r="D89" s="4" t="str">
        <f>VLOOKUP(B:B,[1]Sheet1!$B:$D,3,0)</f>
        <v>旗舰片区</v>
      </c>
      <c r="E89" s="23">
        <v>6610</v>
      </c>
      <c r="F89" s="24">
        <v>2223</v>
      </c>
      <c r="G89" s="25">
        <f t="shared" si="14"/>
        <v>0.336308623298033</v>
      </c>
      <c r="H89" s="1"/>
      <c r="I89" s="1">
        <f t="shared" si="15"/>
        <v>26440</v>
      </c>
      <c r="J89" s="1">
        <f t="shared" si="16"/>
        <v>8892</v>
      </c>
      <c r="K89" s="1"/>
      <c r="L89" s="1"/>
      <c r="M89" s="1">
        <f t="shared" si="17"/>
        <v>17794.32</v>
      </c>
      <c r="N89" s="1">
        <f t="shared" si="18"/>
        <v>5757.65</v>
      </c>
      <c r="O89" s="1">
        <f>VLOOKUP(B:B,[2]查询时间段分门店销售汇总!$D:$L,9,0)</f>
        <v>17794.32</v>
      </c>
      <c r="P89" s="1">
        <f>VLOOKUP(B:B,[2]查询时间段分门店销售汇总!$D:$M,10,0)</f>
        <v>5757.65</v>
      </c>
      <c r="Q89" s="2">
        <f t="shared" si="19"/>
        <v>0.67300756429652</v>
      </c>
      <c r="R89" s="2" t="s">
        <v>20</v>
      </c>
      <c r="S89" s="2">
        <f t="shared" si="20"/>
        <v>0.647508996851102</v>
      </c>
      <c r="T89" s="26"/>
    </row>
    <row r="90" ht="13.5" spans="1:20">
      <c r="A90" s="4">
        <v>88</v>
      </c>
      <c r="B90" s="4">
        <v>116482</v>
      </c>
      <c r="C90" s="4" t="s">
        <v>109</v>
      </c>
      <c r="D90" s="4" t="str">
        <f>VLOOKUP(B:B,[1]Sheet1!$B:$D,3,0)</f>
        <v>旗舰片区</v>
      </c>
      <c r="E90" s="23">
        <v>6641.25</v>
      </c>
      <c r="F90" s="24">
        <v>2292.46875</v>
      </c>
      <c r="G90" s="25">
        <f t="shared" si="14"/>
        <v>0.345186335403727</v>
      </c>
      <c r="H90" s="1"/>
      <c r="I90" s="1">
        <f t="shared" si="15"/>
        <v>26565</v>
      </c>
      <c r="J90" s="1">
        <f t="shared" si="16"/>
        <v>9169.875</v>
      </c>
      <c r="K90" s="1"/>
      <c r="L90" s="1"/>
      <c r="M90" s="1">
        <f t="shared" si="17"/>
        <v>17582.96</v>
      </c>
      <c r="N90" s="1">
        <f t="shared" si="18"/>
        <v>4287.01</v>
      </c>
      <c r="O90" s="1">
        <f>VLOOKUP(B:B,[2]查询时间段分门店销售汇总!$D:$L,9,0)</f>
        <v>17582.96</v>
      </c>
      <c r="P90" s="1">
        <f>VLOOKUP(B:B,[2]查询时间段分门店销售汇总!$D:$M,10,0)</f>
        <v>4287.01</v>
      </c>
      <c r="Q90" s="2">
        <f t="shared" si="19"/>
        <v>0.661884434406174</v>
      </c>
      <c r="R90" s="2" t="s">
        <v>20</v>
      </c>
      <c r="S90" s="2">
        <f t="shared" si="20"/>
        <v>0.467510189615453</v>
      </c>
      <c r="T90" s="26"/>
    </row>
    <row r="91" ht="13.5" spans="1:20">
      <c r="A91" s="4">
        <v>89</v>
      </c>
      <c r="B91" s="4">
        <v>106485</v>
      </c>
      <c r="C91" s="4" t="s">
        <v>110</v>
      </c>
      <c r="D91" s="4" t="str">
        <f>VLOOKUP(B:B,[1]Sheet1!$B:$D,3,0)</f>
        <v>旗舰片区</v>
      </c>
      <c r="E91" s="23">
        <v>6360</v>
      </c>
      <c r="F91" s="24">
        <v>1575</v>
      </c>
      <c r="G91" s="25">
        <f t="shared" si="14"/>
        <v>0.247641509433962</v>
      </c>
      <c r="H91" s="1"/>
      <c r="I91" s="1">
        <f t="shared" si="15"/>
        <v>25440</v>
      </c>
      <c r="J91" s="1">
        <f t="shared" si="16"/>
        <v>6300</v>
      </c>
      <c r="K91" s="1"/>
      <c r="L91" s="1"/>
      <c r="M91" s="1">
        <f t="shared" si="17"/>
        <v>13889.95</v>
      </c>
      <c r="N91" s="1">
        <f t="shared" si="18"/>
        <v>3011.52</v>
      </c>
      <c r="O91" s="1">
        <f>VLOOKUP(B:B,[2]查询时间段分门店销售汇总!$D:$L,9,0)</f>
        <v>13889.95</v>
      </c>
      <c r="P91" s="1">
        <f>VLOOKUP(B:B,[2]查询时间段分门店销售汇总!$D:$M,10,0)</f>
        <v>3011.52</v>
      </c>
      <c r="Q91" s="2">
        <f t="shared" si="19"/>
        <v>0.545988600628931</v>
      </c>
      <c r="R91" s="2" t="s">
        <v>20</v>
      </c>
      <c r="S91" s="2">
        <f t="shared" si="20"/>
        <v>0.478019047619048</v>
      </c>
      <c r="T91" s="26"/>
    </row>
    <row r="92" ht="13.5" spans="1:20">
      <c r="A92" s="4">
        <v>90</v>
      </c>
      <c r="B92" s="4">
        <v>102935</v>
      </c>
      <c r="C92" s="4" t="s">
        <v>111</v>
      </c>
      <c r="D92" s="4" t="str">
        <f>VLOOKUP(B:B,[1]Sheet1!$B:$D,3,0)</f>
        <v>旗舰片区</v>
      </c>
      <c r="E92" s="23">
        <v>6547.5</v>
      </c>
      <c r="F92" s="24">
        <v>2143.6875</v>
      </c>
      <c r="G92" s="25">
        <f t="shared" si="14"/>
        <v>0.327405498281787</v>
      </c>
      <c r="H92" s="1"/>
      <c r="I92" s="1">
        <f t="shared" si="15"/>
        <v>26190</v>
      </c>
      <c r="J92" s="1">
        <f t="shared" si="16"/>
        <v>8574.75</v>
      </c>
      <c r="K92" s="1"/>
      <c r="L92" s="1"/>
      <c r="M92" s="1">
        <f t="shared" si="17"/>
        <v>14552.13</v>
      </c>
      <c r="N92" s="1">
        <f t="shared" si="18"/>
        <v>5684.78</v>
      </c>
      <c r="O92" s="1">
        <f>VLOOKUP(B:B,[2]查询时间段分门店销售汇总!$D:$L,9,0)</f>
        <v>14552.13</v>
      </c>
      <c r="P92" s="1">
        <f>VLOOKUP(B:B,[2]查询时间段分门店销售汇总!$D:$M,10,0)</f>
        <v>5684.78</v>
      </c>
      <c r="Q92" s="2">
        <f t="shared" si="19"/>
        <v>0.555636884306987</v>
      </c>
      <c r="R92" s="2" t="s">
        <v>20</v>
      </c>
      <c r="S92" s="2">
        <f t="shared" si="20"/>
        <v>0.66296743345287</v>
      </c>
      <c r="T92" s="26"/>
    </row>
    <row r="93" ht="13.5" spans="1:20">
      <c r="A93" s="4">
        <v>91</v>
      </c>
      <c r="B93" s="4">
        <v>106865</v>
      </c>
      <c r="C93" s="4" t="s">
        <v>112</v>
      </c>
      <c r="D93" s="4" t="str">
        <f>VLOOKUP(B:B,[1]Sheet1!$B:$D,3,0)</f>
        <v>旗舰片区</v>
      </c>
      <c r="E93" s="23">
        <v>6110</v>
      </c>
      <c r="F93" s="24">
        <v>1998</v>
      </c>
      <c r="G93" s="25">
        <f t="shared" si="14"/>
        <v>0.327004909983633</v>
      </c>
      <c r="H93" s="1"/>
      <c r="I93" s="1">
        <f t="shared" si="15"/>
        <v>24440</v>
      </c>
      <c r="J93" s="1">
        <f t="shared" si="16"/>
        <v>7992</v>
      </c>
      <c r="K93" s="1"/>
      <c r="L93" s="1"/>
      <c r="M93" s="1">
        <f t="shared" si="17"/>
        <v>17783.17</v>
      </c>
      <c r="N93" s="1">
        <f t="shared" si="18"/>
        <v>4917.85</v>
      </c>
      <c r="O93" s="1">
        <f>VLOOKUP(B:B,[2]查询时间段分门店销售汇总!$D:$L,9,0)</f>
        <v>17783.17</v>
      </c>
      <c r="P93" s="1">
        <f>VLOOKUP(B:B,[2]查询时间段分门店销售汇总!$D:$M,10,0)</f>
        <v>4917.85</v>
      </c>
      <c r="Q93" s="2">
        <f t="shared" si="19"/>
        <v>0.727625613747954</v>
      </c>
      <c r="R93" s="2" t="s">
        <v>18</v>
      </c>
      <c r="S93" s="2">
        <f t="shared" si="20"/>
        <v>0.615346596596597</v>
      </c>
      <c r="T93" s="26"/>
    </row>
    <row r="94" ht="13.5" spans="1:20">
      <c r="A94" s="4">
        <v>92</v>
      </c>
      <c r="B94" s="4">
        <v>113299</v>
      </c>
      <c r="C94" s="4" t="s">
        <v>113</v>
      </c>
      <c r="D94" s="4" t="str">
        <f>VLOOKUP(B:B,[1]Sheet1!$B:$D,3,0)</f>
        <v>旗舰片区</v>
      </c>
      <c r="E94" s="23">
        <v>5922.5</v>
      </c>
      <c r="F94" s="24">
        <v>1935.5625</v>
      </c>
      <c r="G94" s="25">
        <f t="shared" si="14"/>
        <v>0.326815111861545</v>
      </c>
      <c r="H94" s="1"/>
      <c r="I94" s="1">
        <f t="shared" si="15"/>
        <v>23690</v>
      </c>
      <c r="J94" s="1">
        <f t="shared" si="16"/>
        <v>7742.25</v>
      </c>
      <c r="K94" s="1"/>
      <c r="L94" s="1"/>
      <c r="M94" s="1">
        <f t="shared" si="17"/>
        <v>15598.97</v>
      </c>
      <c r="N94" s="1">
        <f t="shared" si="18"/>
        <v>4339.46</v>
      </c>
      <c r="O94" s="1">
        <f>VLOOKUP(B:B,[2]查询时间段分门店销售汇总!$D:$L,9,0)</f>
        <v>15598.97</v>
      </c>
      <c r="P94" s="1">
        <f>VLOOKUP(B:B,[2]查询时间段分门店销售汇总!$D:$M,10,0)</f>
        <v>4339.46</v>
      </c>
      <c r="Q94" s="2">
        <f t="shared" si="19"/>
        <v>0.658462220346138</v>
      </c>
      <c r="R94" s="2" t="s">
        <v>20</v>
      </c>
      <c r="S94" s="2">
        <f t="shared" si="20"/>
        <v>0.560490813394039</v>
      </c>
      <c r="T94" s="26"/>
    </row>
    <row r="95" ht="13.5" spans="1:20">
      <c r="A95" s="4">
        <v>93</v>
      </c>
      <c r="B95" s="4">
        <v>113023</v>
      </c>
      <c r="C95" s="4" t="s">
        <v>114</v>
      </c>
      <c r="D95" s="4" t="str">
        <f>VLOOKUP(B:B,[1]Sheet1!$B:$D,3,0)</f>
        <v>旗舰片区</v>
      </c>
      <c r="E95" s="23">
        <v>4110</v>
      </c>
      <c r="F95" s="24">
        <v>1180.8</v>
      </c>
      <c r="G95" s="25">
        <f t="shared" si="14"/>
        <v>0.287299270072993</v>
      </c>
      <c r="H95" s="1"/>
      <c r="I95" s="1">
        <f t="shared" si="15"/>
        <v>16440</v>
      </c>
      <c r="J95" s="1">
        <f t="shared" si="16"/>
        <v>4723.2</v>
      </c>
      <c r="K95" s="1"/>
      <c r="L95" s="1"/>
      <c r="M95" s="1">
        <f t="shared" si="17"/>
        <v>12618.27</v>
      </c>
      <c r="N95" s="1">
        <f t="shared" si="18"/>
        <v>3373.78</v>
      </c>
      <c r="O95" s="1">
        <f>VLOOKUP(B:B,[2]查询时间段分门店销售汇总!$D:$L,9,0)</f>
        <v>12618.27</v>
      </c>
      <c r="P95" s="1">
        <f>VLOOKUP(B:B,[2]查询时间段分门店销售汇总!$D:$M,10,0)</f>
        <v>3373.78</v>
      </c>
      <c r="Q95" s="2">
        <f t="shared" si="19"/>
        <v>0.767534671532847</v>
      </c>
      <c r="R95" s="2" t="s">
        <v>18</v>
      </c>
      <c r="S95" s="2">
        <f t="shared" si="20"/>
        <v>0.714299627371274</v>
      </c>
      <c r="T95" s="26"/>
    </row>
    <row r="96" ht="13.5" spans="1:20">
      <c r="A96" s="4">
        <v>94</v>
      </c>
      <c r="B96" s="4">
        <v>341</v>
      </c>
      <c r="C96" s="4" t="s">
        <v>115</v>
      </c>
      <c r="D96" s="4" t="str">
        <f>VLOOKUP(B:B,[1]Sheet1!$B:$D,3,0)</f>
        <v>城郊一片</v>
      </c>
      <c r="E96" s="23">
        <v>13599.6847446236</v>
      </c>
      <c r="F96" s="24">
        <v>4516.23541330645</v>
      </c>
      <c r="G96" s="25">
        <f t="shared" si="14"/>
        <v>0.332083831214681</v>
      </c>
      <c r="H96" s="1"/>
      <c r="I96" s="1">
        <f t="shared" si="15"/>
        <v>54398.7389784944</v>
      </c>
      <c r="J96" s="1">
        <f t="shared" si="16"/>
        <v>18064.9416532258</v>
      </c>
      <c r="K96" s="1"/>
      <c r="L96" s="1"/>
      <c r="M96" s="1">
        <f t="shared" si="17"/>
        <v>43660.98</v>
      </c>
      <c r="N96" s="1">
        <f t="shared" si="18"/>
        <v>13668.94</v>
      </c>
      <c r="O96" s="1">
        <f>VLOOKUP(B:B,[2]查询时间段分门店销售汇总!$D:$L,9,0)</f>
        <v>43660.98</v>
      </c>
      <c r="P96" s="1">
        <f>VLOOKUP(B:B,[2]查询时间段分门店销售汇总!$D:$M,10,0)</f>
        <v>13668.94</v>
      </c>
      <c r="Q96" s="2">
        <f t="shared" si="19"/>
        <v>0.802610149056224</v>
      </c>
      <c r="R96" s="2" t="s">
        <v>18</v>
      </c>
      <c r="S96" s="2">
        <f t="shared" si="20"/>
        <v>0.756655640654072</v>
      </c>
      <c r="T96" s="26"/>
    </row>
    <row r="97" ht="13.5" spans="1:20">
      <c r="A97" s="4">
        <v>95</v>
      </c>
      <c r="B97" s="4">
        <v>351</v>
      </c>
      <c r="C97" s="4" t="s">
        <v>116</v>
      </c>
      <c r="D97" s="4" t="str">
        <f>VLOOKUP(B:B,[1]Sheet1!$B:$D,3,0)</f>
        <v>城郊一片</v>
      </c>
      <c r="E97" s="23">
        <v>4921.904192151</v>
      </c>
      <c r="F97" s="24">
        <v>1532.34122204032</v>
      </c>
      <c r="G97" s="25">
        <f t="shared" si="14"/>
        <v>0.311330973179843</v>
      </c>
      <c r="H97" s="1"/>
      <c r="I97" s="1">
        <f t="shared" si="15"/>
        <v>19687.616768604</v>
      </c>
      <c r="J97" s="1">
        <f t="shared" si="16"/>
        <v>6129.36488816128</v>
      </c>
      <c r="K97" s="1"/>
      <c r="L97" s="1"/>
      <c r="M97" s="1">
        <f t="shared" si="17"/>
        <v>11576.46</v>
      </c>
      <c r="N97" s="1">
        <f t="shared" si="18"/>
        <v>3369.11</v>
      </c>
      <c r="O97" s="1">
        <f>VLOOKUP(B:B,[2]查询时间段分门店销售汇总!$D:$L,9,0)</f>
        <v>11576.46</v>
      </c>
      <c r="P97" s="1">
        <f>VLOOKUP(B:B,[2]查询时间段分门店销售汇总!$D:$M,10,0)</f>
        <v>3369.11</v>
      </c>
      <c r="Q97" s="2">
        <f t="shared" si="19"/>
        <v>0.588007179135114</v>
      </c>
      <c r="R97" s="2" t="s">
        <v>20</v>
      </c>
      <c r="S97" s="2">
        <f t="shared" si="20"/>
        <v>0.549667063631234</v>
      </c>
      <c r="T97" s="26"/>
    </row>
    <row r="98" ht="13.5" spans="1:20">
      <c r="A98" s="4">
        <v>96</v>
      </c>
      <c r="B98" s="4">
        <v>539</v>
      </c>
      <c r="C98" s="4" t="s">
        <v>117</v>
      </c>
      <c r="D98" s="4" t="str">
        <f>VLOOKUP(B:B,[1]Sheet1!$B:$D,3,0)</f>
        <v>城郊一片</v>
      </c>
      <c r="E98" s="23">
        <v>7217.77349439929</v>
      </c>
      <c r="F98" s="24">
        <v>2091.52256635887</v>
      </c>
      <c r="G98" s="25">
        <f t="shared" si="14"/>
        <v>0.289773926541448</v>
      </c>
      <c r="H98" s="1"/>
      <c r="I98" s="1">
        <f t="shared" si="15"/>
        <v>28871.0939775972</v>
      </c>
      <c r="J98" s="1">
        <f t="shared" si="16"/>
        <v>8366.09026543548</v>
      </c>
      <c r="K98" s="1"/>
      <c r="L98" s="1"/>
      <c r="M98" s="1">
        <f t="shared" si="17"/>
        <v>12595.76</v>
      </c>
      <c r="N98" s="1">
        <f t="shared" si="18"/>
        <v>4444.16</v>
      </c>
      <c r="O98" s="1">
        <f>VLOOKUP(B:B,[2]查询时间段分门店销售汇总!$D:$L,9,0)</f>
        <v>12595.76</v>
      </c>
      <c r="P98" s="1">
        <f>VLOOKUP(B:B,[2]查询时间段分门店销售汇总!$D:$M,10,0)</f>
        <v>4444.16</v>
      </c>
      <c r="Q98" s="2">
        <f t="shared" si="19"/>
        <v>0.436275813094364</v>
      </c>
      <c r="R98" s="2" t="s">
        <v>20</v>
      </c>
      <c r="S98" s="2">
        <f t="shared" si="20"/>
        <v>0.531211098493768</v>
      </c>
      <c r="T98" s="26"/>
    </row>
    <row r="99" ht="13.5" spans="1:20">
      <c r="A99" s="4">
        <v>97</v>
      </c>
      <c r="B99" s="4">
        <v>549</v>
      </c>
      <c r="C99" s="4" t="s">
        <v>118</v>
      </c>
      <c r="D99" s="4" t="str">
        <f>VLOOKUP(B:B,[1]Sheet1!$B:$D,3,0)</f>
        <v>城郊一片</v>
      </c>
      <c r="E99" s="23">
        <v>4990.67454671556</v>
      </c>
      <c r="F99" s="24">
        <v>1555.01254858065</v>
      </c>
      <c r="G99" s="25">
        <f t="shared" si="14"/>
        <v>0.311583641454646</v>
      </c>
      <c r="H99" s="1"/>
      <c r="I99" s="1">
        <f t="shared" si="15"/>
        <v>19962.6981868622</v>
      </c>
      <c r="J99" s="1">
        <f t="shared" si="16"/>
        <v>6220.0501943226</v>
      </c>
      <c r="K99" s="1"/>
      <c r="L99" s="1"/>
      <c r="M99" s="1">
        <f t="shared" si="17"/>
        <v>12593.06</v>
      </c>
      <c r="N99" s="1">
        <f t="shared" si="18"/>
        <v>4121.93</v>
      </c>
      <c r="O99" s="1">
        <f>VLOOKUP(B:B,[2]查询时间段分门店销售汇总!$D:$L,9,0)</f>
        <v>12593.06</v>
      </c>
      <c r="P99" s="1">
        <f>VLOOKUP(B:B,[2]查询时间段分门店销售汇总!$D:$M,10,0)</f>
        <v>4121.93</v>
      </c>
      <c r="Q99" s="2">
        <f t="shared" si="19"/>
        <v>0.630829554307828</v>
      </c>
      <c r="R99" s="2" t="s">
        <v>20</v>
      </c>
      <c r="S99" s="2">
        <f t="shared" si="20"/>
        <v>0.662684362862911</v>
      </c>
      <c r="T99" s="26"/>
    </row>
    <row r="100" ht="13.5" spans="1:20">
      <c r="A100" s="4">
        <v>98</v>
      </c>
      <c r="B100" s="4">
        <v>587</v>
      </c>
      <c r="C100" s="4" t="s">
        <v>119</v>
      </c>
      <c r="D100" s="4" t="str">
        <f>VLOOKUP(B:B,[1]Sheet1!$B:$D,3,0)</f>
        <v>城郊一片</v>
      </c>
      <c r="E100" s="23">
        <v>8029.09170484016</v>
      </c>
      <c r="F100" s="24">
        <v>2499.29941010081</v>
      </c>
      <c r="G100" s="25">
        <f t="shared" ref="G100:G131" si="21">F100/E100</f>
        <v>0.311280466331473</v>
      </c>
      <c r="H100" s="1"/>
      <c r="I100" s="1">
        <f t="shared" ref="I100:I131" si="22">E100*4</f>
        <v>32116.3668193606</v>
      </c>
      <c r="J100" s="1">
        <f t="shared" ref="J100:J131" si="23">F100*4</f>
        <v>9997.19764040324</v>
      </c>
      <c r="K100" s="1"/>
      <c r="L100" s="1"/>
      <c r="M100" s="1">
        <f t="shared" ref="M100:M131" si="24">O100-K100</f>
        <v>22705.5</v>
      </c>
      <c r="N100" s="1">
        <f t="shared" ref="N100:N131" si="25">P100-L100</f>
        <v>7811.85</v>
      </c>
      <c r="O100" s="1">
        <f>VLOOKUP(B:B,[2]查询时间段分门店销售汇总!$D:$L,9,0)</f>
        <v>22705.5</v>
      </c>
      <c r="P100" s="1">
        <f>VLOOKUP(B:B,[2]查询时间段分门店销售汇总!$D:$M,10,0)</f>
        <v>7811.85</v>
      </c>
      <c r="Q100" s="2">
        <f t="shared" ref="Q100:Q131" si="26">M100/I100</f>
        <v>0.706975982921969</v>
      </c>
      <c r="R100" s="2" t="s">
        <v>18</v>
      </c>
      <c r="S100" s="2">
        <f t="shared" ref="S100:S131" si="27">N100/J100</f>
        <v>0.781403977493528</v>
      </c>
      <c r="T100" s="26"/>
    </row>
    <row r="101" ht="13.5" spans="1:20">
      <c r="A101" s="4">
        <v>99</v>
      </c>
      <c r="B101" s="4">
        <v>594</v>
      </c>
      <c r="C101" s="4" t="s">
        <v>120</v>
      </c>
      <c r="D101" s="4" t="str">
        <f>VLOOKUP(B:B,[1]Sheet1!$B:$D,3,0)</f>
        <v>城郊一片</v>
      </c>
      <c r="E101" s="23">
        <v>6267.71886569219</v>
      </c>
      <c r="F101" s="24">
        <v>1979.52146306855</v>
      </c>
      <c r="G101" s="25">
        <f t="shared" si="21"/>
        <v>0.315828055706825</v>
      </c>
      <c r="H101" s="1"/>
      <c r="I101" s="1">
        <f t="shared" si="22"/>
        <v>25070.8754627688</v>
      </c>
      <c r="J101" s="1">
        <f t="shared" si="23"/>
        <v>7918.0858522742</v>
      </c>
      <c r="K101" s="1"/>
      <c r="L101" s="1"/>
      <c r="M101" s="1">
        <f t="shared" si="24"/>
        <v>12404.08</v>
      </c>
      <c r="N101" s="1">
        <f t="shared" si="25"/>
        <v>4457.09</v>
      </c>
      <c r="O101" s="1">
        <f>VLOOKUP(B:B,[2]查询时间段分门店销售汇总!$D:$L,9,0)</f>
        <v>12404.08</v>
      </c>
      <c r="P101" s="1">
        <f>VLOOKUP(B:B,[2]查询时间段分门店销售汇总!$D:$M,10,0)</f>
        <v>4457.09</v>
      </c>
      <c r="Q101" s="2">
        <f t="shared" si="26"/>
        <v>0.494760544697394</v>
      </c>
      <c r="R101" s="2" t="s">
        <v>20</v>
      </c>
      <c r="S101" s="2">
        <f t="shared" si="27"/>
        <v>0.562899933538843</v>
      </c>
      <c r="T101" s="26"/>
    </row>
    <row r="102" ht="13.5" spans="1:20">
      <c r="A102" s="4">
        <v>100</v>
      </c>
      <c r="B102" s="4">
        <v>704</v>
      </c>
      <c r="C102" s="4" t="s">
        <v>121</v>
      </c>
      <c r="D102" s="4" t="str">
        <f>VLOOKUP(B:B,[1]Sheet1!$B:$D,3,0)</f>
        <v>城郊一片</v>
      </c>
      <c r="E102" s="23">
        <v>6470.05757385601</v>
      </c>
      <c r="F102" s="24">
        <v>2095.34040250403</v>
      </c>
      <c r="G102" s="25">
        <f t="shared" si="21"/>
        <v>0.323851894451575</v>
      </c>
      <c r="H102" s="1"/>
      <c r="I102" s="1">
        <f t="shared" si="22"/>
        <v>25880.230295424</v>
      </c>
      <c r="J102" s="1">
        <f t="shared" si="23"/>
        <v>8381.36161001612</v>
      </c>
      <c r="K102" s="1"/>
      <c r="L102" s="1"/>
      <c r="M102" s="1">
        <f t="shared" si="24"/>
        <v>13394.21</v>
      </c>
      <c r="N102" s="1">
        <f t="shared" si="25"/>
        <v>4771.95</v>
      </c>
      <c r="O102" s="1">
        <f>VLOOKUP(B:B,[2]查询时间段分门店销售汇总!$D:$L,9,0)</f>
        <v>13394.21</v>
      </c>
      <c r="P102" s="1">
        <f>VLOOKUP(B:B,[2]查询时间段分门店销售汇总!$D:$M,10,0)</f>
        <v>4771.95</v>
      </c>
      <c r="Q102" s="2">
        <f t="shared" si="26"/>
        <v>0.51754601280995</v>
      </c>
      <c r="R102" s="2" t="s">
        <v>20</v>
      </c>
      <c r="S102" s="2">
        <f t="shared" si="27"/>
        <v>0.569352597112299</v>
      </c>
      <c r="T102" s="26"/>
    </row>
    <row r="103" ht="13.5" spans="1:20">
      <c r="A103" s="4">
        <v>101</v>
      </c>
      <c r="B103" s="4">
        <v>706</v>
      </c>
      <c r="C103" s="4" t="s">
        <v>122</v>
      </c>
      <c r="D103" s="4" t="str">
        <f>VLOOKUP(B:B,[1]Sheet1!$B:$D,3,0)</f>
        <v>城郊一片</v>
      </c>
      <c r="E103" s="23">
        <v>6464.32808049994</v>
      </c>
      <c r="F103" s="24">
        <v>2161.7876325121</v>
      </c>
      <c r="G103" s="25">
        <f t="shared" si="21"/>
        <v>0.334417994506385</v>
      </c>
      <c r="H103" s="1"/>
      <c r="I103" s="1">
        <f t="shared" si="22"/>
        <v>25857.3123219998</v>
      </c>
      <c r="J103" s="1">
        <f t="shared" si="23"/>
        <v>8647.1505300484</v>
      </c>
      <c r="K103" s="1"/>
      <c r="L103" s="1"/>
      <c r="M103" s="1">
        <f t="shared" si="24"/>
        <v>18255.78</v>
      </c>
      <c r="N103" s="1">
        <f t="shared" si="25"/>
        <v>6320.04</v>
      </c>
      <c r="O103" s="1">
        <f>VLOOKUP(B:B,[2]查询时间段分门店销售汇总!$D:$L,9,0)</f>
        <v>18255.78</v>
      </c>
      <c r="P103" s="1">
        <f>VLOOKUP(B:B,[2]查询时间段分门店销售汇总!$D:$M,10,0)</f>
        <v>6320.04</v>
      </c>
      <c r="Q103" s="2">
        <f t="shared" si="26"/>
        <v>0.706020013706828</v>
      </c>
      <c r="R103" s="2" t="s">
        <v>18</v>
      </c>
      <c r="S103" s="2">
        <f t="shared" si="27"/>
        <v>0.730881228219422</v>
      </c>
      <c r="T103" s="26"/>
    </row>
    <row r="104" ht="13.5" spans="1:20">
      <c r="A104" s="4">
        <v>102</v>
      </c>
      <c r="B104" s="4">
        <v>710</v>
      </c>
      <c r="C104" s="4" t="s">
        <v>123</v>
      </c>
      <c r="D104" s="4" t="str">
        <f>VLOOKUP(B:B,[1]Sheet1!$B:$D,3,0)</f>
        <v>城郊一片</v>
      </c>
      <c r="E104" s="23">
        <v>5328.76899190095</v>
      </c>
      <c r="F104" s="24">
        <v>1849.39208629839</v>
      </c>
      <c r="G104" s="25">
        <f t="shared" si="21"/>
        <v>0.347058033311114</v>
      </c>
      <c r="H104" s="1"/>
      <c r="I104" s="1">
        <f t="shared" si="22"/>
        <v>21315.0759676038</v>
      </c>
      <c r="J104" s="1">
        <f t="shared" si="23"/>
        <v>7397.56834519356</v>
      </c>
      <c r="K104" s="1"/>
      <c r="L104" s="1"/>
      <c r="M104" s="1">
        <f t="shared" si="24"/>
        <v>15167.99</v>
      </c>
      <c r="N104" s="1">
        <f t="shared" si="25"/>
        <v>4935.52</v>
      </c>
      <c r="O104" s="1">
        <f>VLOOKUP(B:B,[2]查询时间段分门店销售汇总!$D:$L,9,0)</f>
        <v>15167.99</v>
      </c>
      <c r="P104" s="1">
        <f>VLOOKUP(B:B,[2]查询时间段分门店销售汇总!$D:$M,10,0)</f>
        <v>4935.52</v>
      </c>
      <c r="Q104" s="2">
        <f t="shared" si="26"/>
        <v>0.711608535810682</v>
      </c>
      <c r="R104" s="2" t="s">
        <v>18</v>
      </c>
      <c r="S104" s="2">
        <f t="shared" si="27"/>
        <v>0.667181399304917</v>
      </c>
      <c r="T104" s="26"/>
    </row>
    <row r="105" ht="13.5" spans="1:20">
      <c r="A105" s="4">
        <v>103</v>
      </c>
      <c r="B105" s="4">
        <v>713</v>
      </c>
      <c r="C105" s="4" t="s">
        <v>124</v>
      </c>
      <c r="D105" s="4" t="str">
        <f>VLOOKUP(B:B,[1]Sheet1!$B:$D,3,0)</f>
        <v>城郊一片</v>
      </c>
      <c r="E105" s="23">
        <v>5390.19646332838</v>
      </c>
      <c r="F105" s="24">
        <v>1769.78232428226</v>
      </c>
      <c r="G105" s="25">
        <f t="shared" si="21"/>
        <v>0.328333547083633</v>
      </c>
      <c r="H105" s="1"/>
      <c r="I105" s="1">
        <f t="shared" si="22"/>
        <v>21560.7858533135</v>
      </c>
      <c r="J105" s="1">
        <f t="shared" si="23"/>
        <v>7079.12929712904</v>
      </c>
      <c r="K105" s="1"/>
      <c r="L105" s="1"/>
      <c r="M105" s="1">
        <f t="shared" si="24"/>
        <v>16095.38</v>
      </c>
      <c r="N105" s="1">
        <f t="shared" si="25"/>
        <v>4905.72</v>
      </c>
      <c r="O105" s="1">
        <f>VLOOKUP(B:B,[2]查询时间段分门店销售汇总!$D:$L,9,0)</f>
        <v>16095.38</v>
      </c>
      <c r="P105" s="1">
        <f>VLOOKUP(B:B,[2]查询时间段分门店销售汇总!$D:$M,10,0)</f>
        <v>4905.72</v>
      </c>
      <c r="Q105" s="2">
        <f t="shared" si="26"/>
        <v>0.746511750986406</v>
      </c>
      <c r="R105" s="2" t="s">
        <v>18</v>
      </c>
      <c r="S105" s="2">
        <f t="shared" si="27"/>
        <v>0.692983528636711</v>
      </c>
      <c r="T105" s="26"/>
    </row>
    <row r="106" ht="13.5" spans="1:20">
      <c r="A106" s="4">
        <v>104</v>
      </c>
      <c r="B106" s="4">
        <v>716</v>
      </c>
      <c r="C106" s="4" t="s">
        <v>125</v>
      </c>
      <c r="D106" s="4" t="str">
        <f>VLOOKUP(B:B,[1]Sheet1!$B:$D,3,0)</f>
        <v>城郊一片</v>
      </c>
      <c r="E106" s="23">
        <v>7263.79604326881</v>
      </c>
      <c r="F106" s="24">
        <v>2293.73271765726</v>
      </c>
      <c r="G106" s="25">
        <f t="shared" si="21"/>
        <v>0.315776035559645</v>
      </c>
      <c r="H106" s="1"/>
      <c r="I106" s="1">
        <f t="shared" si="22"/>
        <v>29055.1841730752</v>
      </c>
      <c r="J106" s="1">
        <f t="shared" si="23"/>
        <v>9174.93087062904</v>
      </c>
      <c r="K106" s="1"/>
      <c r="L106" s="1"/>
      <c r="M106" s="1">
        <f t="shared" si="24"/>
        <v>13303.37</v>
      </c>
      <c r="N106" s="1">
        <f t="shared" si="25"/>
        <v>4342.17</v>
      </c>
      <c r="O106" s="1">
        <f>VLOOKUP(B:B,[2]查询时间段分门店销售汇总!$D:$L,9,0)</f>
        <v>13303.37</v>
      </c>
      <c r="P106" s="1">
        <f>VLOOKUP(B:B,[2]查询时间段分门店销售汇总!$D:$M,10,0)</f>
        <v>4342.17</v>
      </c>
      <c r="Q106" s="2">
        <f t="shared" si="26"/>
        <v>0.457865622904154</v>
      </c>
      <c r="R106" s="2" t="s">
        <v>20</v>
      </c>
      <c r="S106" s="2">
        <f t="shared" si="27"/>
        <v>0.473264601251682</v>
      </c>
      <c r="T106" s="26"/>
    </row>
    <row r="107" ht="13.5" spans="1:20">
      <c r="A107" s="4">
        <v>105</v>
      </c>
      <c r="B107" s="4">
        <v>717</v>
      </c>
      <c r="C107" s="4" t="s">
        <v>126</v>
      </c>
      <c r="D107" s="4" t="str">
        <f>VLOOKUP(B:B,[1]Sheet1!$B:$D,3,0)</f>
        <v>城郊一片</v>
      </c>
      <c r="E107" s="23">
        <v>7773.41722960633</v>
      </c>
      <c r="F107" s="24">
        <v>2417.3659365242</v>
      </c>
      <c r="G107" s="25">
        <f t="shared" si="21"/>
        <v>0.310978539440449</v>
      </c>
      <c r="H107" s="1"/>
      <c r="I107" s="1">
        <f t="shared" si="22"/>
        <v>31093.6689184253</v>
      </c>
      <c r="J107" s="1">
        <f t="shared" si="23"/>
        <v>9669.4637460968</v>
      </c>
      <c r="K107" s="1"/>
      <c r="L107" s="1"/>
      <c r="M107" s="1">
        <f t="shared" si="24"/>
        <v>19002.93</v>
      </c>
      <c r="N107" s="1">
        <f t="shared" si="25"/>
        <v>5713.26</v>
      </c>
      <c r="O107" s="1">
        <f>VLOOKUP(B:B,[2]查询时间段分门店销售汇总!$D:$L,9,0)</f>
        <v>19002.93</v>
      </c>
      <c r="P107" s="1">
        <f>VLOOKUP(B:B,[2]查询时间段分门店销售汇总!$D:$M,10,0)</f>
        <v>5713.26</v>
      </c>
      <c r="Q107" s="2">
        <f t="shared" si="26"/>
        <v>0.611151101205022</v>
      </c>
      <c r="R107" s="2" t="s">
        <v>20</v>
      </c>
      <c r="S107" s="2">
        <f t="shared" si="27"/>
        <v>0.590855930589349</v>
      </c>
      <c r="T107" s="26"/>
    </row>
    <row r="108" ht="13.5" spans="1:20">
      <c r="A108" s="4">
        <v>106</v>
      </c>
      <c r="B108" s="4">
        <v>720</v>
      </c>
      <c r="C108" s="4" t="s">
        <v>127</v>
      </c>
      <c r="D108" s="4" t="str">
        <f>VLOOKUP(B:B,[1]Sheet1!$B:$D,3,0)</f>
        <v>城郊一片</v>
      </c>
      <c r="E108" s="23">
        <v>5271.02022225451</v>
      </c>
      <c r="F108" s="24">
        <v>1554.35536854435</v>
      </c>
      <c r="G108" s="25">
        <f t="shared" si="21"/>
        <v>0.294887005362223</v>
      </c>
      <c r="H108" s="1"/>
      <c r="I108" s="1">
        <f t="shared" si="22"/>
        <v>21084.080889018</v>
      </c>
      <c r="J108" s="1">
        <f t="shared" si="23"/>
        <v>6217.4214741774</v>
      </c>
      <c r="K108" s="1"/>
      <c r="L108" s="1"/>
      <c r="M108" s="1">
        <f t="shared" si="24"/>
        <v>15426.12</v>
      </c>
      <c r="N108" s="1">
        <f t="shared" si="25"/>
        <v>3874.37</v>
      </c>
      <c r="O108" s="1">
        <f>VLOOKUP(B:B,[2]查询时间段分门店销售汇总!$D:$L,9,0)</f>
        <v>15426.12</v>
      </c>
      <c r="P108" s="1">
        <f>VLOOKUP(B:B,[2]查询时间段分门店销售汇总!$D:$M,10,0)</f>
        <v>3874.37</v>
      </c>
      <c r="Q108" s="2">
        <f t="shared" si="26"/>
        <v>0.731647733719089</v>
      </c>
      <c r="R108" s="2" t="s">
        <v>18</v>
      </c>
      <c r="S108" s="2">
        <f t="shared" si="27"/>
        <v>0.623147395763869</v>
      </c>
      <c r="T108" s="26"/>
    </row>
    <row r="109" ht="13.5" spans="1:20">
      <c r="A109" s="4">
        <v>107</v>
      </c>
      <c r="B109" s="4">
        <v>721</v>
      </c>
      <c r="C109" s="4" t="s">
        <v>128</v>
      </c>
      <c r="D109" s="4" t="str">
        <f>VLOOKUP(B:B,[1]Sheet1!$B:$D,3,0)</f>
        <v>城郊一片</v>
      </c>
      <c r="E109" s="23">
        <v>7023.49715850264</v>
      </c>
      <c r="F109" s="24">
        <v>2364.07363294355</v>
      </c>
      <c r="G109" s="25">
        <f t="shared" si="21"/>
        <v>0.336594944027507</v>
      </c>
      <c r="H109" s="1"/>
      <c r="I109" s="1">
        <f t="shared" si="22"/>
        <v>28093.9886340106</v>
      </c>
      <c r="J109" s="1">
        <f t="shared" si="23"/>
        <v>9456.2945317742</v>
      </c>
      <c r="K109" s="1"/>
      <c r="L109" s="1"/>
      <c r="M109" s="1">
        <f t="shared" si="24"/>
        <v>13597.26</v>
      </c>
      <c r="N109" s="1">
        <f t="shared" si="25"/>
        <v>5147.57</v>
      </c>
      <c r="O109" s="1">
        <f>VLOOKUP(B:B,[2]查询时间段分门店销售汇总!$D:$L,9,0)</f>
        <v>13597.26</v>
      </c>
      <c r="P109" s="1">
        <f>VLOOKUP(B:B,[2]查询时间段分门店销售汇总!$D:$M,10,0)</f>
        <v>5147.57</v>
      </c>
      <c r="Q109" s="2">
        <f t="shared" si="26"/>
        <v>0.483991795438373</v>
      </c>
      <c r="R109" s="2" t="s">
        <v>20</v>
      </c>
      <c r="S109" s="2">
        <f t="shared" si="27"/>
        <v>0.544353814562733</v>
      </c>
      <c r="T109" s="26"/>
    </row>
    <row r="110" ht="13.5" spans="1:20">
      <c r="A110" s="4">
        <v>108</v>
      </c>
      <c r="B110" s="4">
        <v>732</v>
      </c>
      <c r="C110" s="4" t="s">
        <v>129</v>
      </c>
      <c r="D110" s="4" t="str">
        <f>VLOOKUP(B:B,[1]Sheet1!$B:$D,3,0)</f>
        <v>城郊一片</v>
      </c>
      <c r="E110" s="23">
        <v>5041.07527410544</v>
      </c>
      <c r="F110" s="24">
        <v>1600.0231188629</v>
      </c>
      <c r="G110" s="25">
        <f t="shared" si="21"/>
        <v>0.317397188469246</v>
      </c>
      <c r="H110" s="1"/>
      <c r="I110" s="1">
        <f t="shared" si="22"/>
        <v>20164.3010964218</v>
      </c>
      <c r="J110" s="1">
        <f t="shared" si="23"/>
        <v>6400.0924754516</v>
      </c>
      <c r="K110" s="1"/>
      <c r="L110" s="1"/>
      <c r="M110" s="1">
        <f t="shared" si="24"/>
        <v>9377.68</v>
      </c>
      <c r="N110" s="1">
        <f t="shared" si="25"/>
        <v>3201.49</v>
      </c>
      <c r="O110" s="1">
        <f>VLOOKUP(B:B,[2]查询时间段分门店销售汇总!$D:$L,9,0)</f>
        <v>9377.68</v>
      </c>
      <c r="P110" s="1">
        <f>VLOOKUP(B:B,[2]查询时间段分门店销售汇总!$D:$M,10,0)</f>
        <v>3201.49</v>
      </c>
      <c r="Q110" s="2">
        <f t="shared" si="26"/>
        <v>0.465063478032676</v>
      </c>
      <c r="R110" s="2" t="s">
        <v>20</v>
      </c>
      <c r="S110" s="2">
        <f t="shared" si="27"/>
        <v>0.500225584595807</v>
      </c>
      <c r="T110" s="26"/>
    </row>
    <row r="111" ht="13.5" spans="1:20">
      <c r="A111" s="4">
        <v>109</v>
      </c>
      <c r="B111" s="4">
        <v>738</v>
      </c>
      <c r="C111" s="4" t="s">
        <v>130</v>
      </c>
      <c r="D111" s="4" t="str">
        <f>VLOOKUP(B:B,[1]Sheet1!$B:$D,3,0)</f>
        <v>城郊一片</v>
      </c>
      <c r="E111" s="23">
        <v>6773.58479557346</v>
      </c>
      <c r="F111" s="24">
        <v>2026.9849571129</v>
      </c>
      <c r="G111" s="25">
        <f t="shared" si="21"/>
        <v>0.299248480426131</v>
      </c>
      <c r="H111" s="1"/>
      <c r="I111" s="1">
        <f t="shared" si="22"/>
        <v>27094.3391822938</v>
      </c>
      <c r="J111" s="1">
        <f t="shared" si="23"/>
        <v>8107.9398284516</v>
      </c>
      <c r="K111" s="1"/>
      <c r="L111" s="1"/>
      <c r="M111" s="1">
        <f t="shared" si="24"/>
        <v>27285</v>
      </c>
      <c r="N111" s="1">
        <f t="shared" si="25"/>
        <v>7065.96</v>
      </c>
      <c r="O111" s="1">
        <f>VLOOKUP(B:B,[2]查询时间段分门店销售汇总!$D:$L,9,0)</f>
        <v>27285</v>
      </c>
      <c r="P111" s="1">
        <f>VLOOKUP(B:B,[2]查询时间段分门店销售汇总!$D:$M,10,0)</f>
        <v>7065.96</v>
      </c>
      <c r="Q111" s="2">
        <f t="shared" si="26"/>
        <v>1.00703692444475</v>
      </c>
      <c r="R111" s="2" t="s">
        <v>50</v>
      </c>
      <c r="S111" s="2">
        <f t="shared" si="27"/>
        <v>0.87148648725843</v>
      </c>
      <c r="T111" s="26"/>
    </row>
    <row r="112" ht="13.5" spans="1:20">
      <c r="A112" s="4">
        <v>110</v>
      </c>
      <c r="B112" s="4">
        <v>746</v>
      </c>
      <c r="C112" s="4" t="s">
        <v>131</v>
      </c>
      <c r="D112" s="4" t="str">
        <f>VLOOKUP(B:B,[1]Sheet1!$B:$D,3,0)</f>
        <v>城郊一片</v>
      </c>
      <c r="E112" s="23">
        <v>10049.9654215992</v>
      </c>
      <c r="F112" s="24">
        <v>2909.00430987097</v>
      </c>
      <c r="G112" s="25">
        <f t="shared" si="21"/>
        <v>0.289454161067956</v>
      </c>
      <c r="H112" s="1"/>
      <c r="I112" s="1">
        <f t="shared" si="22"/>
        <v>40199.8616863968</v>
      </c>
      <c r="J112" s="1">
        <f t="shared" si="23"/>
        <v>11636.0172394839</v>
      </c>
      <c r="K112" s="1"/>
      <c r="L112" s="1"/>
      <c r="M112" s="1">
        <f t="shared" si="24"/>
        <v>29478.69</v>
      </c>
      <c r="N112" s="1">
        <f t="shared" si="25"/>
        <v>7765.45</v>
      </c>
      <c r="O112" s="1">
        <f>VLOOKUP(B:B,[2]查询时间段分门店销售汇总!$D:$L,9,0)</f>
        <v>29478.69</v>
      </c>
      <c r="P112" s="1">
        <f>VLOOKUP(B:B,[2]查询时间段分门店销售汇总!$D:$M,10,0)</f>
        <v>7765.45</v>
      </c>
      <c r="Q112" s="2">
        <f t="shared" si="26"/>
        <v>0.733303269298941</v>
      </c>
      <c r="R112" s="2" t="s">
        <v>18</v>
      </c>
      <c r="S112" s="2">
        <f t="shared" si="27"/>
        <v>0.667363225765076</v>
      </c>
      <c r="T112" s="26"/>
    </row>
    <row r="113" ht="13.5" spans="1:20">
      <c r="A113" s="4">
        <v>111</v>
      </c>
      <c r="B113" s="4">
        <v>748</v>
      </c>
      <c r="C113" s="4" t="s">
        <v>132</v>
      </c>
      <c r="D113" s="4" t="str">
        <f>VLOOKUP(B:B,[1]Sheet1!$B:$D,3,0)</f>
        <v>城郊一片</v>
      </c>
      <c r="E113" s="23">
        <v>6307.92459062771</v>
      </c>
      <c r="F113" s="24">
        <v>1908.51386077016</v>
      </c>
      <c r="G113" s="25">
        <f t="shared" si="21"/>
        <v>0.302558128802907</v>
      </c>
      <c r="H113" s="1"/>
      <c r="I113" s="1">
        <f t="shared" si="22"/>
        <v>25231.6983625108</v>
      </c>
      <c r="J113" s="1">
        <f t="shared" si="23"/>
        <v>7634.05544308064</v>
      </c>
      <c r="K113" s="1"/>
      <c r="L113" s="1"/>
      <c r="M113" s="1">
        <f t="shared" si="24"/>
        <v>15244.94</v>
      </c>
      <c r="N113" s="1">
        <f t="shared" si="25"/>
        <v>4474.04</v>
      </c>
      <c r="O113" s="1">
        <f>VLOOKUP(B:B,[2]查询时间段分门店销售汇总!$D:$L,9,0)</f>
        <v>15244.94</v>
      </c>
      <c r="P113" s="1">
        <f>VLOOKUP(B:B,[2]查询时间段分门店销售汇总!$D:$M,10,0)</f>
        <v>4474.04</v>
      </c>
      <c r="Q113" s="2">
        <f t="shared" si="26"/>
        <v>0.60419793313045</v>
      </c>
      <c r="R113" s="2" t="s">
        <v>20</v>
      </c>
      <c r="S113" s="2">
        <f t="shared" si="27"/>
        <v>0.586063335976317</v>
      </c>
      <c r="T113" s="26"/>
    </row>
    <row r="114" ht="13.5" spans="1:20">
      <c r="A114" s="4">
        <v>112</v>
      </c>
      <c r="B114" s="4">
        <v>102564</v>
      </c>
      <c r="C114" s="4" t="s">
        <v>133</v>
      </c>
      <c r="D114" s="4" t="str">
        <f>VLOOKUP(B:B,[1]Sheet1!$B:$D,3,0)</f>
        <v>城郊一片</v>
      </c>
      <c r="E114" s="23">
        <v>5294.89125977996</v>
      </c>
      <c r="F114" s="24">
        <v>1706.69605822984</v>
      </c>
      <c r="G114" s="25">
        <f t="shared" si="21"/>
        <v>0.322328821215634</v>
      </c>
      <c r="H114" s="1"/>
      <c r="I114" s="1">
        <f t="shared" si="22"/>
        <v>21179.5650391198</v>
      </c>
      <c r="J114" s="1">
        <f t="shared" si="23"/>
        <v>6826.78423291936</v>
      </c>
      <c r="K114" s="1">
        <f>VLOOKUP(B:B,[3]Sheet4!$A:$B,2,0)</f>
        <v>1225</v>
      </c>
      <c r="L114" s="1">
        <f>VLOOKUP(B:B,[3]Sheet4!$A:$C,3,0)</f>
        <v>98</v>
      </c>
      <c r="M114" s="1">
        <f t="shared" si="24"/>
        <v>12050.48</v>
      </c>
      <c r="N114" s="1">
        <f t="shared" si="25"/>
        <v>3920.9</v>
      </c>
      <c r="O114" s="1">
        <f>VLOOKUP(B:B,[2]查询时间段分门店销售汇总!$D:$L,9,0)</f>
        <v>13275.48</v>
      </c>
      <c r="P114" s="1">
        <f>VLOOKUP(B:B,[2]查询时间段分门店销售汇总!$D:$M,10,0)</f>
        <v>4018.9</v>
      </c>
      <c r="Q114" s="2">
        <f t="shared" si="26"/>
        <v>0.568967303046219</v>
      </c>
      <c r="R114" s="2" t="s">
        <v>20</v>
      </c>
      <c r="S114" s="2">
        <f t="shared" si="27"/>
        <v>0.57434069486085</v>
      </c>
      <c r="T114" s="26"/>
    </row>
    <row r="115" ht="13.5" spans="1:20">
      <c r="A115" s="4">
        <v>113</v>
      </c>
      <c r="B115" s="4">
        <v>104533</v>
      </c>
      <c r="C115" s="4" t="s">
        <v>134</v>
      </c>
      <c r="D115" s="4" t="str">
        <f>VLOOKUP(B:B,[1]Sheet1!$B:$D,3,0)</f>
        <v>城郊一片</v>
      </c>
      <c r="E115" s="23">
        <v>5275.4413795681</v>
      </c>
      <c r="F115" s="24">
        <v>1660.83796172177</v>
      </c>
      <c r="G115" s="25">
        <f t="shared" si="21"/>
        <v>0.314824455855814</v>
      </c>
      <c r="H115" s="1"/>
      <c r="I115" s="1">
        <f t="shared" si="22"/>
        <v>21101.7655182724</v>
      </c>
      <c r="J115" s="1">
        <f t="shared" si="23"/>
        <v>6643.35184688708</v>
      </c>
      <c r="K115" s="1"/>
      <c r="L115" s="1"/>
      <c r="M115" s="1">
        <f t="shared" si="24"/>
        <v>14855.28</v>
      </c>
      <c r="N115" s="1">
        <f t="shared" si="25"/>
        <v>4295.4</v>
      </c>
      <c r="O115" s="1">
        <f>VLOOKUP(B:B,[2]查询时间段分门店销售汇总!$D:$L,9,0)</f>
        <v>14855.28</v>
      </c>
      <c r="P115" s="1">
        <f>VLOOKUP(B:B,[2]查询时间段分门店销售汇总!$D:$M,10,0)</f>
        <v>4295.4</v>
      </c>
      <c r="Q115" s="2">
        <f t="shared" si="26"/>
        <v>0.703982801208579</v>
      </c>
      <c r="R115" s="2" t="s">
        <v>18</v>
      </c>
      <c r="S115" s="2">
        <f t="shared" si="27"/>
        <v>0.646571203663212</v>
      </c>
      <c r="T115" s="26"/>
    </row>
    <row r="116" ht="13.5" spans="1:20">
      <c r="A116" s="4">
        <v>114</v>
      </c>
      <c r="B116" s="4">
        <v>107728</v>
      </c>
      <c r="C116" s="4" t="s">
        <v>135</v>
      </c>
      <c r="D116" s="4" t="str">
        <f>VLOOKUP(B:B,[1]Sheet1!$B:$D,3,0)</f>
        <v>城郊一片</v>
      </c>
      <c r="E116" s="23">
        <v>6454.45202812198</v>
      </c>
      <c r="F116" s="24">
        <v>1892.4028848871</v>
      </c>
      <c r="G116" s="25">
        <f t="shared" si="21"/>
        <v>0.293193423181692</v>
      </c>
      <c r="H116" s="1"/>
      <c r="I116" s="1">
        <f t="shared" si="22"/>
        <v>25817.8081124879</v>
      </c>
      <c r="J116" s="1">
        <f t="shared" si="23"/>
        <v>7569.6115395484</v>
      </c>
      <c r="K116" s="1"/>
      <c r="L116" s="1"/>
      <c r="M116" s="1">
        <f t="shared" si="24"/>
        <v>21149.86</v>
      </c>
      <c r="N116" s="1">
        <f t="shared" si="25"/>
        <v>5649.61</v>
      </c>
      <c r="O116" s="1">
        <f>VLOOKUP(B:B,[2]查询时间段分门店销售汇总!$D:$L,9,0)</f>
        <v>21149.86</v>
      </c>
      <c r="P116" s="1">
        <f>VLOOKUP(B:B,[2]查询时间段分门店销售汇总!$D:$M,10,0)</f>
        <v>5649.61</v>
      </c>
      <c r="Q116" s="2">
        <f t="shared" si="26"/>
        <v>0.819196575784059</v>
      </c>
      <c r="R116" s="2" t="s">
        <v>18</v>
      </c>
      <c r="S116" s="2">
        <f t="shared" si="27"/>
        <v>0.74635401968554</v>
      </c>
      <c r="T116" s="26"/>
    </row>
    <row r="117" ht="13.5" spans="1:20">
      <c r="A117" s="4">
        <v>115</v>
      </c>
      <c r="B117" s="4">
        <v>110378</v>
      </c>
      <c r="C117" s="4" t="s">
        <v>136</v>
      </c>
      <c r="D117" s="4" t="str">
        <f>VLOOKUP(B:B,[1]Sheet1!$B:$D,3,0)</f>
        <v>城郊一片</v>
      </c>
      <c r="E117" s="23">
        <v>4689.70013217738</v>
      </c>
      <c r="F117" s="24">
        <v>1359.1586786371</v>
      </c>
      <c r="G117" s="25">
        <f t="shared" si="21"/>
        <v>0.289817822105836</v>
      </c>
      <c r="H117" s="1"/>
      <c r="I117" s="1">
        <f t="shared" si="22"/>
        <v>18758.8005287095</v>
      </c>
      <c r="J117" s="1">
        <f t="shared" si="23"/>
        <v>5436.6347145484</v>
      </c>
      <c r="K117" s="1"/>
      <c r="L117" s="1"/>
      <c r="M117" s="1">
        <f t="shared" si="24"/>
        <v>11093.21</v>
      </c>
      <c r="N117" s="1">
        <f t="shared" si="25"/>
        <v>3191.55</v>
      </c>
      <c r="O117" s="1">
        <f>VLOOKUP(B:B,[2]查询时间段分门店销售汇总!$D:$L,9,0)</f>
        <v>11093.21</v>
      </c>
      <c r="P117" s="1">
        <f>VLOOKUP(B:B,[2]查询时间段分门店销售汇总!$D:$M,10,0)</f>
        <v>3191.55</v>
      </c>
      <c r="Q117" s="2">
        <f t="shared" si="26"/>
        <v>0.591360304888488</v>
      </c>
      <c r="R117" s="2" t="s">
        <v>20</v>
      </c>
      <c r="S117" s="2">
        <f t="shared" si="27"/>
        <v>0.587045142367103</v>
      </c>
      <c r="T117" s="26"/>
    </row>
    <row r="118" ht="13.5" spans="1:20">
      <c r="A118" s="4">
        <v>116</v>
      </c>
      <c r="B118" s="4">
        <v>111400</v>
      </c>
      <c r="C118" s="4" t="s">
        <v>137</v>
      </c>
      <c r="D118" s="4" t="str">
        <f>VLOOKUP(B:B,[1]Sheet1!$B:$D,3,0)</f>
        <v>城郊一片</v>
      </c>
      <c r="E118" s="23">
        <v>11380.1945201912</v>
      </c>
      <c r="F118" s="24">
        <v>2695.39760932259</v>
      </c>
      <c r="G118" s="25">
        <f t="shared" si="21"/>
        <v>0.236849871462241</v>
      </c>
      <c r="H118" s="1"/>
      <c r="I118" s="1">
        <f t="shared" si="22"/>
        <v>45520.7780807648</v>
      </c>
      <c r="J118" s="1">
        <f t="shared" si="23"/>
        <v>10781.5904372904</v>
      </c>
      <c r="K118" s="1"/>
      <c r="L118" s="1"/>
      <c r="M118" s="1">
        <f t="shared" si="24"/>
        <v>23926.31</v>
      </c>
      <c r="N118" s="1">
        <f t="shared" si="25"/>
        <v>6189.02</v>
      </c>
      <c r="O118" s="1">
        <f>VLOOKUP(B:B,[2]查询时间段分门店销售汇总!$D:$L,9,0)</f>
        <v>23926.31</v>
      </c>
      <c r="P118" s="1">
        <f>VLOOKUP(B:B,[2]查询时间段分门店销售汇总!$D:$M,10,0)</f>
        <v>6189.02</v>
      </c>
      <c r="Q118" s="2">
        <f t="shared" si="26"/>
        <v>0.525612940041336</v>
      </c>
      <c r="R118" s="2" t="s">
        <v>20</v>
      </c>
      <c r="S118" s="2">
        <f t="shared" si="27"/>
        <v>0.574035902773119</v>
      </c>
      <c r="T118" s="26"/>
    </row>
    <row r="119" ht="13.5" spans="1:20">
      <c r="A119" s="4">
        <v>117</v>
      </c>
      <c r="B119" s="4">
        <v>117637</v>
      </c>
      <c r="C119" s="4" t="s">
        <v>138</v>
      </c>
      <c r="D119" s="4" t="str">
        <f>VLOOKUP(B:B,[1]Sheet1!$B:$D,3,0)</f>
        <v>城郊一片</v>
      </c>
      <c r="E119" s="23">
        <v>3898.55952902715</v>
      </c>
      <c r="F119" s="24">
        <v>1273.67765637096</v>
      </c>
      <c r="G119" s="25">
        <f t="shared" si="21"/>
        <v>0.326704683329228</v>
      </c>
      <c r="H119" s="1"/>
      <c r="I119" s="1">
        <f t="shared" si="22"/>
        <v>15594.2381161086</v>
      </c>
      <c r="J119" s="1">
        <f t="shared" si="23"/>
        <v>5094.71062548384</v>
      </c>
      <c r="K119" s="1"/>
      <c r="L119" s="1"/>
      <c r="M119" s="1">
        <f t="shared" si="24"/>
        <v>7795.99</v>
      </c>
      <c r="N119" s="1">
        <f t="shared" si="25"/>
        <v>2842.97</v>
      </c>
      <c r="O119" s="1">
        <f>VLOOKUP(B:B,[2]查询时间段分门店销售汇总!$D:$L,9,0)</f>
        <v>7795.99</v>
      </c>
      <c r="P119" s="1">
        <f>VLOOKUP(B:B,[2]查询时间段分门店销售汇总!$D:$M,10,0)</f>
        <v>2842.97</v>
      </c>
      <c r="Q119" s="2">
        <f t="shared" si="26"/>
        <v>0.499927597741814</v>
      </c>
      <c r="R119" s="2" t="s">
        <v>20</v>
      </c>
      <c r="S119" s="2">
        <f t="shared" si="27"/>
        <v>0.558023842567114</v>
      </c>
      <c r="T119" s="26"/>
    </row>
    <row r="120" ht="13.5" spans="1:20">
      <c r="A120" s="4">
        <v>118</v>
      </c>
      <c r="B120" s="4">
        <v>117923</v>
      </c>
      <c r="C120" s="4" t="s">
        <v>139</v>
      </c>
      <c r="D120" s="4" t="str">
        <f>VLOOKUP(B:B,[1]Sheet1!$B:$D,3,0)</f>
        <v>城郊一片</v>
      </c>
      <c r="E120" s="23">
        <v>3833.23904433382</v>
      </c>
      <c r="F120" s="24">
        <v>1254.3682031492</v>
      </c>
      <c r="G120" s="25">
        <f t="shared" si="21"/>
        <v>0.327234536808595</v>
      </c>
      <c r="H120" s="1"/>
      <c r="I120" s="1">
        <f t="shared" si="22"/>
        <v>15332.9561773353</v>
      </c>
      <c r="J120" s="1">
        <f t="shared" si="23"/>
        <v>5017.4728125968</v>
      </c>
      <c r="K120" s="1"/>
      <c r="L120" s="1"/>
      <c r="M120" s="1">
        <f t="shared" si="24"/>
        <v>8303.21</v>
      </c>
      <c r="N120" s="1">
        <f t="shared" si="25"/>
        <v>3254.25</v>
      </c>
      <c r="O120" s="1">
        <f>VLOOKUP(B:B,[2]查询时间段分门店销售汇总!$D:$L,9,0)</f>
        <v>8303.21</v>
      </c>
      <c r="P120" s="1">
        <f>VLOOKUP(B:B,[2]查询时间段分门店销售汇总!$D:$M,10,0)</f>
        <v>3254.25</v>
      </c>
      <c r="Q120" s="2">
        <f t="shared" si="26"/>
        <v>0.541527015662743</v>
      </c>
      <c r="R120" s="2" t="s">
        <v>20</v>
      </c>
      <c r="S120" s="2">
        <f t="shared" si="27"/>
        <v>0.648583484464514</v>
      </c>
      <c r="T120" s="26"/>
    </row>
    <row r="121" ht="13.5" spans="1:20">
      <c r="A121" s="4">
        <v>119</v>
      </c>
      <c r="B121" s="4">
        <v>122686</v>
      </c>
      <c r="C121" s="4" t="s">
        <v>140</v>
      </c>
      <c r="D121" s="4" t="str">
        <f>VLOOKUP(B:B,[1]Sheet1!$B:$D,3,0)</f>
        <v>城郊一片</v>
      </c>
      <c r="E121" s="23">
        <v>2860</v>
      </c>
      <c r="F121" s="24">
        <v>850.100806451613</v>
      </c>
      <c r="G121" s="25">
        <f t="shared" si="21"/>
        <v>0.297238044213851</v>
      </c>
      <c r="H121" s="1"/>
      <c r="I121" s="1">
        <f t="shared" si="22"/>
        <v>11440</v>
      </c>
      <c r="J121" s="1">
        <f t="shared" si="23"/>
        <v>3400.40322580645</v>
      </c>
      <c r="K121" s="1"/>
      <c r="L121" s="1"/>
      <c r="M121" s="1">
        <f t="shared" si="24"/>
        <v>6570.99</v>
      </c>
      <c r="N121" s="1">
        <f t="shared" si="25"/>
        <v>2291.46</v>
      </c>
      <c r="O121" s="1">
        <f>VLOOKUP(B:B,[2]查询时间段分门店销售汇总!$D:$L,9,0)</f>
        <v>6570.99</v>
      </c>
      <c r="P121" s="1">
        <f>VLOOKUP(B:B,[2]查询时间段分门店销售汇总!$D:$M,10,0)</f>
        <v>2291.46</v>
      </c>
      <c r="Q121" s="2">
        <f t="shared" si="26"/>
        <v>0.574387237762238</v>
      </c>
      <c r="R121" s="2" t="s">
        <v>20</v>
      </c>
      <c r="S121" s="2">
        <f t="shared" si="27"/>
        <v>0.673878904304518</v>
      </c>
      <c r="T121" s="26"/>
    </row>
    <row r="122" ht="13.5" spans="1:20">
      <c r="A122" s="4">
        <v>120</v>
      </c>
      <c r="B122" s="4">
        <v>123007</v>
      </c>
      <c r="C122" s="4" t="s">
        <v>141</v>
      </c>
      <c r="D122" s="4" t="str">
        <f>VLOOKUP(B:B,[1]Sheet1!$B:$D,3,0)</f>
        <v>城郊一片</v>
      </c>
      <c r="E122" s="23">
        <v>3797.5</v>
      </c>
      <c r="F122" s="24">
        <v>1142.09274193549</v>
      </c>
      <c r="G122" s="25">
        <f t="shared" si="21"/>
        <v>0.300748582471492</v>
      </c>
      <c r="H122" s="1"/>
      <c r="I122" s="1">
        <f t="shared" si="22"/>
        <v>15190</v>
      </c>
      <c r="J122" s="1">
        <f t="shared" si="23"/>
        <v>4568.37096774196</v>
      </c>
      <c r="K122" s="1"/>
      <c r="L122" s="1"/>
      <c r="M122" s="1">
        <f t="shared" si="24"/>
        <v>9386.88</v>
      </c>
      <c r="N122" s="1">
        <f t="shared" si="25"/>
        <v>2797.87</v>
      </c>
      <c r="O122" s="1">
        <f>VLOOKUP(B:B,[2]查询时间段分门店销售汇总!$D:$L,9,0)</f>
        <v>9386.88</v>
      </c>
      <c r="P122" s="1">
        <f>VLOOKUP(B:B,[2]查询时间段分门店销售汇总!$D:$M,10,0)</f>
        <v>2797.87</v>
      </c>
      <c r="Q122" s="2">
        <f t="shared" si="26"/>
        <v>0.617964450296247</v>
      </c>
      <c r="R122" s="2" t="s">
        <v>20</v>
      </c>
      <c r="S122" s="2">
        <f t="shared" si="27"/>
        <v>0.612443695959946</v>
      </c>
      <c r="T122" s="26"/>
    </row>
    <row r="123" ht="13.5" spans="1:20">
      <c r="A123" s="4">
        <v>121</v>
      </c>
      <c r="B123" s="7">
        <v>329</v>
      </c>
      <c r="C123" s="7" t="s">
        <v>142</v>
      </c>
      <c r="D123" s="4" t="str">
        <f>VLOOKUP(B:B,[1]Sheet1!$B:$D,3,0)</f>
        <v>南门片区</v>
      </c>
      <c r="E123" s="23">
        <v>8720.27577046551</v>
      </c>
      <c r="F123" s="24">
        <v>2661.07745940796</v>
      </c>
      <c r="G123" s="25">
        <f t="shared" si="21"/>
        <v>0.305159782723925</v>
      </c>
      <c r="H123" s="1"/>
      <c r="I123" s="1">
        <f t="shared" si="22"/>
        <v>34881.103081862</v>
      </c>
      <c r="J123" s="1">
        <f t="shared" si="23"/>
        <v>10644.3098376318</v>
      </c>
      <c r="K123" s="1">
        <f>VLOOKUP(B:B,[3]Sheet4!$A:$B,2,0)</f>
        <v>1295</v>
      </c>
      <c r="L123" s="1">
        <f>VLOOKUP(B:B,[3]Sheet4!$A:$C,3,0)</f>
        <v>175</v>
      </c>
      <c r="M123" s="1">
        <f t="shared" si="24"/>
        <v>12561.32</v>
      </c>
      <c r="N123" s="1">
        <f t="shared" si="25"/>
        <v>4190.8</v>
      </c>
      <c r="O123" s="1">
        <f>VLOOKUP(B:B,[2]查询时间段分门店销售汇总!$D:$L,9,0)</f>
        <v>13856.32</v>
      </c>
      <c r="P123" s="1">
        <f>VLOOKUP(B:B,[2]查询时间段分门店销售汇总!$D:$M,10,0)</f>
        <v>4365.8</v>
      </c>
      <c r="Q123" s="2">
        <f t="shared" si="26"/>
        <v>0.360118198398714</v>
      </c>
      <c r="R123" s="2" t="s">
        <v>20</v>
      </c>
      <c r="S123" s="2">
        <f t="shared" si="27"/>
        <v>0.393712703211989</v>
      </c>
      <c r="T123" s="26"/>
    </row>
    <row r="124" ht="13.5" spans="1:20">
      <c r="A124" s="4">
        <v>122</v>
      </c>
      <c r="B124" s="7">
        <v>513</v>
      </c>
      <c r="C124" s="7" t="s">
        <v>143</v>
      </c>
      <c r="D124" s="4" t="str">
        <f>VLOOKUP(B:B,[1]Sheet1!$B:$D,3,0)</f>
        <v>西门片区</v>
      </c>
      <c r="E124" s="23">
        <v>8413.26388888889</v>
      </c>
      <c r="F124" s="24">
        <v>2616.08999999999</v>
      </c>
      <c r="G124" s="25">
        <f t="shared" si="21"/>
        <v>0.310948287674058</v>
      </c>
      <c r="H124" s="1"/>
      <c r="I124" s="1">
        <f t="shared" si="22"/>
        <v>33653.0555555556</v>
      </c>
      <c r="J124" s="1">
        <f t="shared" si="23"/>
        <v>10464.36</v>
      </c>
      <c r="K124" s="1">
        <f>VLOOKUP(B:B,[3]Sheet4!$A:$B,2,0)</f>
        <v>1365</v>
      </c>
      <c r="L124" s="1">
        <f>VLOOKUP(B:B,[3]Sheet4!$A:$C,3,0)</f>
        <v>238</v>
      </c>
      <c r="M124" s="1">
        <f t="shared" si="24"/>
        <v>26247.51</v>
      </c>
      <c r="N124" s="1">
        <f t="shared" si="25"/>
        <v>7908.06</v>
      </c>
      <c r="O124" s="1">
        <f>VLOOKUP(B:B,[2]查询时间段分门店销售汇总!$D:$L,9,0)</f>
        <v>27612.51</v>
      </c>
      <c r="P124" s="1">
        <f>VLOOKUP(B:B,[2]查询时间段分门店销售汇总!$D:$M,10,0)</f>
        <v>8146.06</v>
      </c>
      <c r="Q124" s="2">
        <f t="shared" si="26"/>
        <v>0.779944333930384</v>
      </c>
      <c r="R124" s="2" t="s">
        <v>18</v>
      </c>
      <c r="S124" s="2">
        <f t="shared" si="27"/>
        <v>0.755713679575247</v>
      </c>
      <c r="T124" s="26"/>
    </row>
    <row r="125" ht="13.5" spans="1:20">
      <c r="A125" s="4">
        <v>123</v>
      </c>
      <c r="B125" s="7">
        <v>570</v>
      </c>
      <c r="C125" s="7" t="s">
        <v>144</v>
      </c>
      <c r="D125" s="4" t="str">
        <f>VLOOKUP(B:B,[1]Sheet1!$B:$D,3,0)</f>
        <v>南门片区</v>
      </c>
      <c r="E125" s="23">
        <v>6183.91559843131</v>
      </c>
      <c r="F125" s="24">
        <v>2045.40285324129</v>
      </c>
      <c r="G125" s="25">
        <f t="shared" si="21"/>
        <v>0.330761767473048</v>
      </c>
      <c r="H125" s="1"/>
      <c r="I125" s="1">
        <f t="shared" si="22"/>
        <v>24735.6623937252</v>
      </c>
      <c r="J125" s="1">
        <f t="shared" si="23"/>
        <v>8181.61141296516</v>
      </c>
      <c r="K125" s="1"/>
      <c r="L125" s="1"/>
      <c r="M125" s="1">
        <f t="shared" si="24"/>
        <v>13511.52</v>
      </c>
      <c r="N125" s="1">
        <f t="shared" si="25"/>
        <v>4661</v>
      </c>
      <c r="O125" s="1">
        <f>VLOOKUP(B:B,[2]查询时间段分门店销售汇总!$D:$L,9,0)</f>
        <v>13511.52</v>
      </c>
      <c r="P125" s="1">
        <f>VLOOKUP(B:B,[2]查询时间段分门店销售汇总!$D:$M,10,0)</f>
        <v>4661</v>
      </c>
      <c r="Q125" s="2">
        <f t="shared" si="26"/>
        <v>0.546236433249004</v>
      </c>
      <c r="R125" s="2" t="s">
        <v>20</v>
      </c>
      <c r="S125" s="2">
        <f t="shared" si="27"/>
        <v>0.56969217489526</v>
      </c>
      <c r="T125" s="26"/>
    </row>
    <row r="126" ht="13.5" spans="1:20">
      <c r="A126" s="4">
        <v>124</v>
      </c>
      <c r="B126" s="7">
        <v>572</v>
      </c>
      <c r="C126" s="7" t="s">
        <v>145</v>
      </c>
      <c r="D126" s="4" t="str">
        <f>VLOOKUP(B:B,[1]Sheet1!$B:$D,3,0)</f>
        <v>西门片区</v>
      </c>
      <c r="E126" s="23">
        <v>7307.41121901246</v>
      </c>
      <c r="F126" s="24">
        <v>2269.09369921601</v>
      </c>
      <c r="G126" s="25">
        <f t="shared" si="21"/>
        <v>0.310519502900325</v>
      </c>
      <c r="H126" s="1"/>
      <c r="I126" s="1">
        <f t="shared" si="22"/>
        <v>29229.6448760498</v>
      </c>
      <c r="J126" s="1">
        <f t="shared" si="23"/>
        <v>9076.37479686404</v>
      </c>
      <c r="K126" s="1">
        <f>VLOOKUP(B:B,[3]Sheet4!$A:$B,2,0)</f>
        <v>1225</v>
      </c>
      <c r="L126" s="1">
        <f>VLOOKUP(B:B,[3]Sheet4!$A:$C,3,0)</f>
        <v>98</v>
      </c>
      <c r="M126" s="1">
        <f t="shared" si="24"/>
        <v>25208.46</v>
      </c>
      <c r="N126" s="1">
        <f t="shared" si="25"/>
        <v>8014.16</v>
      </c>
      <c r="O126" s="1">
        <f>VLOOKUP(B:B,[2]查询时间段分门店销售汇总!$D:$L,9,0)</f>
        <v>26433.46</v>
      </c>
      <c r="P126" s="1">
        <f>VLOOKUP(B:B,[2]查询时间段分门店销售汇总!$D:$M,10,0)</f>
        <v>8112.16</v>
      </c>
      <c r="Q126" s="2">
        <f t="shared" si="26"/>
        <v>0.862427857296867</v>
      </c>
      <c r="R126" s="2" t="s">
        <v>18</v>
      </c>
      <c r="S126" s="2">
        <f t="shared" si="27"/>
        <v>0.882969266845278</v>
      </c>
      <c r="T126" s="26"/>
    </row>
    <row r="127" ht="13.5" spans="1:20">
      <c r="A127" s="4">
        <v>125</v>
      </c>
      <c r="B127" s="7">
        <v>709</v>
      </c>
      <c r="C127" s="7" t="s">
        <v>146</v>
      </c>
      <c r="D127" s="4" t="str">
        <f>VLOOKUP(B:B,[1]Sheet1!$B:$D,3,0)</f>
        <v>东门片区</v>
      </c>
      <c r="E127" s="23">
        <v>8325.86111111111</v>
      </c>
      <c r="F127" s="24">
        <v>2513.82874999999</v>
      </c>
      <c r="G127" s="25">
        <f t="shared" si="21"/>
        <v>0.301930180728719</v>
      </c>
      <c r="H127" s="1"/>
      <c r="I127" s="1">
        <f t="shared" si="22"/>
        <v>33303.4444444444</v>
      </c>
      <c r="J127" s="1">
        <f t="shared" si="23"/>
        <v>10055.315</v>
      </c>
      <c r="K127" s="1">
        <f>VLOOKUP(B:B,[3]Sheet4!$A:$B,2,0)</f>
        <v>1225</v>
      </c>
      <c r="L127" s="1">
        <f>VLOOKUP(B:B,[3]Sheet4!$A:$C,3,0)</f>
        <v>98</v>
      </c>
      <c r="M127" s="1">
        <f t="shared" si="24"/>
        <v>28561.26</v>
      </c>
      <c r="N127" s="1">
        <f t="shared" si="25"/>
        <v>8415.89</v>
      </c>
      <c r="O127" s="1">
        <f>VLOOKUP(B:B,[2]查询时间段分门店销售汇总!$D:$L,9,0)</f>
        <v>29786.26</v>
      </c>
      <c r="P127" s="1">
        <f>VLOOKUP(B:B,[2]查询时间段分门店销售汇总!$D:$M,10,0)</f>
        <v>8513.89</v>
      </c>
      <c r="Q127" s="2">
        <f t="shared" si="26"/>
        <v>0.857606787419386</v>
      </c>
      <c r="R127" s="2" t="s">
        <v>18</v>
      </c>
      <c r="S127" s="2">
        <f t="shared" si="27"/>
        <v>0.836959359304013</v>
      </c>
      <c r="T127" s="26"/>
    </row>
    <row r="128" ht="13.5" spans="1:20">
      <c r="A128" s="4">
        <v>126</v>
      </c>
      <c r="B128" s="7">
        <v>730</v>
      </c>
      <c r="C128" s="7" t="s">
        <v>147</v>
      </c>
      <c r="D128" s="4" t="str">
        <f>VLOOKUP(B:B,[1]Sheet1!$B:$D,3,0)</f>
        <v>东门片区</v>
      </c>
      <c r="E128" s="23">
        <v>12096.6666666667</v>
      </c>
      <c r="F128" s="24">
        <v>3590.38125</v>
      </c>
      <c r="G128" s="25">
        <f t="shared" si="21"/>
        <v>0.296807488288784</v>
      </c>
      <c r="H128" s="1"/>
      <c r="I128" s="1">
        <f t="shared" si="22"/>
        <v>48386.6666666668</v>
      </c>
      <c r="J128" s="1">
        <f t="shared" si="23"/>
        <v>14361.525</v>
      </c>
      <c r="K128" s="1"/>
      <c r="L128" s="1"/>
      <c r="M128" s="1">
        <f t="shared" si="24"/>
        <v>29715.47</v>
      </c>
      <c r="N128" s="1">
        <f t="shared" si="25"/>
        <v>9306.36</v>
      </c>
      <c r="O128" s="1">
        <f>VLOOKUP(B:B,[2]查询时间段分门店销售汇总!$D:$L,9,0)</f>
        <v>29715.47</v>
      </c>
      <c r="P128" s="1">
        <f>VLOOKUP(B:B,[2]查询时间段分门店销售汇总!$D:$M,10,0)</f>
        <v>9306.36</v>
      </c>
      <c r="Q128" s="2">
        <f t="shared" si="26"/>
        <v>0.614125172223751</v>
      </c>
      <c r="R128" s="2" t="s">
        <v>20</v>
      </c>
      <c r="S128" s="2">
        <f t="shared" si="27"/>
        <v>0.648006392078836</v>
      </c>
      <c r="T128" s="26"/>
    </row>
    <row r="129" ht="13.5" spans="1:20">
      <c r="A129" s="4">
        <v>127</v>
      </c>
      <c r="B129" s="7">
        <v>747</v>
      </c>
      <c r="C129" s="7" t="s">
        <v>148</v>
      </c>
      <c r="D129" s="4" t="str">
        <f>VLOOKUP(B:B,[1]Sheet1!$B:$D,3,0)</f>
        <v>西门片区</v>
      </c>
      <c r="E129" s="23">
        <v>8225.97222222223</v>
      </c>
      <c r="F129" s="24">
        <v>2431.45433764378</v>
      </c>
      <c r="G129" s="25">
        <f t="shared" si="21"/>
        <v>0.295582609806933</v>
      </c>
      <c r="H129" s="1"/>
      <c r="I129" s="1">
        <f t="shared" si="22"/>
        <v>32903.8888888889</v>
      </c>
      <c r="J129" s="1">
        <f t="shared" si="23"/>
        <v>9725.81735057512</v>
      </c>
      <c r="K129" s="1"/>
      <c r="L129" s="1"/>
      <c r="M129" s="1">
        <f t="shared" si="24"/>
        <v>32944.76</v>
      </c>
      <c r="N129" s="1">
        <f t="shared" si="25"/>
        <v>9329.49</v>
      </c>
      <c r="O129" s="1">
        <f>VLOOKUP(B:B,[2]查询时间段分门店销售汇总!$D:$L,9,0)</f>
        <v>32944.76</v>
      </c>
      <c r="P129" s="1">
        <f>VLOOKUP(B:B,[2]查询时间段分门店销售汇总!$D:$M,10,0)</f>
        <v>9329.49</v>
      </c>
      <c r="Q129" s="2">
        <f t="shared" si="26"/>
        <v>1.00124213618789</v>
      </c>
      <c r="R129" s="2" t="s">
        <v>50</v>
      </c>
      <c r="S129" s="2">
        <f t="shared" si="27"/>
        <v>0.959249969818559</v>
      </c>
      <c r="T129" s="26"/>
    </row>
    <row r="130" ht="13.5" spans="1:20">
      <c r="A130" s="4">
        <v>128</v>
      </c>
      <c r="B130" s="7">
        <v>752</v>
      </c>
      <c r="C130" s="7" t="s">
        <v>149</v>
      </c>
      <c r="D130" s="4" t="str">
        <f>VLOOKUP(B:B,[1]Sheet1!$B:$D,3,0)</f>
        <v>西门片区</v>
      </c>
      <c r="E130" s="23">
        <v>4696.54557522547</v>
      </c>
      <c r="F130" s="24">
        <v>1353.80890403125</v>
      </c>
      <c r="G130" s="25">
        <f t="shared" si="21"/>
        <v>0.28825631144147</v>
      </c>
      <c r="H130" s="1"/>
      <c r="I130" s="1">
        <f t="shared" si="22"/>
        <v>18786.1823009019</v>
      </c>
      <c r="J130" s="1">
        <f t="shared" si="23"/>
        <v>5415.235616125</v>
      </c>
      <c r="K130" s="1"/>
      <c r="L130" s="1"/>
      <c r="M130" s="1">
        <f t="shared" si="24"/>
        <v>7220.66</v>
      </c>
      <c r="N130" s="1">
        <f t="shared" si="25"/>
        <v>2516.42</v>
      </c>
      <c r="O130" s="1">
        <f>VLOOKUP(B:B,[2]查询时间段分门店销售汇总!$D:$L,9,0)</f>
        <v>7220.66</v>
      </c>
      <c r="P130" s="1">
        <f>VLOOKUP(B:B,[2]查询时间段分门店销售汇总!$D:$M,10,0)</f>
        <v>2516.42</v>
      </c>
      <c r="Q130" s="2">
        <f t="shared" si="26"/>
        <v>0.384360158138855</v>
      </c>
      <c r="R130" s="2" t="s">
        <v>20</v>
      </c>
      <c r="S130" s="2">
        <f t="shared" si="27"/>
        <v>0.464692615129586</v>
      </c>
      <c r="T130" s="26"/>
    </row>
    <row r="131" ht="13.5" spans="1:20">
      <c r="A131" s="4">
        <v>129</v>
      </c>
      <c r="B131" s="7">
        <v>101453</v>
      </c>
      <c r="C131" s="7" t="s">
        <v>150</v>
      </c>
      <c r="D131" s="4" t="str">
        <f>VLOOKUP(B:B,[1]Sheet1!$B:$D,3,0)</f>
        <v>南门片区</v>
      </c>
      <c r="E131" s="23">
        <v>8193.67667008035</v>
      </c>
      <c r="F131" s="24">
        <v>2722.30331494656</v>
      </c>
      <c r="G131" s="25">
        <f t="shared" si="21"/>
        <v>0.332244415365717</v>
      </c>
      <c r="H131" s="1"/>
      <c r="I131" s="1">
        <f t="shared" si="22"/>
        <v>32774.7066803214</v>
      </c>
      <c r="J131" s="1">
        <f t="shared" si="23"/>
        <v>10889.2132597862</v>
      </c>
      <c r="K131" s="1"/>
      <c r="L131" s="1"/>
      <c r="M131" s="1">
        <f t="shared" si="24"/>
        <v>23492.07</v>
      </c>
      <c r="N131" s="1">
        <f t="shared" si="25"/>
        <v>7653.6</v>
      </c>
      <c r="O131" s="1">
        <f>VLOOKUP(B:B,[2]查询时间段分门店销售汇总!$D:$L,9,0)</f>
        <v>23492.07</v>
      </c>
      <c r="P131" s="1">
        <f>VLOOKUP(B:B,[2]查询时间段分门店销售汇总!$D:$M,10,0)</f>
        <v>7653.6</v>
      </c>
      <c r="Q131" s="2">
        <f t="shared" si="26"/>
        <v>0.716774378155003</v>
      </c>
      <c r="R131" s="2" t="s">
        <v>18</v>
      </c>
      <c r="S131" s="2">
        <f t="shared" si="27"/>
        <v>0.702860695020518</v>
      </c>
      <c r="T131" s="26"/>
    </row>
    <row r="132" ht="13.5" spans="1:20">
      <c r="A132" s="4">
        <v>130</v>
      </c>
      <c r="B132" s="7">
        <v>104429</v>
      </c>
      <c r="C132" s="7" t="s">
        <v>151</v>
      </c>
      <c r="D132" s="4" t="str">
        <f>VLOOKUP(B:B,[1]Sheet1!$B:$D,3,0)</f>
        <v>南门片区</v>
      </c>
      <c r="E132" s="23">
        <v>5323.26648631129</v>
      </c>
      <c r="F132" s="24">
        <v>1566.97844474232</v>
      </c>
      <c r="G132" s="25">
        <f t="shared" ref="G132:G148" si="28">F132/E132</f>
        <v>0.294364080545617</v>
      </c>
      <c r="H132" s="1"/>
      <c r="I132" s="1">
        <f t="shared" ref="I132:I147" si="29">E132*4</f>
        <v>21293.0659452452</v>
      </c>
      <c r="J132" s="1">
        <f t="shared" ref="J132:J147" si="30">F132*4</f>
        <v>6267.91377896928</v>
      </c>
      <c r="K132" s="1"/>
      <c r="L132" s="1"/>
      <c r="M132" s="1">
        <f t="shared" ref="M132:M147" si="31">O132-K132</f>
        <v>12545.14</v>
      </c>
      <c r="N132" s="1">
        <f t="shared" ref="N132:N147" si="32">P132-L132</f>
        <v>3290.63</v>
      </c>
      <c r="O132" s="1">
        <f>VLOOKUP(B:B,[2]查询时间段分门店销售汇总!$D:$L,9,0)</f>
        <v>12545.14</v>
      </c>
      <c r="P132" s="1">
        <f>VLOOKUP(B:B,[2]查询时间段分门店销售汇总!$D:$M,10,0)</f>
        <v>3290.63</v>
      </c>
      <c r="Q132" s="2">
        <f t="shared" ref="Q132:Q147" si="33">M132/I132</f>
        <v>0.589165507318658</v>
      </c>
      <c r="R132" s="2" t="s">
        <v>20</v>
      </c>
      <c r="S132" s="2">
        <f t="shared" ref="S132:S147" si="34">N132/J132</f>
        <v>0.524996053876977</v>
      </c>
      <c r="T132" s="26"/>
    </row>
    <row r="133" ht="13.5" spans="1:20">
      <c r="A133" s="4">
        <v>131</v>
      </c>
      <c r="B133" s="7">
        <v>106399</v>
      </c>
      <c r="C133" s="7" t="s">
        <v>152</v>
      </c>
      <c r="D133" s="4" t="str">
        <f>VLOOKUP(B:B,[1]Sheet1!$B:$D,3,0)</f>
        <v>南门片区</v>
      </c>
      <c r="E133" s="23">
        <v>9871.27868867213</v>
      </c>
      <c r="F133" s="24">
        <v>3067.29049380909</v>
      </c>
      <c r="G133" s="25">
        <f t="shared" si="28"/>
        <v>0.310728791127029</v>
      </c>
      <c r="H133" s="1"/>
      <c r="I133" s="1">
        <f t="shared" si="29"/>
        <v>39485.1147546885</v>
      </c>
      <c r="J133" s="1">
        <f t="shared" si="30"/>
        <v>12269.1619752364</v>
      </c>
      <c r="K133" s="1"/>
      <c r="L133" s="1"/>
      <c r="M133" s="1">
        <f t="shared" si="31"/>
        <v>22105.86</v>
      </c>
      <c r="N133" s="1">
        <f t="shared" si="32"/>
        <v>6996.35</v>
      </c>
      <c r="O133" s="1">
        <f>VLOOKUP(B:B,[2]查询时间段分门店销售汇总!$D:$L,9,0)</f>
        <v>22105.86</v>
      </c>
      <c r="P133" s="1">
        <f>VLOOKUP(B:B,[2]查询时间段分门店销售汇总!$D:$M,10,0)</f>
        <v>6996.35</v>
      </c>
      <c r="Q133" s="2">
        <f t="shared" si="33"/>
        <v>0.559853001247138</v>
      </c>
      <c r="R133" s="2" t="s">
        <v>20</v>
      </c>
      <c r="S133" s="2">
        <f t="shared" si="34"/>
        <v>0.570238620544841</v>
      </c>
      <c r="T133" s="26"/>
    </row>
    <row r="134" ht="13.5" spans="1:20">
      <c r="A134" s="4">
        <v>132</v>
      </c>
      <c r="B134" s="7">
        <v>106569</v>
      </c>
      <c r="C134" s="7" t="s">
        <v>153</v>
      </c>
      <c r="D134" s="4" t="str">
        <f>VLOOKUP(B:B,[1]Sheet1!$B:$D,3,0)</f>
        <v>西门片区</v>
      </c>
      <c r="E134" s="23">
        <v>8660.8942388597</v>
      </c>
      <c r="F134" s="24">
        <v>2497.43323519723</v>
      </c>
      <c r="G134" s="25">
        <f t="shared" si="28"/>
        <v>0.288357433576748</v>
      </c>
      <c r="H134" s="1"/>
      <c r="I134" s="1">
        <f t="shared" si="29"/>
        <v>34643.5769554388</v>
      </c>
      <c r="J134" s="1">
        <f t="shared" si="30"/>
        <v>9989.73294078892</v>
      </c>
      <c r="K134" s="1"/>
      <c r="L134" s="1"/>
      <c r="M134" s="1">
        <f t="shared" si="31"/>
        <v>13765.54</v>
      </c>
      <c r="N134" s="1">
        <f t="shared" si="32"/>
        <v>3990.99</v>
      </c>
      <c r="O134" s="1">
        <f>VLOOKUP(B:B,[2]查询时间段分门店销售汇总!$D:$L,9,0)</f>
        <v>13765.54</v>
      </c>
      <c r="P134" s="1">
        <f>VLOOKUP(B:B,[2]查询时间段分门店销售汇总!$D:$M,10,0)</f>
        <v>3990.99</v>
      </c>
      <c r="Q134" s="2">
        <f t="shared" si="33"/>
        <v>0.397347537689491</v>
      </c>
      <c r="R134" s="2" t="s">
        <v>20</v>
      </c>
      <c r="S134" s="2">
        <f t="shared" si="34"/>
        <v>0.39950917843904</v>
      </c>
      <c r="T134" s="26"/>
    </row>
    <row r="135" ht="13.5" spans="1:20">
      <c r="A135" s="4">
        <v>133</v>
      </c>
      <c r="B135" s="7">
        <v>107658</v>
      </c>
      <c r="C135" s="7" t="s">
        <v>154</v>
      </c>
      <c r="D135" s="4" t="str">
        <f>VLOOKUP(B:B,[1]Sheet1!$B:$D,3,0)</f>
        <v>东门片区</v>
      </c>
      <c r="E135" s="23">
        <v>12616.2901300799</v>
      </c>
      <c r="F135" s="24">
        <v>3837.51534215591</v>
      </c>
      <c r="G135" s="25">
        <f t="shared" si="28"/>
        <v>0.304171456314758</v>
      </c>
      <c r="H135" s="1"/>
      <c r="I135" s="1">
        <f t="shared" si="29"/>
        <v>50465.1605203196</v>
      </c>
      <c r="J135" s="1">
        <f t="shared" si="30"/>
        <v>15350.0613686236</v>
      </c>
      <c r="K135" s="1">
        <f>VLOOKUP(B:B,[3]Sheet4!$A:$B,2,0)</f>
        <v>1225</v>
      </c>
      <c r="L135" s="1">
        <f>VLOOKUP(B:B,[3]Sheet4!$A:$C,3,0)</f>
        <v>98</v>
      </c>
      <c r="M135" s="1">
        <f t="shared" si="31"/>
        <v>26889.49</v>
      </c>
      <c r="N135" s="1">
        <f t="shared" si="32"/>
        <v>6904.15</v>
      </c>
      <c r="O135" s="1">
        <f>VLOOKUP(B:B,[2]查询时间段分门店销售汇总!$D:$L,9,0)</f>
        <v>28114.49</v>
      </c>
      <c r="P135" s="1">
        <f>VLOOKUP(B:B,[2]查询时间段分门店销售汇总!$D:$M,10,0)</f>
        <v>7002.15</v>
      </c>
      <c r="Q135" s="2">
        <f t="shared" si="33"/>
        <v>0.532832744863123</v>
      </c>
      <c r="R135" s="2" t="s">
        <v>20</v>
      </c>
      <c r="S135" s="2">
        <f t="shared" si="34"/>
        <v>0.44977996075719</v>
      </c>
      <c r="T135" s="26"/>
    </row>
    <row r="136" ht="13.5" spans="1:20">
      <c r="A136" s="4">
        <v>134</v>
      </c>
      <c r="B136" s="7">
        <v>113008</v>
      </c>
      <c r="C136" s="7" t="s">
        <v>155</v>
      </c>
      <c r="D136" s="4" t="str">
        <f>VLOOKUP(B:B,[1]Sheet1!$B:$D,3,0)</f>
        <v>西门片区</v>
      </c>
      <c r="E136" s="23">
        <v>8489.43475775276</v>
      </c>
      <c r="F136" s="24">
        <v>1763.88050384802</v>
      </c>
      <c r="G136" s="25">
        <f t="shared" si="28"/>
        <v>0.207773609690233</v>
      </c>
      <c r="H136" s="1"/>
      <c r="I136" s="1">
        <f t="shared" si="29"/>
        <v>33957.739031011</v>
      </c>
      <c r="J136" s="1">
        <f t="shared" si="30"/>
        <v>7055.52201539208</v>
      </c>
      <c r="K136" s="1"/>
      <c r="L136" s="1"/>
      <c r="M136" s="1">
        <f t="shared" si="31"/>
        <v>14791.81</v>
      </c>
      <c r="N136" s="1">
        <f t="shared" si="32"/>
        <v>4694.47</v>
      </c>
      <c r="O136" s="1">
        <f>VLOOKUP(B:B,[2]查询时间段分门店销售汇总!$D:$L,9,0)</f>
        <v>14791.81</v>
      </c>
      <c r="P136" s="1">
        <f>VLOOKUP(B:B,[2]查询时间段分门店销售汇总!$D:$M,10,0)</f>
        <v>4694.47</v>
      </c>
      <c r="Q136" s="2">
        <f t="shared" si="33"/>
        <v>0.435594666255364</v>
      </c>
      <c r="R136" s="2" t="s">
        <v>20</v>
      </c>
      <c r="S136" s="2">
        <f t="shared" si="34"/>
        <v>0.665361115698981</v>
      </c>
      <c r="T136" s="26"/>
    </row>
    <row r="137" ht="13.5" spans="1:20">
      <c r="A137" s="4">
        <v>135</v>
      </c>
      <c r="B137" s="7">
        <v>113025</v>
      </c>
      <c r="C137" s="7" t="s">
        <v>156</v>
      </c>
      <c r="D137" s="4" t="str">
        <f>VLOOKUP(B:B,[1]Sheet1!$B:$D,3,0)</f>
        <v>南门片区</v>
      </c>
      <c r="E137" s="23">
        <v>5873.23438767424</v>
      </c>
      <c r="F137" s="24">
        <v>1872.25314893972</v>
      </c>
      <c r="G137" s="25">
        <f t="shared" si="28"/>
        <v>0.318777189084926</v>
      </c>
      <c r="H137" s="1"/>
      <c r="I137" s="1">
        <f t="shared" si="29"/>
        <v>23492.937550697</v>
      </c>
      <c r="J137" s="1">
        <f t="shared" si="30"/>
        <v>7489.01259575888</v>
      </c>
      <c r="K137" s="1"/>
      <c r="L137" s="1"/>
      <c r="M137" s="1">
        <f t="shared" si="31"/>
        <v>10527.14</v>
      </c>
      <c r="N137" s="1">
        <f t="shared" si="32"/>
        <v>3125.33</v>
      </c>
      <c r="O137" s="1">
        <f>VLOOKUP(B:B,[2]查询时间段分门店销售汇总!$D:$L,9,0)</f>
        <v>10527.14</v>
      </c>
      <c r="P137" s="1">
        <f>VLOOKUP(B:B,[2]查询时间段分门店销售汇总!$D:$M,10,0)</f>
        <v>3125.33</v>
      </c>
      <c r="Q137" s="2">
        <f t="shared" si="33"/>
        <v>0.448098071059985</v>
      </c>
      <c r="R137" s="2" t="s">
        <v>20</v>
      </c>
      <c r="S137" s="2">
        <f t="shared" si="34"/>
        <v>0.417322038124213</v>
      </c>
      <c r="T137" s="26"/>
    </row>
    <row r="138" ht="13.5" spans="1:20">
      <c r="A138" s="4">
        <v>136</v>
      </c>
      <c r="B138" s="7">
        <v>113298</v>
      </c>
      <c r="C138" s="7" t="s">
        <v>157</v>
      </c>
      <c r="D138" s="4" t="str">
        <f>VLOOKUP(B:B,[1]Sheet1!$B:$D,3,0)</f>
        <v>南门片区</v>
      </c>
      <c r="E138" s="23">
        <v>3855.83333333334</v>
      </c>
      <c r="F138" s="24">
        <v>1146.225</v>
      </c>
      <c r="G138" s="25">
        <f t="shared" si="28"/>
        <v>0.297270369569915</v>
      </c>
      <c r="H138" s="1"/>
      <c r="I138" s="1">
        <f t="shared" si="29"/>
        <v>15423.3333333334</v>
      </c>
      <c r="J138" s="1">
        <f t="shared" si="30"/>
        <v>4584.9</v>
      </c>
      <c r="K138" s="1"/>
      <c r="L138" s="1"/>
      <c r="M138" s="1">
        <f t="shared" si="31"/>
        <v>6832.43</v>
      </c>
      <c r="N138" s="1">
        <f t="shared" si="32"/>
        <v>1942.63</v>
      </c>
      <c r="O138" s="1">
        <f>VLOOKUP(B:B,[2]查询时间段分门店销售汇总!$D:$L,9,0)</f>
        <v>6832.43</v>
      </c>
      <c r="P138" s="1">
        <f>VLOOKUP(B:B,[2]查询时间段分门店销售汇总!$D:$M,10,0)</f>
        <v>1942.63</v>
      </c>
      <c r="Q138" s="2">
        <f t="shared" si="33"/>
        <v>0.442993084071752</v>
      </c>
      <c r="R138" s="2" t="s">
        <v>43</v>
      </c>
      <c r="S138" s="2">
        <f t="shared" si="34"/>
        <v>0.423701716504177</v>
      </c>
      <c r="T138" s="26"/>
    </row>
    <row r="139" ht="13.5" spans="1:20">
      <c r="A139" s="4">
        <v>137</v>
      </c>
      <c r="B139" s="7">
        <v>113833</v>
      </c>
      <c r="C139" s="7" t="s">
        <v>158</v>
      </c>
      <c r="D139" s="4" t="str">
        <f>VLOOKUP(B:B,[1]Sheet1!$B:$D,3,0)</f>
        <v>南门片区</v>
      </c>
      <c r="E139" s="23">
        <v>7025.59215975575</v>
      </c>
      <c r="F139" s="24">
        <v>2532.8925135362</v>
      </c>
      <c r="G139" s="25">
        <f t="shared" si="28"/>
        <v>0.36052370475548</v>
      </c>
      <c r="H139" s="1"/>
      <c r="I139" s="1">
        <f t="shared" si="29"/>
        <v>28102.368639023</v>
      </c>
      <c r="J139" s="1">
        <f t="shared" si="30"/>
        <v>10131.5700541448</v>
      </c>
      <c r="K139" s="1"/>
      <c r="L139" s="1"/>
      <c r="M139" s="1">
        <f t="shared" si="31"/>
        <v>22173.37</v>
      </c>
      <c r="N139" s="1">
        <f t="shared" si="32"/>
        <v>7117.72</v>
      </c>
      <c r="O139" s="1">
        <f>VLOOKUP(B:B,[2]查询时间段分门店销售汇总!$D:$L,9,0)</f>
        <v>22173.37</v>
      </c>
      <c r="P139" s="1">
        <f>VLOOKUP(B:B,[2]查询时间段分门店销售汇总!$D:$M,10,0)</f>
        <v>7117.72</v>
      </c>
      <c r="Q139" s="2">
        <f t="shared" si="33"/>
        <v>0.789021391215046</v>
      </c>
      <c r="R139" s="2" t="s">
        <v>18</v>
      </c>
      <c r="S139" s="2">
        <f t="shared" si="34"/>
        <v>0.702528824452846</v>
      </c>
      <c r="T139" s="26"/>
    </row>
    <row r="140" ht="13.5" spans="1:20">
      <c r="A140" s="4">
        <v>138</v>
      </c>
      <c r="B140" s="7">
        <v>114286</v>
      </c>
      <c r="C140" s="7" t="s">
        <v>159</v>
      </c>
      <c r="D140" s="4" t="str">
        <f>VLOOKUP(B:B,[1]Sheet1!$B:$D,3,0)</f>
        <v>南门片区</v>
      </c>
      <c r="E140" s="23">
        <v>8864.58340578455</v>
      </c>
      <c r="F140" s="24">
        <v>2688.07564050956</v>
      </c>
      <c r="G140" s="25">
        <f t="shared" si="28"/>
        <v>0.303237672596714</v>
      </c>
      <c r="H140" s="1"/>
      <c r="I140" s="1">
        <f t="shared" si="29"/>
        <v>35458.3336231382</v>
      </c>
      <c r="J140" s="1">
        <f t="shared" si="30"/>
        <v>10752.3025620382</v>
      </c>
      <c r="K140" s="1"/>
      <c r="L140" s="1"/>
      <c r="M140" s="1">
        <f t="shared" si="31"/>
        <v>20494.36</v>
      </c>
      <c r="N140" s="1">
        <f t="shared" si="32"/>
        <v>6381.93</v>
      </c>
      <c r="O140" s="1">
        <f>VLOOKUP(B:B,[2]查询时间段分门店销售汇总!$D:$L,9,0)</f>
        <v>20494.36</v>
      </c>
      <c r="P140" s="1">
        <f>VLOOKUP(B:B,[2]查询时间段分门店销售汇总!$D:$M,10,0)</f>
        <v>6381.93</v>
      </c>
      <c r="Q140" s="2">
        <f t="shared" si="33"/>
        <v>0.577984296098632</v>
      </c>
      <c r="R140" s="2" t="s">
        <v>20</v>
      </c>
      <c r="S140" s="2">
        <f t="shared" si="34"/>
        <v>0.593540775399295</v>
      </c>
      <c r="T140" s="26"/>
    </row>
    <row r="141" ht="13.5" spans="1:20">
      <c r="A141" s="4">
        <v>139</v>
      </c>
      <c r="B141" s="7">
        <v>118951</v>
      </c>
      <c r="C141" s="7" t="s">
        <v>160</v>
      </c>
      <c r="D141" s="4" t="str">
        <f>VLOOKUP(B:B,[1]Sheet1!$B:$D,3,0)</f>
        <v>南门片区</v>
      </c>
      <c r="E141" s="23">
        <v>5755.59817226676</v>
      </c>
      <c r="F141" s="24">
        <v>2048.84836761099</v>
      </c>
      <c r="G141" s="25">
        <f t="shared" si="28"/>
        <v>0.355974879810638</v>
      </c>
      <c r="H141" s="1"/>
      <c r="I141" s="1">
        <f t="shared" si="29"/>
        <v>23022.392689067</v>
      </c>
      <c r="J141" s="1">
        <f t="shared" si="30"/>
        <v>8195.39347044396</v>
      </c>
      <c r="K141" s="1"/>
      <c r="L141" s="1"/>
      <c r="M141" s="1">
        <f t="shared" si="31"/>
        <v>15079.55</v>
      </c>
      <c r="N141" s="1">
        <f t="shared" si="32"/>
        <v>5259.67</v>
      </c>
      <c r="O141" s="1">
        <f>VLOOKUP(B:B,[2]查询时间段分门店销售汇总!$D:$L,9,0)</f>
        <v>15079.55</v>
      </c>
      <c r="P141" s="1">
        <f>VLOOKUP(B:B,[2]查询时间段分门店销售汇总!$D:$M,10,0)</f>
        <v>5259.67</v>
      </c>
      <c r="Q141" s="2">
        <f t="shared" si="33"/>
        <v>0.654994908811586</v>
      </c>
      <c r="R141" s="2" t="s">
        <v>20</v>
      </c>
      <c r="S141" s="2">
        <f t="shared" si="34"/>
        <v>0.64178370678218</v>
      </c>
      <c r="T141" s="26"/>
    </row>
    <row r="142" ht="13.5" spans="1:20">
      <c r="A142" s="4">
        <v>140</v>
      </c>
      <c r="B142" s="7">
        <v>119263</v>
      </c>
      <c r="C142" s="7" t="s">
        <v>161</v>
      </c>
      <c r="D142" s="4" t="str">
        <f>VLOOKUP(B:B,[1]Sheet1!$B:$D,3,0)</f>
        <v>南门片区</v>
      </c>
      <c r="E142" s="23">
        <v>6181.35076863554</v>
      </c>
      <c r="F142" s="24">
        <v>1997.48660243426</v>
      </c>
      <c r="G142" s="25">
        <f t="shared" si="28"/>
        <v>0.323147266220451</v>
      </c>
      <c r="H142" s="1"/>
      <c r="I142" s="1">
        <f t="shared" si="29"/>
        <v>24725.4030745422</v>
      </c>
      <c r="J142" s="1">
        <f t="shared" si="30"/>
        <v>7989.94640973704</v>
      </c>
      <c r="K142" s="1"/>
      <c r="L142" s="1"/>
      <c r="M142" s="1">
        <f t="shared" si="31"/>
        <v>18494.9</v>
      </c>
      <c r="N142" s="1">
        <f t="shared" si="32"/>
        <v>6583.33</v>
      </c>
      <c r="O142" s="1">
        <f>VLOOKUP(B:B,[2]查询时间段分门店销售汇总!$D:$L,9,0)</f>
        <v>18494.9</v>
      </c>
      <c r="P142" s="1">
        <f>VLOOKUP(B:B,[2]查询时间段分门店销售汇总!$D:$M,10,0)</f>
        <v>6583.33</v>
      </c>
      <c r="Q142" s="2">
        <f t="shared" si="33"/>
        <v>0.748012072613804</v>
      </c>
      <c r="R142" s="2" t="s">
        <v>18</v>
      </c>
      <c r="S142" s="2">
        <f t="shared" si="34"/>
        <v>0.823951709109982</v>
      </c>
      <c r="T142" s="26"/>
    </row>
    <row r="143" ht="13.5" spans="1:20">
      <c r="A143" s="4">
        <v>141</v>
      </c>
      <c r="B143" s="7">
        <v>120844</v>
      </c>
      <c r="C143" s="7" t="s">
        <v>162</v>
      </c>
      <c r="D143" s="4" t="str">
        <f>VLOOKUP(B:B,[1]Sheet1!$B:$D,3,0)</f>
        <v>东门片区</v>
      </c>
      <c r="E143" s="23">
        <v>12337.9732059097</v>
      </c>
      <c r="F143" s="24">
        <v>3212.27792484461</v>
      </c>
      <c r="G143" s="25">
        <f t="shared" si="28"/>
        <v>0.260357019036642</v>
      </c>
      <c r="H143" s="1"/>
      <c r="I143" s="1">
        <f t="shared" si="29"/>
        <v>49351.8928236388</v>
      </c>
      <c r="J143" s="1">
        <f t="shared" si="30"/>
        <v>12849.1116993784</v>
      </c>
      <c r="K143" s="1"/>
      <c r="L143" s="1"/>
      <c r="M143" s="1">
        <f t="shared" si="31"/>
        <v>40250.07</v>
      </c>
      <c r="N143" s="1">
        <f t="shared" si="32"/>
        <v>9688.8</v>
      </c>
      <c r="O143" s="1">
        <f>VLOOKUP(B:B,[2]查询时间段分门店销售汇总!$D:$L,9,0)</f>
        <v>40250.07</v>
      </c>
      <c r="P143" s="1">
        <f>VLOOKUP(B:B,[2]查询时间段分门店销售汇总!$D:$M,10,0)</f>
        <v>9688.8</v>
      </c>
      <c r="Q143" s="2">
        <f t="shared" si="33"/>
        <v>0.815572973945203</v>
      </c>
      <c r="R143" s="2" t="s">
        <v>18</v>
      </c>
      <c r="S143" s="2">
        <f t="shared" si="34"/>
        <v>0.754044343817844</v>
      </c>
      <c r="T143" s="26"/>
    </row>
    <row r="144" ht="13.5" spans="1:20">
      <c r="A144" s="4">
        <v>142</v>
      </c>
      <c r="B144" s="7">
        <v>122906</v>
      </c>
      <c r="C144" s="7" t="s">
        <v>163</v>
      </c>
      <c r="D144" s="4" t="str">
        <f>VLOOKUP(B:B,[1]Sheet1!$B:$D,3,0)</f>
        <v>东门片区</v>
      </c>
      <c r="E144" s="23">
        <v>5879.65710793971</v>
      </c>
      <c r="F144" s="24">
        <v>2020.69640444416</v>
      </c>
      <c r="G144" s="25">
        <f t="shared" si="28"/>
        <v>0.343675892547454</v>
      </c>
      <c r="H144" s="1"/>
      <c r="I144" s="1">
        <f t="shared" si="29"/>
        <v>23518.6284317588</v>
      </c>
      <c r="J144" s="1">
        <f t="shared" si="30"/>
        <v>8082.78561777664</v>
      </c>
      <c r="K144" s="1"/>
      <c r="L144" s="1"/>
      <c r="M144" s="1">
        <f t="shared" si="31"/>
        <v>20408.37</v>
      </c>
      <c r="N144" s="1">
        <f t="shared" si="32"/>
        <v>7023.69</v>
      </c>
      <c r="O144" s="1">
        <f>VLOOKUP(B:B,[2]查询时间段分门店销售汇总!$D:$L,9,0)</f>
        <v>20408.37</v>
      </c>
      <c r="P144" s="1">
        <f>VLOOKUP(B:B,[2]查询时间段分门店销售汇总!$D:$M,10,0)</f>
        <v>7023.69</v>
      </c>
      <c r="Q144" s="2">
        <f t="shared" si="33"/>
        <v>0.867753409141885</v>
      </c>
      <c r="R144" s="2" t="s">
        <v>18</v>
      </c>
      <c r="S144" s="2">
        <f t="shared" si="34"/>
        <v>0.868968983236751</v>
      </c>
      <c r="T144" s="26"/>
    </row>
    <row r="145" ht="13.5" spans="1:20">
      <c r="A145" s="4">
        <v>143</v>
      </c>
      <c r="B145" s="7">
        <v>128640</v>
      </c>
      <c r="C145" s="7" t="s">
        <v>164</v>
      </c>
      <c r="D145" s="4" t="str">
        <f>VLOOKUP(B:B,[1]Sheet1!$B:$D,3,0)</f>
        <v>西门片区</v>
      </c>
      <c r="E145" s="23">
        <v>3855.83333333334</v>
      </c>
      <c r="F145" s="24">
        <v>1146.225</v>
      </c>
      <c r="G145" s="25">
        <f t="shared" si="28"/>
        <v>0.297270369569915</v>
      </c>
      <c r="H145" s="1"/>
      <c r="I145" s="1">
        <f t="shared" si="29"/>
        <v>15423.3333333334</v>
      </c>
      <c r="J145" s="1">
        <f t="shared" si="30"/>
        <v>4584.9</v>
      </c>
      <c r="K145" s="1"/>
      <c r="L145" s="1"/>
      <c r="M145" s="1">
        <f t="shared" si="31"/>
        <v>7893.18</v>
      </c>
      <c r="N145" s="1">
        <f t="shared" si="32"/>
        <v>2502.75</v>
      </c>
      <c r="O145" s="1">
        <f>VLOOKUP(B:B,[2]查询时间段分门店销售汇总!$D:$L,9,0)</f>
        <v>7893.18</v>
      </c>
      <c r="P145" s="1">
        <f>VLOOKUP(B:B,[2]查询时间段分门店销售汇总!$D:$M,10,0)</f>
        <v>2502.75</v>
      </c>
      <c r="Q145" s="2">
        <f t="shared" si="33"/>
        <v>0.511768748649232</v>
      </c>
      <c r="R145" s="2" t="s">
        <v>20</v>
      </c>
      <c r="S145" s="2">
        <f t="shared" si="34"/>
        <v>0.545867957861676</v>
      </c>
      <c r="T145" s="26"/>
    </row>
    <row r="146" ht="13.5" spans="1:20">
      <c r="A146" s="4">
        <v>144</v>
      </c>
      <c r="B146" s="7">
        <v>138202</v>
      </c>
      <c r="C146" s="7" t="s">
        <v>165</v>
      </c>
      <c r="D146" s="4" t="str">
        <f>VLOOKUP(B:B,[1]Sheet1!$B:$D,3,0)</f>
        <v>南门片区</v>
      </c>
      <c r="E146" s="23">
        <v>8850.27777777778</v>
      </c>
      <c r="F146" s="24">
        <v>2674.52500000001</v>
      </c>
      <c r="G146" s="25">
        <f t="shared" si="28"/>
        <v>0.302196729543958</v>
      </c>
      <c r="H146" s="1"/>
      <c r="I146" s="1">
        <f t="shared" si="29"/>
        <v>35401.1111111111</v>
      </c>
      <c r="J146" s="1">
        <f t="shared" si="30"/>
        <v>10698.1</v>
      </c>
      <c r="K146" s="1"/>
      <c r="L146" s="1"/>
      <c r="M146" s="1">
        <f t="shared" si="31"/>
        <v>37838.35</v>
      </c>
      <c r="N146" s="1">
        <f t="shared" si="32"/>
        <v>11983.59</v>
      </c>
      <c r="O146" s="1">
        <f>VLOOKUP(B:B,[2]查询时间段分门店销售汇总!$D:$L,9,0)</f>
        <v>37838.35</v>
      </c>
      <c r="P146" s="1">
        <f>VLOOKUP(B:B,[2]查询时间段分门店销售汇总!$D:$M,10,0)</f>
        <v>11983.59</v>
      </c>
      <c r="Q146" s="2">
        <f t="shared" si="33"/>
        <v>1.0688463952795</v>
      </c>
      <c r="R146" s="2" t="s">
        <v>50</v>
      </c>
      <c r="S146" s="2">
        <f t="shared" si="34"/>
        <v>1.12016058926351</v>
      </c>
      <c r="T146" s="24">
        <f>(N146-J146)*0.1</f>
        <v>128.548999999996</v>
      </c>
    </row>
    <row r="147" spans="1:20">
      <c r="A147" s="4">
        <v>145</v>
      </c>
      <c r="B147" s="30">
        <v>302867</v>
      </c>
      <c r="C147" s="30" t="s">
        <v>166</v>
      </c>
      <c r="D147" s="4" t="str">
        <f>VLOOKUP(B:B,[1]Sheet1!$B:$D,3,0)</f>
        <v>东门片区</v>
      </c>
      <c r="E147" s="23">
        <v>2110</v>
      </c>
      <c r="F147" s="24">
        <v>540</v>
      </c>
      <c r="G147" s="25">
        <f t="shared" si="28"/>
        <v>0.255924170616114</v>
      </c>
      <c r="H147" s="1"/>
      <c r="I147" s="1">
        <f t="shared" si="29"/>
        <v>8440</v>
      </c>
      <c r="J147" s="1">
        <f t="shared" si="30"/>
        <v>2160</v>
      </c>
      <c r="K147" s="1"/>
      <c r="L147" s="1"/>
      <c r="M147" s="1">
        <f t="shared" si="31"/>
        <v>4846.43</v>
      </c>
      <c r="N147" s="1">
        <f t="shared" si="32"/>
        <v>1753.59</v>
      </c>
      <c r="O147" s="1">
        <f>VLOOKUP(B:B,[2]查询时间段分门店销售汇总!$D:$L,9,0)</f>
        <v>4846.43</v>
      </c>
      <c r="P147" s="1">
        <f>VLOOKUP(B:B,[2]查询时间段分门店销售汇总!$D:$M,10,0)</f>
        <v>1753.59</v>
      </c>
      <c r="Q147" s="2">
        <f t="shared" si="33"/>
        <v>0.574221563981043</v>
      </c>
      <c r="R147" s="2" t="s">
        <v>20</v>
      </c>
      <c r="S147" s="2">
        <f t="shared" si="34"/>
        <v>0.811847222222222</v>
      </c>
      <c r="T147" s="26"/>
    </row>
    <row r="148" spans="1:20">
      <c r="A148" s="4"/>
      <c r="B148" s="30"/>
      <c r="C148" s="30"/>
      <c r="D148" s="30"/>
      <c r="E148" s="23">
        <f>SUM(E3:E147)</f>
        <v>1250277.96654358</v>
      </c>
      <c r="F148" s="24">
        <v>373920.198221474</v>
      </c>
      <c r="G148" s="25">
        <f t="shared" si="28"/>
        <v>0.299069653490883</v>
      </c>
      <c r="H148" s="1"/>
      <c r="I148" s="1"/>
      <c r="J148" s="1"/>
      <c r="K148" s="1"/>
      <c r="L148" s="1"/>
      <c r="M148" s="1"/>
      <c r="N148" s="1"/>
      <c r="O148" s="1"/>
      <c r="P148" s="1"/>
      <c r="Q148" s="2"/>
      <c r="R148" s="2"/>
      <c r="S148" s="2"/>
      <c r="T148" s="26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5"/>
  <sheetViews>
    <sheetView workbookViewId="0">
      <selection activeCell="I25" sqref="I25"/>
    </sheetView>
  </sheetViews>
  <sheetFormatPr defaultColWidth="9" defaultRowHeight="13.5" outlineLevelCol="7"/>
  <sheetData>
    <row r="1" spans="1:8">
      <c r="A1" s="8" t="s">
        <v>1</v>
      </c>
      <c r="B1" s="8" t="s">
        <v>167</v>
      </c>
      <c r="C1" s="8" t="s">
        <v>168</v>
      </c>
      <c r="D1" s="8" t="s">
        <v>2</v>
      </c>
      <c r="E1" s="8" t="s">
        <v>169</v>
      </c>
      <c r="F1" s="8" t="s">
        <v>170</v>
      </c>
      <c r="G1" s="9" t="s">
        <v>171</v>
      </c>
      <c r="H1" s="1" t="s">
        <v>172</v>
      </c>
    </row>
    <row r="2" spans="1:8">
      <c r="A2" s="5">
        <v>1</v>
      </c>
      <c r="B2" s="5" t="s">
        <v>173</v>
      </c>
      <c r="C2" s="5" t="s">
        <v>174</v>
      </c>
      <c r="D2" s="5">
        <v>742</v>
      </c>
      <c r="E2" s="10" t="s">
        <v>175</v>
      </c>
      <c r="F2" s="5">
        <v>11752</v>
      </c>
      <c r="G2" s="5" t="s">
        <v>176</v>
      </c>
      <c r="H2" s="1">
        <v>-30</v>
      </c>
    </row>
    <row r="3" spans="1:8">
      <c r="A3" s="5">
        <v>2</v>
      </c>
      <c r="B3" s="5" t="s">
        <v>173</v>
      </c>
      <c r="C3" s="5" t="s">
        <v>177</v>
      </c>
      <c r="D3" s="5">
        <v>119622</v>
      </c>
      <c r="E3" s="10" t="s">
        <v>178</v>
      </c>
      <c r="F3" s="5">
        <v>9679</v>
      </c>
      <c r="G3" s="5" t="s">
        <v>179</v>
      </c>
      <c r="H3" s="1">
        <v>-30</v>
      </c>
    </row>
    <row r="4" spans="1:8">
      <c r="A4" s="5">
        <v>3</v>
      </c>
      <c r="B4" s="5" t="s">
        <v>173</v>
      </c>
      <c r="C4" s="5" t="s">
        <v>180</v>
      </c>
      <c r="D4" s="5">
        <v>114685</v>
      </c>
      <c r="E4" s="5" t="s">
        <v>181</v>
      </c>
      <c r="F4" s="5">
        <v>4086</v>
      </c>
      <c r="G4" s="5" t="s">
        <v>179</v>
      </c>
      <c r="H4" s="1">
        <v>-30</v>
      </c>
    </row>
    <row r="5" spans="1:8">
      <c r="A5" s="5">
        <v>4</v>
      </c>
      <c r="B5" s="5" t="s">
        <v>173</v>
      </c>
      <c r="C5" s="5" t="s">
        <v>180</v>
      </c>
      <c r="D5" s="5">
        <v>114685</v>
      </c>
      <c r="E5" s="5" t="s">
        <v>182</v>
      </c>
      <c r="F5" s="5">
        <v>7279</v>
      </c>
      <c r="G5" s="5" t="s">
        <v>176</v>
      </c>
      <c r="H5" s="1">
        <v>-30</v>
      </c>
    </row>
    <row r="6" spans="1:8">
      <c r="A6" s="5">
        <v>5</v>
      </c>
      <c r="B6" s="5" t="s">
        <v>173</v>
      </c>
      <c r="C6" s="5" t="s">
        <v>180</v>
      </c>
      <c r="D6" s="5">
        <v>114685</v>
      </c>
      <c r="E6" s="5" t="s">
        <v>183</v>
      </c>
      <c r="F6" s="5">
        <v>14306</v>
      </c>
      <c r="G6" s="5" t="s">
        <v>176</v>
      </c>
      <c r="H6" s="1">
        <v>-30</v>
      </c>
    </row>
    <row r="7" spans="1:8">
      <c r="A7" s="5">
        <v>6</v>
      </c>
      <c r="B7" s="5" t="s">
        <v>173</v>
      </c>
      <c r="C7" s="5" t="s">
        <v>180</v>
      </c>
      <c r="D7" s="5">
        <v>114685</v>
      </c>
      <c r="E7" s="5" t="s">
        <v>184</v>
      </c>
      <c r="F7" s="5">
        <v>14470</v>
      </c>
      <c r="G7" s="5" t="s">
        <v>176</v>
      </c>
      <c r="H7" s="1">
        <v>-30</v>
      </c>
    </row>
    <row r="8" spans="1:8">
      <c r="A8" s="5">
        <v>7</v>
      </c>
      <c r="B8" s="11" t="s">
        <v>173</v>
      </c>
      <c r="C8" s="5" t="s">
        <v>185</v>
      </c>
      <c r="D8" s="11">
        <v>113299</v>
      </c>
      <c r="E8" s="5" t="s">
        <v>186</v>
      </c>
      <c r="F8" s="5">
        <v>14429</v>
      </c>
      <c r="G8" s="5" t="s">
        <v>179</v>
      </c>
      <c r="H8" s="1">
        <v>-30</v>
      </c>
    </row>
    <row r="9" spans="1:8">
      <c r="A9" s="5">
        <v>8</v>
      </c>
      <c r="B9" s="5" t="s">
        <v>173</v>
      </c>
      <c r="C9" s="5" t="s">
        <v>187</v>
      </c>
      <c r="D9" s="5">
        <v>337</v>
      </c>
      <c r="E9" s="5" t="s">
        <v>188</v>
      </c>
      <c r="F9" s="5">
        <v>7050</v>
      </c>
      <c r="G9" s="5" t="s">
        <v>179</v>
      </c>
      <c r="H9" s="1">
        <v>-30</v>
      </c>
    </row>
    <row r="10" spans="1:8">
      <c r="A10" s="5">
        <v>9</v>
      </c>
      <c r="B10" s="5" t="s">
        <v>173</v>
      </c>
      <c r="C10" s="5" t="s">
        <v>187</v>
      </c>
      <c r="D10" s="5">
        <v>337</v>
      </c>
      <c r="E10" s="5" t="s">
        <v>189</v>
      </c>
      <c r="F10" s="5">
        <v>6965</v>
      </c>
      <c r="G10" s="5" t="s">
        <v>176</v>
      </c>
      <c r="H10" s="1">
        <v>-30</v>
      </c>
    </row>
    <row r="11" spans="1:8">
      <c r="A11" s="5">
        <v>10</v>
      </c>
      <c r="B11" s="5" t="s">
        <v>173</v>
      </c>
      <c r="C11" s="5" t="s">
        <v>187</v>
      </c>
      <c r="D11" s="5">
        <v>337</v>
      </c>
      <c r="E11" s="6" t="s">
        <v>190</v>
      </c>
      <c r="F11" s="6">
        <v>990176</v>
      </c>
      <c r="G11" s="5" t="s">
        <v>176</v>
      </c>
      <c r="H11" s="1">
        <v>-30</v>
      </c>
    </row>
    <row r="12" spans="1:8">
      <c r="A12" s="5">
        <v>11</v>
      </c>
      <c r="B12" s="5" t="s">
        <v>173</v>
      </c>
      <c r="C12" s="5" t="s">
        <v>191</v>
      </c>
      <c r="D12" s="5">
        <v>116482</v>
      </c>
      <c r="E12" s="5" t="s">
        <v>192</v>
      </c>
      <c r="F12" s="5">
        <v>8386</v>
      </c>
      <c r="G12" s="5" t="s">
        <v>179</v>
      </c>
      <c r="H12" s="1">
        <v>-30</v>
      </c>
    </row>
    <row r="13" spans="1:8">
      <c r="A13" s="5">
        <v>12</v>
      </c>
      <c r="B13" s="5" t="s">
        <v>173</v>
      </c>
      <c r="C13" s="5" t="s">
        <v>191</v>
      </c>
      <c r="D13" s="5">
        <v>116482</v>
      </c>
      <c r="E13" s="5" t="s">
        <v>193</v>
      </c>
      <c r="F13" s="5">
        <v>15893</v>
      </c>
      <c r="G13" s="5" t="s">
        <v>176</v>
      </c>
      <c r="H13" s="1">
        <v>-30</v>
      </c>
    </row>
    <row r="14" spans="1:8">
      <c r="A14" s="5">
        <v>13</v>
      </c>
      <c r="B14" s="5" t="s">
        <v>173</v>
      </c>
      <c r="C14" s="5" t="s">
        <v>108</v>
      </c>
      <c r="D14" s="5">
        <v>308</v>
      </c>
      <c r="E14" s="5" t="s">
        <v>194</v>
      </c>
      <c r="F14" s="5">
        <v>14380</v>
      </c>
      <c r="G14" s="5" t="s">
        <v>179</v>
      </c>
      <c r="H14" s="1">
        <v>-30</v>
      </c>
    </row>
    <row r="15" spans="1:8">
      <c r="A15" s="5">
        <v>14</v>
      </c>
      <c r="B15" s="5" t="s">
        <v>173</v>
      </c>
      <c r="C15" s="5" t="s">
        <v>108</v>
      </c>
      <c r="D15" s="5">
        <v>308</v>
      </c>
      <c r="E15" s="5" t="s">
        <v>195</v>
      </c>
      <c r="F15" s="5">
        <v>12937</v>
      </c>
      <c r="G15" s="5" t="s">
        <v>176</v>
      </c>
      <c r="H15" s="1">
        <v>-30</v>
      </c>
    </row>
    <row r="16" spans="1:8">
      <c r="A16" s="5">
        <v>15</v>
      </c>
      <c r="B16" s="5" t="s">
        <v>196</v>
      </c>
      <c r="C16" s="5" t="s">
        <v>197</v>
      </c>
      <c r="D16" s="5">
        <v>117310</v>
      </c>
      <c r="E16" s="5" t="s">
        <v>198</v>
      </c>
      <c r="F16" s="5">
        <v>14483</v>
      </c>
      <c r="G16" s="5" t="s">
        <v>179</v>
      </c>
      <c r="H16" s="1">
        <v>-30</v>
      </c>
    </row>
    <row r="17" spans="1:8">
      <c r="A17" s="5">
        <v>16</v>
      </c>
      <c r="B17" s="5" t="s">
        <v>196</v>
      </c>
      <c r="C17" s="5" t="s">
        <v>199</v>
      </c>
      <c r="D17" s="5">
        <v>359</v>
      </c>
      <c r="E17" s="10" t="s">
        <v>200</v>
      </c>
      <c r="F17" s="5">
        <v>11504</v>
      </c>
      <c r="G17" s="5" t="s">
        <v>179</v>
      </c>
      <c r="H17" s="1">
        <v>-30</v>
      </c>
    </row>
    <row r="18" spans="1:8">
      <c r="A18" s="5">
        <v>17</v>
      </c>
      <c r="B18" s="5" t="s">
        <v>196</v>
      </c>
      <c r="C18" s="5" t="s">
        <v>199</v>
      </c>
      <c r="D18" s="5">
        <v>359</v>
      </c>
      <c r="E18" s="10" t="s">
        <v>201</v>
      </c>
      <c r="F18" s="5">
        <v>14747</v>
      </c>
      <c r="G18" s="5" t="s">
        <v>176</v>
      </c>
      <c r="H18" s="1">
        <v>-30</v>
      </c>
    </row>
    <row r="19" spans="1:8">
      <c r="A19" s="5">
        <v>18</v>
      </c>
      <c r="B19" s="5" t="s">
        <v>196</v>
      </c>
      <c r="C19" s="5" t="s">
        <v>199</v>
      </c>
      <c r="D19" s="5">
        <v>359</v>
      </c>
      <c r="E19" s="10" t="s">
        <v>202</v>
      </c>
      <c r="F19" s="5">
        <v>14404</v>
      </c>
      <c r="G19" s="5" t="s">
        <v>176</v>
      </c>
      <c r="H19" s="1">
        <v>-30</v>
      </c>
    </row>
    <row r="20" spans="1:8">
      <c r="A20" s="5">
        <v>19</v>
      </c>
      <c r="B20" s="5" t="s">
        <v>196</v>
      </c>
      <c r="C20" s="5" t="s">
        <v>203</v>
      </c>
      <c r="D20" s="5">
        <v>108277</v>
      </c>
      <c r="E20" s="10" t="s">
        <v>204</v>
      </c>
      <c r="F20" s="5">
        <v>13186</v>
      </c>
      <c r="G20" s="5" t="s">
        <v>179</v>
      </c>
      <c r="H20" s="1">
        <v>-30</v>
      </c>
    </row>
    <row r="21" spans="1:8">
      <c r="A21" s="5">
        <v>20</v>
      </c>
      <c r="B21" s="5" t="s">
        <v>196</v>
      </c>
      <c r="C21" s="5" t="s">
        <v>203</v>
      </c>
      <c r="D21" s="5">
        <v>108277</v>
      </c>
      <c r="E21" s="10" t="s">
        <v>205</v>
      </c>
      <c r="F21" s="5">
        <v>15799</v>
      </c>
      <c r="G21" s="5" t="s">
        <v>176</v>
      </c>
      <c r="H21" s="1">
        <v>-30</v>
      </c>
    </row>
    <row r="22" spans="1:8">
      <c r="A22" s="5">
        <v>21</v>
      </c>
      <c r="B22" s="5" t="s">
        <v>196</v>
      </c>
      <c r="C22" s="5" t="s">
        <v>203</v>
      </c>
      <c r="D22" s="5">
        <v>108277</v>
      </c>
      <c r="E22" s="6" t="s">
        <v>206</v>
      </c>
      <c r="F22" s="6">
        <v>27805</v>
      </c>
      <c r="G22" s="5" t="s">
        <v>176</v>
      </c>
      <c r="H22" s="1">
        <v>-30</v>
      </c>
    </row>
    <row r="23" spans="1:8">
      <c r="A23" s="5">
        <v>22</v>
      </c>
      <c r="B23" s="5" t="s">
        <v>196</v>
      </c>
      <c r="C23" s="5" t="s">
        <v>207</v>
      </c>
      <c r="D23" s="5">
        <v>102934</v>
      </c>
      <c r="E23" s="10" t="s">
        <v>208</v>
      </c>
      <c r="F23" s="5">
        <v>6607</v>
      </c>
      <c r="G23" s="5" t="s">
        <v>179</v>
      </c>
      <c r="H23" s="1">
        <v>-30</v>
      </c>
    </row>
    <row r="24" spans="1:8">
      <c r="A24" s="5">
        <v>23</v>
      </c>
      <c r="B24" s="5" t="s">
        <v>196</v>
      </c>
      <c r="C24" s="5" t="s">
        <v>207</v>
      </c>
      <c r="D24" s="5">
        <v>102934</v>
      </c>
      <c r="E24" s="10" t="s">
        <v>209</v>
      </c>
      <c r="F24" s="5">
        <v>8400</v>
      </c>
      <c r="G24" s="5" t="s">
        <v>176</v>
      </c>
      <c r="H24" s="1">
        <v>-30</v>
      </c>
    </row>
    <row r="25" ht="22.5" spans="1:8">
      <c r="A25" s="5">
        <v>24</v>
      </c>
      <c r="B25" s="5" t="s">
        <v>196</v>
      </c>
      <c r="C25" s="5" t="s">
        <v>210</v>
      </c>
      <c r="D25" s="5">
        <v>585</v>
      </c>
      <c r="E25" s="10" t="s">
        <v>211</v>
      </c>
      <c r="F25" s="5">
        <v>6303</v>
      </c>
      <c r="G25" s="5" t="s">
        <v>179</v>
      </c>
      <c r="H25" s="1">
        <v>-30</v>
      </c>
    </row>
    <row r="26" ht="22.5" spans="1:8">
      <c r="A26" s="5">
        <v>25</v>
      </c>
      <c r="B26" s="5" t="s">
        <v>196</v>
      </c>
      <c r="C26" s="5" t="s">
        <v>210</v>
      </c>
      <c r="D26" s="5">
        <v>585</v>
      </c>
      <c r="E26" s="10" t="s">
        <v>212</v>
      </c>
      <c r="F26" s="5">
        <v>7046</v>
      </c>
      <c r="G26" s="5" t="s">
        <v>176</v>
      </c>
      <c r="H26" s="1">
        <v>-30</v>
      </c>
    </row>
    <row r="27" ht="22.5" spans="1:8">
      <c r="A27" s="5">
        <v>26</v>
      </c>
      <c r="B27" s="5" t="s">
        <v>196</v>
      </c>
      <c r="C27" s="5" t="s">
        <v>210</v>
      </c>
      <c r="D27" s="5">
        <v>585</v>
      </c>
      <c r="E27" s="6" t="s">
        <v>213</v>
      </c>
      <c r="F27" s="6">
        <v>26639</v>
      </c>
      <c r="G27" s="5" t="s">
        <v>176</v>
      </c>
      <c r="H27" s="1">
        <v>-30</v>
      </c>
    </row>
    <row r="28" ht="22.5" spans="1:8">
      <c r="A28" s="5">
        <v>27</v>
      </c>
      <c r="B28" s="5" t="s">
        <v>196</v>
      </c>
      <c r="C28" s="5" t="s">
        <v>210</v>
      </c>
      <c r="D28" s="5">
        <v>585</v>
      </c>
      <c r="E28" s="10" t="s">
        <v>214</v>
      </c>
      <c r="F28" s="6">
        <v>27612</v>
      </c>
      <c r="G28" s="5" t="s">
        <v>176</v>
      </c>
      <c r="H28" s="1">
        <v>-30</v>
      </c>
    </row>
    <row r="29" spans="1:8">
      <c r="A29" s="5">
        <v>28</v>
      </c>
      <c r="B29" s="5" t="s">
        <v>196</v>
      </c>
      <c r="C29" s="5" t="s">
        <v>215</v>
      </c>
      <c r="D29" s="5">
        <v>103199</v>
      </c>
      <c r="E29" s="10" t="s">
        <v>216</v>
      </c>
      <c r="F29" s="5">
        <v>14339</v>
      </c>
      <c r="G29" s="5" t="s">
        <v>179</v>
      </c>
      <c r="H29" s="1">
        <v>-30</v>
      </c>
    </row>
    <row r="30" spans="1:8">
      <c r="A30" s="5">
        <v>29</v>
      </c>
      <c r="B30" s="5" t="s">
        <v>196</v>
      </c>
      <c r="C30" s="5" t="s">
        <v>215</v>
      </c>
      <c r="D30" s="5">
        <v>103199</v>
      </c>
      <c r="E30" s="10" t="s">
        <v>217</v>
      </c>
      <c r="F30" s="5">
        <v>6544</v>
      </c>
      <c r="G30" s="5" t="s">
        <v>176</v>
      </c>
      <c r="H30" s="1">
        <v>-30</v>
      </c>
    </row>
    <row r="31" ht="22.5" spans="1:8">
      <c r="A31" s="5">
        <v>30</v>
      </c>
      <c r="B31" s="5" t="s">
        <v>196</v>
      </c>
      <c r="C31" s="5" t="s">
        <v>218</v>
      </c>
      <c r="D31" s="5">
        <v>112415</v>
      </c>
      <c r="E31" s="10" t="s">
        <v>219</v>
      </c>
      <c r="F31" s="5">
        <v>4188</v>
      </c>
      <c r="G31" s="5" t="s">
        <v>179</v>
      </c>
      <c r="H31" s="1">
        <v>-30</v>
      </c>
    </row>
    <row r="32" ht="22.5" spans="1:8">
      <c r="A32" s="5">
        <v>31</v>
      </c>
      <c r="B32" s="5" t="s">
        <v>196</v>
      </c>
      <c r="C32" s="5" t="s">
        <v>218</v>
      </c>
      <c r="D32" s="5">
        <v>112415</v>
      </c>
      <c r="E32" s="10" t="s">
        <v>220</v>
      </c>
      <c r="F32" s="5">
        <v>12449</v>
      </c>
      <c r="G32" s="5" t="s">
        <v>176</v>
      </c>
      <c r="H32" s="1">
        <v>-30</v>
      </c>
    </row>
    <row r="33" spans="1:8">
      <c r="A33" s="5">
        <v>32</v>
      </c>
      <c r="B33" s="5" t="s">
        <v>196</v>
      </c>
      <c r="C33" s="5" t="s">
        <v>221</v>
      </c>
      <c r="D33" s="5">
        <v>379</v>
      </c>
      <c r="E33" s="10" t="s">
        <v>222</v>
      </c>
      <c r="F33" s="5">
        <v>6830</v>
      </c>
      <c r="G33" s="5" t="s">
        <v>179</v>
      </c>
      <c r="H33" s="1">
        <v>-30</v>
      </c>
    </row>
    <row r="34" spans="1:8">
      <c r="A34" s="5">
        <v>33</v>
      </c>
      <c r="B34" s="5" t="s">
        <v>196</v>
      </c>
      <c r="C34" s="5" t="s">
        <v>221</v>
      </c>
      <c r="D34" s="5">
        <v>379</v>
      </c>
      <c r="E34" s="10" t="s">
        <v>223</v>
      </c>
      <c r="F34" s="5">
        <v>6831</v>
      </c>
      <c r="G34" s="5" t="s">
        <v>176</v>
      </c>
      <c r="H34" s="1">
        <v>-30</v>
      </c>
    </row>
    <row r="35" spans="1:8">
      <c r="A35" s="5">
        <v>34</v>
      </c>
      <c r="B35" s="11" t="s">
        <v>196</v>
      </c>
      <c r="C35" s="11" t="s">
        <v>221</v>
      </c>
      <c r="D35" s="11">
        <v>379</v>
      </c>
      <c r="E35" s="11" t="s">
        <v>224</v>
      </c>
      <c r="F35" s="11">
        <v>8035</v>
      </c>
      <c r="G35" s="11" t="s">
        <v>176</v>
      </c>
      <c r="H35" s="1">
        <v>-30</v>
      </c>
    </row>
    <row r="36" ht="22.5" spans="1:8">
      <c r="A36" s="5">
        <v>35</v>
      </c>
      <c r="B36" s="5" t="s">
        <v>196</v>
      </c>
      <c r="C36" s="5" t="s">
        <v>225</v>
      </c>
      <c r="D36" s="5">
        <v>119262</v>
      </c>
      <c r="E36" s="10" t="s">
        <v>226</v>
      </c>
      <c r="F36" s="5">
        <v>15297</v>
      </c>
      <c r="G36" s="5" t="s">
        <v>179</v>
      </c>
      <c r="H36" s="1">
        <v>-30</v>
      </c>
    </row>
    <row r="37" ht="22.5" spans="1:8">
      <c r="A37" s="5">
        <v>36</v>
      </c>
      <c r="B37" s="5" t="s">
        <v>196</v>
      </c>
      <c r="C37" s="5" t="s">
        <v>225</v>
      </c>
      <c r="D37" s="5">
        <v>119262</v>
      </c>
      <c r="E37" s="10" t="s">
        <v>227</v>
      </c>
      <c r="F37" s="5">
        <v>15049</v>
      </c>
      <c r="G37" s="5" t="s">
        <v>176</v>
      </c>
      <c r="H37" s="1">
        <v>-30</v>
      </c>
    </row>
    <row r="38" ht="22.5" spans="1:8">
      <c r="A38" s="5">
        <v>37</v>
      </c>
      <c r="B38" s="5" t="s">
        <v>196</v>
      </c>
      <c r="C38" s="5" t="s">
        <v>228</v>
      </c>
      <c r="D38" s="5">
        <v>118151</v>
      </c>
      <c r="E38" s="10" t="s">
        <v>229</v>
      </c>
      <c r="F38" s="5">
        <v>13279</v>
      </c>
      <c r="G38" s="5" t="s">
        <v>179</v>
      </c>
      <c r="H38" s="1">
        <v>-30</v>
      </c>
    </row>
    <row r="39" ht="22.5" spans="1:8">
      <c r="A39" s="5">
        <v>38</v>
      </c>
      <c r="B39" s="5" t="s">
        <v>196</v>
      </c>
      <c r="C39" s="5" t="s">
        <v>62</v>
      </c>
      <c r="D39" s="5">
        <v>517</v>
      </c>
      <c r="E39" s="10" t="s">
        <v>230</v>
      </c>
      <c r="F39" s="5">
        <v>4024</v>
      </c>
      <c r="G39" s="5" t="s">
        <v>179</v>
      </c>
      <c r="H39" s="1">
        <v>-30</v>
      </c>
    </row>
    <row r="40" ht="22.5" spans="1:8">
      <c r="A40" s="5">
        <v>39</v>
      </c>
      <c r="B40" s="5" t="s">
        <v>196</v>
      </c>
      <c r="C40" s="5" t="s">
        <v>62</v>
      </c>
      <c r="D40" s="5">
        <v>517</v>
      </c>
      <c r="E40" s="10" t="s">
        <v>231</v>
      </c>
      <c r="F40" s="5">
        <v>15255</v>
      </c>
      <c r="G40" s="5" t="s">
        <v>176</v>
      </c>
      <c r="H40" s="1">
        <v>-30</v>
      </c>
    </row>
    <row r="41" ht="22.5" spans="1:8">
      <c r="A41" s="5">
        <v>40</v>
      </c>
      <c r="B41" s="5" t="s">
        <v>196</v>
      </c>
      <c r="C41" s="5" t="s">
        <v>62</v>
      </c>
      <c r="D41" s="5">
        <v>517</v>
      </c>
      <c r="E41" s="10" t="s">
        <v>232</v>
      </c>
      <c r="F41" s="5">
        <v>15083</v>
      </c>
      <c r="G41" s="5" t="s">
        <v>176</v>
      </c>
      <c r="H41" s="1">
        <v>-30</v>
      </c>
    </row>
    <row r="42" spans="1:8">
      <c r="A42" s="5">
        <v>41</v>
      </c>
      <c r="B42" s="5" t="s">
        <v>196</v>
      </c>
      <c r="C42" s="5" t="s">
        <v>233</v>
      </c>
      <c r="D42" s="5">
        <v>114844</v>
      </c>
      <c r="E42" s="10" t="s">
        <v>234</v>
      </c>
      <c r="F42" s="5">
        <v>13327</v>
      </c>
      <c r="G42" s="5" t="s">
        <v>179</v>
      </c>
      <c r="H42" s="1">
        <v>-30</v>
      </c>
    </row>
    <row r="43" spans="1:8">
      <c r="A43" s="5">
        <v>42</v>
      </c>
      <c r="B43" s="5" t="s">
        <v>196</v>
      </c>
      <c r="C43" s="5" t="s">
        <v>233</v>
      </c>
      <c r="D43" s="5">
        <v>114844</v>
      </c>
      <c r="E43" s="10" t="s">
        <v>235</v>
      </c>
      <c r="F43" s="5">
        <v>13061</v>
      </c>
      <c r="G43" s="5" t="s">
        <v>176</v>
      </c>
      <c r="H43" s="1">
        <v>-30</v>
      </c>
    </row>
    <row r="44" spans="1:8">
      <c r="A44" s="5">
        <v>43</v>
      </c>
      <c r="B44" s="5" t="s">
        <v>196</v>
      </c>
      <c r="C44" s="5" t="s">
        <v>236</v>
      </c>
      <c r="D44" s="5">
        <v>391</v>
      </c>
      <c r="E44" s="10" t="s">
        <v>237</v>
      </c>
      <c r="F44" s="5">
        <v>12462</v>
      </c>
      <c r="G44" s="5" t="s">
        <v>179</v>
      </c>
      <c r="H44" s="12">
        <v>100</v>
      </c>
    </row>
    <row r="45" spans="1:8">
      <c r="A45" s="5">
        <v>44</v>
      </c>
      <c r="B45" s="5" t="s">
        <v>196</v>
      </c>
      <c r="C45" s="5" t="s">
        <v>236</v>
      </c>
      <c r="D45" s="5">
        <v>391</v>
      </c>
      <c r="E45" s="6" t="s">
        <v>238</v>
      </c>
      <c r="F45" s="6">
        <v>27811</v>
      </c>
      <c r="G45" s="5" t="s">
        <v>176</v>
      </c>
      <c r="H45" s="12">
        <v>50</v>
      </c>
    </row>
    <row r="46" spans="1:8">
      <c r="A46" s="5">
        <v>45</v>
      </c>
      <c r="B46" s="5" t="s">
        <v>196</v>
      </c>
      <c r="C46" s="5" t="s">
        <v>239</v>
      </c>
      <c r="D46" s="5">
        <v>745</v>
      </c>
      <c r="E46" s="10" t="s">
        <v>240</v>
      </c>
      <c r="F46" s="5">
        <v>13282</v>
      </c>
      <c r="G46" s="5" t="s">
        <v>179</v>
      </c>
      <c r="H46" s="1">
        <v>-30</v>
      </c>
    </row>
    <row r="47" spans="1:8">
      <c r="A47" s="5">
        <v>46</v>
      </c>
      <c r="B47" s="5" t="s">
        <v>196</v>
      </c>
      <c r="C47" s="5" t="s">
        <v>239</v>
      </c>
      <c r="D47" s="5">
        <v>745</v>
      </c>
      <c r="E47" s="10" t="s">
        <v>241</v>
      </c>
      <c r="F47" s="5">
        <v>16190</v>
      </c>
      <c r="G47" s="5" t="s">
        <v>176</v>
      </c>
      <c r="H47" s="1">
        <v>-30</v>
      </c>
    </row>
    <row r="48" ht="22.5" spans="1:8">
      <c r="A48" s="5">
        <v>47</v>
      </c>
      <c r="B48" s="5" t="s">
        <v>196</v>
      </c>
      <c r="C48" s="5" t="s">
        <v>242</v>
      </c>
      <c r="D48" s="5">
        <v>727</v>
      </c>
      <c r="E48" s="10" t="s">
        <v>243</v>
      </c>
      <c r="F48" s="5">
        <v>12332</v>
      </c>
      <c r="G48" s="5" t="s">
        <v>179</v>
      </c>
      <c r="H48" s="1">
        <v>-30</v>
      </c>
    </row>
    <row r="49" ht="22.5" spans="1:8">
      <c r="A49" s="5">
        <v>48</v>
      </c>
      <c r="B49" s="5" t="s">
        <v>196</v>
      </c>
      <c r="C49" s="5" t="s">
        <v>242</v>
      </c>
      <c r="D49" s="5">
        <v>727</v>
      </c>
      <c r="E49" s="10" t="s">
        <v>244</v>
      </c>
      <c r="F49" s="5">
        <v>15092</v>
      </c>
      <c r="G49" s="5" t="s">
        <v>176</v>
      </c>
      <c r="H49" s="1">
        <v>-30</v>
      </c>
    </row>
    <row r="50" spans="1:8">
      <c r="A50" s="5">
        <v>49</v>
      </c>
      <c r="B50" s="5" t="s">
        <v>196</v>
      </c>
      <c r="C50" s="5" t="s">
        <v>245</v>
      </c>
      <c r="D50" s="5">
        <v>578</v>
      </c>
      <c r="E50" s="10" t="s">
        <v>246</v>
      </c>
      <c r="F50" s="5">
        <v>9140</v>
      </c>
      <c r="G50" s="5" t="s">
        <v>176</v>
      </c>
      <c r="H50" s="1">
        <v>-30</v>
      </c>
    </row>
    <row r="51" spans="1:8">
      <c r="A51" s="5">
        <v>50</v>
      </c>
      <c r="B51" s="5" t="s">
        <v>196</v>
      </c>
      <c r="C51" s="5" t="s">
        <v>247</v>
      </c>
      <c r="D51" s="5">
        <v>111219</v>
      </c>
      <c r="E51" s="10" t="s">
        <v>248</v>
      </c>
      <c r="F51" s="5">
        <v>4117</v>
      </c>
      <c r="G51" s="5" t="s">
        <v>179</v>
      </c>
      <c r="H51" s="1">
        <v>-30</v>
      </c>
    </row>
    <row r="52" spans="1:8">
      <c r="A52" s="5">
        <v>51</v>
      </c>
      <c r="B52" s="5" t="s">
        <v>196</v>
      </c>
      <c r="C52" s="5" t="s">
        <v>247</v>
      </c>
      <c r="D52" s="5">
        <v>111219</v>
      </c>
      <c r="E52" s="10" t="s">
        <v>249</v>
      </c>
      <c r="F52" s="5">
        <v>12528</v>
      </c>
      <c r="G52" s="5" t="s">
        <v>176</v>
      </c>
      <c r="H52" s="1">
        <v>-30</v>
      </c>
    </row>
    <row r="53" spans="1:8">
      <c r="A53" s="5">
        <v>52</v>
      </c>
      <c r="B53" s="5" t="s">
        <v>196</v>
      </c>
      <c r="C53" s="5" t="s">
        <v>250</v>
      </c>
      <c r="D53" s="5">
        <v>365</v>
      </c>
      <c r="E53" s="10" t="s">
        <v>251</v>
      </c>
      <c r="F53" s="5">
        <v>4301</v>
      </c>
      <c r="G53" s="5" t="s">
        <v>179</v>
      </c>
      <c r="H53" s="1">
        <v>-30</v>
      </c>
    </row>
    <row r="54" spans="1:8">
      <c r="A54" s="5">
        <v>53</v>
      </c>
      <c r="B54" s="5" t="s">
        <v>196</v>
      </c>
      <c r="C54" s="5" t="s">
        <v>250</v>
      </c>
      <c r="D54" s="5">
        <v>365</v>
      </c>
      <c r="E54" s="10" t="s">
        <v>252</v>
      </c>
      <c r="F54" s="5">
        <v>10931</v>
      </c>
      <c r="G54" s="5" t="s">
        <v>176</v>
      </c>
      <c r="H54" s="1">
        <v>-30</v>
      </c>
    </row>
    <row r="55" spans="1:8">
      <c r="A55" s="5">
        <v>54</v>
      </c>
      <c r="B55" s="5" t="s">
        <v>196</v>
      </c>
      <c r="C55" s="5" t="s">
        <v>253</v>
      </c>
      <c r="D55" s="5">
        <v>114622</v>
      </c>
      <c r="E55" s="10" t="s">
        <v>254</v>
      </c>
      <c r="F55" s="5">
        <v>11143</v>
      </c>
      <c r="G55" s="5" t="s">
        <v>179</v>
      </c>
      <c r="H55" s="1">
        <v>-30</v>
      </c>
    </row>
    <row r="56" spans="1:8">
      <c r="A56" s="5">
        <v>55</v>
      </c>
      <c r="B56" s="5" t="s">
        <v>196</v>
      </c>
      <c r="C56" s="5" t="s">
        <v>253</v>
      </c>
      <c r="D56" s="5">
        <v>114622</v>
      </c>
      <c r="E56" s="10" t="s">
        <v>255</v>
      </c>
      <c r="F56" s="5">
        <v>10205</v>
      </c>
      <c r="G56" s="5" t="s">
        <v>176</v>
      </c>
      <c r="H56" s="1">
        <v>-30</v>
      </c>
    </row>
    <row r="57" spans="1:8">
      <c r="A57" s="5">
        <v>56</v>
      </c>
      <c r="B57" s="6" t="s">
        <v>196</v>
      </c>
      <c r="C57" s="6" t="s">
        <v>253</v>
      </c>
      <c r="D57" s="6">
        <v>114622</v>
      </c>
      <c r="E57" s="6" t="s">
        <v>256</v>
      </c>
      <c r="F57" s="6">
        <v>26732</v>
      </c>
      <c r="G57" s="5" t="s">
        <v>176</v>
      </c>
      <c r="H57" s="1">
        <v>-30</v>
      </c>
    </row>
    <row r="58" spans="1:8">
      <c r="A58" s="5">
        <v>57</v>
      </c>
      <c r="B58" s="5" t="s">
        <v>196</v>
      </c>
      <c r="C58" s="5" t="s">
        <v>257</v>
      </c>
      <c r="D58" s="5">
        <v>298747</v>
      </c>
      <c r="E58" s="10" t="s">
        <v>258</v>
      </c>
      <c r="F58" s="5">
        <v>12990</v>
      </c>
      <c r="G58" s="5" t="s">
        <v>179</v>
      </c>
      <c r="H58" s="1">
        <v>-30</v>
      </c>
    </row>
    <row r="59" ht="22.5" spans="1:8">
      <c r="A59" s="5">
        <v>58</v>
      </c>
      <c r="B59" s="5" t="s">
        <v>259</v>
      </c>
      <c r="C59" s="5" t="s">
        <v>260</v>
      </c>
      <c r="D59" s="5">
        <v>105751</v>
      </c>
      <c r="E59" s="10" t="s">
        <v>261</v>
      </c>
      <c r="F59" s="5">
        <v>9295</v>
      </c>
      <c r="G59" s="5" t="s">
        <v>179</v>
      </c>
      <c r="H59" s="1">
        <v>-30</v>
      </c>
    </row>
    <row r="60" spans="1:8">
      <c r="A60" s="5">
        <v>59</v>
      </c>
      <c r="B60" s="5" t="s">
        <v>259</v>
      </c>
      <c r="C60" s="5" t="s">
        <v>262</v>
      </c>
      <c r="D60" s="5">
        <v>387</v>
      </c>
      <c r="E60" s="10" t="s">
        <v>263</v>
      </c>
      <c r="F60" s="5">
        <v>5701</v>
      </c>
      <c r="G60" s="5" t="s">
        <v>176</v>
      </c>
      <c r="H60" s="1">
        <v>-30</v>
      </c>
    </row>
    <row r="61" spans="1:8">
      <c r="A61" s="5">
        <v>60</v>
      </c>
      <c r="B61" s="5" t="s">
        <v>259</v>
      </c>
      <c r="C61" s="5" t="s">
        <v>262</v>
      </c>
      <c r="D61" s="5">
        <v>387</v>
      </c>
      <c r="E61" s="10" t="s">
        <v>264</v>
      </c>
      <c r="F61" s="5">
        <v>15772</v>
      </c>
      <c r="G61" s="5" t="s">
        <v>176</v>
      </c>
      <c r="H61" s="1">
        <v>-30</v>
      </c>
    </row>
    <row r="62" spans="1:8">
      <c r="A62" s="5">
        <v>61</v>
      </c>
      <c r="B62" s="5" t="s">
        <v>259</v>
      </c>
      <c r="C62" s="5" t="s">
        <v>265</v>
      </c>
      <c r="D62" s="5">
        <v>373</v>
      </c>
      <c r="E62" s="10" t="s">
        <v>266</v>
      </c>
      <c r="F62" s="5">
        <v>14379</v>
      </c>
      <c r="G62" s="5" t="s">
        <v>179</v>
      </c>
      <c r="H62" s="1">
        <v>-30</v>
      </c>
    </row>
    <row r="63" spans="1:8">
      <c r="A63" s="5">
        <v>62</v>
      </c>
      <c r="B63" s="11" t="s">
        <v>259</v>
      </c>
      <c r="C63" s="11" t="s">
        <v>265</v>
      </c>
      <c r="D63" s="11">
        <v>373</v>
      </c>
      <c r="E63" s="11" t="s">
        <v>267</v>
      </c>
      <c r="F63" s="11">
        <v>16236</v>
      </c>
      <c r="G63" s="11" t="s">
        <v>176</v>
      </c>
      <c r="H63" s="1">
        <v>-30</v>
      </c>
    </row>
    <row r="64" spans="1:8">
      <c r="A64" s="5">
        <v>63</v>
      </c>
      <c r="B64" s="5" t="s">
        <v>259</v>
      </c>
      <c r="C64" s="5" t="s">
        <v>268</v>
      </c>
      <c r="D64" s="5">
        <v>115971</v>
      </c>
      <c r="E64" s="10" t="s">
        <v>269</v>
      </c>
      <c r="F64" s="6">
        <v>26620</v>
      </c>
      <c r="G64" s="5" t="s">
        <v>179</v>
      </c>
      <c r="H64" s="1">
        <v>-30</v>
      </c>
    </row>
    <row r="65" spans="1:8">
      <c r="A65" s="5">
        <v>64</v>
      </c>
      <c r="B65" s="5" t="s">
        <v>259</v>
      </c>
      <c r="C65" s="5" t="s">
        <v>268</v>
      </c>
      <c r="D65" s="5">
        <v>115971</v>
      </c>
      <c r="E65" s="10" t="s">
        <v>270</v>
      </c>
      <c r="F65" s="5">
        <v>7369</v>
      </c>
      <c r="G65" s="5" t="s">
        <v>176</v>
      </c>
      <c r="H65" s="1">
        <v>-30</v>
      </c>
    </row>
    <row r="66" spans="1:8">
      <c r="A66" s="5">
        <v>65</v>
      </c>
      <c r="B66" s="5" t="s">
        <v>259</v>
      </c>
      <c r="C66" s="5" t="s">
        <v>271</v>
      </c>
      <c r="D66" s="5">
        <v>114069</v>
      </c>
      <c r="E66" s="10" t="s">
        <v>272</v>
      </c>
      <c r="F66" s="5">
        <v>7707</v>
      </c>
      <c r="G66" s="5" t="s">
        <v>179</v>
      </c>
      <c r="H66" s="12">
        <v>100</v>
      </c>
    </row>
    <row r="67" spans="1:8">
      <c r="A67" s="5">
        <v>66</v>
      </c>
      <c r="B67" s="5" t="s">
        <v>259</v>
      </c>
      <c r="C67" s="5" t="s">
        <v>271</v>
      </c>
      <c r="D67" s="5">
        <v>114069</v>
      </c>
      <c r="E67" s="10" t="s">
        <v>273</v>
      </c>
      <c r="F67" s="5">
        <v>13000</v>
      </c>
      <c r="G67" s="5" t="s">
        <v>176</v>
      </c>
      <c r="H67" s="12">
        <v>100</v>
      </c>
    </row>
    <row r="68" spans="1:8">
      <c r="A68" s="5">
        <v>67</v>
      </c>
      <c r="B68" s="5" t="s">
        <v>259</v>
      </c>
      <c r="C68" s="5" t="s">
        <v>274</v>
      </c>
      <c r="D68" s="5">
        <v>118758</v>
      </c>
      <c r="E68" s="10" t="s">
        <v>275</v>
      </c>
      <c r="F68" s="5">
        <v>14388</v>
      </c>
      <c r="G68" s="5" t="s">
        <v>179</v>
      </c>
      <c r="H68" s="1">
        <v>-30</v>
      </c>
    </row>
    <row r="69" spans="1:8">
      <c r="A69" s="5">
        <v>68</v>
      </c>
      <c r="B69" s="5" t="s">
        <v>259</v>
      </c>
      <c r="C69" s="5" t="s">
        <v>259</v>
      </c>
      <c r="D69" s="5">
        <v>118758</v>
      </c>
      <c r="E69" s="10" t="s">
        <v>276</v>
      </c>
      <c r="F69" s="11">
        <v>16204</v>
      </c>
      <c r="G69" s="11" t="s">
        <v>176</v>
      </c>
      <c r="H69" s="1">
        <v>-30</v>
      </c>
    </row>
    <row r="70" ht="22.5" spans="1:8">
      <c r="A70" s="5">
        <v>69</v>
      </c>
      <c r="B70" s="5" t="s">
        <v>259</v>
      </c>
      <c r="C70" s="5" t="s">
        <v>277</v>
      </c>
      <c r="D70" s="5">
        <v>733</v>
      </c>
      <c r="E70" s="10" t="s">
        <v>278</v>
      </c>
      <c r="F70" s="5">
        <v>11004</v>
      </c>
      <c r="G70" s="5" t="s">
        <v>179</v>
      </c>
      <c r="H70" s="1">
        <v>-30</v>
      </c>
    </row>
    <row r="71" ht="22.5" spans="1:8">
      <c r="A71" s="5">
        <v>70</v>
      </c>
      <c r="B71" s="5" t="s">
        <v>259</v>
      </c>
      <c r="C71" s="5" t="s">
        <v>279</v>
      </c>
      <c r="D71" s="5">
        <v>573</v>
      </c>
      <c r="E71" s="10" t="s">
        <v>280</v>
      </c>
      <c r="F71" s="5">
        <v>5501</v>
      </c>
      <c r="G71" s="5" t="s">
        <v>179</v>
      </c>
      <c r="H71" s="1">
        <v>-30</v>
      </c>
    </row>
    <row r="72" ht="22.5" spans="1:8">
      <c r="A72" s="5">
        <v>71</v>
      </c>
      <c r="B72" s="5" t="s">
        <v>259</v>
      </c>
      <c r="C72" s="5" t="s">
        <v>279</v>
      </c>
      <c r="D72" s="5">
        <v>573</v>
      </c>
      <c r="E72" s="10" t="s">
        <v>281</v>
      </c>
      <c r="F72" s="5">
        <v>16191</v>
      </c>
      <c r="G72" s="5" t="s">
        <v>176</v>
      </c>
      <c r="H72" s="1">
        <v>-30</v>
      </c>
    </row>
    <row r="73" spans="1:8">
      <c r="A73" s="5">
        <v>72</v>
      </c>
      <c r="B73" s="5" t="s">
        <v>259</v>
      </c>
      <c r="C73" s="5" t="s">
        <v>282</v>
      </c>
      <c r="D73" s="5">
        <v>355</v>
      </c>
      <c r="E73" s="10" t="s">
        <v>283</v>
      </c>
      <c r="F73" s="5">
        <v>15726</v>
      </c>
      <c r="G73" s="5" t="s">
        <v>176</v>
      </c>
      <c r="H73" s="1">
        <v>-30</v>
      </c>
    </row>
    <row r="74" spans="1:8">
      <c r="A74" s="5">
        <v>73</v>
      </c>
      <c r="B74" s="5" t="s">
        <v>259</v>
      </c>
      <c r="C74" s="5" t="s">
        <v>282</v>
      </c>
      <c r="D74" s="5">
        <v>355</v>
      </c>
      <c r="E74" s="10" t="s">
        <v>284</v>
      </c>
      <c r="F74" s="5">
        <v>14171</v>
      </c>
      <c r="G74" s="5" t="s">
        <v>176</v>
      </c>
      <c r="H74" s="1">
        <v>-30</v>
      </c>
    </row>
    <row r="75" spans="1:8">
      <c r="A75" s="5">
        <v>74</v>
      </c>
      <c r="B75" s="5" t="s">
        <v>259</v>
      </c>
      <c r="C75" s="5" t="s">
        <v>285</v>
      </c>
      <c r="D75" s="5">
        <v>511</v>
      </c>
      <c r="E75" s="10" t="s">
        <v>286</v>
      </c>
      <c r="F75" s="5">
        <v>5527</v>
      </c>
      <c r="G75" s="5" t="s">
        <v>179</v>
      </c>
      <c r="H75" s="1">
        <v>-30</v>
      </c>
    </row>
    <row r="76" spans="1:8">
      <c r="A76" s="5">
        <v>75</v>
      </c>
      <c r="B76" s="5" t="s">
        <v>259</v>
      </c>
      <c r="C76" s="5" t="s">
        <v>285</v>
      </c>
      <c r="D76" s="5">
        <v>511</v>
      </c>
      <c r="E76" s="10" t="s">
        <v>287</v>
      </c>
      <c r="F76" s="5">
        <v>7917</v>
      </c>
      <c r="G76" s="5" t="s">
        <v>176</v>
      </c>
      <c r="H76" s="1">
        <v>-30</v>
      </c>
    </row>
    <row r="77" ht="22.5" spans="1:8">
      <c r="A77" s="5">
        <v>76</v>
      </c>
      <c r="B77" s="5" t="s">
        <v>259</v>
      </c>
      <c r="C77" s="5" t="s">
        <v>288</v>
      </c>
      <c r="D77" s="5">
        <v>598</v>
      </c>
      <c r="E77" s="10" t="s">
        <v>289</v>
      </c>
      <c r="F77" s="5">
        <v>11178</v>
      </c>
      <c r="G77" s="5" t="s">
        <v>179</v>
      </c>
      <c r="H77" s="1">
        <v>-30</v>
      </c>
    </row>
    <row r="78" ht="22.5" spans="1:8">
      <c r="A78" s="5">
        <v>77</v>
      </c>
      <c r="B78" s="5" t="s">
        <v>259</v>
      </c>
      <c r="C78" s="5" t="s">
        <v>288</v>
      </c>
      <c r="D78" s="5">
        <v>598</v>
      </c>
      <c r="E78" s="10" t="s">
        <v>290</v>
      </c>
      <c r="F78" s="5">
        <v>12845</v>
      </c>
      <c r="G78" s="5" t="s">
        <v>176</v>
      </c>
      <c r="H78" s="1">
        <v>-30</v>
      </c>
    </row>
    <row r="79" ht="22.5" spans="1:8">
      <c r="A79" s="5">
        <v>78</v>
      </c>
      <c r="B79" s="5" t="s">
        <v>259</v>
      </c>
      <c r="C79" s="5" t="s">
        <v>291</v>
      </c>
      <c r="D79" s="5">
        <v>723</v>
      </c>
      <c r="E79" s="10" t="s">
        <v>292</v>
      </c>
      <c r="F79" s="5">
        <v>13020</v>
      </c>
      <c r="G79" s="5" t="s">
        <v>179</v>
      </c>
      <c r="H79" s="1">
        <v>-30</v>
      </c>
    </row>
    <row r="80" ht="22.5" spans="1:8">
      <c r="A80" s="5">
        <v>79</v>
      </c>
      <c r="B80" s="5" t="s">
        <v>259</v>
      </c>
      <c r="C80" s="5" t="s">
        <v>291</v>
      </c>
      <c r="D80" s="5">
        <v>723</v>
      </c>
      <c r="E80" s="10" t="s">
        <v>293</v>
      </c>
      <c r="F80" s="5">
        <v>14992</v>
      </c>
      <c r="G80" s="5" t="s">
        <v>176</v>
      </c>
      <c r="H80" s="1">
        <v>-30</v>
      </c>
    </row>
    <row r="81" ht="22.5" spans="1:8">
      <c r="A81" s="5">
        <v>80</v>
      </c>
      <c r="B81" s="5" t="s">
        <v>259</v>
      </c>
      <c r="C81" s="5" t="s">
        <v>294</v>
      </c>
      <c r="D81" s="5">
        <v>712</v>
      </c>
      <c r="E81" s="10" t="s">
        <v>295</v>
      </c>
      <c r="F81" s="5">
        <v>7006</v>
      </c>
      <c r="G81" s="5" t="s">
        <v>179</v>
      </c>
      <c r="H81" s="1">
        <v>-30</v>
      </c>
    </row>
    <row r="82" ht="22.5" spans="1:8">
      <c r="A82" s="5">
        <v>81</v>
      </c>
      <c r="B82" s="5" t="s">
        <v>259</v>
      </c>
      <c r="C82" s="5" t="s">
        <v>294</v>
      </c>
      <c r="D82" s="5">
        <v>712</v>
      </c>
      <c r="E82" s="10" t="s">
        <v>296</v>
      </c>
      <c r="F82" s="5">
        <v>8972</v>
      </c>
      <c r="G82" s="5" t="s">
        <v>176</v>
      </c>
      <c r="H82" s="1">
        <v>-30</v>
      </c>
    </row>
    <row r="83" ht="22.5" spans="1:8">
      <c r="A83" s="5">
        <v>82</v>
      </c>
      <c r="B83" s="5" t="s">
        <v>259</v>
      </c>
      <c r="C83" s="5" t="s">
        <v>294</v>
      </c>
      <c r="D83" s="5">
        <v>712</v>
      </c>
      <c r="E83" s="5" t="s">
        <v>297</v>
      </c>
      <c r="F83" s="5">
        <v>16417</v>
      </c>
      <c r="G83" s="5" t="s">
        <v>176</v>
      </c>
      <c r="H83" s="1">
        <v>-30</v>
      </c>
    </row>
    <row r="84" spans="1:8">
      <c r="A84" s="5">
        <v>83</v>
      </c>
      <c r="B84" s="6" t="s">
        <v>259</v>
      </c>
      <c r="C84" s="6" t="s">
        <v>294</v>
      </c>
      <c r="D84" s="6">
        <v>712</v>
      </c>
      <c r="E84" s="6" t="s">
        <v>298</v>
      </c>
      <c r="F84" s="6">
        <v>27604</v>
      </c>
      <c r="G84" s="5" t="s">
        <v>176</v>
      </c>
      <c r="H84" s="1">
        <v>-30</v>
      </c>
    </row>
    <row r="85" spans="1:8">
      <c r="A85" s="5">
        <v>84</v>
      </c>
      <c r="B85" s="5" t="s">
        <v>259</v>
      </c>
      <c r="C85" s="5" t="s">
        <v>299</v>
      </c>
      <c r="D85" s="5">
        <v>122198</v>
      </c>
      <c r="E85" s="10" t="s">
        <v>300</v>
      </c>
      <c r="F85" s="5">
        <v>15902</v>
      </c>
      <c r="G85" s="5" t="s">
        <v>176</v>
      </c>
      <c r="H85" s="1">
        <v>-30</v>
      </c>
    </row>
    <row r="86" spans="1:8">
      <c r="A86" s="5">
        <v>85</v>
      </c>
      <c r="B86" s="5" t="s">
        <v>259</v>
      </c>
      <c r="C86" s="5" t="s">
        <v>301</v>
      </c>
      <c r="D86" s="5">
        <v>740</v>
      </c>
      <c r="E86" s="10" t="s">
        <v>302</v>
      </c>
      <c r="F86" s="5">
        <v>11382</v>
      </c>
      <c r="G86" s="5" t="s">
        <v>179</v>
      </c>
      <c r="H86" s="1">
        <v>-30</v>
      </c>
    </row>
    <row r="87" spans="1:8">
      <c r="A87" s="5">
        <v>86</v>
      </c>
      <c r="B87" s="5" t="s">
        <v>259</v>
      </c>
      <c r="C87" s="5" t="s">
        <v>301</v>
      </c>
      <c r="D87" s="5">
        <v>740</v>
      </c>
      <c r="E87" s="10" t="s">
        <v>303</v>
      </c>
      <c r="F87" s="5">
        <v>9749</v>
      </c>
      <c r="G87" s="5" t="s">
        <v>176</v>
      </c>
      <c r="H87" s="1">
        <v>-30</v>
      </c>
    </row>
    <row r="88" spans="1:8">
      <c r="A88" s="5">
        <v>87</v>
      </c>
      <c r="B88" s="5" t="s">
        <v>259</v>
      </c>
      <c r="C88" s="5" t="s">
        <v>304</v>
      </c>
      <c r="D88" s="5">
        <v>724</v>
      </c>
      <c r="E88" s="10" t="s">
        <v>305</v>
      </c>
      <c r="F88" s="5">
        <v>10930</v>
      </c>
      <c r="G88" s="5" t="s">
        <v>179</v>
      </c>
      <c r="H88" s="1">
        <v>-30</v>
      </c>
    </row>
    <row r="89" ht="22.5" spans="1:8">
      <c r="A89" s="5">
        <v>88</v>
      </c>
      <c r="B89" s="5" t="s">
        <v>259</v>
      </c>
      <c r="C89" s="5" t="s">
        <v>306</v>
      </c>
      <c r="D89" s="5">
        <v>737</v>
      </c>
      <c r="E89" s="10" t="s">
        <v>307</v>
      </c>
      <c r="F89" s="5">
        <v>11642</v>
      </c>
      <c r="G89" s="5" t="s">
        <v>179</v>
      </c>
      <c r="H89" s="1">
        <v>-30</v>
      </c>
    </row>
    <row r="90" spans="1:8">
      <c r="A90" s="5">
        <v>89</v>
      </c>
      <c r="B90" s="6" t="s">
        <v>259</v>
      </c>
      <c r="C90" s="6" t="s">
        <v>306</v>
      </c>
      <c r="D90" s="6">
        <v>737</v>
      </c>
      <c r="E90" s="6" t="s">
        <v>308</v>
      </c>
      <c r="F90" s="6">
        <v>26602</v>
      </c>
      <c r="G90" s="5" t="s">
        <v>176</v>
      </c>
      <c r="H90" s="1">
        <v>-30</v>
      </c>
    </row>
    <row r="91" spans="1:8">
      <c r="A91" s="5">
        <v>90</v>
      </c>
      <c r="B91" s="6" t="s">
        <v>259</v>
      </c>
      <c r="C91" s="6" t="s">
        <v>306</v>
      </c>
      <c r="D91" s="6">
        <v>737</v>
      </c>
      <c r="E91" s="10" t="s">
        <v>309</v>
      </c>
      <c r="F91" s="5">
        <v>15720</v>
      </c>
      <c r="G91" s="5" t="s">
        <v>176</v>
      </c>
      <c r="H91" s="1">
        <v>-30</v>
      </c>
    </row>
    <row r="92" spans="1:8">
      <c r="A92" s="5">
        <v>91</v>
      </c>
      <c r="B92" s="5" t="s">
        <v>259</v>
      </c>
      <c r="C92" s="5" t="s">
        <v>310</v>
      </c>
      <c r="D92" s="5">
        <v>515</v>
      </c>
      <c r="E92" s="10" t="s">
        <v>311</v>
      </c>
      <c r="F92" s="5">
        <v>12454</v>
      </c>
      <c r="G92" s="5" t="s">
        <v>179</v>
      </c>
      <c r="H92" s="1">
        <v>-30</v>
      </c>
    </row>
    <row r="93" spans="1:8">
      <c r="A93" s="5">
        <v>92</v>
      </c>
      <c r="B93" s="5" t="s">
        <v>259</v>
      </c>
      <c r="C93" s="5" t="s">
        <v>310</v>
      </c>
      <c r="D93" s="5">
        <v>515</v>
      </c>
      <c r="E93" s="10" t="s">
        <v>312</v>
      </c>
      <c r="F93" s="5">
        <v>12669</v>
      </c>
      <c r="G93" s="5" t="s">
        <v>176</v>
      </c>
      <c r="H93" s="1">
        <v>-30</v>
      </c>
    </row>
    <row r="94" ht="22.5" spans="1:8">
      <c r="A94" s="5">
        <v>93</v>
      </c>
      <c r="B94" s="5" t="s">
        <v>259</v>
      </c>
      <c r="C94" s="5" t="s">
        <v>313</v>
      </c>
      <c r="D94" s="5">
        <v>707</v>
      </c>
      <c r="E94" s="10" t="s">
        <v>314</v>
      </c>
      <c r="F94" s="5">
        <v>4311</v>
      </c>
      <c r="G94" s="5" t="s">
        <v>179</v>
      </c>
      <c r="H94" s="1">
        <v>-30</v>
      </c>
    </row>
    <row r="95" ht="22.5" spans="1:8">
      <c r="A95" s="5">
        <v>94</v>
      </c>
      <c r="B95" s="5" t="s">
        <v>259</v>
      </c>
      <c r="C95" s="5" t="s">
        <v>313</v>
      </c>
      <c r="D95" s="5">
        <v>707</v>
      </c>
      <c r="E95" s="10" t="s">
        <v>315</v>
      </c>
      <c r="F95" s="5">
        <v>15329</v>
      </c>
      <c r="G95" s="5" t="s">
        <v>176</v>
      </c>
      <c r="H95" s="1">
        <v>-30</v>
      </c>
    </row>
    <row r="96" ht="22.5" spans="1:8">
      <c r="A96" s="5">
        <v>95</v>
      </c>
      <c r="B96" s="5" t="s">
        <v>259</v>
      </c>
      <c r="C96" s="5" t="s">
        <v>313</v>
      </c>
      <c r="D96" s="5">
        <v>707</v>
      </c>
      <c r="E96" s="10" t="s">
        <v>316</v>
      </c>
      <c r="F96" s="5">
        <v>8233</v>
      </c>
      <c r="G96" s="5" t="s">
        <v>176</v>
      </c>
      <c r="H96" s="1">
        <v>-30</v>
      </c>
    </row>
    <row r="97" spans="1:8">
      <c r="A97" s="5">
        <v>96</v>
      </c>
      <c r="B97" s="5" t="s">
        <v>259</v>
      </c>
      <c r="C97" s="5" t="s">
        <v>317</v>
      </c>
      <c r="D97" s="5">
        <v>743</v>
      </c>
      <c r="E97" s="10" t="s">
        <v>318</v>
      </c>
      <c r="F97" s="5">
        <v>13209</v>
      </c>
      <c r="G97" s="5" t="s">
        <v>176</v>
      </c>
      <c r="H97" s="1">
        <v>-30</v>
      </c>
    </row>
    <row r="98" spans="1:8">
      <c r="A98" s="5">
        <v>97</v>
      </c>
      <c r="B98" s="5" t="s">
        <v>319</v>
      </c>
      <c r="C98" s="5" t="s">
        <v>320</v>
      </c>
      <c r="D98" s="5">
        <v>730</v>
      </c>
      <c r="E98" s="10" t="s">
        <v>321</v>
      </c>
      <c r="F98" s="5">
        <v>4325</v>
      </c>
      <c r="G98" s="5" t="s">
        <v>179</v>
      </c>
      <c r="H98" s="1">
        <v>-30</v>
      </c>
    </row>
    <row r="99" spans="1:8">
      <c r="A99" s="5">
        <v>98</v>
      </c>
      <c r="B99" s="5" t="s">
        <v>319</v>
      </c>
      <c r="C99" s="5" t="s">
        <v>320</v>
      </c>
      <c r="D99" s="5">
        <v>730</v>
      </c>
      <c r="E99" s="10" t="s">
        <v>322</v>
      </c>
      <c r="F99" s="5">
        <v>8338</v>
      </c>
      <c r="G99" s="5" t="s">
        <v>176</v>
      </c>
      <c r="H99" s="1">
        <v>-30</v>
      </c>
    </row>
    <row r="100" spans="1:8">
      <c r="A100" s="5">
        <v>99</v>
      </c>
      <c r="B100" s="5" t="s">
        <v>319</v>
      </c>
      <c r="C100" s="5" t="s">
        <v>320</v>
      </c>
      <c r="D100" s="5">
        <v>730</v>
      </c>
      <c r="E100" s="10" t="s">
        <v>323</v>
      </c>
      <c r="F100" s="5">
        <v>14214</v>
      </c>
      <c r="G100" s="5" t="s">
        <v>176</v>
      </c>
      <c r="H100" s="1">
        <v>-30</v>
      </c>
    </row>
    <row r="101" spans="1:8">
      <c r="A101" s="5">
        <v>100</v>
      </c>
      <c r="B101" s="5" t="s">
        <v>319</v>
      </c>
      <c r="C101" s="5" t="s">
        <v>320</v>
      </c>
      <c r="D101" s="5">
        <v>730</v>
      </c>
      <c r="E101" s="10" t="s">
        <v>324</v>
      </c>
      <c r="F101" s="5">
        <v>15065</v>
      </c>
      <c r="G101" s="5" t="s">
        <v>176</v>
      </c>
      <c r="H101" s="1">
        <v>-30</v>
      </c>
    </row>
    <row r="102" ht="22.5" spans="1:8">
      <c r="A102" s="5">
        <v>101</v>
      </c>
      <c r="B102" s="5" t="s">
        <v>319</v>
      </c>
      <c r="C102" s="5" t="s">
        <v>325</v>
      </c>
      <c r="D102" s="5">
        <v>107658</v>
      </c>
      <c r="E102" s="10" t="s">
        <v>326</v>
      </c>
      <c r="F102" s="5">
        <v>7388</v>
      </c>
      <c r="G102" s="5" t="s">
        <v>179</v>
      </c>
      <c r="H102" s="1">
        <v>-30</v>
      </c>
    </row>
    <row r="103" ht="22.5" spans="1:8">
      <c r="A103" s="5">
        <v>102</v>
      </c>
      <c r="B103" s="5" t="s">
        <v>319</v>
      </c>
      <c r="C103" s="5" t="s">
        <v>325</v>
      </c>
      <c r="D103" s="5">
        <v>107658</v>
      </c>
      <c r="E103" s="10" t="s">
        <v>327</v>
      </c>
      <c r="F103" s="5">
        <v>4562</v>
      </c>
      <c r="G103" s="5" t="s">
        <v>176</v>
      </c>
      <c r="H103" s="1">
        <v>-30</v>
      </c>
    </row>
    <row r="104" ht="22.5" spans="1:8">
      <c r="A104" s="5">
        <v>103</v>
      </c>
      <c r="B104" s="5" t="s">
        <v>319</v>
      </c>
      <c r="C104" s="5" t="s">
        <v>325</v>
      </c>
      <c r="D104" s="5">
        <v>107658</v>
      </c>
      <c r="E104" s="10" t="s">
        <v>328</v>
      </c>
      <c r="F104" s="5">
        <v>14861</v>
      </c>
      <c r="G104" s="5" t="s">
        <v>176</v>
      </c>
      <c r="H104" s="1">
        <v>-30</v>
      </c>
    </row>
    <row r="105" ht="22.5" spans="1:8">
      <c r="A105" s="5">
        <v>104</v>
      </c>
      <c r="B105" s="5" t="s">
        <v>319</v>
      </c>
      <c r="C105" s="5" t="s">
        <v>325</v>
      </c>
      <c r="D105" s="5">
        <v>107658</v>
      </c>
      <c r="E105" s="10" t="s">
        <v>329</v>
      </c>
      <c r="F105" s="5">
        <v>15742</v>
      </c>
      <c r="G105" s="5" t="s">
        <v>176</v>
      </c>
      <c r="H105" s="1">
        <v>-30</v>
      </c>
    </row>
    <row r="106" spans="1:8">
      <c r="A106" s="5">
        <v>105</v>
      </c>
      <c r="B106" s="5" t="s">
        <v>319</v>
      </c>
      <c r="C106" s="5" t="s">
        <v>142</v>
      </c>
      <c r="D106" s="5">
        <v>329</v>
      </c>
      <c r="E106" s="10" t="s">
        <v>330</v>
      </c>
      <c r="F106" s="5">
        <v>9988</v>
      </c>
      <c r="G106" s="5" t="s">
        <v>179</v>
      </c>
      <c r="H106" s="1">
        <v>-30</v>
      </c>
    </row>
    <row r="107" spans="1:8">
      <c r="A107" s="5">
        <v>106</v>
      </c>
      <c r="B107" s="5" t="s">
        <v>319</v>
      </c>
      <c r="C107" s="5" t="s">
        <v>142</v>
      </c>
      <c r="D107" s="5">
        <v>329</v>
      </c>
      <c r="E107" s="10" t="s">
        <v>331</v>
      </c>
      <c r="F107" s="5">
        <v>15741</v>
      </c>
      <c r="G107" s="5" t="s">
        <v>176</v>
      </c>
      <c r="H107" s="1">
        <v>-30</v>
      </c>
    </row>
    <row r="108" spans="1:8">
      <c r="A108" s="5">
        <v>107</v>
      </c>
      <c r="B108" s="5" t="s">
        <v>319</v>
      </c>
      <c r="C108" s="5" t="s">
        <v>142</v>
      </c>
      <c r="D108" s="5">
        <v>329</v>
      </c>
      <c r="E108" s="10" t="s">
        <v>332</v>
      </c>
      <c r="F108" s="5">
        <v>15903</v>
      </c>
      <c r="G108" s="5" t="s">
        <v>176</v>
      </c>
      <c r="H108" s="1">
        <v>-30</v>
      </c>
    </row>
    <row r="109" spans="1:8">
      <c r="A109" s="5">
        <v>108</v>
      </c>
      <c r="B109" s="5" t="s">
        <v>319</v>
      </c>
      <c r="C109" s="5" t="s">
        <v>333</v>
      </c>
      <c r="D109" s="5">
        <v>752</v>
      </c>
      <c r="E109" s="10" t="s">
        <v>334</v>
      </c>
      <c r="F109" s="5">
        <v>15756</v>
      </c>
      <c r="G109" s="5" t="s">
        <v>179</v>
      </c>
      <c r="H109" s="1">
        <v>-30</v>
      </c>
    </row>
    <row r="110" spans="1:8">
      <c r="A110" s="5">
        <v>109</v>
      </c>
      <c r="B110" s="5" t="s">
        <v>319</v>
      </c>
      <c r="C110" s="5" t="s">
        <v>335</v>
      </c>
      <c r="D110" s="5">
        <v>113025</v>
      </c>
      <c r="E110" s="10" t="s">
        <v>336</v>
      </c>
      <c r="F110" s="5">
        <v>12144</v>
      </c>
      <c r="G110" s="5" t="s">
        <v>179</v>
      </c>
      <c r="H110" s="1">
        <v>-30</v>
      </c>
    </row>
    <row r="111" spans="1:8">
      <c r="A111" s="5">
        <v>110</v>
      </c>
      <c r="B111" s="5" t="s">
        <v>319</v>
      </c>
      <c r="C111" s="5" t="s">
        <v>337</v>
      </c>
      <c r="D111" s="5">
        <v>106399</v>
      </c>
      <c r="E111" s="10" t="s">
        <v>338</v>
      </c>
      <c r="F111" s="5">
        <v>6456</v>
      </c>
      <c r="G111" s="5" t="s">
        <v>179</v>
      </c>
      <c r="H111" s="1">
        <v>-30</v>
      </c>
    </row>
    <row r="112" spans="1:8">
      <c r="A112" s="5">
        <v>111</v>
      </c>
      <c r="B112" s="5" t="s">
        <v>319</v>
      </c>
      <c r="C112" s="5" t="s">
        <v>337</v>
      </c>
      <c r="D112" s="5">
        <v>106399</v>
      </c>
      <c r="E112" s="10" t="s">
        <v>339</v>
      </c>
      <c r="F112" s="5">
        <v>15850</v>
      </c>
      <c r="G112" s="5" t="s">
        <v>176</v>
      </c>
      <c r="H112" s="1">
        <v>-30</v>
      </c>
    </row>
    <row r="113" spans="1:8">
      <c r="A113" s="5">
        <v>112</v>
      </c>
      <c r="B113" s="5" t="s">
        <v>319</v>
      </c>
      <c r="C113" s="5" t="s">
        <v>337</v>
      </c>
      <c r="D113" s="5">
        <v>106399</v>
      </c>
      <c r="E113" s="10" t="s">
        <v>340</v>
      </c>
      <c r="F113" s="5">
        <v>14493</v>
      </c>
      <c r="G113" s="5" t="s">
        <v>176</v>
      </c>
      <c r="H113" s="1">
        <v>-30</v>
      </c>
    </row>
    <row r="114" spans="1:8">
      <c r="A114" s="5">
        <v>113</v>
      </c>
      <c r="B114" s="5" t="s">
        <v>319</v>
      </c>
      <c r="C114" s="5" t="s">
        <v>341</v>
      </c>
      <c r="D114" s="5">
        <v>113008</v>
      </c>
      <c r="E114" s="10" t="s">
        <v>342</v>
      </c>
      <c r="F114" s="5">
        <v>11425</v>
      </c>
      <c r="G114" s="5" t="s">
        <v>179</v>
      </c>
      <c r="H114" s="1">
        <v>-30</v>
      </c>
    </row>
    <row r="115" ht="22.5" spans="1:8">
      <c r="A115" s="5">
        <v>114</v>
      </c>
      <c r="B115" s="5" t="s">
        <v>319</v>
      </c>
      <c r="C115" s="5" t="s">
        <v>341</v>
      </c>
      <c r="D115" s="5">
        <v>113008</v>
      </c>
      <c r="E115" s="10" t="s">
        <v>343</v>
      </c>
      <c r="F115" s="5">
        <v>15849</v>
      </c>
      <c r="G115" s="5" t="s">
        <v>176</v>
      </c>
      <c r="H115" s="1">
        <v>-30</v>
      </c>
    </row>
    <row r="116" ht="22.5" spans="1:8">
      <c r="A116" s="5">
        <v>115</v>
      </c>
      <c r="B116" s="5" t="s">
        <v>319</v>
      </c>
      <c r="C116" s="5" t="s">
        <v>344</v>
      </c>
      <c r="D116" s="5">
        <v>747</v>
      </c>
      <c r="E116" s="10" t="s">
        <v>345</v>
      </c>
      <c r="F116" s="5">
        <v>10907</v>
      </c>
      <c r="G116" s="5" t="s">
        <v>179</v>
      </c>
      <c r="H116" s="12">
        <v>100</v>
      </c>
    </row>
    <row r="117" ht="22.5" spans="1:8">
      <c r="A117" s="5">
        <v>116</v>
      </c>
      <c r="B117" s="5" t="s">
        <v>319</v>
      </c>
      <c r="C117" s="5" t="s">
        <v>344</v>
      </c>
      <c r="D117" s="5">
        <v>747</v>
      </c>
      <c r="E117" s="10" t="s">
        <v>346</v>
      </c>
      <c r="F117" s="5">
        <v>11964</v>
      </c>
      <c r="G117" s="5" t="s">
        <v>176</v>
      </c>
      <c r="H117" s="12">
        <v>100</v>
      </c>
    </row>
    <row r="118" spans="1:8">
      <c r="A118" s="5">
        <v>117</v>
      </c>
      <c r="B118" s="5" t="s">
        <v>319</v>
      </c>
      <c r="C118" s="5" t="s">
        <v>347</v>
      </c>
      <c r="D118" s="5">
        <v>118951</v>
      </c>
      <c r="E118" s="10" t="s">
        <v>348</v>
      </c>
      <c r="F118" s="5">
        <v>12932</v>
      </c>
      <c r="G118" s="5" t="s">
        <v>176</v>
      </c>
      <c r="H118" s="1">
        <v>-30</v>
      </c>
    </row>
    <row r="119" spans="1:8">
      <c r="A119" s="5">
        <v>118</v>
      </c>
      <c r="B119" s="5" t="s">
        <v>319</v>
      </c>
      <c r="C119" s="5" t="s">
        <v>349</v>
      </c>
      <c r="D119" s="5">
        <v>128640</v>
      </c>
      <c r="E119" s="10" t="s">
        <v>350</v>
      </c>
      <c r="F119" s="5">
        <v>15535</v>
      </c>
      <c r="G119" s="5" t="s">
        <v>179</v>
      </c>
      <c r="H119" s="1">
        <v>-30</v>
      </c>
    </row>
    <row r="120" spans="1:8">
      <c r="A120" s="5">
        <v>119</v>
      </c>
      <c r="B120" s="5" t="s">
        <v>319</v>
      </c>
      <c r="C120" s="5" t="s">
        <v>349</v>
      </c>
      <c r="D120" s="5">
        <v>128640</v>
      </c>
      <c r="E120" s="11" t="s">
        <v>351</v>
      </c>
      <c r="F120" s="11">
        <v>16203</v>
      </c>
      <c r="G120" s="11" t="s">
        <v>176</v>
      </c>
      <c r="H120" s="1">
        <v>-30</v>
      </c>
    </row>
    <row r="121" ht="22.5" spans="1:8">
      <c r="A121" s="5">
        <v>120</v>
      </c>
      <c r="B121" s="5" t="s">
        <v>319</v>
      </c>
      <c r="C121" s="5" t="s">
        <v>352</v>
      </c>
      <c r="D121" s="5">
        <v>114286</v>
      </c>
      <c r="E121" s="11" t="s">
        <v>353</v>
      </c>
      <c r="F121" s="11">
        <v>16266</v>
      </c>
      <c r="G121" s="5" t="s">
        <v>179</v>
      </c>
      <c r="H121" s="1">
        <v>-30</v>
      </c>
    </row>
    <row r="122" ht="22.5" spans="1:8">
      <c r="A122" s="5">
        <v>121</v>
      </c>
      <c r="B122" s="5" t="s">
        <v>319</v>
      </c>
      <c r="C122" s="5" t="s">
        <v>352</v>
      </c>
      <c r="D122" s="5">
        <v>114286</v>
      </c>
      <c r="E122" s="10" t="s">
        <v>354</v>
      </c>
      <c r="F122" s="5">
        <v>13698</v>
      </c>
      <c r="G122" s="5" t="s">
        <v>176</v>
      </c>
      <c r="H122" s="1">
        <v>-30</v>
      </c>
    </row>
    <row r="123" spans="1:8">
      <c r="A123" s="5">
        <v>122</v>
      </c>
      <c r="B123" s="5" t="s">
        <v>319</v>
      </c>
      <c r="C123" s="5" t="s">
        <v>355</v>
      </c>
      <c r="D123" s="5">
        <v>106569</v>
      </c>
      <c r="E123" s="10" t="s">
        <v>356</v>
      </c>
      <c r="F123" s="5">
        <v>12451</v>
      </c>
      <c r="G123" s="5" t="s">
        <v>179</v>
      </c>
      <c r="H123" s="1">
        <v>-30</v>
      </c>
    </row>
    <row r="124" spans="1:8">
      <c r="A124" s="5">
        <v>123</v>
      </c>
      <c r="B124" s="5" t="s">
        <v>319</v>
      </c>
      <c r="C124" s="5" t="s">
        <v>355</v>
      </c>
      <c r="D124" s="5">
        <v>106569</v>
      </c>
      <c r="E124" s="10" t="s">
        <v>357</v>
      </c>
      <c r="F124" s="5">
        <v>15755</v>
      </c>
      <c r="G124" s="5" t="s">
        <v>176</v>
      </c>
      <c r="H124" s="1">
        <v>-30</v>
      </c>
    </row>
    <row r="125" spans="1:8">
      <c r="A125" s="5">
        <v>124</v>
      </c>
      <c r="B125" s="5" t="s">
        <v>319</v>
      </c>
      <c r="C125" s="5" t="s">
        <v>358</v>
      </c>
      <c r="D125" s="5">
        <v>570</v>
      </c>
      <c r="E125" s="5" t="s">
        <v>359</v>
      </c>
      <c r="F125" s="5">
        <v>13304</v>
      </c>
      <c r="G125" s="5" t="s">
        <v>179</v>
      </c>
      <c r="H125" s="1">
        <v>-30</v>
      </c>
    </row>
    <row r="126" spans="1:8">
      <c r="A126" s="5">
        <v>125</v>
      </c>
      <c r="B126" s="5" t="s">
        <v>319</v>
      </c>
      <c r="C126" s="5" t="s">
        <v>360</v>
      </c>
      <c r="D126" s="5">
        <v>104429</v>
      </c>
      <c r="E126" s="5" t="s">
        <v>361</v>
      </c>
      <c r="F126" s="5">
        <v>14399</v>
      </c>
      <c r="G126" s="5" t="s">
        <v>179</v>
      </c>
      <c r="H126" s="1">
        <v>-30</v>
      </c>
    </row>
    <row r="127" spans="1:8">
      <c r="A127" s="5">
        <v>126</v>
      </c>
      <c r="B127" s="5" t="s">
        <v>319</v>
      </c>
      <c r="C127" s="5" t="s">
        <v>362</v>
      </c>
      <c r="D127" s="5">
        <v>138202</v>
      </c>
      <c r="E127" s="5" t="s">
        <v>363</v>
      </c>
      <c r="F127" s="5">
        <v>12216</v>
      </c>
      <c r="G127" s="5" t="s">
        <v>179</v>
      </c>
      <c r="H127" s="12">
        <v>100</v>
      </c>
    </row>
    <row r="128" spans="1:8">
      <c r="A128" s="5">
        <v>127</v>
      </c>
      <c r="B128" s="5" t="s">
        <v>319</v>
      </c>
      <c r="C128" s="5" t="s">
        <v>362</v>
      </c>
      <c r="D128" s="5">
        <v>138202</v>
      </c>
      <c r="E128" s="5" t="s">
        <v>364</v>
      </c>
      <c r="F128" s="5">
        <v>15845</v>
      </c>
      <c r="G128" s="5" t="s">
        <v>176</v>
      </c>
      <c r="H128" s="12">
        <v>100</v>
      </c>
    </row>
    <row r="129" spans="1:8">
      <c r="A129" s="5">
        <v>128</v>
      </c>
      <c r="B129" s="5" t="s">
        <v>319</v>
      </c>
      <c r="C129" s="5" t="s">
        <v>362</v>
      </c>
      <c r="D129" s="5">
        <v>138202</v>
      </c>
      <c r="E129" s="5" t="s">
        <v>365</v>
      </c>
      <c r="F129" s="5">
        <v>15847</v>
      </c>
      <c r="G129" s="5" t="s">
        <v>176</v>
      </c>
      <c r="H129" s="12">
        <v>100</v>
      </c>
    </row>
    <row r="130" spans="1:8">
      <c r="A130" s="5">
        <v>129</v>
      </c>
      <c r="B130" s="5" t="s">
        <v>366</v>
      </c>
      <c r="C130" s="5" t="s">
        <v>367</v>
      </c>
      <c r="D130" s="5">
        <v>111400</v>
      </c>
      <c r="E130" s="5" t="s">
        <v>368</v>
      </c>
      <c r="F130" s="5">
        <v>4310</v>
      </c>
      <c r="G130" s="5" t="s">
        <v>179</v>
      </c>
      <c r="H130" s="1">
        <v>-30</v>
      </c>
    </row>
    <row r="131" spans="1:8">
      <c r="A131" s="5">
        <v>130</v>
      </c>
      <c r="B131" s="5" t="s">
        <v>366</v>
      </c>
      <c r="C131" s="5" t="s">
        <v>367</v>
      </c>
      <c r="D131" s="5">
        <v>111400</v>
      </c>
      <c r="E131" s="5" t="s">
        <v>369</v>
      </c>
      <c r="F131" s="5">
        <v>7645</v>
      </c>
      <c r="G131" s="5" t="s">
        <v>176</v>
      </c>
      <c r="H131" s="1">
        <v>-30</v>
      </c>
    </row>
    <row r="132" spans="1:8">
      <c r="A132" s="5">
        <v>131</v>
      </c>
      <c r="B132" s="5" t="s">
        <v>366</v>
      </c>
      <c r="C132" s="5" t="s">
        <v>367</v>
      </c>
      <c r="D132" s="5">
        <v>111400</v>
      </c>
      <c r="E132" s="5" t="s">
        <v>370</v>
      </c>
      <c r="F132" s="5">
        <v>11483</v>
      </c>
      <c r="G132" s="5" t="s">
        <v>176</v>
      </c>
      <c r="H132" s="1">
        <v>-30</v>
      </c>
    </row>
    <row r="133" spans="1:8">
      <c r="A133" s="5">
        <v>132</v>
      </c>
      <c r="B133" s="5" t="s">
        <v>366</v>
      </c>
      <c r="C133" s="5" t="s">
        <v>371</v>
      </c>
      <c r="D133" s="5">
        <v>122686</v>
      </c>
      <c r="E133" s="5" t="s">
        <v>372</v>
      </c>
      <c r="F133" s="5">
        <v>6537</v>
      </c>
      <c r="G133" s="5" t="s">
        <v>179</v>
      </c>
      <c r="H133" s="1">
        <v>-30</v>
      </c>
    </row>
    <row r="134" spans="1:8">
      <c r="A134" s="5">
        <v>133</v>
      </c>
      <c r="B134" s="5" t="s">
        <v>366</v>
      </c>
      <c r="C134" s="5" t="s">
        <v>371</v>
      </c>
      <c r="D134" s="5">
        <v>122686</v>
      </c>
      <c r="E134" s="5" t="s">
        <v>373</v>
      </c>
      <c r="F134" s="5">
        <v>16161</v>
      </c>
      <c r="G134" s="5" t="s">
        <v>176</v>
      </c>
      <c r="H134" s="1">
        <v>-30</v>
      </c>
    </row>
    <row r="135" ht="22.5" spans="1:8">
      <c r="A135" s="5">
        <v>134</v>
      </c>
      <c r="B135" s="5" t="s">
        <v>366</v>
      </c>
      <c r="C135" s="5" t="s">
        <v>374</v>
      </c>
      <c r="D135" s="5">
        <v>732</v>
      </c>
      <c r="E135" s="5" t="s">
        <v>375</v>
      </c>
      <c r="F135" s="5">
        <v>11481</v>
      </c>
      <c r="G135" s="5" t="s">
        <v>179</v>
      </c>
      <c r="H135" s="1">
        <v>-30</v>
      </c>
    </row>
    <row r="136" ht="22.5" spans="1:8">
      <c r="A136" s="5">
        <v>135</v>
      </c>
      <c r="B136" s="5" t="s">
        <v>366</v>
      </c>
      <c r="C136" s="5" t="s">
        <v>374</v>
      </c>
      <c r="D136" s="5">
        <v>732</v>
      </c>
      <c r="E136" s="5" t="s">
        <v>376</v>
      </c>
      <c r="F136" s="5">
        <v>9138</v>
      </c>
      <c r="G136" s="5" t="s">
        <v>176</v>
      </c>
      <c r="H136" s="1">
        <v>-30</v>
      </c>
    </row>
    <row r="137" ht="22.5" spans="1:8">
      <c r="A137" s="5">
        <v>136</v>
      </c>
      <c r="B137" s="5" t="s">
        <v>366</v>
      </c>
      <c r="C137" s="5" t="s">
        <v>377</v>
      </c>
      <c r="D137" s="5">
        <v>721</v>
      </c>
      <c r="E137" s="5" t="s">
        <v>378</v>
      </c>
      <c r="F137" s="5">
        <v>11619</v>
      </c>
      <c r="G137" s="5" t="s">
        <v>179</v>
      </c>
      <c r="H137" s="1">
        <v>-30</v>
      </c>
    </row>
    <row r="138" ht="22.5" spans="1:8">
      <c r="A138" s="5">
        <v>137</v>
      </c>
      <c r="B138" s="5" t="s">
        <v>366</v>
      </c>
      <c r="C138" s="5" t="s">
        <v>377</v>
      </c>
      <c r="D138" s="5">
        <v>721</v>
      </c>
      <c r="E138" s="5" t="s">
        <v>379</v>
      </c>
      <c r="F138" s="5">
        <v>12934</v>
      </c>
      <c r="G138" s="5" t="s">
        <v>176</v>
      </c>
      <c r="H138" s="1">
        <v>-30</v>
      </c>
    </row>
    <row r="139" ht="22.5" spans="1:8">
      <c r="A139" s="5">
        <v>138</v>
      </c>
      <c r="B139" s="5" t="s">
        <v>366</v>
      </c>
      <c r="C139" s="5" t="s">
        <v>380</v>
      </c>
      <c r="D139" s="5">
        <v>102564</v>
      </c>
      <c r="E139" s="5" t="s">
        <v>381</v>
      </c>
      <c r="F139" s="5">
        <v>4450</v>
      </c>
      <c r="G139" s="5" t="s">
        <v>179</v>
      </c>
      <c r="H139" s="1">
        <v>-30</v>
      </c>
    </row>
    <row r="140" ht="22.5" spans="1:8">
      <c r="A140" s="5">
        <v>139</v>
      </c>
      <c r="B140" s="5" t="s">
        <v>366</v>
      </c>
      <c r="C140" s="5" t="s">
        <v>380</v>
      </c>
      <c r="D140" s="5">
        <v>102564</v>
      </c>
      <c r="E140" s="5" t="s">
        <v>382</v>
      </c>
      <c r="F140" s="5">
        <v>11363</v>
      </c>
      <c r="G140" s="5" t="s">
        <v>176</v>
      </c>
      <c r="H140" s="1">
        <v>-30</v>
      </c>
    </row>
    <row r="141" ht="22.5" spans="1:8">
      <c r="A141" s="5">
        <v>140</v>
      </c>
      <c r="B141" s="5" t="s">
        <v>366</v>
      </c>
      <c r="C141" s="5" t="s">
        <v>380</v>
      </c>
      <c r="D141" s="5">
        <v>102564</v>
      </c>
      <c r="E141" s="5" t="s">
        <v>383</v>
      </c>
      <c r="F141" s="5">
        <v>16416</v>
      </c>
      <c r="G141" s="5" t="s">
        <v>176</v>
      </c>
      <c r="H141" s="1">
        <v>-30</v>
      </c>
    </row>
    <row r="142" ht="22.5" spans="1:8">
      <c r="A142" s="5">
        <v>141</v>
      </c>
      <c r="B142" s="5" t="s">
        <v>366</v>
      </c>
      <c r="C142" s="5" t="s">
        <v>384</v>
      </c>
      <c r="D142" s="5">
        <v>351</v>
      </c>
      <c r="E142" s="5" t="s">
        <v>385</v>
      </c>
      <c r="F142" s="5">
        <v>8594</v>
      </c>
      <c r="G142" s="5" t="s">
        <v>179</v>
      </c>
      <c r="H142" s="1">
        <v>-30</v>
      </c>
    </row>
    <row r="143" ht="22.5" spans="1:8">
      <c r="A143" s="5">
        <v>142</v>
      </c>
      <c r="B143" s="5" t="s">
        <v>366</v>
      </c>
      <c r="C143" s="5" t="s">
        <v>384</v>
      </c>
      <c r="D143" s="5">
        <v>351</v>
      </c>
      <c r="E143" s="5" t="s">
        <v>386</v>
      </c>
      <c r="F143" s="5">
        <v>15405</v>
      </c>
      <c r="G143" s="5" t="s">
        <v>176</v>
      </c>
      <c r="H143" s="1">
        <v>-30</v>
      </c>
    </row>
    <row r="144" ht="22.5" spans="1:8">
      <c r="A144" s="5">
        <v>143</v>
      </c>
      <c r="B144" s="5" t="s">
        <v>366</v>
      </c>
      <c r="C144" s="5" t="s">
        <v>387</v>
      </c>
      <c r="D144" s="5">
        <v>738</v>
      </c>
      <c r="E144" s="5" t="s">
        <v>388</v>
      </c>
      <c r="F144" s="5">
        <v>5698</v>
      </c>
      <c r="G144" s="5" t="s">
        <v>179</v>
      </c>
      <c r="H144" s="12">
        <v>100</v>
      </c>
    </row>
    <row r="145" ht="22.5" spans="1:8">
      <c r="A145" s="5">
        <v>144</v>
      </c>
      <c r="B145" s="5" t="s">
        <v>366</v>
      </c>
      <c r="C145" s="5" t="s">
        <v>387</v>
      </c>
      <c r="D145" s="5">
        <v>738</v>
      </c>
      <c r="E145" s="5" t="s">
        <v>389</v>
      </c>
      <c r="F145" s="5">
        <v>6121</v>
      </c>
      <c r="G145" s="5" t="s">
        <v>176</v>
      </c>
      <c r="H145" s="12">
        <v>100</v>
      </c>
    </row>
    <row r="146" ht="22.5" spans="1:8">
      <c r="A146" s="5">
        <v>145</v>
      </c>
      <c r="B146" s="5" t="s">
        <v>366</v>
      </c>
      <c r="C146" s="5" t="s">
        <v>387</v>
      </c>
      <c r="D146" s="5">
        <v>738</v>
      </c>
      <c r="E146" s="5" t="s">
        <v>390</v>
      </c>
      <c r="F146" s="5">
        <v>9527</v>
      </c>
      <c r="G146" s="5" t="s">
        <v>176</v>
      </c>
      <c r="H146" s="12">
        <v>100</v>
      </c>
    </row>
    <row r="147" ht="22.5" spans="1:8">
      <c r="A147" s="5">
        <v>146</v>
      </c>
      <c r="B147" s="5" t="s">
        <v>366</v>
      </c>
      <c r="C147" s="5" t="s">
        <v>391</v>
      </c>
      <c r="D147" s="5">
        <v>704</v>
      </c>
      <c r="E147" s="5" t="s">
        <v>392</v>
      </c>
      <c r="F147" s="5">
        <v>6385</v>
      </c>
      <c r="G147" s="5" t="s">
        <v>179</v>
      </c>
      <c r="H147" s="1">
        <v>-30</v>
      </c>
    </row>
    <row r="148" ht="22.5" spans="1:8">
      <c r="A148" s="5">
        <v>147</v>
      </c>
      <c r="B148" s="5" t="s">
        <v>366</v>
      </c>
      <c r="C148" s="5" t="s">
        <v>391</v>
      </c>
      <c r="D148" s="5">
        <v>704</v>
      </c>
      <c r="E148" s="5" t="s">
        <v>393</v>
      </c>
      <c r="F148" s="5">
        <v>6505</v>
      </c>
      <c r="G148" s="5" t="s">
        <v>176</v>
      </c>
      <c r="H148" s="1">
        <v>-30</v>
      </c>
    </row>
    <row r="149" ht="22.5" spans="1:8">
      <c r="A149" s="5">
        <v>148</v>
      </c>
      <c r="B149" s="5" t="s">
        <v>366</v>
      </c>
      <c r="C149" s="5" t="s">
        <v>394</v>
      </c>
      <c r="D149" s="5">
        <v>110378</v>
      </c>
      <c r="E149" s="5" t="s">
        <v>395</v>
      </c>
      <c r="F149" s="5">
        <v>5521</v>
      </c>
      <c r="G149" s="5" t="s">
        <v>179</v>
      </c>
      <c r="H149" s="1">
        <v>-30</v>
      </c>
    </row>
    <row r="150" ht="22.5" spans="1:8">
      <c r="A150" s="5">
        <v>149</v>
      </c>
      <c r="B150" s="5" t="s">
        <v>366</v>
      </c>
      <c r="C150" s="5" t="s">
        <v>394</v>
      </c>
      <c r="D150" s="5">
        <v>110378</v>
      </c>
      <c r="E150" s="5" t="s">
        <v>396</v>
      </c>
      <c r="F150" s="5">
        <v>10953</v>
      </c>
      <c r="G150" s="5" t="s">
        <v>176</v>
      </c>
      <c r="H150" s="1">
        <v>-30</v>
      </c>
    </row>
    <row r="151" spans="1:8">
      <c r="A151" s="5">
        <v>150</v>
      </c>
      <c r="B151" s="5" t="s">
        <v>366</v>
      </c>
      <c r="C151" s="5" t="s">
        <v>397</v>
      </c>
      <c r="D151" s="5">
        <v>539</v>
      </c>
      <c r="E151" s="5" t="s">
        <v>398</v>
      </c>
      <c r="F151" s="5">
        <v>9320</v>
      </c>
      <c r="G151" s="5" t="s">
        <v>179</v>
      </c>
      <c r="H151" s="1">
        <v>-30</v>
      </c>
    </row>
    <row r="152" spans="1:8">
      <c r="A152" s="5">
        <v>151</v>
      </c>
      <c r="B152" s="5" t="s">
        <v>366</v>
      </c>
      <c r="C152" s="5" t="s">
        <v>397</v>
      </c>
      <c r="D152" s="5">
        <v>539</v>
      </c>
      <c r="E152" s="5" t="s">
        <v>399</v>
      </c>
      <c r="F152" s="5">
        <v>14840</v>
      </c>
      <c r="G152" s="5" t="s">
        <v>176</v>
      </c>
      <c r="H152" s="1">
        <v>-30</v>
      </c>
    </row>
    <row r="153" ht="22.5" spans="1:8">
      <c r="A153" s="5">
        <v>152</v>
      </c>
      <c r="B153" s="5" t="s">
        <v>366</v>
      </c>
      <c r="C153" s="5" t="s">
        <v>400</v>
      </c>
      <c r="D153" s="5">
        <v>123007</v>
      </c>
      <c r="E153" s="5" t="s">
        <v>401</v>
      </c>
      <c r="F153" s="5">
        <v>4028</v>
      </c>
      <c r="G153" s="5" t="s">
        <v>179</v>
      </c>
      <c r="H153" s="1">
        <v>-30</v>
      </c>
    </row>
    <row r="154" ht="22.5" spans="1:8">
      <c r="A154" s="5">
        <v>153</v>
      </c>
      <c r="B154" s="5" t="s">
        <v>366</v>
      </c>
      <c r="C154" s="5" t="s">
        <v>400</v>
      </c>
      <c r="D154" s="5">
        <v>123007</v>
      </c>
      <c r="E154" s="5" t="s">
        <v>402</v>
      </c>
      <c r="F154" s="5">
        <v>15665</v>
      </c>
      <c r="G154" s="5" t="s">
        <v>176</v>
      </c>
      <c r="H154" s="1">
        <v>-30</v>
      </c>
    </row>
    <row r="155" spans="1:8">
      <c r="A155" s="5">
        <v>154</v>
      </c>
      <c r="B155" s="5" t="s">
        <v>366</v>
      </c>
      <c r="C155" s="5" t="s">
        <v>403</v>
      </c>
      <c r="D155" s="5">
        <v>717</v>
      </c>
      <c r="E155" s="5" t="s">
        <v>404</v>
      </c>
      <c r="F155" s="5">
        <v>6752</v>
      </c>
      <c r="G155" s="5" t="s">
        <v>179</v>
      </c>
      <c r="H155" s="1">
        <v>-30</v>
      </c>
    </row>
    <row r="156" spans="1:8">
      <c r="A156" s="5">
        <v>155</v>
      </c>
      <c r="B156" s="5" t="s">
        <v>366</v>
      </c>
      <c r="C156" s="5" t="s">
        <v>403</v>
      </c>
      <c r="D156" s="5">
        <v>717</v>
      </c>
      <c r="E156" s="5" t="s">
        <v>405</v>
      </c>
      <c r="F156" s="5">
        <v>11627</v>
      </c>
      <c r="G156" s="5" t="s">
        <v>176</v>
      </c>
      <c r="H156" s="1">
        <v>-30</v>
      </c>
    </row>
    <row r="157" ht="22.5" spans="1:8">
      <c r="A157" s="5">
        <v>156</v>
      </c>
      <c r="B157" s="5" t="s">
        <v>366</v>
      </c>
      <c r="C157" s="5" t="s">
        <v>406</v>
      </c>
      <c r="D157" s="5">
        <v>716</v>
      </c>
      <c r="E157" s="5" t="s">
        <v>407</v>
      </c>
      <c r="F157" s="5">
        <v>14338</v>
      </c>
      <c r="G157" s="5" t="s">
        <v>179</v>
      </c>
      <c r="H157" s="1">
        <v>-30</v>
      </c>
    </row>
    <row r="158" ht="22.5" spans="1:8">
      <c r="A158" s="5">
        <v>157</v>
      </c>
      <c r="B158" s="5" t="s">
        <v>366</v>
      </c>
      <c r="C158" s="5" t="s">
        <v>406</v>
      </c>
      <c r="D158" s="5">
        <v>716</v>
      </c>
      <c r="E158" s="5" t="s">
        <v>408</v>
      </c>
      <c r="F158" s="5">
        <v>15224</v>
      </c>
      <c r="G158" s="5" t="s">
        <v>176</v>
      </c>
      <c r="H158" s="1">
        <v>-30</v>
      </c>
    </row>
    <row r="159" ht="22.5" spans="1:8">
      <c r="A159" s="5">
        <v>158</v>
      </c>
      <c r="B159" s="5" t="s">
        <v>366</v>
      </c>
      <c r="C159" s="5" t="s">
        <v>409</v>
      </c>
      <c r="D159" s="5">
        <v>594</v>
      </c>
      <c r="E159" s="5" t="s">
        <v>410</v>
      </c>
      <c r="F159" s="5">
        <v>6148</v>
      </c>
      <c r="G159" s="5" t="s">
        <v>179</v>
      </c>
      <c r="H159" s="1">
        <v>-30</v>
      </c>
    </row>
    <row r="160" ht="22.5" spans="1:8">
      <c r="A160" s="5">
        <v>159</v>
      </c>
      <c r="B160" s="5" t="s">
        <v>366</v>
      </c>
      <c r="C160" s="5" t="s">
        <v>409</v>
      </c>
      <c r="D160" s="5">
        <v>594</v>
      </c>
      <c r="E160" s="5" t="s">
        <v>411</v>
      </c>
      <c r="F160" s="5">
        <v>6232</v>
      </c>
      <c r="G160" s="5" t="s">
        <v>176</v>
      </c>
      <c r="H160" s="1">
        <v>-30</v>
      </c>
    </row>
    <row r="161" ht="22.5" spans="1:8">
      <c r="A161" s="5">
        <v>160</v>
      </c>
      <c r="B161" s="5" t="s">
        <v>366</v>
      </c>
      <c r="C161" s="5" t="s">
        <v>412</v>
      </c>
      <c r="D161" s="5">
        <v>117637</v>
      </c>
      <c r="E161" s="5" t="s">
        <v>413</v>
      </c>
      <c r="F161" s="5">
        <v>14754</v>
      </c>
      <c r="G161" s="5" t="s">
        <v>179</v>
      </c>
      <c r="H161" s="1">
        <v>-30</v>
      </c>
    </row>
    <row r="162" ht="22.5" spans="1:8">
      <c r="A162" s="5">
        <v>161</v>
      </c>
      <c r="B162" s="5" t="s">
        <v>366</v>
      </c>
      <c r="C162" s="5" t="s">
        <v>412</v>
      </c>
      <c r="D162" s="5">
        <v>117637</v>
      </c>
      <c r="E162" s="5" t="s">
        <v>414</v>
      </c>
      <c r="F162" s="5">
        <v>11992</v>
      </c>
      <c r="G162" s="5" t="s">
        <v>176</v>
      </c>
      <c r="H162" s="1">
        <v>-30</v>
      </c>
    </row>
    <row r="163" ht="22.5" spans="1:8">
      <c r="A163" s="5">
        <v>162</v>
      </c>
      <c r="B163" s="5" t="s">
        <v>366</v>
      </c>
      <c r="C163" s="5" t="s">
        <v>415</v>
      </c>
      <c r="D163" s="5">
        <v>117923</v>
      </c>
      <c r="E163" s="5" t="s">
        <v>416</v>
      </c>
      <c r="F163" s="5">
        <v>13969</v>
      </c>
      <c r="G163" s="5" t="s">
        <v>179</v>
      </c>
      <c r="H163" s="1">
        <v>-30</v>
      </c>
    </row>
    <row r="164" ht="22.5" spans="1:8">
      <c r="A164" s="5">
        <v>163</v>
      </c>
      <c r="B164" s="5" t="s">
        <v>366</v>
      </c>
      <c r="C164" s="5" t="s">
        <v>415</v>
      </c>
      <c r="D164" s="5">
        <v>117923</v>
      </c>
      <c r="E164" s="5" t="s">
        <v>417</v>
      </c>
      <c r="F164" s="5">
        <v>13644</v>
      </c>
      <c r="G164" s="5" t="s">
        <v>176</v>
      </c>
      <c r="H164" s="1">
        <v>-30</v>
      </c>
    </row>
    <row r="165" spans="1:8">
      <c r="A165" s="5">
        <v>164</v>
      </c>
      <c r="B165" s="5" t="s">
        <v>366</v>
      </c>
      <c r="C165" s="5" t="s">
        <v>418</v>
      </c>
      <c r="D165" s="5">
        <v>748</v>
      </c>
      <c r="E165" s="5" t="s">
        <v>419</v>
      </c>
      <c r="F165" s="5">
        <v>14740</v>
      </c>
      <c r="G165" s="5" t="s">
        <v>179</v>
      </c>
      <c r="H165" s="1">
        <v>-30</v>
      </c>
    </row>
    <row r="166" spans="1:8">
      <c r="A166" s="5">
        <v>165</v>
      </c>
      <c r="B166" s="5" t="s">
        <v>366</v>
      </c>
      <c r="C166" s="5" t="s">
        <v>418</v>
      </c>
      <c r="D166" s="5">
        <v>748</v>
      </c>
      <c r="E166" s="5" t="s">
        <v>420</v>
      </c>
      <c r="F166" s="5">
        <v>6731</v>
      </c>
      <c r="G166" s="5" t="s">
        <v>176</v>
      </c>
      <c r="H166" s="1">
        <v>-30</v>
      </c>
    </row>
    <row r="167" ht="22.5" spans="1:8">
      <c r="A167" s="5">
        <v>166</v>
      </c>
      <c r="B167" s="5" t="s">
        <v>366</v>
      </c>
      <c r="C167" s="5" t="s">
        <v>421</v>
      </c>
      <c r="D167" s="5">
        <v>549</v>
      </c>
      <c r="E167" s="5" t="s">
        <v>422</v>
      </c>
      <c r="F167" s="5">
        <v>6473</v>
      </c>
      <c r="G167" s="5" t="s">
        <v>179</v>
      </c>
      <c r="H167" s="1">
        <v>-30</v>
      </c>
    </row>
    <row r="168" ht="22.5" spans="1:8">
      <c r="A168" s="5">
        <v>167</v>
      </c>
      <c r="B168" s="5" t="s">
        <v>366</v>
      </c>
      <c r="C168" s="5" t="s">
        <v>421</v>
      </c>
      <c r="D168" s="5">
        <v>549</v>
      </c>
      <c r="E168" s="5" t="s">
        <v>423</v>
      </c>
      <c r="F168" s="5">
        <v>7687</v>
      </c>
      <c r="G168" s="5" t="s">
        <v>176</v>
      </c>
      <c r="H168" s="1">
        <v>-30</v>
      </c>
    </row>
    <row r="169" spans="1:8">
      <c r="A169" s="5">
        <v>168</v>
      </c>
      <c r="B169" s="5" t="s">
        <v>424</v>
      </c>
      <c r="C169" s="5" t="s">
        <v>54</v>
      </c>
      <c r="D169" s="5">
        <v>52</v>
      </c>
      <c r="E169" s="11" t="s">
        <v>425</v>
      </c>
      <c r="F169" s="11">
        <v>16301</v>
      </c>
      <c r="G169" s="11" t="s">
        <v>176</v>
      </c>
      <c r="H169" s="1">
        <v>-30</v>
      </c>
    </row>
    <row r="170" spans="1:8">
      <c r="A170" s="5">
        <v>169</v>
      </c>
      <c r="B170" s="11" t="s">
        <v>424</v>
      </c>
      <c r="C170" s="5" t="s">
        <v>54</v>
      </c>
      <c r="D170" s="5">
        <v>52</v>
      </c>
      <c r="E170" s="11" t="s">
        <v>426</v>
      </c>
      <c r="F170" s="11">
        <v>16264</v>
      </c>
      <c r="G170" s="11" t="s">
        <v>176</v>
      </c>
      <c r="H170" s="1">
        <v>-30</v>
      </c>
    </row>
    <row r="171" ht="22.5" spans="1:8">
      <c r="A171" s="5">
        <v>170</v>
      </c>
      <c r="B171" s="5" t="s">
        <v>424</v>
      </c>
      <c r="C171" s="5" t="s">
        <v>427</v>
      </c>
      <c r="D171" s="5">
        <v>104428</v>
      </c>
      <c r="E171" s="5" t="s">
        <v>428</v>
      </c>
      <c r="F171" s="5">
        <v>6472</v>
      </c>
      <c r="G171" s="5" t="s">
        <v>179</v>
      </c>
      <c r="H171" s="1">
        <v>-30</v>
      </c>
    </row>
    <row r="172" ht="22.5" spans="1:8">
      <c r="A172" s="5">
        <v>171</v>
      </c>
      <c r="B172" s="5" t="s">
        <v>424</v>
      </c>
      <c r="C172" s="5" t="s">
        <v>427</v>
      </c>
      <c r="D172" s="5">
        <v>104428</v>
      </c>
      <c r="E172" s="5" t="s">
        <v>429</v>
      </c>
      <c r="F172" s="5">
        <v>15599</v>
      </c>
      <c r="G172" s="5" t="s">
        <v>176</v>
      </c>
      <c r="H172" s="1">
        <v>-30</v>
      </c>
    </row>
    <row r="173" ht="22.5" spans="1:8">
      <c r="A173" s="5">
        <v>172</v>
      </c>
      <c r="B173" s="5" t="s">
        <v>424</v>
      </c>
      <c r="C173" s="5" t="s">
        <v>430</v>
      </c>
      <c r="D173" s="5">
        <v>104838</v>
      </c>
      <c r="E173" s="5" t="s">
        <v>431</v>
      </c>
      <c r="F173" s="5">
        <v>10955</v>
      </c>
      <c r="G173" s="5" t="s">
        <v>179</v>
      </c>
      <c r="H173" s="1">
        <v>-30</v>
      </c>
    </row>
    <row r="174" ht="22.5" spans="1:8">
      <c r="A174" s="5">
        <v>173</v>
      </c>
      <c r="B174" s="5" t="s">
        <v>424</v>
      </c>
      <c r="C174" s="5" t="s">
        <v>430</v>
      </c>
      <c r="D174" s="5">
        <v>104838</v>
      </c>
      <c r="E174" s="5" t="s">
        <v>432</v>
      </c>
      <c r="F174" s="5">
        <v>15210</v>
      </c>
      <c r="G174" s="5" t="s">
        <v>176</v>
      </c>
      <c r="H174" s="1">
        <v>-30</v>
      </c>
    </row>
    <row r="175" ht="22.5" spans="1:8">
      <c r="A175" s="5">
        <v>174</v>
      </c>
      <c r="B175" s="5" t="s">
        <v>424</v>
      </c>
      <c r="C175" s="5" t="s">
        <v>433</v>
      </c>
      <c r="D175" s="5">
        <v>754</v>
      </c>
      <c r="E175" s="5" t="s">
        <v>434</v>
      </c>
      <c r="F175" s="5">
        <v>12377</v>
      </c>
      <c r="G175" s="5" t="s">
        <v>179</v>
      </c>
      <c r="H175" s="1">
        <v>-30</v>
      </c>
    </row>
    <row r="176" ht="22.5" spans="1:8">
      <c r="A176" s="5">
        <v>175</v>
      </c>
      <c r="B176" s="5" t="s">
        <v>424</v>
      </c>
      <c r="C176" s="5" t="s">
        <v>433</v>
      </c>
      <c r="D176" s="5">
        <v>754</v>
      </c>
      <c r="E176" s="5" t="s">
        <v>435</v>
      </c>
      <c r="F176" s="5">
        <v>15079</v>
      </c>
      <c r="G176" s="5" t="s">
        <v>176</v>
      </c>
      <c r="H176" s="1">
        <v>-30</v>
      </c>
    </row>
    <row r="177" spans="1:8">
      <c r="A177" s="5">
        <v>176</v>
      </c>
      <c r="B177" s="5" t="s">
        <v>424</v>
      </c>
      <c r="C177" s="5" t="s">
        <v>436</v>
      </c>
      <c r="D177" s="5">
        <v>56</v>
      </c>
      <c r="E177" s="5" t="s">
        <v>437</v>
      </c>
      <c r="F177" s="5">
        <v>7948</v>
      </c>
      <c r="G177" s="5" t="s">
        <v>179</v>
      </c>
      <c r="H177" s="1">
        <v>-30</v>
      </c>
    </row>
    <row r="178" spans="1:8">
      <c r="A178" s="5">
        <v>177</v>
      </c>
      <c r="B178" s="5" t="s">
        <v>424</v>
      </c>
      <c r="C178" s="5" t="s">
        <v>436</v>
      </c>
      <c r="D178" s="5">
        <v>56</v>
      </c>
      <c r="E178" s="5" t="s">
        <v>438</v>
      </c>
      <c r="F178" s="5">
        <v>15232</v>
      </c>
      <c r="G178" s="5" t="s">
        <v>176</v>
      </c>
      <c r="H178" s="1">
        <v>-30</v>
      </c>
    </row>
    <row r="179" ht="22.5" spans="1:8">
      <c r="A179" s="5">
        <v>178</v>
      </c>
      <c r="B179" s="5" t="s">
        <v>424</v>
      </c>
      <c r="C179" s="5" t="s">
        <v>439</v>
      </c>
      <c r="D179" s="5">
        <v>367</v>
      </c>
      <c r="E179" s="5" t="s">
        <v>440</v>
      </c>
      <c r="F179" s="5">
        <v>10043</v>
      </c>
      <c r="G179" s="5" t="s">
        <v>179</v>
      </c>
      <c r="H179" s="1">
        <v>-30</v>
      </c>
    </row>
    <row r="180" ht="22.5" spans="1:8">
      <c r="A180" s="5">
        <v>179</v>
      </c>
      <c r="B180" s="5" t="s">
        <v>424</v>
      </c>
      <c r="C180" s="5" t="s">
        <v>439</v>
      </c>
      <c r="D180" s="5">
        <v>367</v>
      </c>
      <c r="E180" s="5" t="s">
        <v>441</v>
      </c>
      <c r="F180" s="5">
        <v>11799</v>
      </c>
      <c r="G180" s="5" t="s">
        <v>176</v>
      </c>
      <c r="H180" s="1">
        <v>-30</v>
      </c>
    </row>
    <row r="181" ht="22.5" spans="1:8">
      <c r="A181" s="5">
        <v>180</v>
      </c>
      <c r="B181" s="5" t="s">
        <v>442</v>
      </c>
      <c r="C181" s="5" t="s">
        <v>443</v>
      </c>
      <c r="D181" s="5">
        <v>385</v>
      </c>
      <c r="E181" s="5" t="s">
        <v>444</v>
      </c>
      <c r="F181" s="5">
        <v>7317</v>
      </c>
      <c r="G181" s="5" t="s">
        <v>179</v>
      </c>
      <c r="H181" s="1">
        <v>-30</v>
      </c>
    </row>
    <row r="182" ht="22.5" spans="1:8">
      <c r="A182" s="5">
        <v>181</v>
      </c>
      <c r="B182" s="5" t="s">
        <v>442</v>
      </c>
      <c r="C182" s="5" t="s">
        <v>443</v>
      </c>
      <c r="D182" s="5">
        <v>385</v>
      </c>
      <c r="E182" s="5" t="s">
        <v>445</v>
      </c>
      <c r="F182" s="5">
        <v>7749</v>
      </c>
      <c r="G182" s="5" t="s">
        <v>176</v>
      </c>
      <c r="H182" s="1">
        <v>-30</v>
      </c>
    </row>
    <row r="183" ht="22.5" spans="1:8">
      <c r="A183" s="5">
        <v>182</v>
      </c>
      <c r="B183" s="5" t="s">
        <v>442</v>
      </c>
      <c r="C183" s="5" t="s">
        <v>443</v>
      </c>
      <c r="D183" s="5">
        <v>385</v>
      </c>
      <c r="E183" s="5" t="s">
        <v>446</v>
      </c>
      <c r="F183" s="5">
        <v>12566</v>
      </c>
      <c r="G183" s="5" t="s">
        <v>176</v>
      </c>
      <c r="H183" s="1">
        <v>-30</v>
      </c>
    </row>
    <row r="184" spans="1:8">
      <c r="A184" s="5">
        <v>183</v>
      </c>
      <c r="B184" s="5" t="s">
        <v>442</v>
      </c>
      <c r="C184" s="5" t="s">
        <v>447</v>
      </c>
      <c r="D184" s="5">
        <v>108656</v>
      </c>
      <c r="E184" s="5" t="s">
        <v>448</v>
      </c>
      <c r="F184" s="5">
        <v>8489</v>
      </c>
      <c r="G184" s="5" t="s">
        <v>179</v>
      </c>
      <c r="H184" s="1">
        <v>-30</v>
      </c>
    </row>
    <row r="185" spans="1:8">
      <c r="A185" s="5">
        <v>184</v>
      </c>
      <c r="B185" s="5" t="s">
        <v>442</v>
      </c>
      <c r="C185" s="5" t="s">
        <v>447</v>
      </c>
      <c r="D185" s="5">
        <v>108656</v>
      </c>
      <c r="E185" s="5" t="s">
        <v>449</v>
      </c>
      <c r="F185" s="5">
        <v>4330</v>
      </c>
      <c r="G185" s="5" t="s">
        <v>176</v>
      </c>
      <c r="H185" s="1">
        <v>-30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workbookViewId="0">
      <selection activeCell="C2" sqref="C2:D11"/>
    </sheetView>
  </sheetViews>
  <sheetFormatPr defaultColWidth="18.875" defaultRowHeight="33" customHeight="1" outlineLevelCol="4"/>
  <cols>
    <col min="1" max="1" width="18.875" customWidth="1"/>
    <col min="2" max="2" width="32.25" customWidth="1"/>
    <col min="3" max="16384" width="18.875" customWidth="1"/>
  </cols>
  <sheetData>
    <row r="1" customHeight="1" spans="1:5">
      <c r="A1" s="3" t="s">
        <v>2</v>
      </c>
      <c r="B1" s="3" t="s">
        <v>3</v>
      </c>
      <c r="C1" s="3" t="s">
        <v>170</v>
      </c>
      <c r="D1" s="3" t="s">
        <v>450</v>
      </c>
      <c r="E1" s="3" t="s">
        <v>451</v>
      </c>
    </row>
    <row r="2" customHeight="1" spans="1:5">
      <c r="A2" s="4">
        <v>114069</v>
      </c>
      <c r="B2" s="4" t="s">
        <v>49</v>
      </c>
      <c r="C2" s="1">
        <v>7707</v>
      </c>
      <c r="D2" s="1" t="s">
        <v>272</v>
      </c>
      <c r="E2" s="1">
        <v>33</v>
      </c>
    </row>
    <row r="3" customHeight="1" spans="1:5">
      <c r="A3" s="4">
        <v>114069</v>
      </c>
      <c r="B3" s="4" t="s">
        <v>49</v>
      </c>
      <c r="C3" s="1">
        <v>13000</v>
      </c>
      <c r="D3" s="1" t="s">
        <v>273</v>
      </c>
      <c r="E3" s="1">
        <v>33.43</v>
      </c>
    </row>
    <row r="4" customHeight="1" spans="1:5">
      <c r="A4" s="4">
        <v>297863</v>
      </c>
      <c r="B4" s="4" t="s">
        <v>52</v>
      </c>
      <c r="C4" s="1">
        <v>9895</v>
      </c>
      <c r="D4" s="1" t="s">
        <v>452</v>
      </c>
      <c r="E4" s="1">
        <v>36.86</v>
      </c>
    </row>
    <row r="5" customHeight="1" spans="1:5">
      <c r="A5" s="4">
        <v>297863</v>
      </c>
      <c r="B5" s="4" t="s">
        <v>52</v>
      </c>
      <c r="C5" s="1">
        <v>16497</v>
      </c>
      <c r="D5" s="1" t="s">
        <v>453</v>
      </c>
      <c r="E5" s="1">
        <v>36.86</v>
      </c>
    </row>
    <row r="6" customHeight="1" spans="1:5">
      <c r="A6" s="4">
        <v>391</v>
      </c>
      <c r="B6" s="4" t="s">
        <v>80</v>
      </c>
      <c r="C6" s="5">
        <v>12462</v>
      </c>
      <c r="D6" s="5" t="s">
        <v>237</v>
      </c>
      <c r="E6" s="5">
        <v>360.52</v>
      </c>
    </row>
    <row r="7" customHeight="1" spans="1:5">
      <c r="A7" s="4">
        <v>391</v>
      </c>
      <c r="B7" s="4" t="s">
        <v>80</v>
      </c>
      <c r="C7" s="6">
        <v>27811</v>
      </c>
      <c r="D7" s="6" t="s">
        <v>238</v>
      </c>
      <c r="E7" s="6">
        <v>216</v>
      </c>
    </row>
    <row r="8" customHeight="1" spans="1:5">
      <c r="A8" s="4">
        <v>391</v>
      </c>
      <c r="B8" s="4" t="s">
        <v>80</v>
      </c>
      <c r="C8" s="1">
        <v>16061</v>
      </c>
      <c r="D8" s="1" t="s">
        <v>454</v>
      </c>
      <c r="E8" s="1">
        <v>216</v>
      </c>
    </row>
    <row r="9" customHeight="1" spans="1:5">
      <c r="A9" s="7">
        <v>138202</v>
      </c>
      <c r="B9" s="7" t="s">
        <v>165</v>
      </c>
      <c r="C9" s="5">
        <v>12216</v>
      </c>
      <c r="D9" s="5" t="s">
        <v>363</v>
      </c>
      <c r="E9" s="5">
        <v>42.85</v>
      </c>
    </row>
    <row r="10" customHeight="1" spans="1:5">
      <c r="A10" s="7">
        <v>138202</v>
      </c>
      <c r="B10" s="7" t="s">
        <v>165</v>
      </c>
      <c r="C10" s="5">
        <v>15845</v>
      </c>
      <c r="D10" s="5" t="s">
        <v>364</v>
      </c>
      <c r="E10" s="5">
        <v>42.85</v>
      </c>
    </row>
    <row r="11" customHeight="1" spans="1:5">
      <c r="A11" s="7">
        <v>138202</v>
      </c>
      <c r="B11" s="7" t="s">
        <v>165</v>
      </c>
      <c r="C11" s="5">
        <v>15847</v>
      </c>
      <c r="D11" s="5" t="s">
        <v>365</v>
      </c>
      <c r="E11" s="5">
        <v>42.85</v>
      </c>
    </row>
    <row r="12" customHeight="1" spans="1:5">
      <c r="A12" s="1"/>
      <c r="B12" s="1"/>
      <c r="C12" s="1"/>
      <c r="D12" s="1" t="s">
        <v>455</v>
      </c>
      <c r="E12" s="1">
        <f>SUM(E2:E11)</f>
        <v>1061.22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D10" sqref="D10"/>
    </sheetView>
  </sheetViews>
  <sheetFormatPr defaultColWidth="19.875" defaultRowHeight="30" customHeight="1" outlineLevelRow="7" outlineLevelCol="7"/>
  <cols>
    <col min="1" max="16384" width="19.875" customWidth="1"/>
  </cols>
  <sheetData>
    <row r="1" customHeight="1" spans="1:8">
      <c r="A1" s="1" t="s">
        <v>4</v>
      </c>
      <c r="B1" s="1" t="s">
        <v>8</v>
      </c>
      <c r="C1" s="1" t="s">
        <v>9</v>
      </c>
      <c r="D1" s="1" t="s">
        <v>12</v>
      </c>
      <c r="E1" s="1" t="s">
        <v>13</v>
      </c>
      <c r="F1" s="1" t="s">
        <v>456</v>
      </c>
      <c r="G1" s="1" t="s">
        <v>457</v>
      </c>
      <c r="H1" s="1" t="s">
        <v>458</v>
      </c>
    </row>
    <row r="2" customHeight="1" spans="1:8">
      <c r="A2" s="1" t="s">
        <v>366</v>
      </c>
      <c r="B2" s="1">
        <v>686673.829146979</v>
      </c>
      <c r="C2" s="1">
        <v>211836.086288178</v>
      </c>
      <c r="D2" s="1">
        <v>436297.4</v>
      </c>
      <c r="E2" s="1">
        <v>134823.65</v>
      </c>
      <c r="F2" s="2">
        <f t="shared" ref="F2:F8" si="0">D2/B2</f>
        <v>0.635377935608804</v>
      </c>
      <c r="G2" s="2">
        <f t="shared" ref="G2:G8" si="1">E2/C2</f>
        <v>0.636452704364016</v>
      </c>
      <c r="H2" s="1">
        <v>-1.5</v>
      </c>
    </row>
    <row r="3" customHeight="1" spans="1:8">
      <c r="A3" s="1" t="s">
        <v>424</v>
      </c>
      <c r="B3" s="1">
        <v>173695</v>
      </c>
      <c r="C3" s="1">
        <v>53113.5</v>
      </c>
      <c r="D3" s="1">
        <v>110966.32</v>
      </c>
      <c r="E3" s="1">
        <v>34689.3</v>
      </c>
      <c r="F3" s="2">
        <f t="shared" si="0"/>
        <v>0.638857307349089</v>
      </c>
      <c r="G3" s="2">
        <f t="shared" si="1"/>
        <v>0.653116439323336</v>
      </c>
      <c r="H3" s="1">
        <v>-1.5</v>
      </c>
    </row>
    <row r="4" customHeight="1" spans="1:8">
      <c r="A4" s="1" t="s">
        <v>459</v>
      </c>
      <c r="B4" s="1">
        <v>877152.66385457</v>
      </c>
      <c r="C4" s="1">
        <v>263755.02493094</v>
      </c>
      <c r="D4" s="1">
        <v>547158.19</v>
      </c>
      <c r="E4" s="1">
        <v>175381.06</v>
      </c>
      <c r="F4" s="2">
        <f t="shared" si="0"/>
        <v>0.623789007942542</v>
      </c>
      <c r="G4" s="2">
        <f t="shared" si="1"/>
        <v>0.664939217919813</v>
      </c>
      <c r="H4" s="1">
        <v>-1.5</v>
      </c>
    </row>
    <row r="5" customHeight="1" spans="1:8">
      <c r="A5" s="1" t="s">
        <v>460</v>
      </c>
      <c r="B5" s="1">
        <v>1055697.95223159</v>
      </c>
      <c r="C5" s="1">
        <v>329266.959647034</v>
      </c>
      <c r="D5" s="1">
        <v>709153.88</v>
      </c>
      <c r="E5" s="1">
        <v>225164.27</v>
      </c>
      <c r="F5" s="2">
        <f t="shared" si="0"/>
        <v>0.671739372517445</v>
      </c>
      <c r="G5" s="2">
        <f t="shared" si="1"/>
        <v>0.683834995899286</v>
      </c>
      <c r="H5" s="1">
        <v>-1.5</v>
      </c>
    </row>
    <row r="6" customHeight="1" spans="1:8">
      <c r="A6" s="1" t="s">
        <v>173</v>
      </c>
      <c r="B6" s="1">
        <v>855855</v>
      </c>
      <c r="C6" s="1">
        <v>249398.325</v>
      </c>
      <c r="D6" s="1">
        <v>597381.31</v>
      </c>
      <c r="E6" s="1">
        <v>172431.045</v>
      </c>
      <c r="F6" s="2">
        <f t="shared" si="0"/>
        <v>0.697993597046229</v>
      </c>
      <c r="G6" s="2">
        <f t="shared" si="1"/>
        <v>0.691388143845794</v>
      </c>
      <c r="H6" s="1">
        <v>-1.5</v>
      </c>
    </row>
    <row r="7" customHeight="1" spans="1:8">
      <c r="A7" s="1" t="s">
        <v>461</v>
      </c>
      <c r="B7" s="1">
        <v>1119647.42094118</v>
      </c>
      <c r="C7" s="1">
        <v>324060.482019745</v>
      </c>
      <c r="D7" s="1">
        <v>771306.94</v>
      </c>
      <c r="E7" s="1">
        <v>230566.64</v>
      </c>
      <c r="F7" s="2">
        <f t="shared" si="0"/>
        <v>0.688883773207494</v>
      </c>
      <c r="G7" s="2">
        <f t="shared" si="1"/>
        <v>0.711492615708544</v>
      </c>
      <c r="H7" s="1">
        <v>-1.5</v>
      </c>
    </row>
    <row r="8" customHeight="1" spans="1:8">
      <c r="A8" s="1" t="s">
        <v>462</v>
      </c>
      <c r="B8" s="1">
        <v>232390</v>
      </c>
      <c r="C8" s="1">
        <v>64250.415</v>
      </c>
      <c r="D8" s="1">
        <v>158162.39</v>
      </c>
      <c r="E8" s="1">
        <v>44058.6699999968</v>
      </c>
      <c r="F8" s="2">
        <f t="shared" si="0"/>
        <v>0.680590343818581</v>
      </c>
      <c r="G8" s="2">
        <f t="shared" si="1"/>
        <v>0.685733625222449</v>
      </c>
      <c r="H8" s="1">
        <v>-1.5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5.13-5.16销售目标</vt:lpstr>
      <vt:lpstr>奖惩明细表</vt:lpstr>
      <vt:lpstr>超毛奖励分配表</vt:lpstr>
      <vt:lpstr>片区完成率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Administrator</cp:lastModifiedBy>
  <dcterms:created xsi:type="dcterms:W3CDTF">2023-05-12T11:15:00Z</dcterms:created>
  <dcterms:modified xsi:type="dcterms:W3CDTF">2024-06-06T05:43:02Z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22B726D96C21491E8DBE3218F73B096C_13</vt:lpwstr>
  </property>
  <property fmtid="{D5CDD505-2E9C-101B-9397-08002B2CF9AE}" pid="4" name="KSOReadingLayout">
    <vt:bool>true</vt:bool>
  </property>
</Properties>
</file>