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55" activeTab="1"/>
  </bookViews>
  <sheets>
    <sheet name="营采" sheetId="2" r:id="rId1"/>
    <sheet name="百大" sheetId="3" r:id="rId2"/>
  </sheets>
  <definedNames>
    <definedName name="_xlnm._FilterDatabase" localSheetId="0" hidden="1">营采!$1:$72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<sst xmlns="http://schemas.openxmlformats.org/spreadsheetml/2006/main" count="270" uniqueCount="205">
  <si>
    <t>序号</t>
  </si>
  <si>
    <t>货品ID</t>
  </si>
  <si>
    <t>货品名称</t>
  </si>
  <si>
    <t>规格</t>
  </si>
  <si>
    <t>厂家</t>
  </si>
  <si>
    <t>考核价</t>
  </si>
  <si>
    <t>零售价</t>
  </si>
  <si>
    <t>毛利</t>
  </si>
  <si>
    <t>任务</t>
  </si>
  <si>
    <t>毛利段提成比例</t>
  </si>
  <si>
    <t>2023年全年销量</t>
  </si>
  <si>
    <t>月均</t>
  </si>
  <si>
    <t>销售金额</t>
  </si>
  <si>
    <t>实销毛利</t>
  </si>
  <si>
    <t>毛利率</t>
  </si>
  <si>
    <t>2024年1月销售数量</t>
  </si>
  <si>
    <t>消费者活动</t>
  </si>
  <si>
    <t>活动后单价</t>
  </si>
  <si>
    <t>活动后前台毛利</t>
  </si>
  <si>
    <t>奖励标准</t>
  </si>
  <si>
    <t>差额处罚</t>
  </si>
  <si>
    <t>养生堂蛋白粉</t>
  </si>
  <si>
    <t>400g(10gx40袋)</t>
  </si>
  <si>
    <t>养生堂药业有限公司</t>
  </si>
  <si>
    <t>完成任务奖励20元/罐（厂家发放及时晒单10元+公司单独造发10元）
完成任务奖励15元/罐（厂家发放及时晒单10元+公司单独造发5元）</t>
  </si>
  <si>
    <t>5元/盒</t>
  </si>
  <si>
    <t>葡萄糖酸钙维D2咀嚼片（太极钙）</t>
  </si>
  <si>
    <t>48片(复方)/瓶</t>
  </si>
  <si>
    <t>西南药业股份有限公司</t>
  </si>
  <si>
    <t>①完成任务：奖励8元/盒,         
②未完成任务：奖励6元/盒</t>
  </si>
  <si>
    <t>葡萄糖酸钙维D2咀嚼片</t>
  </si>
  <si>
    <t>48片</t>
  </si>
  <si>
    <t>太极集团.四川太极制药有限公司</t>
  </si>
  <si>
    <t>槐菊颗粒</t>
  </si>
  <si>
    <t>3gx9袋</t>
  </si>
  <si>
    <t>遂成药业股份有限公司</t>
  </si>
  <si>
    <t>①完成任务5元/盒
②未完成任务3元/盒</t>
  </si>
  <si>
    <t>3gx10袋</t>
  </si>
  <si>
    <t>维生素C咀嚼片</t>
  </si>
  <si>
    <t>100mgx60片</t>
  </si>
  <si>
    <t>①完成任务：奖励6元/盒,         
②未完成任务：奖励4元/盒</t>
  </si>
  <si>
    <t>急支糖浆</t>
  </si>
  <si>
    <t>180ml</t>
  </si>
  <si>
    <t>太极集团重庆涪陵制药厂有限公司</t>
  </si>
  <si>
    <t>①完成任务：奖励3.5元/盒,         
②未完成任务：奖励2.5元/盒</t>
  </si>
  <si>
    <t>蒲地蓝消炎片</t>
  </si>
  <si>
    <t>0.6gx48片</t>
  </si>
  <si>
    <t>哈尔滨市龙生北药生物工程股份有限公司</t>
  </si>
  <si>
    <t>感冒清热颗粒</t>
  </si>
  <si>
    <t>12gx12袋</t>
  </si>
  <si>
    <t>太极集团重庆中药二厂有限公司</t>
  </si>
  <si>
    <t>复方熊胆薄荷含片(熊胆舒喉片)</t>
  </si>
  <si>
    <t>8片/板x2板</t>
  </si>
  <si>
    <t>太极集团重庆桐君阁药厂有限公司</t>
  </si>
  <si>
    <t>完成任务：3元/盒
未完成：1.5元/盒</t>
  </si>
  <si>
    <t>沉香化气片</t>
  </si>
  <si>
    <t>0.5gx12片x2板</t>
  </si>
  <si>
    <t>丹参口服液</t>
  </si>
  <si>
    <t>10mlx10支</t>
  </si>
  <si>
    <t>①完成任务：奖励6元/盒；         
②未完成任务：奖励4元/盒；</t>
  </si>
  <si>
    <t>医用重组III型人源化胶原蛋白敷贴</t>
  </si>
  <si>
    <t>椭圆形：21cmx23cmx5贴</t>
  </si>
  <si>
    <t>湖南紫晶汇康生物医药集团有限公司</t>
  </si>
  <si>
    <t>①完成任务：奖励3元/盒；               
②未完成任务：奖励1.5元/盒；</t>
  </si>
  <si>
    <t>医用液体敷料贴（原透明质酸钠皮肤保湿贴）</t>
  </si>
  <si>
    <t>25gx5片（脸部护理型）</t>
  </si>
  <si>
    <t>山东义才和锐生物技术有限公司</t>
  </si>
  <si>
    <t>鸿洋神牌氨基葡萄糖软骨素钙片</t>
  </si>
  <si>
    <t>1.0gx60片</t>
  </si>
  <si>
    <t>威海百合生物技术股份有限公司</t>
  </si>
  <si>
    <t>提成15%</t>
  </si>
  <si>
    <t>完成任务：按售价15%提成
未完成任务：按售价10%提成</t>
  </si>
  <si>
    <t>鸿洋神钙维生素D软胶囊</t>
  </si>
  <si>
    <t>100g(1000mgx100粒)</t>
  </si>
  <si>
    <t>鸿洋神牌B族维生素咀嚼片（菠萝味）</t>
  </si>
  <si>
    <t>24g(400mgx60片)</t>
  </si>
  <si>
    <t>鸿洋神硒片</t>
  </si>
  <si>
    <t>30g（0.5gx60片）</t>
  </si>
  <si>
    <t>百合康牌鱼油软胶囊</t>
  </si>
  <si>
    <t>100g(1.0gx100粒）</t>
  </si>
  <si>
    <t>鸿洋神维生素C片（草莓味）</t>
  </si>
  <si>
    <t>48g（0.8gx60片）</t>
  </si>
  <si>
    <t>鸿洋神维生素C片（甜橙味）</t>
  </si>
  <si>
    <t>鸿洋神牌铁叶酸片</t>
  </si>
  <si>
    <t>30g（500mgx60片）</t>
  </si>
  <si>
    <t>鸿洋神牌大豆磷脂软胶囊</t>
  </si>
  <si>
    <t>120g（1.2gx100粒）</t>
  </si>
  <si>
    <t>百合康牌蜂胶软胶囊</t>
  </si>
  <si>
    <t>30g(500mgx60粒)</t>
  </si>
  <si>
    <t>鸿洋神牌褪黑素维生素B6胶囊</t>
  </si>
  <si>
    <t>18g(0.3gx60粒)</t>
  </si>
  <si>
    <t>鸿洋神牌多种维生素矿物质咀嚼片（草莓味）</t>
  </si>
  <si>
    <t>60g（1gx60片）</t>
  </si>
  <si>
    <t>百合康牌辅酶Q10软胶囊</t>
  </si>
  <si>
    <t>12g（0.4gx30粒）</t>
  </si>
  <si>
    <t>福仔牌DHA藻油核桃油软胶囊</t>
  </si>
  <si>
    <t>15g（500mgx30粒）</t>
  </si>
  <si>
    <t>炎可宁胶囊</t>
  </si>
  <si>
    <t>0.4g*3板*9粒</t>
  </si>
  <si>
    <t>太极集团四川绵阳制药有限公司</t>
  </si>
  <si>
    <t>精制银翘解毒片</t>
  </si>
  <si>
    <t>15片x3板(每片含扑热息痛44mg)</t>
  </si>
  <si>
    <t>完成任务：3元/盒
未完成：2元/盒</t>
  </si>
  <si>
    <t>夏桑菊颗粒</t>
  </si>
  <si>
    <t>10gx20袋</t>
  </si>
  <si>
    <t>复方黄连素片</t>
  </si>
  <si>
    <t>0.17gx24片x2板（薄膜衣）</t>
  </si>
  <si>
    <t>完成任务：2.5元/盒
未完成：1.5元/盒</t>
  </si>
  <si>
    <t>复方鱼腥草片</t>
  </si>
  <si>
    <t>12片x3板(糖衣)</t>
  </si>
  <si>
    <t>抗病毒颗粒</t>
  </si>
  <si>
    <t>4gx20袋（无糖）</t>
  </si>
  <si>
    <t>四川光大制药有限公司</t>
  </si>
  <si>
    <t>完成任务：4元/盒
未完成：2元/盒</t>
  </si>
  <si>
    <t>9gx20袋</t>
  </si>
  <si>
    <t>枸橼酸铋钾片/替硝唑片/克拉霉素片组合包装</t>
  </si>
  <si>
    <t>0.3gx0.5gx0.25gx7板x8片</t>
  </si>
  <si>
    <t>丽珠集团丽珠制药厂</t>
  </si>
  <si>
    <t>完成任务：14元/盒
未完成：11元/盒</t>
  </si>
  <si>
    <t>艾普拉唑肠溶片</t>
  </si>
  <si>
    <t>5mgx14片</t>
  </si>
  <si>
    <t>完成任务：8元/盒
未完成：6元/盒</t>
  </si>
  <si>
    <t>橘红颗粒</t>
  </si>
  <si>
    <t>11gx10袋</t>
  </si>
  <si>
    <t>维生素C泡腾片</t>
  </si>
  <si>
    <t>1gx15片（鲜橙口味）</t>
  </si>
  <si>
    <t>联邦制药厂有限公司</t>
  </si>
  <si>
    <t>1gx15片(黑加仑子口味)</t>
  </si>
  <si>
    <t>珠海联邦制药股份有限公司中山分公司</t>
  </si>
  <si>
    <t>布洛芬缓释胶囊</t>
  </si>
  <si>
    <t>0.3gx24粒</t>
  </si>
  <si>
    <t>复方水杨酸甲酯乳膏</t>
  </si>
  <si>
    <t>40g</t>
  </si>
  <si>
    <t>完成任务：6元/盒
未完成：4元/盒</t>
  </si>
  <si>
    <t>阿莫西林胶囊</t>
  </si>
  <si>
    <t>0.25gx36粒</t>
  </si>
  <si>
    <t>完成任务：4元/盒
未完成：3元/盒</t>
  </si>
  <si>
    <t>阿莫西林胶囊(联邦阿莫仙)</t>
  </si>
  <si>
    <t>0.5gx48粒</t>
  </si>
  <si>
    <t>甲硝唑口颊片</t>
  </si>
  <si>
    <t>3mgx10片x3板</t>
  </si>
  <si>
    <t>远大医药(中国)有限公司</t>
  </si>
  <si>
    <t>聚乙烯醇滴眼液(瑞珠)</t>
  </si>
  <si>
    <t>0.4ml:5.6mgx15支</t>
  </si>
  <si>
    <t>湖北远大天天明制药有限公司</t>
  </si>
  <si>
    <t>玻璃酸钠滴眼液</t>
  </si>
  <si>
    <t>一次性医用水凝胶眼贴</t>
  </si>
  <si>
    <t>I型 单片椭圆形76x64mmx2贴x7袋</t>
  </si>
  <si>
    <t>西安巨绅医药科技有限公司</t>
  </si>
  <si>
    <t>完成任务：4.5元/盒
未完成：3.5元/盒</t>
  </si>
  <si>
    <t>阿奇霉素片</t>
  </si>
  <si>
    <t>0.25gx6片x2板</t>
  </si>
  <si>
    <t>阿莫西林分散片</t>
  </si>
  <si>
    <t>0.5gx10片/板x2板/盒</t>
  </si>
  <si>
    <t>复方鱼腥草合剂</t>
  </si>
  <si>
    <t>10mlx18瓶</t>
  </si>
  <si>
    <t>浙江康恩贝中药有限公司</t>
  </si>
  <si>
    <t>肠炎宁片</t>
  </si>
  <si>
    <t>0.42gx12片x5板（薄膜衣）</t>
  </si>
  <si>
    <t>江西康恩贝中药有限公司</t>
  </si>
  <si>
    <t>电子血压计</t>
  </si>
  <si>
    <t>完成任务按8%提成
未完成任务按5%提成</t>
  </si>
  <si>
    <t>血糖</t>
  </si>
  <si>
    <t>血糖仪305A+血糖试纸（葡萄糖氧化酶法）50片x2盒+一次性末梢采血针28GI型50支x2盒</t>
  </si>
  <si>
    <t>江苏鱼跃凯立特生物科技有限公司</t>
  </si>
  <si>
    <t xml:space="preserve">50片/盒（与305A.305B、GU100配套使用） </t>
  </si>
  <si>
    <t>灵芝孢子(破壁)</t>
  </si>
  <si>
    <t xml:space="preserve">2gx30袋 </t>
  </si>
  <si>
    <t>四川峨嵋山道地药材有限公司</t>
  </si>
  <si>
    <t>完成任务按10%提成
未完成按7%提成</t>
  </si>
  <si>
    <t>灵芝孢子（破壁）</t>
  </si>
  <si>
    <t>破壁3gx12袋</t>
  </si>
  <si>
    <t>成都汇道堂中药饮片有限责任公司</t>
  </si>
  <si>
    <t>破壁3gx30袋</t>
  </si>
  <si>
    <t>海水鼻腔喷雾</t>
  </si>
  <si>
    <t>等渗I型 50ml</t>
  </si>
  <si>
    <t>可孚医疗科技股份有限公司</t>
  </si>
  <si>
    <t>完成任务按6元提成
未完成任务按4元提成</t>
  </si>
  <si>
    <t>海水鼻腔喷雾（原生理性海水鼻腔喷雾）</t>
  </si>
  <si>
    <t>等渗I型 60ml</t>
  </si>
  <si>
    <t>奥美拉唑肠溶胶囊</t>
  </si>
  <si>
    <t>20mgx14粒</t>
  </si>
  <si>
    <t>石药集团欧意药业有限公司(原:石家庄欧意药业公司)</t>
  </si>
  <si>
    <t>①完成任务：按销售额10%提成,                     ②未完成任务：按销售8%提成</t>
  </si>
  <si>
    <t>头孢克肟胶囊</t>
  </si>
  <si>
    <t>0.1gx8粒</t>
  </si>
  <si>
    <t>盐酸二甲双胍片</t>
  </si>
  <si>
    <t>0.5gx30片</t>
  </si>
  <si>
    <t>0.85gx20片</t>
  </si>
  <si>
    <t>盐酸二甲双胍缓释片</t>
  </si>
  <si>
    <t>阿司匹林肠溶片</t>
  </si>
  <si>
    <t>100mgx36片</t>
  </si>
  <si>
    <t>阿卡波糖片</t>
  </si>
  <si>
    <t>50mgx15片x2板</t>
  </si>
  <si>
    <t>六味地黄丸</t>
  </si>
  <si>
    <t>126丸/瓶(浓缩丸)</t>
  </si>
  <si>
    <t>完成任务按5元/盒提成
未完成按3元/盒提成</t>
  </si>
  <si>
    <t>复方樟脑乳膏</t>
  </si>
  <si>
    <t>25g</t>
  </si>
  <si>
    <t>重庆华邦制药有限公司</t>
  </si>
  <si>
    <t>完成任务按4元/盒提成
未完成按3元/盒提成</t>
  </si>
  <si>
    <t>盐酸特比萘芬凝胶(时脱扑)</t>
  </si>
  <si>
    <t>20g(10g:0.1g)</t>
  </si>
  <si>
    <t>太极集团四川天诚制药有限公司</t>
  </si>
  <si>
    <t>完成任务按2.5元/盒提成
未完成按1.5元/盒提成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</si>
</sst>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￥-411]#,##0"/>
    <numFmt numFmtId="178" formatCode="0.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11"/>
      <name val="方正仿宋_GBK"/>
      <charset val="0"/>
    </font>
    <font>
      <sz val="9"/>
      <name val="宋体"/>
      <charset val="134"/>
    </font>
    <font>
      <sz val="11"/>
      <name val="仿宋_GB2312"/>
      <charset val="134"/>
    </font>
    <font>
      <sz val="11"/>
      <name val="SimSun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1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2"/>
  <sheetViews>
    <sheetView workbookViewId="0">
      <pane xSplit="5" ySplit="1" topLeftCell="F2" activePane="bottomRight" state="frozen"/>
      <selection/>
      <selection pane="topRight"/>
      <selection pane="bottomLeft"/>
      <selection pane="bottomRight" activeCell="X2" sqref="X2"/>
    </sheetView>
  </sheetViews>
  <sheetFormatPr defaultColWidth="9" defaultRowHeight="27" customHeight="1"/>
  <cols>
    <col min="1" max="1" width="5.25" style="1" customWidth="1"/>
    <col min="2" max="2" width="9" style="1"/>
    <col min="3" max="3" width="20.75" style="1" customWidth="1"/>
    <col min="4" max="4" width="17.25" style="1" customWidth="1"/>
    <col min="5" max="5" width="26.875" style="1" customWidth="1"/>
    <col min="6" max="8" width="8.25" style="1" customWidth="1"/>
    <col min="9" max="10" width="8" style="1" customWidth="1"/>
    <col min="11" max="11" width="9.125" style="1" customWidth="1"/>
    <col min="12" max="12" width="11" style="1" hidden="1" customWidth="1"/>
    <col min="13" max="13" width="9" style="1" hidden="1" customWidth="1"/>
    <col min="14" max="14" width="11.5" style="1" hidden="1" customWidth="1"/>
    <col min="15" max="15" width="10.375" style="1" hidden="1" customWidth="1"/>
    <col min="16" max="16" width="9.25" style="1" hidden="1" customWidth="1"/>
    <col min="17" max="17" width="10.75" style="1" hidden="1" customWidth="1"/>
    <col min="18" max="18" width="10.375" style="1" hidden="1" customWidth="1"/>
    <col min="19" max="19" width="9.375" style="1" hidden="1" customWidth="1"/>
    <col min="20" max="20" width="7.75" style="1" hidden="1" customWidth="1"/>
    <col min="21" max="23" width="13.875" style="1" customWidth="1"/>
    <col min="24" max="24" width="35" style="1" customWidth="1"/>
    <col min="25" max="26" width="13.875" style="1" customWidth="1"/>
    <col min="27" max="16384" width="9" style="1"/>
  </cols>
  <sheetData>
    <row r="1" s="1" customFormat="1" customHeight="1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6" t="s">
        <v>8</v>
      </c>
      <c r="J1" s="16"/>
      <c r="K1" s="16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12</v>
      </c>
      <c r="S1" s="3" t="s">
        <v>13</v>
      </c>
      <c r="T1" s="3" t="s">
        <v>14</v>
      </c>
      <c r="U1" s="20" t="s">
        <v>16</v>
      </c>
      <c r="V1" s="20" t="s">
        <v>17</v>
      </c>
      <c r="W1" s="20" t="s">
        <v>18</v>
      </c>
      <c r="X1" s="21" t="s">
        <v>19</v>
      </c>
      <c r="Y1" s="20" t="s">
        <v>20</v>
      </c>
      <c r="Z1" s="20" t="s">
        <v>8</v>
      </c>
    </row>
    <row r="2" s="1" customFormat="1" ht="59" customHeight="1" spans="1:26">
      <c r="A2" s="3">
        <v>1</v>
      </c>
      <c r="B2" s="4">
        <v>203192</v>
      </c>
      <c r="C2" s="4" t="s">
        <v>21</v>
      </c>
      <c r="D2" s="3" t="s">
        <v>22</v>
      </c>
      <c r="E2" s="3" t="s">
        <v>23</v>
      </c>
      <c r="F2" s="3">
        <v>141.81</v>
      </c>
      <c r="G2" s="3">
        <v>468</v>
      </c>
      <c r="H2" s="5">
        <f t="shared" ref="H2:H15" si="0">(G2-F2)/G2</f>
        <v>0.696987179487179</v>
      </c>
      <c r="I2" s="3">
        <v>1000</v>
      </c>
      <c r="J2" s="3">
        <f>G2*K2</f>
        <v>32.76</v>
      </c>
      <c r="K2" s="3">
        <v>0.07</v>
      </c>
      <c r="L2" s="3"/>
      <c r="M2" s="3"/>
      <c r="N2" s="3"/>
      <c r="O2" s="3"/>
      <c r="P2" s="3"/>
      <c r="Q2" s="3">
        <v>705</v>
      </c>
      <c r="R2" s="3"/>
      <c r="S2" s="3"/>
      <c r="T2" s="3"/>
      <c r="U2" s="3"/>
      <c r="V2" s="3"/>
      <c r="W2" s="3"/>
      <c r="X2" s="3" t="s">
        <v>24</v>
      </c>
      <c r="Y2" s="3" t="s">
        <v>25</v>
      </c>
      <c r="Z2" s="3"/>
    </row>
    <row r="3" s="1" customFormat="1" ht="32" customHeight="1" spans="1:26">
      <c r="A3" s="3">
        <v>2</v>
      </c>
      <c r="B3" s="6">
        <v>66828</v>
      </c>
      <c r="C3" s="7" t="s">
        <v>26</v>
      </c>
      <c r="D3" s="3" t="s">
        <v>27</v>
      </c>
      <c r="E3" s="3" t="s">
        <v>28</v>
      </c>
      <c r="F3" s="3">
        <v>33.43</v>
      </c>
      <c r="G3" s="3">
        <v>88</v>
      </c>
      <c r="H3" s="5">
        <f t="shared" si="0"/>
        <v>0.620113636363636</v>
      </c>
      <c r="I3" s="3">
        <v>5088</v>
      </c>
      <c r="J3" s="3">
        <f>G3*K3</f>
        <v>6.16</v>
      </c>
      <c r="K3" s="3">
        <v>0.07</v>
      </c>
      <c r="L3" s="17"/>
      <c r="M3" s="3"/>
      <c r="N3" s="3"/>
      <c r="O3" s="5"/>
      <c r="P3" s="3"/>
      <c r="Q3" s="3"/>
      <c r="R3" s="3"/>
      <c r="S3" s="5"/>
      <c r="T3" s="3"/>
      <c r="U3" s="3"/>
      <c r="V3" s="3"/>
      <c r="W3" s="3"/>
      <c r="X3" s="20" t="s">
        <v>29</v>
      </c>
      <c r="Y3" s="3"/>
      <c r="Z3" s="3"/>
    </row>
    <row r="4" s="1" customFormat="1" ht="32" customHeight="1" spans="1:26">
      <c r="A4" s="3">
        <v>3</v>
      </c>
      <c r="B4" s="8">
        <v>2001027</v>
      </c>
      <c r="C4" s="8" t="s">
        <v>30</v>
      </c>
      <c r="D4" s="3" t="s">
        <v>31</v>
      </c>
      <c r="E4" s="3" t="s">
        <v>32</v>
      </c>
      <c r="F4" s="3">
        <v>33.43</v>
      </c>
      <c r="G4" s="3">
        <v>88</v>
      </c>
      <c r="H4" s="5">
        <f t="shared" si="0"/>
        <v>0.620113636363636</v>
      </c>
      <c r="I4" s="3"/>
      <c r="J4" s="3">
        <f t="shared" ref="J4:J10" si="1">G4*0.07</f>
        <v>6.16</v>
      </c>
      <c r="K4" s="3"/>
      <c r="L4" s="3">
        <v>998</v>
      </c>
      <c r="M4" s="17">
        <v>83.1666666666667</v>
      </c>
      <c r="N4" s="3">
        <v>51414.56</v>
      </c>
      <c r="O4" s="3">
        <v>18051.42</v>
      </c>
      <c r="P4" s="5">
        <f t="shared" ref="P4:P15" si="2">O4/N4</f>
        <v>0.351095487348331</v>
      </c>
      <c r="Q4" s="3">
        <v>2195</v>
      </c>
      <c r="R4" s="3">
        <v>94477.93</v>
      </c>
      <c r="S4" s="3">
        <v>33902.77</v>
      </c>
      <c r="T4" s="5">
        <f t="shared" ref="T4:T15" si="3">S4/R4</f>
        <v>0.358843276943091</v>
      </c>
      <c r="U4" s="3"/>
      <c r="V4" s="3"/>
      <c r="W4" s="3"/>
      <c r="X4" s="20"/>
      <c r="Y4" s="3"/>
      <c r="Z4" s="3"/>
    </row>
    <row r="5" s="1" customFormat="1" ht="45" customHeight="1" spans="1:26">
      <c r="A5" s="3">
        <v>4</v>
      </c>
      <c r="B5" s="3">
        <v>207551</v>
      </c>
      <c r="C5" s="3" t="s">
        <v>33</v>
      </c>
      <c r="D5" s="3" t="s">
        <v>34</v>
      </c>
      <c r="E5" s="3" t="s">
        <v>35</v>
      </c>
      <c r="F5" s="3">
        <v>5.94</v>
      </c>
      <c r="G5" s="3">
        <v>39.9</v>
      </c>
      <c r="H5" s="5">
        <f t="shared" si="0"/>
        <v>0.851127819548872</v>
      </c>
      <c r="I5" s="3">
        <v>3596</v>
      </c>
      <c r="J5" s="3">
        <f>G5*0.08</f>
        <v>3.192</v>
      </c>
      <c r="K5" s="3">
        <v>0.08</v>
      </c>
      <c r="L5" s="3">
        <v>8368</v>
      </c>
      <c r="M5" s="17">
        <v>697.333333333333</v>
      </c>
      <c r="N5" s="3">
        <v>292705.19</v>
      </c>
      <c r="O5" s="3">
        <v>242999.19</v>
      </c>
      <c r="P5" s="5">
        <f t="shared" si="2"/>
        <v>0.830184083855841</v>
      </c>
      <c r="Q5" s="3">
        <v>103</v>
      </c>
      <c r="R5" s="3">
        <v>3053.76</v>
      </c>
      <c r="S5" s="3">
        <v>2519.16</v>
      </c>
      <c r="T5" s="5">
        <f t="shared" si="3"/>
        <v>0.82493712668972</v>
      </c>
      <c r="U5" s="3"/>
      <c r="V5" s="3"/>
      <c r="W5" s="3"/>
      <c r="X5" s="18" t="s">
        <v>36</v>
      </c>
      <c r="Y5" s="3"/>
      <c r="Z5" s="3"/>
    </row>
    <row r="6" s="1" customFormat="1" customHeight="1" spans="1:26">
      <c r="A6" s="3">
        <v>5</v>
      </c>
      <c r="B6" s="8">
        <v>271053</v>
      </c>
      <c r="C6" s="8" t="s">
        <v>33</v>
      </c>
      <c r="D6" s="3" t="s">
        <v>37</v>
      </c>
      <c r="E6" s="3" t="s">
        <v>35</v>
      </c>
      <c r="F6" s="3">
        <v>6.6256</v>
      </c>
      <c r="G6" s="3">
        <v>39.9</v>
      </c>
      <c r="H6" s="5">
        <f t="shared" si="0"/>
        <v>0.833944862155389</v>
      </c>
      <c r="I6" s="3"/>
      <c r="J6" s="3">
        <f>G6*0.08</f>
        <v>3.192</v>
      </c>
      <c r="K6" s="3"/>
      <c r="L6" s="3">
        <v>1762</v>
      </c>
      <c r="M6" s="17">
        <v>146.833333333333</v>
      </c>
      <c r="N6" s="3">
        <v>60233.15</v>
      </c>
      <c r="O6" s="3">
        <v>48558.86</v>
      </c>
      <c r="P6" s="5">
        <f t="shared" si="2"/>
        <v>0.806181645821279</v>
      </c>
      <c r="Q6" s="3">
        <v>703</v>
      </c>
      <c r="R6" s="3">
        <v>20367.57</v>
      </c>
      <c r="S6" s="3">
        <v>16352.47</v>
      </c>
      <c r="T6" s="5">
        <f t="shared" si="3"/>
        <v>0.802867990634131</v>
      </c>
      <c r="U6" s="3"/>
      <c r="V6" s="3"/>
      <c r="W6" s="3"/>
      <c r="X6" s="19"/>
      <c r="Y6" s="3"/>
      <c r="Z6" s="3"/>
    </row>
    <row r="7" s="1" customFormat="1" ht="41" customHeight="1" spans="1:26">
      <c r="A7" s="3">
        <v>6</v>
      </c>
      <c r="B7" s="3">
        <v>66073</v>
      </c>
      <c r="C7" s="3" t="s">
        <v>38</v>
      </c>
      <c r="D7" s="3" t="s">
        <v>39</v>
      </c>
      <c r="E7" s="3" t="s">
        <v>28</v>
      </c>
      <c r="F7" s="3">
        <v>21.84</v>
      </c>
      <c r="G7" s="3">
        <v>69</v>
      </c>
      <c r="H7" s="5">
        <f t="shared" si="0"/>
        <v>0.683478260869565</v>
      </c>
      <c r="I7" s="3">
        <v>1800</v>
      </c>
      <c r="J7" s="3">
        <f>G7*K7</f>
        <v>4.83</v>
      </c>
      <c r="K7" s="3">
        <v>0.07</v>
      </c>
      <c r="L7" s="3">
        <v>29780</v>
      </c>
      <c r="M7" s="17">
        <v>2481.66666666667</v>
      </c>
      <c r="N7" s="3">
        <v>1528318.58</v>
      </c>
      <c r="O7" s="3">
        <v>875658.76</v>
      </c>
      <c r="P7" s="5">
        <f t="shared" si="2"/>
        <v>0.572955646459523</v>
      </c>
      <c r="Q7" s="3">
        <v>2908</v>
      </c>
      <c r="R7" s="3">
        <v>129032.15</v>
      </c>
      <c r="S7" s="3">
        <v>74235.59</v>
      </c>
      <c r="T7" s="5">
        <f t="shared" si="3"/>
        <v>0.57532630433578</v>
      </c>
      <c r="U7" s="3"/>
      <c r="V7" s="3"/>
      <c r="W7" s="3"/>
      <c r="X7" s="3" t="s">
        <v>40</v>
      </c>
      <c r="Y7" s="3"/>
      <c r="Z7" s="3"/>
    </row>
    <row r="8" s="1" customFormat="1" customHeight="1" spans="1:26">
      <c r="A8" s="3">
        <v>7</v>
      </c>
      <c r="B8" s="8">
        <v>235878</v>
      </c>
      <c r="C8" s="8" t="s">
        <v>41</v>
      </c>
      <c r="D8" s="3" t="s">
        <v>42</v>
      </c>
      <c r="E8" s="3" t="s">
        <v>43</v>
      </c>
      <c r="F8" s="3">
        <v>23.6</v>
      </c>
      <c r="G8" s="3">
        <v>39.8</v>
      </c>
      <c r="H8" s="5">
        <f t="shared" si="0"/>
        <v>0.407035175879397</v>
      </c>
      <c r="I8" s="3">
        <v>11000</v>
      </c>
      <c r="J8" s="3">
        <f t="shared" si="1"/>
        <v>2.786</v>
      </c>
      <c r="K8" s="3">
        <v>0.07</v>
      </c>
      <c r="L8" s="3">
        <v>9942</v>
      </c>
      <c r="M8" s="17">
        <v>828.5</v>
      </c>
      <c r="N8" s="3">
        <v>372025.03</v>
      </c>
      <c r="O8" s="3">
        <v>138092.86</v>
      </c>
      <c r="P8" s="5">
        <f t="shared" si="2"/>
        <v>0.371192389931398</v>
      </c>
      <c r="Q8" s="3">
        <v>1963</v>
      </c>
      <c r="R8" s="3">
        <v>67031.07</v>
      </c>
      <c r="S8" s="3">
        <v>25849.07</v>
      </c>
      <c r="T8" s="5">
        <f t="shared" si="3"/>
        <v>0.385628187048185</v>
      </c>
      <c r="U8" s="3"/>
      <c r="V8" s="3"/>
      <c r="W8" s="3"/>
      <c r="X8" s="18" t="s">
        <v>44</v>
      </c>
      <c r="Y8" s="3"/>
      <c r="Z8" s="3"/>
    </row>
    <row r="9" s="1" customFormat="1" customHeight="1" spans="1:26">
      <c r="A9" s="3">
        <v>8</v>
      </c>
      <c r="B9" s="9">
        <v>164495</v>
      </c>
      <c r="C9" s="3" t="s">
        <v>45</v>
      </c>
      <c r="D9" s="3" t="s">
        <v>46</v>
      </c>
      <c r="E9" s="3" t="s">
        <v>47</v>
      </c>
      <c r="F9" s="3">
        <v>7.575</v>
      </c>
      <c r="G9" s="3">
        <v>32</v>
      </c>
      <c r="H9" s="5">
        <f t="shared" si="0"/>
        <v>0.76328125</v>
      </c>
      <c r="I9" s="3"/>
      <c r="J9" s="3">
        <f t="shared" si="1"/>
        <v>2.24</v>
      </c>
      <c r="K9" s="3"/>
      <c r="L9" s="3">
        <v>4027</v>
      </c>
      <c r="M9" s="17">
        <v>335.583333333333</v>
      </c>
      <c r="N9" s="3">
        <v>106968.21</v>
      </c>
      <c r="O9" s="3">
        <v>72616.36</v>
      </c>
      <c r="P9" s="5">
        <f t="shared" si="2"/>
        <v>0.678859261083269</v>
      </c>
      <c r="Q9" s="3">
        <v>2893</v>
      </c>
      <c r="R9" s="3">
        <v>66319.6</v>
      </c>
      <c r="S9" s="3">
        <v>48344.64</v>
      </c>
      <c r="T9" s="5">
        <f t="shared" si="3"/>
        <v>0.728964589653737</v>
      </c>
      <c r="U9" s="3"/>
      <c r="V9" s="3"/>
      <c r="W9" s="3"/>
      <c r="X9" s="22"/>
      <c r="Y9" s="3"/>
      <c r="Z9" s="3"/>
    </row>
    <row r="10" s="1" customFormat="1" customHeight="1" spans="1:26">
      <c r="A10" s="3">
        <v>9</v>
      </c>
      <c r="B10" s="10">
        <v>139379</v>
      </c>
      <c r="C10" s="3" t="s">
        <v>48</v>
      </c>
      <c r="D10" s="3" t="s">
        <v>49</v>
      </c>
      <c r="E10" s="3" t="s">
        <v>50</v>
      </c>
      <c r="F10" s="3">
        <v>13</v>
      </c>
      <c r="G10" s="3">
        <v>29.8</v>
      </c>
      <c r="H10" s="5">
        <f t="shared" si="0"/>
        <v>0.563758389261745</v>
      </c>
      <c r="I10" s="3"/>
      <c r="J10" s="3">
        <f t="shared" si="1"/>
        <v>2.086</v>
      </c>
      <c r="K10" s="3"/>
      <c r="L10" s="3">
        <v>27786</v>
      </c>
      <c r="M10" s="17">
        <v>2315.5</v>
      </c>
      <c r="N10" s="3">
        <v>782966.53</v>
      </c>
      <c r="O10" s="3">
        <v>422447.7</v>
      </c>
      <c r="P10" s="5">
        <f t="shared" si="2"/>
        <v>0.539547584492532</v>
      </c>
      <c r="Q10" s="3">
        <v>4476</v>
      </c>
      <c r="R10" s="3">
        <v>100595.86</v>
      </c>
      <c r="S10" s="3">
        <v>52151.86</v>
      </c>
      <c r="T10" s="5">
        <f t="shared" si="3"/>
        <v>0.518429486064337</v>
      </c>
      <c r="U10" s="3"/>
      <c r="V10" s="3"/>
      <c r="W10" s="3"/>
      <c r="X10" s="19"/>
      <c r="Y10" s="3"/>
      <c r="Z10" s="3"/>
    </row>
    <row r="11" s="1" customFormat="1" customHeight="1" spans="1:26">
      <c r="A11" s="3">
        <v>10</v>
      </c>
      <c r="B11" s="8">
        <v>1466</v>
      </c>
      <c r="C11" s="8" t="s">
        <v>51</v>
      </c>
      <c r="D11" s="3" t="s">
        <v>52</v>
      </c>
      <c r="E11" s="3" t="s">
        <v>53</v>
      </c>
      <c r="F11" s="3">
        <v>12.5</v>
      </c>
      <c r="G11" s="3">
        <v>25</v>
      </c>
      <c r="H11" s="5">
        <f t="shared" si="0"/>
        <v>0.5</v>
      </c>
      <c r="I11" s="3">
        <v>7611</v>
      </c>
      <c r="J11" s="3">
        <f>G11*K11</f>
        <v>1.25</v>
      </c>
      <c r="K11" s="3">
        <v>0.05</v>
      </c>
      <c r="L11" s="3">
        <v>28792.692061</v>
      </c>
      <c r="M11" s="17">
        <v>2399.39100508333</v>
      </c>
      <c r="N11" s="3">
        <v>642065.46</v>
      </c>
      <c r="O11" s="3">
        <v>290417.77</v>
      </c>
      <c r="P11" s="5">
        <f t="shared" si="2"/>
        <v>0.452318008198105</v>
      </c>
      <c r="Q11" s="3">
        <v>3692</v>
      </c>
      <c r="R11" s="3">
        <v>69809.58</v>
      </c>
      <c r="S11" s="3">
        <v>30897.08</v>
      </c>
      <c r="T11" s="5">
        <f t="shared" si="3"/>
        <v>0.442590830656767</v>
      </c>
      <c r="U11" s="3"/>
      <c r="V11" s="3"/>
      <c r="W11" s="3"/>
      <c r="X11" s="18" t="s">
        <v>54</v>
      </c>
      <c r="Y11" s="3"/>
      <c r="Z11" s="3"/>
    </row>
    <row r="12" s="1" customFormat="1" customHeight="1" spans="1:26">
      <c r="A12" s="3">
        <v>11</v>
      </c>
      <c r="B12" s="8">
        <v>58522</v>
      </c>
      <c r="C12" s="8" t="s">
        <v>55</v>
      </c>
      <c r="D12" s="3" t="s">
        <v>56</v>
      </c>
      <c r="E12" s="3" t="s">
        <v>53</v>
      </c>
      <c r="F12" s="3">
        <v>14</v>
      </c>
      <c r="G12" s="3">
        <v>35</v>
      </c>
      <c r="H12" s="5">
        <f t="shared" si="0"/>
        <v>0.6</v>
      </c>
      <c r="I12" s="3"/>
      <c r="J12" s="3">
        <f>G12*0.05</f>
        <v>1.75</v>
      </c>
      <c r="K12" s="3"/>
      <c r="L12" s="3">
        <v>27127</v>
      </c>
      <c r="M12" s="17">
        <v>2260.58333333333</v>
      </c>
      <c r="N12" s="3">
        <v>799285.7</v>
      </c>
      <c r="O12" s="3">
        <v>471264.57</v>
      </c>
      <c r="P12" s="5">
        <f t="shared" si="2"/>
        <v>0.589607157991191</v>
      </c>
      <c r="Q12" s="3">
        <v>2407</v>
      </c>
      <c r="R12" s="3">
        <v>57579.76</v>
      </c>
      <c r="S12" s="3">
        <v>32519.51</v>
      </c>
      <c r="T12" s="5">
        <f t="shared" si="3"/>
        <v>0.56477328144473</v>
      </c>
      <c r="U12" s="3"/>
      <c r="V12" s="3"/>
      <c r="W12" s="3"/>
      <c r="X12" s="19"/>
      <c r="Y12" s="3"/>
      <c r="Z12" s="3"/>
    </row>
    <row r="13" s="1" customFormat="1" customHeight="1" spans="1:26">
      <c r="A13" s="3">
        <v>12</v>
      </c>
      <c r="B13" s="8">
        <v>133360</v>
      </c>
      <c r="C13" s="11" t="s">
        <v>57</v>
      </c>
      <c r="D13" s="3" t="s">
        <v>58</v>
      </c>
      <c r="E13" s="3" t="s">
        <v>43</v>
      </c>
      <c r="F13" s="3">
        <v>10.1</v>
      </c>
      <c r="G13" s="3">
        <v>49.9</v>
      </c>
      <c r="H13" s="5">
        <f t="shared" si="0"/>
        <v>0.797595190380762</v>
      </c>
      <c r="I13" s="3">
        <v>3063</v>
      </c>
      <c r="J13" s="3">
        <f>G13*K13</f>
        <v>3.992</v>
      </c>
      <c r="K13" s="3">
        <v>0.08</v>
      </c>
      <c r="L13" s="3">
        <v>17579</v>
      </c>
      <c r="M13" s="17">
        <v>1464.91666666667</v>
      </c>
      <c r="N13" s="3">
        <v>631837.32</v>
      </c>
      <c r="O13" s="3">
        <v>453730.16</v>
      </c>
      <c r="P13" s="5">
        <f t="shared" si="2"/>
        <v>0.718112314100091</v>
      </c>
      <c r="Q13" s="3">
        <v>1546</v>
      </c>
      <c r="R13" s="3">
        <v>40463.18</v>
      </c>
      <c r="S13" s="3">
        <v>27246.08</v>
      </c>
      <c r="T13" s="5">
        <f t="shared" si="3"/>
        <v>0.673354887084999</v>
      </c>
      <c r="U13" s="3"/>
      <c r="V13" s="3"/>
      <c r="W13" s="3"/>
      <c r="X13" s="3" t="s">
        <v>59</v>
      </c>
      <c r="Y13" s="3"/>
      <c r="Z13" s="3"/>
    </row>
    <row r="14" s="1" customFormat="1" customHeight="1" spans="1:26">
      <c r="A14" s="3">
        <v>13</v>
      </c>
      <c r="B14" s="8">
        <v>257355</v>
      </c>
      <c r="C14" s="8" t="s">
        <v>60</v>
      </c>
      <c r="D14" s="3" t="s">
        <v>61</v>
      </c>
      <c r="E14" s="3" t="s">
        <v>62</v>
      </c>
      <c r="F14" s="3">
        <v>15</v>
      </c>
      <c r="G14" s="3">
        <v>99</v>
      </c>
      <c r="H14" s="5">
        <f t="shared" si="0"/>
        <v>0.848484848484849</v>
      </c>
      <c r="I14" s="3">
        <v>4065</v>
      </c>
      <c r="J14" s="3">
        <f>G14*0.08</f>
        <v>7.92</v>
      </c>
      <c r="K14" s="3">
        <v>0.08</v>
      </c>
      <c r="L14" s="3">
        <v>40423</v>
      </c>
      <c r="M14" s="17">
        <v>3368.58333333333</v>
      </c>
      <c r="N14" s="3">
        <v>1296589.39</v>
      </c>
      <c r="O14" s="3">
        <v>690224.11</v>
      </c>
      <c r="P14" s="5">
        <f t="shared" si="2"/>
        <v>0.532338237011179</v>
      </c>
      <c r="Q14" s="3">
        <v>3972</v>
      </c>
      <c r="R14" s="3">
        <v>85538.49</v>
      </c>
      <c r="S14" s="3">
        <v>36128.49</v>
      </c>
      <c r="T14" s="5">
        <f t="shared" si="3"/>
        <v>0.422365300112265</v>
      </c>
      <c r="U14" s="3"/>
      <c r="V14" s="3"/>
      <c r="W14" s="3"/>
      <c r="X14" s="18" t="s">
        <v>63</v>
      </c>
      <c r="Y14" s="3"/>
      <c r="Z14" s="3"/>
    </row>
    <row r="15" s="1" customFormat="1" customHeight="1" spans="1:26">
      <c r="A15" s="3">
        <v>14</v>
      </c>
      <c r="B15" s="8">
        <v>232108</v>
      </c>
      <c r="C15" s="8" t="s">
        <v>64</v>
      </c>
      <c r="D15" s="3" t="s">
        <v>65</v>
      </c>
      <c r="E15" s="3" t="s">
        <v>66</v>
      </c>
      <c r="F15" s="3">
        <v>13.44</v>
      </c>
      <c r="G15" s="3">
        <v>76</v>
      </c>
      <c r="H15" s="5">
        <f t="shared" si="0"/>
        <v>0.823157894736842</v>
      </c>
      <c r="I15" s="3"/>
      <c r="J15" s="3">
        <f>G15*0.08</f>
        <v>6.08</v>
      </c>
      <c r="K15" s="3"/>
      <c r="L15" s="3">
        <v>6406</v>
      </c>
      <c r="M15" s="17">
        <v>533.833333333333</v>
      </c>
      <c r="N15" s="3">
        <v>198637.26</v>
      </c>
      <c r="O15" s="3">
        <v>97411.28</v>
      </c>
      <c r="P15" s="5">
        <f t="shared" si="2"/>
        <v>0.490397823651011</v>
      </c>
      <c r="Q15" s="3">
        <v>509</v>
      </c>
      <c r="R15" s="3">
        <v>12446.02</v>
      </c>
      <c r="S15" s="3">
        <v>5925.8</v>
      </c>
      <c r="T15" s="5">
        <f t="shared" si="3"/>
        <v>0.476120076940259</v>
      </c>
      <c r="U15" s="3"/>
      <c r="V15" s="3"/>
      <c r="W15" s="3"/>
      <c r="X15" s="19"/>
      <c r="Y15" s="3"/>
      <c r="Z15" s="3"/>
    </row>
    <row r="16" s="1" customFormat="1" customHeight="1" spans="1:26">
      <c r="A16" s="3">
        <v>15</v>
      </c>
      <c r="B16" s="3">
        <v>263586</v>
      </c>
      <c r="C16" s="3" t="s">
        <v>67</v>
      </c>
      <c r="D16" s="3" t="s">
        <v>68</v>
      </c>
      <c r="E16" s="3" t="s">
        <v>69</v>
      </c>
      <c r="F16" s="3">
        <v>16.97</v>
      </c>
      <c r="G16" s="3">
        <v>168</v>
      </c>
      <c r="H16" s="5">
        <f t="shared" ref="H16:H39" si="4">(G16-F16)/G16</f>
        <v>0.898988095238095</v>
      </c>
      <c r="I16" s="3">
        <v>61972</v>
      </c>
      <c r="J16" s="3">
        <f>G16*0.15</f>
        <v>25.2</v>
      </c>
      <c r="K16" s="3" t="s">
        <v>70</v>
      </c>
      <c r="L16" s="3">
        <v>119</v>
      </c>
      <c r="M16" s="17">
        <v>9.91666666666667</v>
      </c>
      <c r="N16" s="3">
        <v>4992.16</v>
      </c>
      <c r="O16" s="3">
        <v>2972.73</v>
      </c>
      <c r="P16" s="5">
        <f t="shared" ref="P16:P39" si="5">O16/N16</f>
        <v>0.595479712188712</v>
      </c>
      <c r="Q16" s="3">
        <v>11</v>
      </c>
      <c r="R16" s="3">
        <v>1018.08</v>
      </c>
      <c r="S16" s="3">
        <v>848.38</v>
      </c>
      <c r="T16" s="5">
        <f t="shared" ref="T16:T39" si="6">S16/R16</f>
        <v>0.833313688511708</v>
      </c>
      <c r="U16" s="3"/>
      <c r="V16" s="3"/>
      <c r="W16" s="3"/>
      <c r="X16" s="18" t="s">
        <v>71</v>
      </c>
      <c r="Y16" s="3"/>
      <c r="Z16" s="3"/>
    </row>
    <row r="17" s="1" customFormat="1" customHeight="1" spans="1:26">
      <c r="A17" s="3">
        <v>16</v>
      </c>
      <c r="B17" s="3">
        <v>211694</v>
      </c>
      <c r="C17" s="3" t="s">
        <v>72</v>
      </c>
      <c r="D17" s="3" t="s">
        <v>73</v>
      </c>
      <c r="E17" s="3" t="s">
        <v>69</v>
      </c>
      <c r="F17" s="3">
        <v>9.6</v>
      </c>
      <c r="G17" s="3">
        <v>118</v>
      </c>
      <c r="H17" s="5">
        <f t="shared" si="4"/>
        <v>0.91864406779661</v>
      </c>
      <c r="I17" s="3"/>
      <c r="J17" s="3">
        <f t="shared" ref="J17:J29" si="7">G17*0.15</f>
        <v>17.7</v>
      </c>
      <c r="K17" s="3"/>
      <c r="L17" s="3">
        <v>49</v>
      </c>
      <c r="M17" s="17">
        <v>4.08333333333333</v>
      </c>
      <c r="N17" s="3">
        <v>3396.95</v>
      </c>
      <c r="O17" s="3">
        <v>2926.55</v>
      </c>
      <c r="P17" s="5">
        <f t="shared" si="5"/>
        <v>0.8615228366623</v>
      </c>
      <c r="Q17" s="3">
        <v>6</v>
      </c>
      <c r="R17" s="3">
        <v>387.04</v>
      </c>
      <c r="S17" s="3">
        <v>339.04</v>
      </c>
      <c r="T17" s="5">
        <f t="shared" si="6"/>
        <v>0.875981810665564</v>
      </c>
      <c r="U17" s="3"/>
      <c r="V17" s="3"/>
      <c r="W17" s="3"/>
      <c r="X17" s="22"/>
      <c r="Y17" s="3"/>
      <c r="Z17" s="3"/>
    </row>
    <row r="18" s="1" customFormat="1" customHeight="1" spans="1:26">
      <c r="A18" s="3">
        <v>17</v>
      </c>
      <c r="B18" s="3">
        <v>213661</v>
      </c>
      <c r="C18" s="3" t="s">
        <v>74</v>
      </c>
      <c r="D18" s="3" t="s">
        <v>75</v>
      </c>
      <c r="E18" s="3" t="s">
        <v>69</v>
      </c>
      <c r="F18" s="3">
        <v>11.11</v>
      </c>
      <c r="G18" s="3">
        <v>118</v>
      </c>
      <c r="H18" s="5">
        <f t="shared" si="4"/>
        <v>0.905847457627119</v>
      </c>
      <c r="I18" s="3"/>
      <c r="J18" s="3">
        <f t="shared" si="7"/>
        <v>17.7</v>
      </c>
      <c r="K18" s="3"/>
      <c r="L18" s="3">
        <v>89</v>
      </c>
      <c r="M18" s="17">
        <v>7.41666666666667</v>
      </c>
      <c r="N18" s="3">
        <v>6243.21</v>
      </c>
      <c r="O18" s="3">
        <v>5254.42</v>
      </c>
      <c r="P18" s="5">
        <f t="shared" si="5"/>
        <v>0.84162153763849</v>
      </c>
      <c r="Q18" s="3">
        <v>199</v>
      </c>
      <c r="R18" s="3">
        <v>8911</v>
      </c>
      <c r="S18" s="3">
        <v>6844.54</v>
      </c>
      <c r="T18" s="5">
        <f t="shared" si="6"/>
        <v>0.768100100998766</v>
      </c>
      <c r="U18" s="3"/>
      <c r="V18" s="3"/>
      <c r="W18" s="3"/>
      <c r="X18" s="22"/>
      <c r="Y18" s="3"/>
      <c r="Z18" s="3"/>
    </row>
    <row r="19" s="1" customFormat="1" customHeight="1" spans="1:26">
      <c r="A19" s="3">
        <v>18</v>
      </c>
      <c r="B19" s="3">
        <v>266787</v>
      </c>
      <c r="C19" s="3" t="s">
        <v>76</v>
      </c>
      <c r="D19" s="3" t="s">
        <v>77</v>
      </c>
      <c r="E19" s="3" t="s">
        <v>69</v>
      </c>
      <c r="F19" s="3">
        <v>16.16</v>
      </c>
      <c r="G19" s="3">
        <v>168</v>
      </c>
      <c r="H19" s="5">
        <f t="shared" si="4"/>
        <v>0.903809523809524</v>
      </c>
      <c r="I19" s="3"/>
      <c r="J19" s="3">
        <f t="shared" si="7"/>
        <v>25.2</v>
      </c>
      <c r="K19" s="3"/>
      <c r="L19" s="3">
        <v>51</v>
      </c>
      <c r="M19" s="17">
        <v>4.25</v>
      </c>
      <c r="N19" s="3">
        <v>5038</v>
      </c>
      <c r="O19" s="3">
        <v>4213.84</v>
      </c>
      <c r="P19" s="5">
        <f t="shared" si="5"/>
        <v>0.836411274315204</v>
      </c>
      <c r="Q19" s="3">
        <v>13</v>
      </c>
      <c r="R19" s="3">
        <v>1010.86</v>
      </c>
      <c r="S19" s="3">
        <v>849.26</v>
      </c>
      <c r="T19" s="5">
        <f t="shared" si="6"/>
        <v>0.840136121718141</v>
      </c>
      <c r="U19" s="3"/>
      <c r="V19" s="3"/>
      <c r="W19" s="3"/>
      <c r="X19" s="22"/>
      <c r="Y19" s="3"/>
      <c r="Z19" s="3"/>
    </row>
    <row r="20" s="1" customFormat="1" customHeight="1" spans="1:26">
      <c r="A20" s="3">
        <v>19</v>
      </c>
      <c r="B20" s="3">
        <v>231160</v>
      </c>
      <c r="C20" s="3" t="s">
        <v>78</v>
      </c>
      <c r="D20" s="3" t="s">
        <v>79</v>
      </c>
      <c r="E20" s="3" t="s">
        <v>69</v>
      </c>
      <c r="F20" s="3">
        <v>18.18</v>
      </c>
      <c r="G20" s="3">
        <v>128</v>
      </c>
      <c r="H20" s="5">
        <f t="shared" si="4"/>
        <v>0.85796875</v>
      </c>
      <c r="I20" s="3"/>
      <c r="J20" s="3">
        <f t="shared" si="7"/>
        <v>19.2</v>
      </c>
      <c r="K20" s="3"/>
      <c r="L20" s="3">
        <v>109</v>
      </c>
      <c r="M20" s="17">
        <v>9.08333333333333</v>
      </c>
      <c r="N20" s="3">
        <v>8168.61</v>
      </c>
      <c r="O20" s="3">
        <v>6186.99</v>
      </c>
      <c r="P20" s="5">
        <f t="shared" si="5"/>
        <v>0.757410379489289</v>
      </c>
      <c r="Q20" s="3">
        <v>14</v>
      </c>
      <c r="R20" s="3">
        <v>870.71</v>
      </c>
      <c r="S20" s="3">
        <v>634.37</v>
      </c>
      <c r="T20" s="5">
        <f t="shared" si="6"/>
        <v>0.728566342410217</v>
      </c>
      <c r="U20" s="3"/>
      <c r="V20" s="3"/>
      <c r="W20" s="3"/>
      <c r="X20" s="22"/>
      <c r="Y20" s="3"/>
      <c r="Z20" s="3"/>
    </row>
    <row r="21" s="1" customFormat="1" customHeight="1" spans="1:26">
      <c r="A21" s="3">
        <v>20</v>
      </c>
      <c r="B21" s="3">
        <v>266790</v>
      </c>
      <c r="C21" s="3" t="s">
        <v>80</v>
      </c>
      <c r="D21" s="3" t="s">
        <v>81</v>
      </c>
      <c r="E21" s="3" t="s">
        <v>69</v>
      </c>
      <c r="F21" s="3">
        <v>9.09</v>
      </c>
      <c r="G21" s="3">
        <v>118</v>
      </c>
      <c r="H21" s="5">
        <f t="shared" si="4"/>
        <v>0.922966101694915</v>
      </c>
      <c r="I21" s="3"/>
      <c r="J21" s="3">
        <f t="shared" si="7"/>
        <v>17.7</v>
      </c>
      <c r="K21" s="3"/>
      <c r="L21" s="3">
        <v>106</v>
      </c>
      <c r="M21" s="17">
        <v>8.83333333333333</v>
      </c>
      <c r="N21" s="3">
        <v>920.26</v>
      </c>
      <c r="O21" s="3">
        <v>-43.28</v>
      </c>
      <c r="P21" s="5">
        <f t="shared" si="5"/>
        <v>-0.047030187121031</v>
      </c>
      <c r="Q21" s="3" t="e">
        <v>#N/A</v>
      </c>
      <c r="R21" s="3" t="e">
        <v>#N/A</v>
      </c>
      <c r="S21" s="3" t="e">
        <v>#N/A</v>
      </c>
      <c r="T21" s="5" t="e">
        <f t="shared" si="6"/>
        <v>#N/A</v>
      </c>
      <c r="U21" s="3"/>
      <c r="V21" s="3"/>
      <c r="W21" s="3"/>
      <c r="X21" s="22"/>
      <c r="Y21" s="3"/>
      <c r="Z21" s="3"/>
    </row>
    <row r="22" s="1" customFormat="1" customHeight="1" spans="1:26">
      <c r="A22" s="3">
        <v>21</v>
      </c>
      <c r="B22" s="3">
        <v>266791</v>
      </c>
      <c r="C22" s="3" t="s">
        <v>82</v>
      </c>
      <c r="D22" s="3" t="s">
        <v>81</v>
      </c>
      <c r="E22" s="3" t="s">
        <v>69</v>
      </c>
      <c r="F22" s="3">
        <v>9.09</v>
      </c>
      <c r="G22" s="3">
        <v>118</v>
      </c>
      <c r="H22" s="5">
        <f t="shared" si="4"/>
        <v>0.922966101694915</v>
      </c>
      <c r="I22" s="3"/>
      <c r="J22" s="3">
        <f t="shared" si="7"/>
        <v>17.7</v>
      </c>
      <c r="K22" s="3"/>
      <c r="L22" s="3">
        <v>121</v>
      </c>
      <c r="M22" s="17">
        <v>10.0833333333333</v>
      </c>
      <c r="N22" s="3">
        <v>1111.23</v>
      </c>
      <c r="O22" s="3">
        <v>11.33</v>
      </c>
      <c r="P22" s="5">
        <f t="shared" si="5"/>
        <v>0.010195909037733</v>
      </c>
      <c r="Q22" s="3">
        <v>2</v>
      </c>
      <c r="R22" s="3">
        <v>162.84</v>
      </c>
      <c r="S22" s="3">
        <v>144.66</v>
      </c>
      <c r="T22" s="5">
        <f t="shared" si="6"/>
        <v>0.888356669123066</v>
      </c>
      <c r="U22" s="3"/>
      <c r="V22" s="3"/>
      <c r="W22" s="3"/>
      <c r="X22" s="22"/>
      <c r="Y22" s="3"/>
      <c r="Z22" s="3"/>
    </row>
    <row r="23" s="1" customFormat="1" customHeight="1" spans="1:26">
      <c r="A23" s="3">
        <v>22</v>
      </c>
      <c r="B23" s="3">
        <v>266806</v>
      </c>
      <c r="C23" s="3" t="s">
        <v>83</v>
      </c>
      <c r="D23" s="3" t="s">
        <v>84</v>
      </c>
      <c r="E23" s="3" t="s">
        <v>69</v>
      </c>
      <c r="F23" s="3">
        <v>15.76</v>
      </c>
      <c r="G23" s="3">
        <v>168</v>
      </c>
      <c r="H23" s="5">
        <f t="shared" si="4"/>
        <v>0.906190476190476</v>
      </c>
      <c r="I23" s="3"/>
      <c r="J23" s="3">
        <f t="shared" si="7"/>
        <v>25.2</v>
      </c>
      <c r="K23" s="3"/>
      <c r="L23" s="3">
        <v>23</v>
      </c>
      <c r="M23" s="17">
        <v>1.91666666666667</v>
      </c>
      <c r="N23" s="3">
        <v>2389.22</v>
      </c>
      <c r="O23" s="3">
        <v>2026.74</v>
      </c>
      <c r="P23" s="5">
        <f t="shared" si="5"/>
        <v>0.848285214421443</v>
      </c>
      <c r="Q23" s="3">
        <v>2</v>
      </c>
      <c r="R23" s="3">
        <v>168</v>
      </c>
      <c r="S23" s="3">
        <v>136.48</v>
      </c>
      <c r="T23" s="5">
        <f t="shared" si="6"/>
        <v>0.812380952380952</v>
      </c>
      <c r="U23" s="3"/>
      <c r="V23" s="3"/>
      <c r="W23" s="3"/>
      <c r="X23" s="22"/>
      <c r="Y23" s="3"/>
      <c r="Z23" s="3"/>
    </row>
    <row r="24" s="1" customFormat="1" customHeight="1" spans="1:26">
      <c r="A24" s="3">
        <v>23</v>
      </c>
      <c r="B24" s="3">
        <v>238759</v>
      </c>
      <c r="C24" s="3" t="s">
        <v>85</v>
      </c>
      <c r="D24" s="3" t="s">
        <v>86</v>
      </c>
      <c r="E24" s="3" t="s">
        <v>69</v>
      </c>
      <c r="F24" s="3">
        <v>18.18</v>
      </c>
      <c r="G24" s="3">
        <v>118</v>
      </c>
      <c r="H24" s="5">
        <f t="shared" si="4"/>
        <v>0.84593220338983</v>
      </c>
      <c r="I24" s="3"/>
      <c r="J24" s="3">
        <f t="shared" si="7"/>
        <v>17.7</v>
      </c>
      <c r="K24" s="3"/>
      <c r="L24" s="3">
        <v>58</v>
      </c>
      <c r="M24" s="17">
        <v>4.83333333333333</v>
      </c>
      <c r="N24" s="3">
        <v>3549.53</v>
      </c>
      <c r="O24" s="3">
        <v>2495.09</v>
      </c>
      <c r="P24" s="5">
        <f t="shared" si="5"/>
        <v>0.702935318197057</v>
      </c>
      <c r="Q24" s="3">
        <v>3</v>
      </c>
      <c r="R24" s="3">
        <v>243.08</v>
      </c>
      <c r="S24" s="3">
        <v>188.54</v>
      </c>
      <c r="T24" s="5">
        <f t="shared" si="6"/>
        <v>0.775629422412374</v>
      </c>
      <c r="U24" s="3"/>
      <c r="V24" s="3"/>
      <c r="W24" s="3"/>
      <c r="X24" s="22"/>
      <c r="Y24" s="3"/>
      <c r="Z24" s="3"/>
    </row>
    <row r="25" s="1" customFormat="1" customHeight="1" spans="1:26">
      <c r="A25" s="3">
        <v>24</v>
      </c>
      <c r="B25" s="3">
        <v>128495</v>
      </c>
      <c r="C25" s="3" t="s">
        <v>87</v>
      </c>
      <c r="D25" s="3" t="s">
        <v>88</v>
      </c>
      <c r="E25" s="3" t="s">
        <v>69</v>
      </c>
      <c r="F25" s="3">
        <v>26.26</v>
      </c>
      <c r="G25" s="3">
        <v>188</v>
      </c>
      <c r="H25" s="5">
        <f t="shared" si="4"/>
        <v>0.86031914893617</v>
      </c>
      <c r="I25" s="3"/>
      <c r="J25" s="3">
        <f t="shared" si="7"/>
        <v>28.2</v>
      </c>
      <c r="K25" s="3"/>
      <c r="L25" s="3">
        <v>22</v>
      </c>
      <c r="M25" s="17">
        <v>1.83333333333333</v>
      </c>
      <c r="N25" s="3">
        <v>2295.96</v>
      </c>
      <c r="O25" s="3">
        <v>1718.24</v>
      </c>
      <c r="P25" s="5">
        <f t="shared" si="5"/>
        <v>0.74837540723706</v>
      </c>
      <c r="Q25" s="3">
        <v>1</v>
      </c>
      <c r="R25" s="3">
        <v>94</v>
      </c>
      <c r="S25" s="3">
        <v>67.74</v>
      </c>
      <c r="T25" s="5">
        <f t="shared" si="6"/>
        <v>0.72063829787234</v>
      </c>
      <c r="U25" s="3"/>
      <c r="V25" s="3"/>
      <c r="W25" s="3"/>
      <c r="X25" s="22"/>
      <c r="Y25" s="3"/>
      <c r="Z25" s="3"/>
    </row>
    <row r="26" s="1" customFormat="1" customHeight="1" spans="1:26">
      <c r="A26" s="3">
        <v>25</v>
      </c>
      <c r="B26" s="3">
        <v>229170</v>
      </c>
      <c r="C26" s="3" t="s">
        <v>89</v>
      </c>
      <c r="D26" s="3" t="s">
        <v>90</v>
      </c>
      <c r="E26" s="3" t="s">
        <v>69</v>
      </c>
      <c r="F26" s="3">
        <v>11.11</v>
      </c>
      <c r="G26" s="3">
        <v>118</v>
      </c>
      <c r="H26" s="5">
        <f t="shared" si="4"/>
        <v>0.905847457627119</v>
      </c>
      <c r="I26" s="3"/>
      <c r="J26" s="3">
        <f t="shared" si="7"/>
        <v>17.7</v>
      </c>
      <c r="K26" s="3"/>
      <c r="L26" s="3">
        <v>177</v>
      </c>
      <c r="M26" s="17">
        <v>14.75</v>
      </c>
      <c r="N26" s="3">
        <v>15233.86</v>
      </c>
      <c r="O26" s="3">
        <v>13267.39</v>
      </c>
      <c r="P26" s="5">
        <f t="shared" si="5"/>
        <v>0.870914528556781</v>
      </c>
      <c r="Q26" s="3">
        <v>22</v>
      </c>
      <c r="R26" s="3">
        <v>1592.26</v>
      </c>
      <c r="S26" s="3">
        <v>1370.06</v>
      </c>
      <c r="T26" s="5">
        <f t="shared" si="6"/>
        <v>0.860449926519538</v>
      </c>
      <c r="U26" s="3"/>
      <c r="V26" s="3"/>
      <c r="W26" s="3"/>
      <c r="X26" s="22"/>
      <c r="Y26" s="3"/>
      <c r="Z26" s="3"/>
    </row>
    <row r="27" s="1" customFormat="1" customHeight="1" spans="1:26">
      <c r="A27" s="3">
        <v>26</v>
      </c>
      <c r="B27" s="3">
        <v>266789</v>
      </c>
      <c r="C27" s="3" t="s">
        <v>91</v>
      </c>
      <c r="D27" s="3" t="s">
        <v>92</v>
      </c>
      <c r="E27" s="3" t="s">
        <v>69</v>
      </c>
      <c r="F27" s="3">
        <v>20.2</v>
      </c>
      <c r="G27" s="3">
        <v>148</v>
      </c>
      <c r="H27" s="5">
        <f t="shared" si="4"/>
        <v>0.863513513513513</v>
      </c>
      <c r="I27" s="3"/>
      <c r="J27" s="3">
        <f t="shared" si="7"/>
        <v>22.2</v>
      </c>
      <c r="K27" s="3"/>
      <c r="L27" s="3">
        <v>32</v>
      </c>
      <c r="M27" s="17">
        <v>2.66666666666667</v>
      </c>
      <c r="N27" s="3">
        <v>3012.57</v>
      </c>
      <c r="O27" s="3">
        <v>2366.17</v>
      </c>
      <c r="P27" s="5">
        <f t="shared" si="5"/>
        <v>0.785432371695927</v>
      </c>
      <c r="Q27" s="3">
        <v>4</v>
      </c>
      <c r="R27" s="3">
        <v>317.84</v>
      </c>
      <c r="S27" s="3">
        <v>237.04</v>
      </c>
      <c r="T27" s="5">
        <f t="shared" si="6"/>
        <v>0.745784042285427</v>
      </c>
      <c r="U27" s="3"/>
      <c r="V27" s="3"/>
      <c r="W27" s="3"/>
      <c r="X27" s="22"/>
      <c r="Y27" s="3"/>
      <c r="Z27" s="3"/>
    </row>
    <row r="28" s="1" customFormat="1" customHeight="1" spans="1:26">
      <c r="A28" s="3">
        <v>27</v>
      </c>
      <c r="B28" s="3">
        <v>270677</v>
      </c>
      <c r="C28" s="3" t="s">
        <v>93</v>
      </c>
      <c r="D28" s="3" t="s">
        <v>94</v>
      </c>
      <c r="E28" s="3" t="s">
        <v>69</v>
      </c>
      <c r="F28" s="3">
        <v>19.19</v>
      </c>
      <c r="G28" s="3">
        <v>128</v>
      </c>
      <c r="H28" s="5">
        <f t="shared" si="4"/>
        <v>0.850078125</v>
      </c>
      <c r="I28" s="3"/>
      <c r="J28" s="3">
        <f t="shared" si="7"/>
        <v>19.2</v>
      </c>
      <c r="K28" s="3"/>
      <c r="L28" s="3">
        <v>273</v>
      </c>
      <c r="M28" s="17">
        <v>22.75</v>
      </c>
      <c r="N28" s="3">
        <v>19362.57</v>
      </c>
      <c r="O28" s="3">
        <v>14123.71</v>
      </c>
      <c r="P28" s="5">
        <f t="shared" si="5"/>
        <v>0.729433644397412</v>
      </c>
      <c r="Q28" s="3">
        <v>41</v>
      </c>
      <c r="R28" s="3">
        <v>2083.26</v>
      </c>
      <c r="S28" s="3">
        <v>1430.8</v>
      </c>
      <c r="T28" s="5">
        <f t="shared" si="6"/>
        <v>0.686808175647783</v>
      </c>
      <c r="U28" s="3"/>
      <c r="V28" s="3"/>
      <c r="W28" s="3"/>
      <c r="X28" s="22"/>
      <c r="Y28" s="3"/>
      <c r="Z28" s="3"/>
    </row>
    <row r="29" s="1" customFormat="1" customHeight="1" spans="1:26">
      <c r="A29" s="3">
        <v>28</v>
      </c>
      <c r="B29" s="3">
        <v>270674</v>
      </c>
      <c r="C29" s="3" t="s">
        <v>95</v>
      </c>
      <c r="D29" s="3" t="s">
        <v>96</v>
      </c>
      <c r="E29" s="3" t="s">
        <v>69</v>
      </c>
      <c r="F29" s="3">
        <v>18.18</v>
      </c>
      <c r="G29" s="3">
        <v>128</v>
      </c>
      <c r="H29" s="5">
        <f t="shared" si="4"/>
        <v>0.85796875</v>
      </c>
      <c r="I29" s="3"/>
      <c r="J29" s="3">
        <f t="shared" si="7"/>
        <v>19.2</v>
      </c>
      <c r="K29" s="3"/>
      <c r="L29" s="3">
        <v>123</v>
      </c>
      <c r="M29" s="17">
        <v>10.25</v>
      </c>
      <c r="N29" s="3">
        <v>9371.39</v>
      </c>
      <c r="O29" s="3">
        <v>7135.25</v>
      </c>
      <c r="P29" s="5">
        <f t="shared" si="5"/>
        <v>0.761386517901827</v>
      </c>
      <c r="Q29" s="3">
        <v>25</v>
      </c>
      <c r="R29" s="3">
        <v>1481</v>
      </c>
      <c r="S29" s="3">
        <v>1117.4</v>
      </c>
      <c r="T29" s="5">
        <f t="shared" si="6"/>
        <v>0.754490209318028</v>
      </c>
      <c r="U29" s="3"/>
      <c r="V29" s="3"/>
      <c r="W29" s="3"/>
      <c r="X29" s="19"/>
      <c r="Y29" s="3"/>
      <c r="Z29" s="3"/>
    </row>
    <row r="30" s="1" customFormat="1" customHeight="1" spans="1:26">
      <c r="A30" s="3">
        <v>29</v>
      </c>
      <c r="B30" s="3">
        <v>104690</v>
      </c>
      <c r="C30" s="3" t="s">
        <v>97</v>
      </c>
      <c r="D30" s="3" t="s">
        <v>98</v>
      </c>
      <c r="E30" s="3" t="s">
        <v>99</v>
      </c>
      <c r="F30" s="3">
        <v>11.6</v>
      </c>
      <c r="G30" s="3">
        <v>29</v>
      </c>
      <c r="H30" s="5">
        <f t="shared" si="4"/>
        <v>0.6</v>
      </c>
      <c r="I30" s="3">
        <v>4200</v>
      </c>
      <c r="J30" s="3">
        <f>G30*K30</f>
        <v>1.45</v>
      </c>
      <c r="K30" s="3">
        <v>0.05</v>
      </c>
      <c r="L30" s="3">
        <v>27599</v>
      </c>
      <c r="M30" s="17">
        <v>2299.91666666667</v>
      </c>
      <c r="N30" s="3">
        <v>711925.35</v>
      </c>
      <c r="O30" s="3">
        <v>404350.78</v>
      </c>
      <c r="P30" s="5">
        <f t="shared" si="5"/>
        <v>0.567967947763063</v>
      </c>
      <c r="Q30" s="3">
        <v>4480</v>
      </c>
      <c r="R30" s="3">
        <v>103686.49</v>
      </c>
      <c r="S30" s="3">
        <v>59322.65</v>
      </c>
      <c r="T30" s="5">
        <f t="shared" si="6"/>
        <v>0.572134807533749</v>
      </c>
      <c r="U30" s="3"/>
      <c r="V30" s="3"/>
      <c r="W30" s="3"/>
      <c r="X30" s="3" t="s">
        <v>54</v>
      </c>
      <c r="Y30" s="3"/>
      <c r="Z30" s="3"/>
    </row>
    <row r="31" s="1" customFormat="1" customHeight="1" spans="1:26">
      <c r="A31" s="3">
        <v>30</v>
      </c>
      <c r="B31" s="3">
        <v>96799</v>
      </c>
      <c r="C31" s="3" t="s">
        <v>100</v>
      </c>
      <c r="D31" s="3" t="s">
        <v>101</v>
      </c>
      <c r="E31" s="3" t="s">
        <v>99</v>
      </c>
      <c r="F31" s="3">
        <v>9.7</v>
      </c>
      <c r="G31" s="3">
        <v>29.8</v>
      </c>
      <c r="H31" s="5">
        <f t="shared" si="4"/>
        <v>0.674496644295302</v>
      </c>
      <c r="I31" s="3">
        <v>2600</v>
      </c>
      <c r="J31" s="3">
        <f>G31*K31</f>
        <v>2.086</v>
      </c>
      <c r="K31" s="3">
        <v>0.07</v>
      </c>
      <c r="L31" s="3">
        <v>11575</v>
      </c>
      <c r="M31" s="17">
        <v>964.583333333333</v>
      </c>
      <c r="N31" s="3">
        <v>311084.03</v>
      </c>
      <c r="O31" s="3">
        <v>215496.58</v>
      </c>
      <c r="P31" s="5">
        <f t="shared" si="5"/>
        <v>0.692727878059185</v>
      </c>
      <c r="Q31" s="3">
        <v>1165</v>
      </c>
      <c r="R31" s="3">
        <v>28183.72</v>
      </c>
      <c r="S31" s="3">
        <v>20152.02</v>
      </c>
      <c r="T31" s="5">
        <f t="shared" si="6"/>
        <v>0.715023424870812</v>
      </c>
      <c r="U31" s="3"/>
      <c r="V31" s="3"/>
      <c r="W31" s="3"/>
      <c r="X31" s="3" t="s">
        <v>102</v>
      </c>
      <c r="Y31" s="3"/>
      <c r="Z31" s="3"/>
    </row>
    <row r="32" s="1" customFormat="1" customHeight="1" spans="1:26">
      <c r="A32" s="3">
        <v>31</v>
      </c>
      <c r="B32" s="3">
        <v>37050</v>
      </c>
      <c r="C32" s="3" t="s">
        <v>103</v>
      </c>
      <c r="D32" s="3" t="s">
        <v>104</v>
      </c>
      <c r="E32" s="3" t="s">
        <v>99</v>
      </c>
      <c r="F32" s="3">
        <v>10.5</v>
      </c>
      <c r="G32" s="3">
        <v>29.8</v>
      </c>
      <c r="H32" s="5">
        <f t="shared" si="4"/>
        <v>0.647651006711409</v>
      </c>
      <c r="I32" s="3">
        <v>4200</v>
      </c>
      <c r="J32" s="3">
        <f>G32*K32</f>
        <v>2.086</v>
      </c>
      <c r="K32" s="3">
        <v>0.07</v>
      </c>
      <c r="L32" s="3">
        <v>30454</v>
      </c>
      <c r="M32" s="17">
        <v>2537.83333333333</v>
      </c>
      <c r="N32" s="3">
        <v>536176.86</v>
      </c>
      <c r="O32" s="3">
        <v>218140.46</v>
      </c>
      <c r="P32" s="5">
        <f t="shared" si="5"/>
        <v>0.406844226735186</v>
      </c>
      <c r="Q32" s="3">
        <v>574</v>
      </c>
      <c r="R32" s="3">
        <v>11297.32</v>
      </c>
      <c r="S32" s="3">
        <v>6271.85</v>
      </c>
      <c r="T32" s="5">
        <f t="shared" si="6"/>
        <v>0.555162640343019</v>
      </c>
      <c r="U32" s="3"/>
      <c r="V32" s="3"/>
      <c r="W32" s="3"/>
      <c r="X32" s="3" t="s">
        <v>102</v>
      </c>
      <c r="Y32" s="3"/>
      <c r="Z32" s="3"/>
    </row>
    <row r="33" s="1" customFormat="1" customHeight="1" spans="1:26">
      <c r="A33" s="3">
        <v>32</v>
      </c>
      <c r="B33" s="3">
        <v>120776</v>
      </c>
      <c r="C33" s="3" t="s">
        <v>105</v>
      </c>
      <c r="D33" s="3" t="s">
        <v>106</v>
      </c>
      <c r="E33" s="3" t="s">
        <v>99</v>
      </c>
      <c r="F33" s="3">
        <v>11.7</v>
      </c>
      <c r="G33" s="3">
        <v>26</v>
      </c>
      <c r="H33" s="5">
        <f t="shared" si="4"/>
        <v>0.55</v>
      </c>
      <c r="I33" s="3">
        <v>2100</v>
      </c>
      <c r="J33" s="3">
        <f>G33*K33</f>
        <v>1.3</v>
      </c>
      <c r="K33" s="3">
        <v>0.05</v>
      </c>
      <c r="L33" s="3">
        <v>6329</v>
      </c>
      <c r="M33" s="17">
        <v>527.416666666667</v>
      </c>
      <c r="N33" s="3">
        <v>153119.89</v>
      </c>
      <c r="O33" s="3">
        <v>82946.02</v>
      </c>
      <c r="P33" s="5">
        <f t="shared" si="5"/>
        <v>0.541706371393031</v>
      </c>
      <c r="Q33" s="3">
        <v>351</v>
      </c>
      <c r="R33" s="3">
        <v>7318.45</v>
      </c>
      <c r="S33" s="3">
        <v>4191.95</v>
      </c>
      <c r="T33" s="5">
        <f t="shared" si="6"/>
        <v>0.572792052962034</v>
      </c>
      <c r="U33" s="3"/>
      <c r="V33" s="3"/>
      <c r="W33" s="3"/>
      <c r="X33" s="3" t="s">
        <v>107</v>
      </c>
      <c r="Y33" s="3"/>
      <c r="Z33" s="3"/>
    </row>
    <row r="34" s="1" customFormat="1" customHeight="1" spans="1:26">
      <c r="A34" s="3">
        <v>33</v>
      </c>
      <c r="B34" s="3">
        <v>27622</v>
      </c>
      <c r="C34" s="3" t="s">
        <v>108</v>
      </c>
      <c r="D34" s="3" t="s">
        <v>109</v>
      </c>
      <c r="E34" s="3" t="s">
        <v>99</v>
      </c>
      <c r="F34" s="3">
        <v>13.2</v>
      </c>
      <c r="G34" s="3">
        <v>29.8</v>
      </c>
      <c r="H34" s="5">
        <f t="shared" si="4"/>
        <v>0.557046979865772</v>
      </c>
      <c r="I34" s="3">
        <v>2600</v>
      </c>
      <c r="J34" s="3">
        <f>G34*K34</f>
        <v>1.49</v>
      </c>
      <c r="K34" s="3">
        <v>0.05</v>
      </c>
      <c r="L34" s="3">
        <v>3348</v>
      </c>
      <c r="M34" s="17">
        <v>279</v>
      </c>
      <c r="N34" s="3">
        <v>91497.32</v>
      </c>
      <c r="O34" s="3">
        <v>47303.74</v>
      </c>
      <c r="P34" s="5">
        <f t="shared" si="5"/>
        <v>0.516995907639699</v>
      </c>
      <c r="Q34" s="3">
        <v>81</v>
      </c>
      <c r="R34" s="3">
        <v>2061.48</v>
      </c>
      <c r="S34" s="3">
        <v>1084.69</v>
      </c>
      <c r="T34" s="5">
        <f t="shared" si="6"/>
        <v>0.526170518268429</v>
      </c>
      <c r="U34" s="3"/>
      <c r="V34" s="3"/>
      <c r="W34" s="3"/>
      <c r="X34" s="3" t="s">
        <v>54</v>
      </c>
      <c r="Y34" s="3"/>
      <c r="Z34" s="3"/>
    </row>
    <row r="35" s="1" customFormat="1" customHeight="1" spans="1:26">
      <c r="A35" s="3">
        <v>34</v>
      </c>
      <c r="B35" s="3">
        <v>137775</v>
      </c>
      <c r="C35" s="3" t="s">
        <v>110</v>
      </c>
      <c r="D35" s="3" t="s">
        <v>111</v>
      </c>
      <c r="E35" s="3" t="s">
        <v>112</v>
      </c>
      <c r="F35" s="3">
        <v>33.48</v>
      </c>
      <c r="G35" s="3">
        <v>58</v>
      </c>
      <c r="H35" s="5">
        <f t="shared" si="4"/>
        <v>0.422758620689655</v>
      </c>
      <c r="I35" s="3">
        <v>3500</v>
      </c>
      <c r="J35" s="3">
        <f>G35*0.045</f>
        <v>2.61</v>
      </c>
      <c r="K35" s="3">
        <v>0.045</v>
      </c>
      <c r="L35" s="3">
        <v>11832</v>
      </c>
      <c r="M35" s="17">
        <v>986</v>
      </c>
      <c r="N35" s="3">
        <v>490622.68</v>
      </c>
      <c r="O35" s="3">
        <v>237952.67</v>
      </c>
      <c r="P35" s="5">
        <f t="shared" si="5"/>
        <v>0.485001366019198</v>
      </c>
      <c r="Q35" s="3">
        <v>1387</v>
      </c>
      <c r="R35" s="3">
        <v>55127.93</v>
      </c>
      <c r="S35" s="3">
        <v>29354.96</v>
      </c>
      <c r="T35" s="5">
        <f t="shared" si="6"/>
        <v>0.532487978416748</v>
      </c>
      <c r="U35" s="3"/>
      <c r="V35" s="3"/>
      <c r="W35" s="3"/>
      <c r="X35" s="18" t="s">
        <v>113</v>
      </c>
      <c r="Y35" s="3"/>
      <c r="Z35" s="3"/>
    </row>
    <row r="36" s="1" customFormat="1" customHeight="1" spans="1:26">
      <c r="A36" s="3">
        <v>35</v>
      </c>
      <c r="B36" s="3">
        <v>141233</v>
      </c>
      <c r="C36" s="3" t="s">
        <v>110</v>
      </c>
      <c r="D36" s="3" t="s">
        <v>114</v>
      </c>
      <c r="E36" s="3" t="s">
        <v>112</v>
      </c>
      <c r="F36" s="3">
        <v>30.6</v>
      </c>
      <c r="G36" s="3">
        <v>53</v>
      </c>
      <c r="H36" s="5">
        <f t="shared" si="4"/>
        <v>0.422641509433962</v>
      </c>
      <c r="I36" s="3"/>
      <c r="J36" s="3">
        <f>G36*0.045</f>
        <v>2.385</v>
      </c>
      <c r="K36" s="3"/>
      <c r="L36" s="3">
        <v>19274</v>
      </c>
      <c r="M36" s="17">
        <v>1606.16666666667</v>
      </c>
      <c r="N36" s="3">
        <v>739828.92</v>
      </c>
      <c r="O36" s="3">
        <v>328694.48</v>
      </c>
      <c r="P36" s="5">
        <f t="shared" si="5"/>
        <v>0.44428444348999</v>
      </c>
      <c r="Q36" s="3">
        <v>2087</v>
      </c>
      <c r="R36" s="3">
        <v>76486.28</v>
      </c>
      <c r="S36" s="3">
        <v>40268.04</v>
      </c>
      <c r="T36" s="5">
        <f t="shared" si="6"/>
        <v>0.526474029067697</v>
      </c>
      <c r="U36" s="3"/>
      <c r="V36" s="3"/>
      <c r="W36" s="3"/>
      <c r="X36" s="19"/>
      <c r="Y36" s="3"/>
      <c r="Z36" s="3"/>
    </row>
    <row r="37" s="1" customFormat="1" customHeight="1" spans="1:26">
      <c r="A37" s="3">
        <v>36</v>
      </c>
      <c r="B37" s="8">
        <v>195323</v>
      </c>
      <c r="C37" s="8" t="s">
        <v>115</v>
      </c>
      <c r="D37" s="3" t="s">
        <v>116</v>
      </c>
      <c r="E37" s="3" t="s">
        <v>117</v>
      </c>
      <c r="F37" s="3">
        <v>66.26</v>
      </c>
      <c r="G37" s="3">
        <v>168</v>
      </c>
      <c r="H37" s="5">
        <f t="shared" si="4"/>
        <v>0.605595238095238</v>
      </c>
      <c r="I37" s="3">
        <v>300</v>
      </c>
      <c r="J37" s="3">
        <f t="shared" ref="J35:J66" si="8">G37*K37</f>
        <v>11.76</v>
      </c>
      <c r="K37" s="3">
        <v>0.07</v>
      </c>
      <c r="L37" s="3">
        <v>1409</v>
      </c>
      <c r="M37" s="17">
        <v>117.416666666667</v>
      </c>
      <c r="N37" s="3">
        <v>222680.29</v>
      </c>
      <c r="O37" s="3">
        <v>88839.61</v>
      </c>
      <c r="P37" s="5">
        <f t="shared" si="5"/>
        <v>0.398955875259548</v>
      </c>
      <c r="Q37" s="3">
        <v>106</v>
      </c>
      <c r="R37" s="3">
        <v>12261.47</v>
      </c>
      <c r="S37" s="3">
        <v>5671.58</v>
      </c>
      <c r="T37" s="5">
        <f t="shared" si="6"/>
        <v>0.462553021782869</v>
      </c>
      <c r="U37" s="3"/>
      <c r="V37" s="3"/>
      <c r="W37" s="3"/>
      <c r="X37" s="3" t="s">
        <v>118</v>
      </c>
      <c r="Y37" s="3"/>
      <c r="Z37" s="3"/>
    </row>
    <row r="38" s="1" customFormat="1" customHeight="1" spans="1:26">
      <c r="A38" s="3">
        <v>37</v>
      </c>
      <c r="B38" s="8">
        <v>194347</v>
      </c>
      <c r="C38" s="8" t="s">
        <v>119</v>
      </c>
      <c r="D38" s="3" t="s">
        <v>120</v>
      </c>
      <c r="E38" s="3" t="s">
        <v>117</v>
      </c>
      <c r="F38" s="3">
        <v>139.38</v>
      </c>
      <c r="G38" s="3">
        <v>198</v>
      </c>
      <c r="H38" s="5">
        <f t="shared" si="4"/>
        <v>0.296060606060606</v>
      </c>
      <c r="I38" s="3">
        <v>200</v>
      </c>
      <c r="J38" s="3">
        <f t="shared" si="8"/>
        <v>5.94</v>
      </c>
      <c r="K38" s="3">
        <v>0.03</v>
      </c>
      <c r="L38" s="3">
        <v>1034</v>
      </c>
      <c r="M38" s="17">
        <v>86.1666666666667</v>
      </c>
      <c r="N38" s="3">
        <v>198062.51</v>
      </c>
      <c r="O38" s="3">
        <v>58629.97</v>
      </c>
      <c r="P38" s="5">
        <f t="shared" si="5"/>
        <v>0.296017504776649</v>
      </c>
      <c r="Q38" s="3">
        <v>105</v>
      </c>
      <c r="R38" s="3">
        <v>16783.1</v>
      </c>
      <c r="S38" s="3">
        <v>4637.9</v>
      </c>
      <c r="T38" s="5">
        <f t="shared" si="6"/>
        <v>0.276343464556608</v>
      </c>
      <c r="U38" s="3"/>
      <c r="V38" s="3"/>
      <c r="W38" s="3"/>
      <c r="X38" s="3" t="s">
        <v>121</v>
      </c>
      <c r="Y38" s="3"/>
      <c r="Z38" s="3"/>
    </row>
    <row r="39" s="1" customFormat="1" customHeight="1" spans="1:26">
      <c r="A39" s="3">
        <v>38</v>
      </c>
      <c r="B39" s="3">
        <v>45545</v>
      </c>
      <c r="C39" s="3" t="s">
        <v>122</v>
      </c>
      <c r="D39" s="3" t="s">
        <v>123</v>
      </c>
      <c r="E39" s="3" t="s">
        <v>99</v>
      </c>
      <c r="F39" s="3">
        <v>11.3</v>
      </c>
      <c r="G39" s="3">
        <v>28.5</v>
      </c>
      <c r="H39" s="5">
        <f t="shared" si="4"/>
        <v>0.603508771929825</v>
      </c>
      <c r="I39" s="3">
        <v>2100</v>
      </c>
      <c r="J39" s="3">
        <f t="shared" si="8"/>
        <v>1.995</v>
      </c>
      <c r="K39" s="3">
        <v>0.07</v>
      </c>
      <c r="L39" s="3">
        <v>6330</v>
      </c>
      <c r="M39" s="17">
        <v>527.5</v>
      </c>
      <c r="N39" s="3">
        <v>159078.67</v>
      </c>
      <c r="O39" s="3">
        <v>89448.74</v>
      </c>
      <c r="P39" s="5">
        <f t="shared" si="5"/>
        <v>0.562292480820967</v>
      </c>
      <c r="Q39" s="3">
        <v>796</v>
      </c>
      <c r="R39" s="3">
        <v>16467.05</v>
      </c>
      <c r="S39" s="3">
        <v>9039.26</v>
      </c>
      <c r="T39" s="5">
        <f t="shared" si="6"/>
        <v>0.548930136241768</v>
      </c>
      <c r="U39" s="3"/>
      <c r="V39" s="3"/>
      <c r="W39" s="3"/>
      <c r="X39" s="3" t="s">
        <v>102</v>
      </c>
      <c r="Y39" s="3"/>
      <c r="Z39" s="3"/>
    </row>
    <row r="40" s="1" customFormat="1" customHeight="1" spans="1:26">
      <c r="A40" s="3">
        <v>39</v>
      </c>
      <c r="B40" s="3">
        <v>67665</v>
      </c>
      <c r="C40" s="8" t="s">
        <v>124</v>
      </c>
      <c r="D40" s="3" t="s">
        <v>125</v>
      </c>
      <c r="E40" s="3" t="s">
        <v>126</v>
      </c>
      <c r="F40" s="3">
        <v>15.92</v>
      </c>
      <c r="G40" s="3">
        <v>39.8</v>
      </c>
      <c r="H40" s="5">
        <f t="shared" ref="H31:H49" si="9">(G40-F40)/G40</f>
        <v>0.6</v>
      </c>
      <c r="I40" s="3">
        <v>1100</v>
      </c>
      <c r="J40" s="3">
        <f t="shared" si="8"/>
        <v>1.99</v>
      </c>
      <c r="K40" s="3">
        <v>0.05</v>
      </c>
      <c r="L40" s="3">
        <v>6519</v>
      </c>
      <c r="M40" s="17">
        <v>543.25</v>
      </c>
      <c r="N40" s="3">
        <v>196417.33</v>
      </c>
      <c r="O40" s="3">
        <v>92634.78</v>
      </c>
      <c r="P40" s="5">
        <f t="shared" ref="P40:P69" si="10">O40/N40</f>
        <v>0.471622234148076</v>
      </c>
      <c r="Q40" s="3">
        <v>554</v>
      </c>
      <c r="R40" s="3">
        <v>12437.36</v>
      </c>
      <c r="S40" s="3">
        <v>6513.07</v>
      </c>
      <c r="T40" s="5">
        <f t="shared" ref="T40:T69" si="11">S40/R40</f>
        <v>0.523669814172783</v>
      </c>
      <c r="U40" s="3"/>
      <c r="V40" s="3"/>
      <c r="W40" s="3"/>
      <c r="X40" s="18" t="s">
        <v>102</v>
      </c>
      <c r="Y40" s="3"/>
      <c r="Z40" s="3"/>
    </row>
    <row r="41" s="1" customFormat="1" customHeight="1" spans="1:26">
      <c r="A41" s="3">
        <v>40</v>
      </c>
      <c r="B41" s="3">
        <v>184102</v>
      </c>
      <c r="C41" s="8" t="s">
        <v>124</v>
      </c>
      <c r="D41" s="3" t="s">
        <v>127</v>
      </c>
      <c r="E41" s="3" t="s">
        <v>128</v>
      </c>
      <c r="F41" s="3">
        <v>15.92</v>
      </c>
      <c r="G41" s="3">
        <v>39.8</v>
      </c>
      <c r="H41" s="5">
        <f t="shared" si="9"/>
        <v>0.6</v>
      </c>
      <c r="I41" s="3"/>
      <c r="J41" s="3">
        <f>G41*0.05</f>
        <v>1.99</v>
      </c>
      <c r="K41" s="3"/>
      <c r="L41" s="3">
        <v>6924</v>
      </c>
      <c r="M41" s="17">
        <v>577</v>
      </c>
      <c r="N41" s="3">
        <v>202681.8</v>
      </c>
      <c r="O41" s="3">
        <v>92446.44</v>
      </c>
      <c r="P41" s="5">
        <f t="shared" si="10"/>
        <v>0.456116138696222</v>
      </c>
      <c r="Q41" s="3">
        <v>506</v>
      </c>
      <c r="R41" s="3">
        <v>11017.37</v>
      </c>
      <c r="S41" s="3">
        <v>5685.57</v>
      </c>
      <c r="T41" s="5">
        <f t="shared" si="11"/>
        <v>0.516055102079716</v>
      </c>
      <c r="U41" s="3"/>
      <c r="V41" s="3"/>
      <c r="W41" s="3"/>
      <c r="X41" s="19"/>
      <c r="Y41" s="3"/>
      <c r="Z41" s="3"/>
    </row>
    <row r="42" s="1" customFormat="1" customHeight="1" spans="1:26">
      <c r="A42" s="3">
        <v>41</v>
      </c>
      <c r="B42" s="3">
        <v>146</v>
      </c>
      <c r="C42" s="3" t="s">
        <v>129</v>
      </c>
      <c r="D42" s="3" t="s">
        <v>130</v>
      </c>
      <c r="E42" s="3" t="s">
        <v>128</v>
      </c>
      <c r="F42" s="3">
        <v>11.92</v>
      </c>
      <c r="G42" s="3">
        <v>28</v>
      </c>
      <c r="H42" s="5">
        <f t="shared" si="9"/>
        <v>0.574285714285714</v>
      </c>
      <c r="I42" s="3">
        <v>1300</v>
      </c>
      <c r="J42" s="3">
        <f t="shared" si="8"/>
        <v>1.4</v>
      </c>
      <c r="K42" s="3">
        <v>0.05</v>
      </c>
      <c r="L42" s="3">
        <v>14422.3</v>
      </c>
      <c r="M42" s="17">
        <v>1201.85833333333</v>
      </c>
      <c r="N42" s="3">
        <v>386164.62</v>
      </c>
      <c r="O42" s="3">
        <v>211757.83</v>
      </c>
      <c r="P42" s="5">
        <f t="shared" si="10"/>
        <v>0.548361551091863</v>
      </c>
      <c r="Q42" s="3">
        <v>1175</v>
      </c>
      <c r="R42" s="3">
        <v>26230.76</v>
      </c>
      <c r="S42" s="3">
        <v>14415.16</v>
      </c>
      <c r="T42" s="5">
        <f t="shared" si="11"/>
        <v>0.549551747642844</v>
      </c>
      <c r="U42" s="3"/>
      <c r="V42" s="3"/>
      <c r="W42" s="3"/>
      <c r="X42" s="3" t="s">
        <v>54</v>
      </c>
      <c r="Y42" s="3"/>
      <c r="Z42" s="3"/>
    </row>
    <row r="43" s="1" customFormat="1" customHeight="1" spans="1:26">
      <c r="A43" s="3">
        <v>42</v>
      </c>
      <c r="B43" s="3">
        <v>184082</v>
      </c>
      <c r="C43" s="8" t="s">
        <v>131</v>
      </c>
      <c r="D43" s="3" t="s">
        <v>132</v>
      </c>
      <c r="E43" s="3" t="s">
        <v>128</v>
      </c>
      <c r="F43" s="3">
        <v>17.7</v>
      </c>
      <c r="G43" s="3">
        <v>59</v>
      </c>
      <c r="H43" s="5">
        <f t="shared" si="9"/>
        <v>0.7</v>
      </c>
      <c r="I43" s="3">
        <v>650</v>
      </c>
      <c r="J43" s="3">
        <f t="shared" si="8"/>
        <v>4.13</v>
      </c>
      <c r="K43" s="3">
        <v>0.07</v>
      </c>
      <c r="L43" s="3">
        <v>3512</v>
      </c>
      <c r="M43" s="17">
        <v>292.666666666667</v>
      </c>
      <c r="N43" s="3">
        <v>172619.29</v>
      </c>
      <c r="O43" s="3">
        <v>107388.82</v>
      </c>
      <c r="P43" s="5">
        <f t="shared" si="10"/>
        <v>0.622113669914874</v>
      </c>
      <c r="Q43" s="3">
        <v>146</v>
      </c>
      <c r="R43" s="3">
        <v>6381.9</v>
      </c>
      <c r="S43" s="3">
        <v>3964.85</v>
      </c>
      <c r="T43" s="5">
        <f t="shared" si="11"/>
        <v>0.621264827089111</v>
      </c>
      <c r="U43" s="3"/>
      <c r="V43" s="3"/>
      <c r="W43" s="3"/>
      <c r="X43" s="3" t="s">
        <v>133</v>
      </c>
      <c r="Y43" s="3"/>
      <c r="Z43" s="3"/>
    </row>
    <row r="44" s="1" customFormat="1" customHeight="1" spans="1:26">
      <c r="A44" s="3">
        <v>43</v>
      </c>
      <c r="B44" s="3">
        <v>131752</v>
      </c>
      <c r="C44" s="3" t="s">
        <v>134</v>
      </c>
      <c r="D44" s="3" t="s">
        <v>135</v>
      </c>
      <c r="E44" s="3" t="s">
        <v>128</v>
      </c>
      <c r="F44" s="3">
        <v>10.72</v>
      </c>
      <c r="G44" s="3">
        <v>27.8</v>
      </c>
      <c r="H44" s="5">
        <f t="shared" si="9"/>
        <v>0.614388489208633</v>
      </c>
      <c r="I44" s="3">
        <v>3400</v>
      </c>
      <c r="J44" s="3">
        <f t="shared" si="8"/>
        <v>1.946</v>
      </c>
      <c r="K44" s="3">
        <v>0.07</v>
      </c>
      <c r="L44" s="3">
        <v>17634</v>
      </c>
      <c r="M44" s="17">
        <v>1469.5</v>
      </c>
      <c r="N44" s="3">
        <v>450339.95</v>
      </c>
      <c r="O44" s="3">
        <v>261294.2</v>
      </c>
      <c r="P44" s="5">
        <f t="shared" si="10"/>
        <v>0.58021545723403</v>
      </c>
      <c r="Q44" s="3">
        <v>2058</v>
      </c>
      <c r="R44" s="3">
        <v>48831.34</v>
      </c>
      <c r="S44" s="3">
        <v>28619.37</v>
      </c>
      <c r="T44" s="5">
        <f t="shared" si="11"/>
        <v>0.586086107815186</v>
      </c>
      <c r="U44" s="3"/>
      <c r="V44" s="3"/>
      <c r="W44" s="3"/>
      <c r="X44" s="18" t="s">
        <v>136</v>
      </c>
      <c r="Y44" s="3"/>
      <c r="Z44" s="3"/>
    </row>
    <row r="45" s="1" customFormat="1" customHeight="1" spans="1:26">
      <c r="A45" s="3">
        <v>44</v>
      </c>
      <c r="B45" s="3">
        <v>107632</v>
      </c>
      <c r="C45" s="8" t="s">
        <v>137</v>
      </c>
      <c r="D45" s="3" t="s">
        <v>138</v>
      </c>
      <c r="E45" s="3" t="s">
        <v>128</v>
      </c>
      <c r="F45" s="3">
        <v>24.88</v>
      </c>
      <c r="G45" s="3">
        <v>59.8</v>
      </c>
      <c r="H45" s="5">
        <f t="shared" si="9"/>
        <v>0.583946488294314</v>
      </c>
      <c r="I45" s="3"/>
      <c r="J45" s="3">
        <f t="shared" si="8"/>
        <v>2.99</v>
      </c>
      <c r="K45" s="3">
        <v>0.05</v>
      </c>
      <c r="L45" s="3">
        <v>5760</v>
      </c>
      <c r="M45" s="17">
        <v>480</v>
      </c>
      <c r="N45" s="3">
        <v>330581.73</v>
      </c>
      <c r="O45" s="3">
        <v>187272.92</v>
      </c>
      <c r="P45" s="5">
        <f t="shared" si="10"/>
        <v>0.566495069161868</v>
      </c>
      <c r="Q45" s="3">
        <v>678</v>
      </c>
      <c r="R45" s="3">
        <v>30008.85</v>
      </c>
      <c r="S45" s="3">
        <v>16422.77</v>
      </c>
      <c r="T45" s="5">
        <f t="shared" si="11"/>
        <v>0.547264223720669</v>
      </c>
      <c r="U45" s="3"/>
      <c r="V45" s="3"/>
      <c r="W45" s="3"/>
      <c r="X45" s="19"/>
      <c r="Y45" s="3"/>
      <c r="Z45" s="3"/>
    </row>
    <row r="46" s="2" customFormat="1" customHeight="1" spans="1:26">
      <c r="A46" s="3">
        <v>45</v>
      </c>
      <c r="B46" s="8">
        <v>202044</v>
      </c>
      <c r="C46" s="8" t="s">
        <v>139</v>
      </c>
      <c r="D46" s="3" t="s">
        <v>140</v>
      </c>
      <c r="E46" s="3" t="s">
        <v>141</v>
      </c>
      <c r="F46" s="3">
        <v>15.2</v>
      </c>
      <c r="G46" s="3">
        <v>38</v>
      </c>
      <c r="H46" s="5">
        <f t="shared" si="9"/>
        <v>0.6</v>
      </c>
      <c r="I46" s="3">
        <v>500</v>
      </c>
      <c r="J46" s="3">
        <f t="shared" si="8"/>
        <v>1.9</v>
      </c>
      <c r="K46" s="3">
        <v>0.05</v>
      </c>
      <c r="L46" s="3">
        <v>7914</v>
      </c>
      <c r="M46" s="17">
        <v>659.5</v>
      </c>
      <c r="N46" s="3">
        <v>285353.24</v>
      </c>
      <c r="O46" s="3">
        <v>161272.85</v>
      </c>
      <c r="P46" s="5">
        <f t="shared" si="10"/>
        <v>0.565169156656501</v>
      </c>
      <c r="Q46" s="3">
        <v>587</v>
      </c>
      <c r="R46" s="3">
        <v>18220.3</v>
      </c>
      <c r="S46" s="3">
        <v>10681.1</v>
      </c>
      <c r="T46" s="5">
        <f t="shared" si="11"/>
        <v>0.586219765865546</v>
      </c>
      <c r="U46" s="23"/>
      <c r="V46" s="23"/>
      <c r="W46" s="23"/>
      <c r="X46" s="3" t="s">
        <v>102</v>
      </c>
      <c r="Y46" s="23"/>
      <c r="Z46" s="23"/>
    </row>
    <row r="47" s="2" customFormat="1" customHeight="1" spans="1:26">
      <c r="A47" s="3">
        <v>46</v>
      </c>
      <c r="B47" s="8">
        <v>118408</v>
      </c>
      <c r="C47" s="8" t="s">
        <v>142</v>
      </c>
      <c r="D47" s="3" t="s">
        <v>143</v>
      </c>
      <c r="E47" s="3" t="s">
        <v>144</v>
      </c>
      <c r="F47" s="3">
        <v>16</v>
      </c>
      <c r="G47" s="3">
        <v>35.8</v>
      </c>
      <c r="H47" s="5">
        <f t="shared" si="9"/>
        <v>0.553072625698324</v>
      </c>
      <c r="I47" s="18">
        <v>1200</v>
      </c>
      <c r="J47" s="3">
        <f t="shared" si="8"/>
        <v>1.79</v>
      </c>
      <c r="K47" s="3">
        <v>0.05</v>
      </c>
      <c r="L47" s="3">
        <v>9460</v>
      </c>
      <c r="M47" s="17">
        <v>788.333333333333</v>
      </c>
      <c r="N47" s="3">
        <v>304943.7</v>
      </c>
      <c r="O47" s="3">
        <v>149808.69</v>
      </c>
      <c r="P47" s="5">
        <f t="shared" si="10"/>
        <v>0.491266715790489</v>
      </c>
      <c r="Q47" s="3">
        <v>753</v>
      </c>
      <c r="R47" s="3">
        <v>19513.81</v>
      </c>
      <c r="S47" s="3">
        <v>9545.81</v>
      </c>
      <c r="T47" s="5">
        <f t="shared" si="11"/>
        <v>0.489182276551837</v>
      </c>
      <c r="U47" s="23"/>
      <c r="V47" s="23"/>
      <c r="W47" s="23"/>
      <c r="X47" s="18" t="s">
        <v>102</v>
      </c>
      <c r="Y47" s="23"/>
      <c r="Z47" s="23"/>
    </row>
    <row r="48" s="2" customFormat="1" customHeight="1" spans="1:26">
      <c r="A48" s="3">
        <v>48</v>
      </c>
      <c r="B48" s="8">
        <v>2506345</v>
      </c>
      <c r="C48" s="8" t="s">
        <v>145</v>
      </c>
      <c r="D48" s="3"/>
      <c r="E48" s="3"/>
      <c r="F48" s="3"/>
      <c r="G48" s="3"/>
      <c r="H48" s="5"/>
      <c r="I48" s="19"/>
      <c r="J48" s="3">
        <f t="shared" si="8"/>
        <v>0</v>
      </c>
      <c r="K48" s="3"/>
      <c r="L48" s="3" t="e">
        <v>#N/A</v>
      </c>
      <c r="M48" s="17" t="e">
        <v>#N/A</v>
      </c>
      <c r="N48" s="3" t="e">
        <v>#N/A</v>
      </c>
      <c r="O48" s="3" t="e">
        <v>#N/A</v>
      </c>
      <c r="P48" s="5" t="e">
        <f t="shared" si="10"/>
        <v>#N/A</v>
      </c>
      <c r="Q48" s="3" t="e">
        <v>#N/A</v>
      </c>
      <c r="R48" s="3" t="e">
        <v>#N/A</v>
      </c>
      <c r="S48" s="3" t="e">
        <v>#N/A</v>
      </c>
      <c r="T48" s="5" t="e">
        <f t="shared" si="11"/>
        <v>#N/A</v>
      </c>
      <c r="U48" s="23"/>
      <c r="V48" s="23"/>
      <c r="W48" s="23"/>
      <c r="X48" s="19"/>
      <c r="Y48" s="23"/>
      <c r="Z48" s="23"/>
    </row>
    <row r="49" s="2" customFormat="1" customHeight="1" spans="1:26">
      <c r="A49" s="3">
        <v>47</v>
      </c>
      <c r="B49" s="8">
        <v>260320</v>
      </c>
      <c r="C49" s="8" t="s">
        <v>146</v>
      </c>
      <c r="D49" s="3" t="s">
        <v>147</v>
      </c>
      <c r="E49" s="3" t="s">
        <v>148</v>
      </c>
      <c r="F49" s="3">
        <v>16</v>
      </c>
      <c r="G49" s="3">
        <v>49</v>
      </c>
      <c r="H49" s="5">
        <f>(G49-F49)/G49</f>
        <v>0.673469387755102</v>
      </c>
      <c r="I49" s="3">
        <v>500</v>
      </c>
      <c r="J49" s="3">
        <f t="shared" si="8"/>
        <v>3.43</v>
      </c>
      <c r="K49" s="3">
        <v>0.07</v>
      </c>
      <c r="L49" s="3">
        <v>4303</v>
      </c>
      <c r="M49" s="17">
        <v>358.583333333333</v>
      </c>
      <c r="N49" s="3">
        <v>146130.74</v>
      </c>
      <c r="O49" s="3">
        <v>66443.34</v>
      </c>
      <c r="P49" s="5">
        <f t="shared" si="10"/>
        <v>0.454684209496236</v>
      </c>
      <c r="Q49" s="3">
        <v>153</v>
      </c>
      <c r="R49" s="3">
        <v>4453.88</v>
      </c>
      <c r="S49" s="3">
        <v>2274.88</v>
      </c>
      <c r="T49" s="5">
        <f t="shared" si="11"/>
        <v>0.510763648773654</v>
      </c>
      <c r="U49" s="23"/>
      <c r="V49" s="23"/>
      <c r="W49" s="23"/>
      <c r="X49" s="3" t="s">
        <v>149</v>
      </c>
      <c r="Y49" s="23"/>
      <c r="Z49" s="23"/>
    </row>
    <row r="50" s="1" customFormat="1" customHeight="1" spans="1:26">
      <c r="A50" s="3">
        <v>49</v>
      </c>
      <c r="B50" s="3">
        <v>43016</v>
      </c>
      <c r="C50" s="3" t="s">
        <v>150</v>
      </c>
      <c r="D50" s="3" t="s">
        <v>151</v>
      </c>
      <c r="E50" s="3" t="s">
        <v>28</v>
      </c>
      <c r="F50" s="3">
        <v>10.26</v>
      </c>
      <c r="G50" s="3">
        <v>28.8</v>
      </c>
      <c r="H50" s="5">
        <f>(G50-F50)/G50</f>
        <v>0.64375</v>
      </c>
      <c r="I50" s="3">
        <v>600</v>
      </c>
      <c r="J50" s="3">
        <f t="shared" si="8"/>
        <v>2.016</v>
      </c>
      <c r="K50" s="3">
        <v>0.07</v>
      </c>
      <c r="L50" s="3">
        <v>8778</v>
      </c>
      <c r="M50" s="17">
        <v>731.5</v>
      </c>
      <c r="N50" s="3">
        <v>224048.32</v>
      </c>
      <c r="O50" s="3">
        <v>133525.45</v>
      </c>
      <c r="P50" s="5">
        <f t="shared" si="10"/>
        <v>0.595967200289652</v>
      </c>
      <c r="Q50" s="3">
        <v>2021</v>
      </c>
      <c r="R50" s="3">
        <v>45145.75</v>
      </c>
      <c r="S50" s="3">
        <v>27621.67</v>
      </c>
      <c r="T50" s="5">
        <f t="shared" si="11"/>
        <v>0.611833229041493</v>
      </c>
      <c r="U50" s="3"/>
      <c r="V50" s="3"/>
      <c r="W50" s="3"/>
      <c r="X50" s="3" t="s">
        <v>102</v>
      </c>
      <c r="Y50" s="3"/>
      <c r="Z50" s="3"/>
    </row>
    <row r="51" s="1" customFormat="1" customHeight="1" spans="1:26">
      <c r="A51" s="3">
        <v>50</v>
      </c>
      <c r="B51" s="3">
        <v>150446</v>
      </c>
      <c r="C51" s="3" t="s">
        <v>152</v>
      </c>
      <c r="D51" s="3" t="s">
        <v>153</v>
      </c>
      <c r="E51" s="3" t="s">
        <v>28</v>
      </c>
      <c r="F51" s="3">
        <v>9.5</v>
      </c>
      <c r="G51" s="3">
        <v>29.5</v>
      </c>
      <c r="H51" s="5">
        <f>(G51-F51)/G51</f>
        <v>0.677966101694915</v>
      </c>
      <c r="I51" s="3">
        <v>600</v>
      </c>
      <c r="J51" s="3">
        <f t="shared" si="8"/>
        <v>2.065</v>
      </c>
      <c r="K51" s="3">
        <v>0.07</v>
      </c>
      <c r="L51" s="3">
        <v>7993</v>
      </c>
      <c r="M51" s="17">
        <v>666.083333333333</v>
      </c>
      <c r="N51" s="3">
        <v>209939.37</v>
      </c>
      <c r="O51" s="3">
        <v>133855.34</v>
      </c>
      <c r="P51" s="5">
        <f t="shared" si="10"/>
        <v>0.637590462427319</v>
      </c>
      <c r="Q51" s="3">
        <v>727</v>
      </c>
      <c r="R51" s="3">
        <v>16964.58</v>
      </c>
      <c r="S51" s="3">
        <v>11122.08</v>
      </c>
      <c r="T51" s="5">
        <f t="shared" si="11"/>
        <v>0.655605974330045</v>
      </c>
      <c r="U51" s="3"/>
      <c r="V51" s="3"/>
      <c r="W51" s="3"/>
      <c r="X51" s="3" t="s">
        <v>102</v>
      </c>
      <c r="Y51" s="3"/>
      <c r="Z51" s="3"/>
    </row>
    <row r="52" s="1" customFormat="1" customHeight="1" spans="1:26">
      <c r="A52" s="3">
        <v>51</v>
      </c>
      <c r="B52" s="12">
        <v>155108</v>
      </c>
      <c r="C52" s="8" t="s">
        <v>154</v>
      </c>
      <c r="D52" s="3" t="s">
        <v>155</v>
      </c>
      <c r="E52" s="3" t="s">
        <v>156</v>
      </c>
      <c r="F52" s="3">
        <v>17.71</v>
      </c>
      <c r="G52" s="3">
        <v>45</v>
      </c>
      <c r="H52" s="5">
        <f>(G52-F52)/G52</f>
        <v>0.606444444444444</v>
      </c>
      <c r="I52" s="3">
        <v>3500</v>
      </c>
      <c r="J52" s="3">
        <f>G52*0.05</f>
        <v>2.25</v>
      </c>
      <c r="K52" s="3">
        <v>0.05</v>
      </c>
      <c r="L52" s="3">
        <v>19205</v>
      </c>
      <c r="M52" s="17">
        <v>1600.41666666667</v>
      </c>
      <c r="N52" s="3">
        <v>677775.29</v>
      </c>
      <c r="O52" s="3">
        <v>371385.51</v>
      </c>
      <c r="P52" s="5">
        <f t="shared" si="10"/>
        <v>0.547947845664306</v>
      </c>
      <c r="Q52" s="3">
        <v>1245</v>
      </c>
      <c r="R52" s="3">
        <v>32462.1</v>
      </c>
      <c r="S52" s="3">
        <v>18869.19</v>
      </c>
      <c r="T52" s="5">
        <f t="shared" si="11"/>
        <v>0.581268309813598</v>
      </c>
      <c r="U52" s="3"/>
      <c r="V52" s="3"/>
      <c r="W52" s="3"/>
      <c r="X52" s="3" t="s">
        <v>136</v>
      </c>
      <c r="Y52" s="3"/>
      <c r="Z52" s="3"/>
    </row>
    <row r="53" s="1" customFormat="1" customHeight="1" spans="1:26">
      <c r="A53" s="3">
        <v>52</v>
      </c>
      <c r="B53" s="8">
        <v>171499</v>
      </c>
      <c r="C53" s="8" t="s">
        <v>157</v>
      </c>
      <c r="D53" s="3" t="s">
        <v>158</v>
      </c>
      <c r="E53" s="3" t="s">
        <v>159</v>
      </c>
      <c r="F53" s="3">
        <v>21.31</v>
      </c>
      <c r="G53" s="3">
        <v>44.8</v>
      </c>
      <c r="H53" s="5">
        <f>(G53-F53)/G53</f>
        <v>0.524330357142857</v>
      </c>
      <c r="I53" s="3"/>
      <c r="J53" s="3">
        <f>G53*0.05</f>
        <v>2.24</v>
      </c>
      <c r="K53" s="3"/>
      <c r="L53" s="3">
        <v>27692</v>
      </c>
      <c r="M53" s="17">
        <v>2307.66666666667</v>
      </c>
      <c r="N53" s="3">
        <v>1125472.8</v>
      </c>
      <c r="O53" s="3">
        <v>537767.66</v>
      </c>
      <c r="P53" s="5">
        <f t="shared" si="10"/>
        <v>0.477814888107469</v>
      </c>
      <c r="Q53" s="3">
        <v>1256</v>
      </c>
      <c r="R53" s="3">
        <v>44455.22</v>
      </c>
      <c r="S53" s="3">
        <v>21364.75</v>
      </c>
      <c r="T53" s="5">
        <f t="shared" si="11"/>
        <v>0.48059035586822</v>
      </c>
      <c r="U53" s="3"/>
      <c r="V53" s="3"/>
      <c r="W53" s="3"/>
      <c r="X53" s="3" t="s">
        <v>136</v>
      </c>
      <c r="Y53" s="3"/>
      <c r="Z53" s="3"/>
    </row>
    <row r="54" s="1" customFormat="1" customHeight="1" spans="1:26">
      <c r="A54" s="3">
        <v>53</v>
      </c>
      <c r="B54" s="6">
        <v>267525</v>
      </c>
      <c r="C54" s="7" t="s">
        <v>160</v>
      </c>
      <c r="D54" s="3"/>
      <c r="E54" s="3"/>
      <c r="F54" s="3"/>
      <c r="G54" s="3"/>
      <c r="H54" s="5"/>
      <c r="I54" s="3">
        <v>400</v>
      </c>
      <c r="J54" s="3">
        <f t="shared" si="8"/>
        <v>0</v>
      </c>
      <c r="K54" s="3">
        <v>0.05</v>
      </c>
      <c r="L54" s="3" t="e">
        <v>#N/A</v>
      </c>
      <c r="M54" s="17" t="e">
        <v>#N/A</v>
      </c>
      <c r="N54" s="3" t="e">
        <v>#N/A</v>
      </c>
      <c r="O54" s="3" t="e">
        <v>#N/A</v>
      </c>
      <c r="P54" s="5" t="e">
        <f t="shared" si="10"/>
        <v>#N/A</v>
      </c>
      <c r="Q54" s="3" t="e">
        <v>#N/A</v>
      </c>
      <c r="R54" s="3" t="e">
        <v>#N/A</v>
      </c>
      <c r="S54" s="3" t="e">
        <v>#N/A</v>
      </c>
      <c r="T54" s="5" t="e">
        <f t="shared" si="11"/>
        <v>#N/A</v>
      </c>
      <c r="U54" s="3"/>
      <c r="V54" s="3"/>
      <c r="W54" s="3"/>
      <c r="X54" s="18" t="s">
        <v>161</v>
      </c>
      <c r="Y54" s="3"/>
      <c r="Z54" s="3"/>
    </row>
    <row r="55" s="1" customFormat="1" customHeight="1" spans="1:26">
      <c r="A55" s="3">
        <v>54</v>
      </c>
      <c r="B55" s="6">
        <v>200790</v>
      </c>
      <c r="C55" s="7" t="s">
        <v>162</v>
      </c>
      <c r="D55" s="3"/>
      <c r="E55" s="3"/>
      <c r="F55" s="3"/>
      <c r="G55" s="3"/>
      <c r="H55" s="5"/>
      <c r="I55" s="3"/>
      <c r="J55" s="3">
        <f t="shared" si="8"/>
        <v>0</v>
      </c>
      <c r="K55" s="3"/>
      <c r="L55" s="3" t="e">
        <v>#N/A</v>
      </c>
      <c r="M55" s="17" t="e">
        <v>#N/A</v>
      </c>
      <c r="N55" s="3" t="e">
        <v>#N/A</v>
      </c>
      <c r="O55" s="3" t="e">
        <v>#N/A</v>
      </c>
      <c r="P55" s="5" t="e">
        <f t="shared" si="10"/>
        <v>#N/A</v>
      </c>
      <c r="Q55" s="3" t="e">
        <v>#N/A</v>
      </c>
      <c r="R55" s="3" t="e">
        <v>#N/A</v>
      </c>
      <c r="S55" s="3" t="e">
        <v>#N/A</v>
      </c>
      <c r="T55" s="5" t="e">
        <f t="shared" si="11"/>
        <v>#N/A</v>
      </c>
      <c r="U55" s="3"/>
      <c r="V55" s="3"/>
      <c r="W55" s="3"/>
      <c r="X55" s="22"/>
      <c r="Y55" s="3"/>
      <c r="Z55" s="3"/>
    </row>
    <row r="56" s="1" customFormat="1" customHeight="1" spans="1:26">
      <c r="A56" s="3">
        <v>55</v>
      </c>
      <c r="B56" s="6">
        <v>220987</v>
      </c>
      <c r="C56" s="7" t="s">
        <v>162</v>
      </c>
      <c r="D56" s="3" t="s">
        <v>163</v>
      </c>
      <c r="E56" s="3" t="s">
        <v>164</v>
      </c>
      <c r="F56" s="3">
        <v>129.28</v>
      </c>
      <c r="G56" s="3">
        <v>268</v>
      </c>
      <c r="H56" s="5">
        <f t="shared" ref="H56:H72" si="12">(G56-F56)/G56</f>
        <v>0.517611940298507</v>
      </c>
      <c r="I56" s="3"/>
      <c r="J56" s="3">
        <f>G56*0.05</f>
        <v>13.4</v>
      </c>
      <c r="K56" s="3"/>
      <c r="L56" s="3">
        <v>1388</v>
      </c>
      <c r="M56" s="17">
        <v>115.666666666667</v>
      </c>
      <c r="N56" s="3">
        <v>313315.19</v>
      </c>
      <c r="O56" s="3">
        <v>127241.6</v>
      </c>
      <c r="P56" s="5">
        <f t="shared" si="10"/>
        <v>0.40611372847898</v>
      </c>
      <c r="Q56" s="3">
        <v>160</v>
      </c>
      <c r="R56" s="3">
        <v>27255.03</v>
      </c>
      <c r="S56" s="3">
        <v>9305.01</v>
      </c>
      <c r="T56" s="5">
        <f t="shared" si="11"/>
        <v>0.341405237858847</v>
      </c>
      <c r="U56" s="3"/>
      <c r="V56" s="3"/>
      <c r="W56" s="3"/>
      <c r="X56" s="22"/>
      <c r="Y56" s="3"/>
      <c r="Z56" s="3"/>
    </row>
    <row r="57" s="1" customFormat="1" customHeight="1" spans="1:26">
      <c r="A57" s="3">
        <v>56</v>
      </c>
      <c r="B57" s="6">
        <v>186345</v>
      </c>
      <c r="C57" s="7" t="s">
        <v>162</v>
      </c>
      <c r="D57" s="3" t="s">
        <v>165</v>
      </c>
      <c r="E57" s="3" t="s">
        <v>164</v>
      </c>
      <c r="F57" s="3">
        <v>65.65</v>
      </c>
      <c r="G57" s="3">
        <v>148</v>
      </c>
      <c r="H57" s="5">
        <f t="shared" si="12"/>
        <v>0.556418918918919</v>
      </c>
      <c r="I57" s="3"/>
      <c r="J57" s="3">
        <f>G57*0.05</f>
        <v>7.4</v>
      </c>
      <c r="K57" s="3"/>
      <c r="L57" s="3">
        <v>2291.06</v>
      </c>
      <c r="M57" s="17">
        <v>190.921666666667</v>
      </c>
      <c r="N57" s="3">
        <v>206658.13</v>
      </c>
      <c r="O57" s="3">
        <v>54073.24</v>
      </c>
      <c r="P57" s="5">
        <f t="shared" si="10"/>
        <v>0.261655517738402</v>
      </c>
      <c r="Q57" s="3">
        <v>105.04</v>
      </c>
      <c r="R57" s="3">
        <v>10505</v>
      </c>
      <c r="S57" s="3">
        <v>4652.4</v>
      </c>
      <c r="T57" s="5">
        <f t="shared" si="11"/>
        <v>0.442874821513565</v>
      </c>
      <c r="U57" s="3"/>
      <c r="V57" s="3"/>
      <c r="W57" s="3"/>
      <c r="X57" s="19"/>
      <c r="Y57" s="3"/>
      <c r="Z57" s="3"/>
    </row>
    <row r="58" s="1" customFormat="1" customHeight="1" spans="1:26">
      <c r="A58" s="3">
        <v>57</v>
      </c>
      <c r="B58" s="8">
        <v>188362</v>
      </c>
      <c r="C58" s="8" t="s">
        <v>166</v>
      </c>
      <c r="D58" s="3" t="s">
        <v>167</v>
      </c>
      <c r="E58" s="3" t="s">
        <v>168</v>
      </c>
      <c r="F58" s="3">
        <v>50</v>
      </c>
      <c r="G58" s="3">
        <v>349</v>
      </c>
      <c r="H58" s="5">
        <f t="shared" si="12"/>
        <v>0.856733524355301</v>
      </c>
      <c r="I58" s="3">
        <v>1371</v>
      </c>
      <c r="J58" s="3">
        <f>G58*0.07</f>
        <v>24.43</v>
      </c>
      <c r="K58" s="3">
        <v>0.07</v>
      </c>
      <c r="L58" s="3">
        <v>1643</v>
      </c>
      <c r="M58" s="17">
        <v>136.916666666667</v>
      </c>
      <c r="N58" s="3">
        <v>288587.85</v>
      </c>
      <c r="O58" s="3">
        <v>183169.4</v>
      </c>
      <c r="P58" s="5">
        <f t="shared" si="10"/>
        <v>0.634709326813308</v>
      </c>
      <c r="Q58" s="3">
        <v>138</v>
      </c>
      <c r="R58" s="3">
        <v>17496</v>
      </c>
      <c r="S58" s="3">
        <v>11998</v>
      </c>
      <c r="T58" s="5">
        <f t="shared" si="11"/>
        <v>0.68575674439872</v>
      </c>
      <c r="U58" s="3"/>
      <c r="V58" s="3"/>
      <c r="W58" s="3"/>
      <c r="X58" s="18" t="s">
        <v>169</v>
      </c>
      <c r="Y58" s="3"/>
      <c r="Z58" s="3"/>
    </row>
    <row r="59" s="1" customFormat="1" customHeight="1" spans="1:26">
      <c r="A59" s="3">
        <v>58</v>
      </c>
      <c r="B59" s="3">
        <v>808776</v>
      </c>
      <c r="C59" s="8" t="s">
        <v>170</v>
      </c>
      <c r="D59" s="3" t="s">
        <v>171</v>
      </c>
      <c r="E59" s="3" t="s">
        <v>172</v>
      </c>
      <c r="F59" s="3">
        <v>105</v>
      </c>
      <c r="G59" s="3">
        <v>268</v>
      </c>
      <c r="H59" s="5">
        <f t="shared" si="12"/>
        <v>0.608208955223881</v>
      </c>
      <c r="I59" s="3"/>
      <c r="J59" s="3">
        <f>G59*0.07</f>
        <v>18.76</v>
      </c>
      <c r="K59" s="3"/>
      <c r="L59" s="3">
        <v>3</v>
      </c>
      <c r="M59" s="17">
        <v>0.25</v>
      </c>
      <c r="N59" s="3">
        <v>693.76</v>
      </c>
      <c r="O59" s="3">
        <v>378.76</v>
      </c>
      <c r="P59" s="5">
        <f t="shared" si="10"/>
        <v>0.545952490774908</v>
      </c>
      <c r="Q59" s="3">
        <v>12</v>
      </c>
      <c r="R59" s="3">
        <v>1340</v>
      </c>
      <c r="S59" s="3">
        <v>710</v>
      </c>
      <c r="T59" s="5">
        <f t="shared" si="11"/>
        <v>0.529850746268657</v>
      </c>
      <c r="U59" s="3"/>
      <c r="V59" s="3"/>
      <c r="W59" s="3"/>
      <c r="X59" s="22"/>
      <c r="Y59" s="3"/>
      <c r="Z59" s="3"/>
    </row>
    <row r="60" s="1" customFormat="1" customHeight="1" spans="1:26">
      <c r="A60" s="3">
        <v>59</v>
      </c>
      <c r="B60" s="8">
        <v>808777</v>
      </c>
      <c r="C60" s="8" t="s">
        <v>170</v>
      </c>
      <c r="D60" s="3" t="s">
        <v>173</v>
      </c>
      <c r="E60" s="3" t="s">
        <v>172</v>
      </c>
      <c r="F60" s="3">
        <v>268</v>
      </c>
      <c r="G60" s="3">
        <v>688</v>
      </c>
      <c r="H60" s="5">
        <f t="shared" si="12"/>
        <v>0.61046511627907</v>
      </c>
      <c r="I60" s="3"/>
      <c r="J60" s="3">
        <f>G60*0.07</f>
        <v>48.16</v>
      </c>
      <c r="K60" s="3"/>
      <c r="L60" s="3" t="e">
        <v>#N/A</v>
      </c>
      <c r="M60" s="17" t="e">
        <v>#N/A</v>
      </c>
      <c r="N60" s="3" t="e">
        <v>#N/A</v>
      </c>
      <c r="O60" s="3" t="e">
        <v>#N/A</v>
      </c>
      <c r="P60" s="5" t="e">
        <f t="shared" si="10"/>
        <v>#N/A</v>
      </c>
      <c r="Q60" s="3">
        <v>4</v>
      </c>
      <c r="R60" s="3">
        <v>1376</v>
      </c>
      <c r="S60" s="3">
        <v>572</v>
      </c>
      <c r="T60" s="5">
        <f t="shared" si="11"/>
        <v>0.415697674418605</v>
      </c>
      <c r="U60" s="3"/>
      <c r="V60" s="3"/>
      <c r="W60" s="3"/>
      <c r="X60" s="19"/>
      <c r="Y60" s="3"/>
      <c r="Z60" s="3"/>
    </row>
    <row r="61" s="1" customFormat="1" customHeight="1" spans="1:26">
      <c r="A61" s="3">
        <v>60</v>
      </c>
      <c r="B61" s="13">
        <v>247889</v>
      </c>
      <c r="C61" s="13" t="s">
        <v>174</v>
      </c>
      <c r="D61" s="3" t="s">
        <v>175</v>
      </c>
      <c r="E61" s="3" t="s">
        <v>176</v>
      </c>
      <c r="F61" s="3">
        <v>9.12</v>
      </c>
      <c r="G61" s="3">
        <v>48</v>
      </c>
      <c r="H61" s="5">
        <f t="shared" si="12"/>
        <v>0.81</v>
      </c>
      <c r="I61" s="3">
        <v>1463</v>
      </c>
      <c r="J61" s="3">
        <f>G61*0.08</f>
        <v>3.84</v>
      </c>
      <c r="K61" s="3">
        <v>0.08</v>
      </c>
      <c r="L61" s="3">
        <v>1966</v>
      </c>
      <c r="M61" s="17">
        <v>163.833333333333</v>
      </c>
      <c r="N61" s="3">
        <v>86671.36</v>
      </c>
      <c r="O61" s="3">
        <v>68741.44</v>
      </c>
      <c r="P61" s="5">
        <f t="shared" si="10"/>
        <v>0.79312751063327</v>
      </c>
      <c r="Q61" s="3">
        <v>217</v>
      </c>
      <c r="R61" s="3">
        <v>7763.77</v>
      </c>
      <c r="S61" s="3">
        <v>6176.89</v>
      </c>
      <c r="T61" s="5">
        <f t="shared" si="11"/>
        <v>0.79560445505212</v>
      </c>
      <c r="U61" s="3"/>
      <c r="V61" s="3"/>
      <c r="W61" s="3"/>
      <c r="X61" s="18" t="s">
        <v>177</v>
      </c>
      <c r="Y61" s="3"/>
      <c r="Z61" s="3"/>
    </row>
    <row r="62" s="1" customFormat="1" customHeight="1" spans="1:26">
      <c r="A62" s="3">
        <v>61</v>
      </c>
      <c r="B62" s="13">
        <v>219410</v>
      </c>
      <c r="C62" s="13" t="s">
        <v>178</v>
      </c>
      <c r="D62" s="3" t="s">
        <v>179</v>
      </c>
      <c r="E62" s="3" t="s">
        <v>176</v>
      </c>
      <c r="F62" s="3">
        <v>10.36</v>
      </c>
      <c r="G62" s="3">
        <v>55</v>
      </c>
      <c r="H62" s="5">
        <f t="shared" si="12"/>
        <v>0.811636363636364</v>
      </c>
      <c r="I62" s="3"/>
      <c r="J62" s="3">
        <f>G62*0.08</f>
        <v>4.4</v>
      </c>
      <c r="K62" s="3"/>
      <c r="L62" s="3">
        <v>2866</v>
      </c>
      <c r="M62" s="17">
        <v>238.833333333333</v>
      </c>
      <c r="N62" s="3">
        <v>123052.24</v>
      </c>
      <c r="O62" s="3">
        <v>91787.6</v>
      </c>
      <c r="P62" s="5">
        <f t="shared" si="10"/>
        <v>0.74592384502712</v>
      </c>
      <c r="Q62" s="3">
        <v>397</v>
      </c>
      <c r="R62" s="3">
        <v>13903.72</v>
      </c>
      <c r="S62" s="3">
        <v>10420.08</v>
      </c>
      <c r="T62" s="5">
        <f t="shared" si="11"/>
        <v>0.749445472147023</v>
      </c>
      <c r="U62" s="3"/>
      <c r="V62" s="3"/>
      <c r="W62" s="3"/>
      <c r="X62" s="19"/>
      <c r="Y62" s="3"/>
      <c r="Z62" s="3"/>
    </row>
    <row r="63" s="1" customFormat="1" customHeight="1" spans="1:26">
      <c r="A63" s="3">
        <v>62</v>
      </c>
      <c r="B63" s="9">
        <v>261069</v>
      </c>
      <c r="C63" s="14" t="s">
        <v>180</v>
      </c>
      <c r="D63" s="3" t="s">
        <v>181</v>
      </c>
      <c r="E63" s="3" t="s">
        <v>182</v>
      </c>
      <c r="F63" s="3">
        <v>4.85</v>
      </c>
      <c r="G63" s="3">
        <v>29.8</v>
      </c>
      <c r="H63" s="5">
        <f t="shared" si="12"/>
        <v>0.837248322147651</v>
      </c>
      <c r="I63" s="3">
        <v>5118</v>
      </c>
      <c r="J63" s="3">
        <f>G63*0.08</f>
        <v>2.384</v>
      </c>
      <c r="K63" s="3">
        <v>0.08</v>
      </c>
      <c r="L63" s="3">
        <v>4053</v>
      </c>
      <c r="M63" s="17">
        <v>337.75</v>
      </c>
      <c r="N63" s="3">
        <v>110440.56</v>
      </c>
      <c r="O63" s="3">
        <v>90735.77</v>
      </c>
      <c r="P63" s="5">
        <f t="shared" si="10"/>
        <v>0.821580133240904</v>
      </c>
      <c r="Q63" s="3">
        <v>691</v>
      </c>
      <c r="R63" s="3">
        <v>16084.9</v>
      </c>
      <c r="S63" s="3">
        <v>13260.21</v>
      </c>
      <c r="T63" s="5">
        <f t="shared" si="11"/>
        <v>0.824388712394855</v>
      </c>
      <c r="U63" s="3"/>
      <c r="V63" s="3"/>
      <c r="W63" s="3"/>
      <c r="X63" s="18" t="s">
        <v>183</v>
      </c>
      <c r="Y63" s="3"/>
      <c r="Z63" s="3"/>
    </row>
    <row r="64" s="1" customFormat="1" customHeight="1" spans="1:26">
      <c r="A64" s="3">
        <v>63</v>
      </c>
      <c r="B64" s="15">
        <v>114935</v>
      </c>
      <c r="C64" s="8" t="s">
        <v>184</v>
      </c>
      <c r="D64" s="3" t="s">
        <v>185</v>
      </c>
      <c r="E64" s="3" t="s">
        <v>182</v>
      </c>
      <c r="F64" s="3">
        <v>6.57</v>
      </c>
      <c r="G64" s="3">
        <v>26</v>
      </c>
      <c r="H64" s="5">
        <f t="shared" si="12"/>
        <v>0.747307692307692</v>
      </c>
      <c r="I64" s="3"/>
      <c r="J64" s="3">
        <f t="shared" ref="J64:J69" si="13">G64*0.08</f>
        <v>2.08</v>
      </c>
      <c r="K64" s="3"/>
      <c r="L64" s="3">
        <v>13883</v>
      </c>
      <c r="M64" s="17">
        <v>1156.91666666667</v>
      </c>
      <c r="N64" s="3">
        <v>331776.57</v>
      </c>
      <c r="O64" s="3">
        <v>231677.31</v>
      </c>
      <c r="P64" s="5">
        <f t="shared" si="10"/>
        <v>0.698293161569547</v>
      </c>
      <c r="Q64" s="3">
        <v>2171</v>
      </c>
      <c r="R64" s="3">
        <v>42125.43</v>
      </c>
      <c r="S64" s="3">
        <v>30200.31</v>
      </c>
      <c r="T64" s="5">
        <f t="shared" si="11"/>
        <v>0.716913987584222</v>
      </c>
      <c r="U64" s="3"/>
      <c r="V64" s="3"/>
      <c r="W64" s="3"/>
      <c r="X64" s="22"/>
      <c r="Y64" s="3"/>
      <c r="Z64" s="3"/>
    </row>
    <row r="65" s="1" customFormat="1" customHeight="1" spans="1:26">
      <c r="A65" s="3">
        <v>64</v>
      </c>
      <c r="B65" s="15">
        <v>194034</v>
      </c>
      <c r="C65" s="8" t="s">
        <v>186</v>
      </c>
      <c r="D65" s="3" t="s">
        <v>187</v>
      </c>
      <c r="E65" s="3" t="s">
        <v>182</v>
      </c>
      <c r="F65" s="3">
        <v>5.25</v>
      </c>
      <c r="G65" s="3">
        <v>32</v>
      </c>
      <c r="H65" s="5">
        <f t="shared" si="12"/>
        <v>0.8359375</v>
      </c>
      <c r="I65" s="3"/>
      <c r="J65" s="3">
        <f t="shared" si="13"/>
        <v>2.56</v>
      </c>
      <c r="K65" s="3"/>
      <c r="L65" s="3">
        <v>1978</v>
      </c>
      <c r="M65" s="17">
        <v>164.833333333333</v>
      </c>
      <c r="N65" s="3">
        <v>51370.89</v>
      </c>
      <c r="O65" s="3">
        <v>34869.94</v>
      </c>
      <c r="P65" s="5">
        <f t="shared" si="10"/>
        <v>0.678787928338403</v>
      </c>
      <c r="Q65" s="3">
        <v>196</v>
      </c>
      <c r="R65" s="3">
        <v>4293.64</v>
      </c>
      <c r="S65" s="3">
        <v>3361.76</v>
      </c>
      <c r="T65" s="5">
        <f t="shared" si="11"/>
        <v>0.782962707632685</v>
      </c>
      <c r="U65" s="3"/>
      <c r="V65" s="3"/>
      <c r="W65" s="3"/>
      <c r="X65" s="22"/>
      <c r="Y65" s="3"/>
      <c r="Z65" s="3"/>
    </row>
    <row r="66" s="1" customFormat="1" customHeight="1" spans="1:26">
      <c r="A66" s="3">
        <v>65</v>
      </c>
      <c r="B66" s="8">
        <v>194247</v>
      </c>
      <c r="C66" s="8" t="s">
        <v>186</v>
      </c>
      <c r="D66" s="3" t="s">
        <v>188</v>
      </c>
      <c r="E66" s="3" t="s">
        <v>182</v>
      </c>
      <c r="F66" s="3">
        <v>5.96</v>
      </c>
      <c r="G66" s="3">
        <v>29.8</v>
      </c>
      <c r="H66" s="5">
        <f t="shared" si="12"/>
        <v>0.8</v>
      </c>
      <c r="I66" s="3"/>
      <c r="J66" s="3">
        <f t="shared" si="13"/>
        <v>2.384</v>
      </c>
      <c r="K66" s="3"/>
      <c r="L66" s="3">
        <v>1122</v>
      </c>
      <c r="M66" s="17">
        <v>93.5</v>
      </c>
      <c r="N66" s="3">
        <v>26446.07</v>
      </c>
      <c r="O66" s="3">
        <v>17904.44</v>
      </c>
      <c r="P66" s="5">
        <f t="shared" si="10"/>
        <v>0.677017038826563</v>
      </c>
      <c r="Q66" s="3">
        <v>140</v>
      </c>
      <c r="R66" s="3">
        <v>2661.82</v>
      </c>
      <c r="S66" s="3">
        <v>1928.43</v>
      </c>
      <c r="T66" s="5">
        <f t="shared" si="11"/>
        <v>0.724477988744543</v>
      </c>
      <c r="U66" s="3"/>
      <c r="V66" s="3"/>
      <c r="W66" s="3"/>
      <c r="X66" s="22"/>
      <c r="Y66" s="3"/>
      <c r="Z66" s="3"/>
    </row>
    <row r="67" s="1" customFormat="1" customHeight="1" spans="1:26">
      <c r="A67" s="3">
        <v>66</v>
      </c>
      <c r="B67" s="8">
        <v>230317</v>
      </c>
      <c r="C67" s="8" t="s">
        <v>189</v>
      </c>
      <c r="D67" s="3" t="s">
        <v>187</v>
      </c>
      <c r="E67" s="3" t="s">
        <v>182</v>
      </c>
      <c r="F67" s="3">
        <v>6.57</v>
      </c>
      <c r="G67" s="3">
        <v>24.9</v>
      </c>
      <c r="H67" s="5">
        <f t="shared" si="12"/>
        <v>0.736144578313253</v>
      </c>
      <c r="I67" s="3"/>
      <c r="J67" s="3">
        <f t="shared" si="13"/>
        <v>1.992</v>
      </c>
      <c r="K67" s="3"/>
      <c r="L67" s="3">
        <v>1763</v>
      </c>
      <c r="M67" s="17">
        <v>146.916666666667</v>
      </c>
      <c r="N67" s="3">
        <v>33735.23</v>
      </c>
      <c r="O67" s="3">
        <v>22152.35</v>
      </c>
      <c r="P67" s="5">
        <f t="shared" si="10"/>
        <v>0.656653296865028</v>
      </c>
      <c r="Q67" s="3">
        <v>256</v>
      </c>
      <c r="R67" s="3">
        <v>3763.93</v>
      </c>
      <c r="S67" s="3">
        <v>2377.66</v>
      </c>
      <c r="T67" s="5">
        <f t="shared" si="11"/>
        <v>0.631696126123493</v>
      </c>
      <c r="U67" s="3"/>
      <c r="V67" s="3"/>
      <c r="W67" s="3"/>
      <c r="X67" s="22"/>
      <c r="Y67" s="3"/>
      <c r="Z67" s="3"/>
    </row>
    <row r="68" s="1" customFormat="1" customHeight="1" spans="1:26">
      <c r="A68" s="3">
        <v>67</v>
      </c>
      <c r="B68" s="15">
        <v>162452</v>
      </c>
      <c r="C68" s="8" t="s">
        <v>190</v>
      </c>
      <c r="D68" s="3" t="s">
        <v>191</v>
      </c>
      <c r="E68" s="3" t="s">
        <v>182</v>
      </c>
      <c r="F68" s="3">
        <v>4.7</v>
      </c>
      <c r="G68" s="3">
        <v>15.5</v>
      </c>
      <c r="H68" s="5">
        <f t="shared" si="12"/>
        <v>0.696774193548387</v>
      </c>
      <c r="I68" s="3"/>
      <c r="J68" s="3">
        <f t="shared" si="13"/>
        <v>1.24</v>
      </c>
      <c r="K68" s="3"/>
      <c r="L68" s="3">
        <v>2738</v>
      </c>
      <c r="M68" s="17">
        <v>228.166666666667</v>
      </c>
      <c r="N68" s="3">
        <v>33744.4</v>
      </c>
      <c r="O68" s="3">
        <v>20057.71</v>
      </c>
      <c r="P68" s="5">
        <f t="shared" si="10"/>
        <v>0.594401145078887</v>
      </c>
      <c r="Q68" s="3">
        <v>253</v>
      </c>
      <c r="R68" s="3">
        <v>2835.66</v>
      </c>
      <c r="S68" s="3">
        <v>1766.29</v>
      </c>
      <c r="T68" s="5">
        <f t="shared" si="11"/>
        <v>0.62288497210526</v>
      </c>
      <c r="U68" s="3"/>
      <c r="V68" s="3"/>
      <c r="W68" s="3"/>
      <c r="X68" s="22"/>
      <c r="Y68" s="3"/>
      <c r="Z68" s="3"/>
    </row>
    <row r="69" s="1" customFormat="1" customHeight="1" spans="1:26">
      <c r="A69" s="3">
        <v>68</v>
      </c>
      <c r="B69" s="8">
        <v>212515</v>
      </c>
      <c r="C69" s="8" t="s">
        <v>192</v>
      </c>
      <c r="D69" s="3" t="s">
        <v>193</v>
      </c>
      <c r="E69" s="3" t="s">
        <v>182</v>
      </c>
      <c r="F69" s="3">
        <v>7.43</v>
      </c>
      <c r="G69" s="3">
        <v>21</v>
      </c>
      <c r="H69" s="5">
        <f t="shared" si="12"/>
        <v>0.646190476190476</v>
      </c>
      <c r="I69" s="3"/>
      <c r="J69" s="3">
        <f t="shared" si="13"/>
        <v>1.68</v>
      </c>
      <c r="K69" s="3"/>
      <c r="L69" s="3">
        <v>1011</v>
      </c>
      <c r="M69" s="17">
        <v>84.25</v>
      </c>
      <c r="N69" s="3">
        <v>15886.36</v>
      </c>
      <c r="O69" s="3">
        <v>8298.32</v>
      </c>
      <c r="P69" s="5">
        <f t="shared" si="10"/>
        <v>0.522355026576258</v>
      </c>
      <c r="Q69" s="3">
        <v>127</v>
      </c>
      <c r="R69" s="3">
        <v>1926.85</v>
      </c>
      <c r="S69" s="3">
        <v>1055.38</v>
      </c>
      <c r="T69" s="5">
        <f t="shared" si="11"/>
        <v>0.547722967537691</v>
      </c>
      <c r="U69" s="3"/>
      <c r="V69" s="3"/>
      <c r="W69" s="3"/>
      <c r="X69" s="19"/>
      <c r="Y69" s="3"/>
      <c r="Z69" s="3"/>
    </row>
    <row r="70" s="1" customFormat="1" customHeight="1" spans="1:26">
      <c r="A70" s="3">
        <v>69</v>
      </c>
      <c r="B70" s="24">
        <v>84174</v>
      </c>
      <c r="C70" s="24" t="s">
        <v>194</v>
      </c>
      <c r="D70" s="3" t="s">
        <v>195</v>
      </c>
      <c r="E70" s="3" t="s">
        <v>50</v>
      </c>
      <c r="F70" s="3">
        <v>17</v>
      </c>
      <c r="G70" s="3">
        <v>45</v>
      </c>
      <c r="H70" s="5">
        <f t="shared" si="12"/>
        <v>0.622222222222222</v>
      </c>
      <c r="I70" s="3">
        <v>1500</v>
      </c>
      <c r="J70" s="3">
        <f>G70*K70</f>
        <v>3.15</v>
      </c>
      <c r="K70" s="3">
        <v>0.07</v>
      </c>
      <c r="L70" s="3"/>
      <c r="M70" s="3"/>
      <c r="N70" s="3"/>
      <c r="O70" s="3"/>
      <c r="P70" s="3"/>
      <c r="Q70" s="3">
        <v>1220</v>
      </c>
      <c r="R70" s="3"/>
      <c r="S70" s="3"/>
      <c r="T70" s="3"/>
      <c r="U70" s="3"/>
      <c r="V70" s="3"/>
      <c r="W70" s="3"/>
      <c r="X70" s="3" t="s">
        <v>196</v>
      </c>
      <c r="Y70" s="3"/>
      <c r="Z70" s="3"/>
    </row>
    <row r="71" s="1" customFormat="1" customHeight="1" spans="1:26">
      <c r="A71" s="3">
        <v>70</v>
      </c>
      <c r="B71" s="24">
        <v>159558</v>
      </c>
      <c r="C71" s="24" t="s">
        <v>197</v>
      </c>
      <c r="D71" s="3" t="s">
        <v>198</v>
      </c>
      <c r="E71" s="3" t="s">
        <v>199</v>
      </c>
      <c r="F71" s="3">
        <v>13.7</v>
      </c>
      <c r="G71" s="3">
        <v>39.8</v>
      </c>
      <c r="H71" s="5">
        <f t="shared" si="12"/>
        <v>0.655778894472362</v>
      </c>
      <c r="I71" s="3">
        <v>500</v>
      </c>
      <c r="J71" s="3">
        <f>G71*K71</f>
        <v>2.786</v>
      </c>
      <c r="K71" s="3">
        <v>0.07</v>
      </c>
      <c r="L71" s="3"/>
      <c r="M71" s="3"/>
      <c r="N71" s="3"/>
      <c r="O71" s="3"/>
      <c r="P71" s="3"/>
      <c r="Q71" s="3">
        <v>385</v>
      </c>
      <c r="R71" s="3"/>
      <c r="S71" s="3"/>
      <c r="T71" s="3"/>
      <c r="U71" s="3"/>
      <c r="V71" s="3"/>
      <c r="W71" s="3"/>
      <c r="X71" s="3" t="s">
        <v>200</v>
      </c>
      <c r="Y71" s="3"/>
      <c r="Z71" s="3"/>
    </row>
    <row r="72" s="1" customFormat="1" customHeight="1" spans="1:26">
      <c r="A72" s="3">
        <v>71</v>
      </c>
      <c r="B72" s="24">
        <v>82219</v>
      </c>
      <c r="C72" s="24" t="s">
        <v>201</v>
      </c>
      <c r="D72" s="3" t="s">
        <v>202</v>
      </c>
      <c r="E72" s="3" t="s">
        <v>203</v>
      </c>
      <c r="F72" s="3">
        <v>12.49</v>
      </c>
      <c r="G72" s="3">
        <v>29.8</v>
      </c>
      <c r="H72" s="5">
        <f t="shared" si="12"/>
        <v>0.580872483221477</v>
      </c>
      <c r="I72" s="3">
        <v>800</v>
      </c>
      <c r="J72" s="3">
        <f>G72*K72</f>
        <v>1.49</v>
      </c>
      <c r="K72" s="3">
        <v>0.05</v>
      </c>
      <c r="L72" s="3"/>
      <c r="M72" s="3"/>
      <c r="N72" s="3"/>
      <c r="O72" s="3"/>
      <c r="P72" s="3"/>
      <c r="Q72" s="3">
        <v>501</v>
      </c>
      <c r="R72" s="3"/>
      <c r="S72" s="3"/>
      <c r="T72" s="3"/>
      <c r="U72" s="3"/>
      <c r="V72" s="3"/>
      <c r="W72" s="3"/>
      <c r="X72" s="3" t="s">
        <v>204</v>
      </c>
      <c r="Y72" s="3"/>
      <c r="Z72" s="3"/>
    </row>
  </sheetData>
  <mergeCells count="42">
    <mergeCell ref="I3:I4"/>
    <mergeCell ref="I5:I6"/>
    <mergeCell ref="I8:I10"/>
    <mergeCell ref="I11:I12"/>
    <mergeCell ref="I14:I15"/>
    <mergeCell ref="I16:I29"/>
    <mergeCell ref="I35:I36"/>
    <mergeCell ref="I40:I41"/>
    <mergeCell ref="I44:I45"/>
    <mergeCell ref="I47:I48"/>
    <mergeCell ref="I52:I53"/>
    <mergeCell ref="I54:I57"/>
    <mergeCell ref="I58:I60"/>
    <mergeCell ref="I61:I62"/>
    <mergeCell ref="I63:I69"/>
    <mergeCell ref="K3:K4"/>
    <mergeCell ref="K5:K6"/>
    <mergeCell ref="K8:K10"/>
    <mergeCell ref="K11:K12"/>
    <mergeCell ref="K14:K15"/>
    <mergeCell ref="K16:K29"/>
    <mergeCell ref="K35:K36"/>
    <mergeCell ref="K40:K41"/>
    <mergeCell ref="K52:K53"/>
    <mergeCell ref="K54:K57"/>
    <mergeCell ref="K58:K60"/>
    <mergeCell ref="K61:K62"/>
    <mergeCell ref="K63:K69"/>
    <mergeCell ref="X3:X4"/>
    <mergeCell ref="X5:X6"/>
    <mergeCell ref="X8:X10"/>
    <mergeCell ref="X11:X12"/>
    <mergeCell ref="X14:X15"/>
    <mergeCell ref="X16:X29"/>
    <mergeCell ref="X35:X36"/>
    <mergeCell ref="X40:X41"/>
    <mergeCell ref="X44:X45"/>
    <mergeCell ref="X47:X48"/>
    <mergeCell ref="X54:X57"/>
    <mergeCell ref="X58:X60"/>
    <mergeCell ref="X61:X62"/>
    <mergeCell ref="X63:X69"/>
  </mergeCells>
  <conditionalFormatting sqref="B2:B72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营采</vt:lpstr>
      <vt:lpstr>百大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WPS_1665841555</cp:lastModifiedBy>
  <dcterms:created xsi:type="dcterms:W3CDTF">2023-05-12T11:15:00Z</dcterms:created>
  <dcterms:modified xsi:type="dcterms:W3CDTF">2024-02-01T01:17:25Z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BB77B6D13F4A4AAEA73E6ACD30356BD6_13</vt:lpwstr>
  </property>
  <property fmtid="{D5CDD505-2E9C-101B-9397-08002B2CF9AE}" pid="4" name="KSOReadingLayout">
    <vt:bool>true</vt:bool>
  </property>
</Properties>
</file>