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活动方案" sheetId="2" state="hidden" r:id="rId1"/>
    <sheet name="单月任务" sheetId="3" r:id="rId2"/>
    <sheet name="Sheet1" sheetId="4" state="hidden" r:id="rId3"/>
  </sheets>
  <definedNames>
    <definedName name="_xlnm._FilterDatabase" localSheetId="1" hidden="1">单月任务!$A$1:$I$169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<sst xmlns="http://schemas.openxmlformats.org/spreadsheetml/2006/main" count="441" uniqueCount="249">
  <si>
    <t>营运部发【2024】213号                                                              签发人：</t>
  </si>
  <si>
    <t>枢颜系列活动方案</t>
  </si>
  <si>
    <r>
      <rPr>
        <b/>
        <sz val="12"/>
        <color rgb="FF000000"/>
        <rFont val="宋体"/>
        <charset val="134"/>
        <scheme val="minor"/>
      </rPr>
      <t>一、</t>
    </r>
    <r>
      <rPr>
        <b/>
        <sz val="12"/>
        <color rgb="FF000000"/>
        <rFont val="宋体"/>
        <charset val="134"/>
      </rPr>
      <t>活动时间：10</t>
    </r>
    <r>
      <rPr>
        <sz val="12"/>
        <color rgb="FF000000"/>
        <rFont val="宋体"/>
        <charset val="134"/>
      </rPr>
      <t>月1日-12月31日</t>
    </r>
  </si>
  <si>
    <r>
      <rPr>
        <sz val="12"/>
        <color indexed="8"/>
        <rFont val="宋体"/>
        <charset val="134"/>
        <scheme val="minor"/>
      </rPr>
      <t>二、</t>
    </r>
    <r>
      <rPr>
        <sz val="12"/>
        <color indexed="8"/>
        <rFont val="宋体"/>
        <charset val="134"/>
      </rPr>
      <t>活动门店：167家 （成都本部、泸州、达州、南充分中心门店）</t>
    </r>
  </si>
  <si>
    <t>三、活动目标：10000盒</t>
  </si>
  <si>
    <r>
      <rPr>
        <b/>
        <sz val="12"/>
        <color rgb="FF000000"/>
        <rFont val="宋体"/>
        <charset val="134"/>
        <scheme val="minor"/>
      </rPr>
      <t>四、</t>
    </r>
    <r>
      <rPr>
        <b/>
        <sz val="12"/>
        <color rgb="FF000000"/>
        <rFont val="宋体"/>
        <charset val="134"/>
      </rPr>
      <t>活动品种及活动内容：</t>
    </r>
  </si>
  <si>
    <t>ID</t>
  </si>
  <si>
    <t>通用名</t>
  </si>
  <si>
    <t>规格</t>
  </si>
  <si>
    <t>厂家</t>
  </si>
  <si>
    <t>底价</t>
  </si>
  <si>
    <t>供货价</t>
  </si>
  <si>
    <t>零售价</t>
  </si>
  <si>
    <t>毛利率</t>
  </si>
  <si>
    <t>活动内容</t>
  </si>
  <si>
    <t>活动后前台</t>
  </si>
  <si>
    <t>活动后综合毛利</t>
  </si>
  <si>
    <t>任务/盒数</t>
  </si>
  <si>
    <t>奖励</t>
  </si>
  <si>
    <t>活动后综合毛利（含员工奖励）</t>
  </si>
  <si>
    <t>差额处罚</t>
  </si>
  <si>
    <t>员工内购价</t>
  </si>
  <si>
    <t>半个月销售</t>
  </si>
  <si>
    <t>销售额</t>
  </si>
  <si>
    <t>毛利额</t>
  </si>
  <si>
    <t>2506774
2505131</t>
  </si>
  <si>
    <t>医用重组胶原蛋白修复贴</t>
  </si>
  <si>
    <t>28g(23cmx21cm）x5袋</t>
  </si>
  <si>
    <t>西安中美康生物科技有限公司</t>
  </si>
  <si>
    <t>99元/4盒
再送100元次抛抵扣卷</t>
  </si>
  <si>
    <t>3.5元/盒</t>
  </si>
  <si>
    <t>1元/盒</t>
  </si>
  <si>
    <r>
      <rPr>
        <sz val="11"/>
        <color rgb="FF000000"/>
        <rFont val="宋体"/>
        <charset val="134"/>
        <scheme val="minor"/>
      </rPr>
      <t xml:space="preserve">两套面膜加赠
（水光针/喷雾/洁面乳，三选一）
</t>
    </r>
    <r>
      <rPr>
        <sz val="11"/>
        <color rgb="FFFF0000"/>
        <rFont val="宋体"/>
        <charset val="134"/>
        <scheme val="minor"/>
      </rPr>
      <t>赠品不奖励</t>
    </r>
  </si>
  <si>
    <t>2507742
2505130</t>
  </si>
  <si>
    <t>医用重组胶原蛋白修复液</t>
  </si>
  <si>
    <t>4mlx3支(B型)</t>
  </si>
  <si>
    <t>168元/2盒</t>
  </si>
  <si>
    <t>10元/盒</t>
  </si>
  <si>
    <t>2元/盒</t>
  </si>
  <si>
    <t>2mLx30支 A型</t>
  </si>
  <si>
    <t>特价168/盒</t>
  </si>
  <si>
    <r>
      <rPr>
        <sz val="11"/>
        <color rgb="FF000000"/>
        <rFont val="宋体"/>
        <charset val="134"/>
        <scheme val="minor"/>
      </rPr>
      <t xml:space="preserve">买1赠4
（赠品为4盒枢颜面膜）
</t>
    </r>
    <r>
      <rPr>
        <sz val="11"/>
        <color rgb="FFFF0000"/>
        <rFont val="宋体"/>
        <charset val="134"/>
        <scheme val="minor"/>
      </rPr>
      <t>赠品不奖励</t>
    </r>
  </si>
  <si>
    <t>20元/盒</t>
  </si>
  <si>
    <t>医用重组胶原蛋白皮肤修复喷剂敷料</t>
  </si>
  <si>
    <t>100ml A型</t>
  </si>
  <si>
    <t>158元2瓶
（任选）</t>
  </si>
  <si>
    <t>6元/瓶</t>
  </si>
  <si>
    <t>枢颜重组胶原蛋白保湿隔离素颜霜</t>
  </si>
  <si>
    <t>30g</t>
  </si>
  <si>
    <t>枢颜重组胶原蛋白柔润洁面乳</t>
  </si>
  <si>
    <t>120g</t>
  </si>
  <si>
    <t>99元2支</t>
  </si>
  <si>
    <t>4元/支</t>
  </si>
  <si>
    <t>熊胆清目护眼贴</t>
  </si>
  <si>
    <t>2贴x10袋(中老年型)</t>
  </si>
  <si>
    <t>特价29元/盒
39元/2盒</t>
  </si>
  <si>
    <t>15元/2盒</t>
  </si>
  <si>
    <t>蓝莓叶黄素护眼贴</t>
  </si>
  <si>
    <t>2贴x10袋(青少年型)</t>
  </si>
  <si>
    <t>备注：1、面膜买赠水光针不计入任务也不计入奖励，仅作为买两套面膜的额外赠品赠送
2、次抛赠送面膜不计入任务也不计入奖励，仅作为次抛的额外赠品赠送
3、奖励通过存健康及时发放，分中心（南充、达州、泸州）由各店销售后在微信片区群晒单，片区主管根据晒单发放
4、厂家底价，奖励由公司承担
5、其余相关方案作废，以此为准
6、内购价毛利额≥20%</t>
  </si>
  <si>
    <t>主题词：关于                       枢颜系列                                                    方案</t>
  </si>
  <si>
    <t>四川太极大药房连锁有限公司 营运部                                                    2024年10月15日发</t>
  </si>
  <si>
    <t>单月任务</t>
  </si>
  <si>
    <t>新门店ID</t>
  </si>
  <si>
    <t>片区</t>
  </si>
  <si>
    <t>门店</t>
  </si>
  <si>
    <t>面膜</t>
  </si>
  <si>
    <t>水光针</t>
  </si>
  <si>
    <t>次抛</t>
  </si>
  <si>
    <t>喷雾</t>
  </si>
  <si>
    <t>洁面</t>
  </si>
  <si>
    <t>素颜霜</t>
  </si>
  <si>
    <t>旗舰片区</t>
  </si>
  <si>
    <t>旗舰店</t>
  </si>
  <si>
    <t>红星店</t>
  </si>
  <si>
    <t>浆洗街</t>
  </si>
  <si>
    <t>庆云南街</t>
  </si>
  <si>
    <t>科华街</t>
  </si>
  <si>
    <t>南门片区</t>
  </si>
  <si>
    <t>泰和二街三店</t>
  </si>
  <si>
    <t>锦城店</t>
  </si>
  <si>
    <t>吉瑞三路</t>
  </si>
  <si>
    <t>天久南巷</t>
  </si>
  <si>
    <t>西门片区</t>
  </si>
  <si>
    <t>沙河店</t>
  </si>
  <si>
    <t>黄苑东街店</t>
  </si>
  <si>
    <t>聚萃街店</t>
  </si>
  <si>
    <t>大石西路</t>
  </si>
  <si>
    <t>金牛区金沙路</t>
  </si>
  <si>
    <t>枣子巷店</t>
  </si>
  <si>
    <t>土龙路店</t>
  </si>
  <si>
    <t>交大三店</t>
  </si>
  <si>
    <t>清江东路店</t>
  </si>
  <si>
    <t>顺和街店</t>
  </si>
  <si>
    <t>西部店</t>
  </si>
  <si>
    <t>东门片区</t>
  </si>
  <si>
    <t>马超东路</t>
  </si>
  <si>
    <t>羊子山</t>
  </si>
  <si>
    <t>汇融名城</t>
  </si>
  <si>
    <t>新繁店</t>
  </si>
  <si>
    <t>光华村店</t>
  </si>
  <si>
    <t>光华店</t>
  </si>
  <si>
    <t>新津片区</t>
  </si>
  <si>
    <t>三强西路</t>
  </si>
  <si>
    <t>华康店</t>
  </si>
  <si>
    <t>锦华店</t>
  </si>
  <si>
    <t>万宇</t>
  </si>
  <si>
    <t>大源</t>
  </si>
  <si>
    <t>新园</t>
  </si>
  <si>
    <t>水杉街</t>
  </si>
  <si>
    <t>观音桥</t>
  </si>
  <si>
    <t>成汉</t>
  </si>
  <si>
    <t>榕声</t>
  </si>
  <si>
    <t>新乐</t>
  </si>
  <si>
    <t>万科</t>
  </si>
  <si>
    <t>华泰</t>
  </si>
  <si>
    <t>柳翠</t>
  </si>
  <si>
    <t>郫筒镇东大街药店</t>
  </si>
  <si>
    <t>杉板桥</t>
  </si>
  <si>
    <t>金丝街店</t>
  </si>
  <si>
    <t>郫县一环路东南段店</t>
  </si>
  <si>
    <t>崔家店</t>
  </si>
  <si>
    <t>双林店</t>
  </si>
  <si>
    <t>通盈街</t>
  </si>
  <si>
    <t>华油店</t>
  </si>
  <si>
    <t>青羊区北东街店</t>
  </si>
  <si>
    <t>城郊一片</t>
  </si>
  <si>
    <t>邛崃羊安镇店</t>
  </si>
  <si>
    <t>兴义店</t>
  </si>
  <si>
    <t>大邑新场镇店</t>
  </si>
  <si>
    <t>大邑安仁镇千禧街药店</t>
  </si>
  <si>
    <t>大邑子龙店</t>
  </si>
  <si>
    <t>大邑东壕沟店</t>
  </si>
  <si>
    <t>大邑通达店</t>
  </si>
  <si>
    <t>邛崃洪川小区店</t>
  </si>
  <si>
    <t>大邑沙渠镇店</t>
  </si>
  <si>
    <t>大邑东街店</t>
  </si>
  <si>
    <t>大邑内蒙古桃源店</t>
  </si>
  <si>
    <t>邓双店</t>
  </si>
  <si>
    <t>五津西路店</t>
  </si>
  <si>
    <t>邛崃中心店</t>
  </si>
  <si>
    <t>都江堰聚源镇中心街联建房药店</t>
  </si>
  <si>
    <t>都江堰翔凤路</t>
  </si>
  <si>
    <t>都江堰问道西路</t>
  </si>
  <si>
    <t>都江堰蒲阳</t>
  </si>
  <si>
    <t>崇州片区</t>
  </si>
  <si>
    <t>三江店</t>
  </si>
  <si>
    <t>都江堰奎光中段</t>
  </si>
  <si>
    <t>都江堰景中店</t>
  </si>
  <si>
    <t>中心店</t>
  </si>
  <si>
    <t>温江店</t>
  </si>
  <si>
    <t>金带店</t>
  </si>
  <si>
    <t>怀远店</t>
  </si>
  <si>
    <t>尚贤坊</t>
  </si>
  <si>
    <t>江安店</t>
  </si>
  <si>
    <t>劼人路</t>
  </si>
  <si>
    <t>邛崃翠荫街店</t>
  </si>
  <si>
    <t>佳灵路店</t>
  </si>
  <si>
    <t>武阳西路</t>
  </si>
  <si>
    <t>银河北街店</t>
  </si>
  <si>
    <t>童子街</t>
  </si>
  <si>
    <t>贝森北路店</t>
  </si>
  <si>
    <t>西林一街</t>
  </si>
  <si>
    <t>金马河店</t>
  </si>
  <si>
    <t>永康东路</t>
  </si>
  <si>
    <t>大华</t>
  </si>
  <si>
    <t>中和大道</t>
  </si>
  <si>
    <t>大邑潘家街店</t>
  </si>
  <si>
    <t>蜀州中路</t>
  </si>
  <si>
    <t>蜀汉东路店</t>
  </si>
  <si>
    <t>新下街</t>
  </si>
  <si>
    <t>紫薇东路</t>
  </si>
  <si>
    <t>梨花街</t>
  </si>
  <si>
    <t>蜀辉路</t>
  </si>
  <si>
    <t>元华二巷</t>
  </si>
  <si>
    <t>公济桥</t>
  </si>
  <si>
    <t>大悦路店</t>
  </si>
  <si>
    <t>丝竹路</t>
  </si>
  <si>
    <t>万和北路</t>
  </si>
  <si>
    <t>大邑北街</t>
  </si>
  <si>
    <t>银沙路店</t>
  </si>
  <si>
    <t>五津西路二店</t>
  </si>
  <si>
    <t>都江堰宝莲路店</t>
  </si>
  <si>
    <t>花照壁店</t>
  </si>
  <si>
    <t>邛崃杏林路店</t>
  </si>
  <si>
    <t>五福桥东路店</t>
  </si>
  <si>
    <t>尚锦路店</t>
  </si>
  <si>
    <t>建业</t>
  </si>
  <si>
    <t>蜀鑫</t>
  </si>
  <si>
    <t>逸都</t>
  </si>
  <si>
    <t>倪家桥</t>
  </si>
  <si>
    <t>光华西一路</t>
  </si>
  <si>
    <t>光华北五路</t>
  </si>
  <si>
    <t>东昌店</t>
  </si>
  <si>
    <t>青龙街</t>
  </si>
  <si>
    <t>培华东路</t>
  </si>
  <si>
    <t>天顺店</t>
  </si>
  <si>
    <t>宏济中路</t>
  </si>
  <si>
    <t>肖家河</t>
  </si>
  <si>
    <t>科华北</t>
  </si>
  <si>
    <t>静沙南路</t>
  </si>
  <si>
    <t>长寿</t>
  </si>
  <si>
    <t>花照壁中横街店</t>
  </si>
  <si>
    <t>大邑金巷西街店</t>
  </si>
  <si>
    <t>大邑观音阁西街店</t>
  </si>
  <si>
    <t>泰和二街</t>
  </si>
  <si>
    <t>沙湾东一路店</t>
  </si>
  <si>
    <t>水碾河</t>
  </si>
  <si>
    <t>金祥</t>
  </si>
  <si>
    <t>驷马桥</t>
  </si>
  <si>
    <t>蜀源</t>
  </si>
  <si>
    <t>高攀西巷</t>
  </si>
  <si>
    <t>彭州店</t>
  </si>
  <si>
    <t>华泰二店</t>
  </si>
  <si>
    <t>大邑蜀望路店</t>
  </si>
  <si>
    <t>医贸大道店</t>
  </si>
  <si>
    <t>大邑元通路店</t>
  </si>
  <si>
    <t>红高东路店</t>
  </si>
  <si>
    <t>芦山店</t>
  </si>
  <si>
    <t>大田坎</t>
  </si>
  <si>
    <t>文和店</t>
  </si>
  <si>
    <t>剑南</t>
  </si>
  <si>
    <t>华美东街</t>
  </si>
  <si>
    <t>达州片区</t>
  </si>
  <si>
    <t>江湾城店</t>
  </si>
  <si>
    <t>泸州片区</t>
  </si>
  <si>
    <t>佳乐</t>
  </si>
  <si>
    <t>飞跃</t>
  </si>
  <si>
    <t>金诺</t>
  </si>
  <si>
    <t>蓝田</t>
  </si>
  <si>
    <t>四店</t>
  </si>
  <si>
    <t>五店</t>
  </si>
  <si>
    <t>六店</t>
  </si>
  <si>
    <t>七店</t>
  </si>
  <si>
    <t>鸿福新村店</t>
  </si>
  <si>
    <t>华蜀南路店</t>
  </si>
  <si>
    <t>通川北路店</t>
  </si>
  <si>
    <t>文家梁二店</t>
  </si>
  <si>
    <t>领域广场店</t>
  </si>
  <si>
    <t>南充片区</t>
  </si>
  <si>
    <t>南充3店</t>
  </si>
  <si>
    <t>南充16店</t>
  </si>
  <si>
    <t>南充7店</t>
  </si>
  <si>
    <t>南充8店</t>
  </si>
  <si>
    <t>南充5店</t>
  </si>
  <si>
    <t>南充11店</t>
  </si>
  <si>
    <t>佳裕</t>
  </si>
  <si>
    <t>一店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</si>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</sst>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5">
    <font>
      <sz val="11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6"/>
      <color indexed="8"/>
      <name val="宋体"/>
      <charset val="134"/>
      <scheme val="minor"/>
    </font>
    <font>
      <u/>
      <sz val="14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9" fontId="8" fillId="0" borderId="1" xfId="3" applyNumberFormat="1" applyFont="1" applyFill="1" applyBorder="1" applyAlignment="1">
      <alignment horizontal="center" vertical="center"/>
    </xf>
    <xf numFmtId="9" fontId="8" fillId="0" borderId="1" xfId="3" applyFont="1" applyFill="1" applyBorder="1" applyAlignment="1">
      <alignment horizontal="center" vertical="center" wrapText="1"/>
    </xf>
    <xf numFmtId="9" fontId="8" fillId="0" borderId="1" xfId="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zoomScale="80" zoomScaleNormal="80" topLeftCell="A7" workbookViewId="0">
      <selection activeCell="A7" sqref="A7:P17"/>
    </sheetView>
  </sheetViews>
  <sheetFormatPr defaultColWidth="9" defaultRowHeight="30" customHeight="1"/>
  <cols>
    <col min="1" max="1" width="11.375" style="27" customWidth="1"/>
    <col min="2" max="2" width="17.625" style="28" customWidth="1"/>
    <col min="3" max="3" width="10.875" style="28" customWidth="1"/>
    <col min="4" max="4" width="17.625" style="28" hidden="1" customWidth="1"/>
    <col min="5" max="8" width="7" style="27" customWidth="1"/>
    <col min="9" max="9" width="17.375" style="27" customWidth="1"/>
    <col min="10" max="12" width="6.875" style="27" customWidth="1"/>
    <col min="13" max="13" width="9.625" style="27" customWidth="1"/>
    <col min="14" max="15" width="8.75" style="27" customWidth="1"/>
    <col min="16" max="16" width="9.5" style="27" customWidth="1"/>
    <col min="17" max="17" width="9.525" style="27" hidden="1" customWidth="1"/>
    <col min="18" max="18" width="11.625" style="27" hidden="1" customWidth="1"/>
    <col min="19" max="19" width="9.375" style="27" hidden="1" customWidth="1"/>
    <col min="20" max="20" width="11.1" style="27" hidden="1" customWidth="1"/>
    <col min="21" max="21" width="15.1" style="27" customWidth="1"/>
    <col min="22" max="16384" width="9" style="27"/>
  </cols>
  <sheetData>
    <row r="1" customHeight="1" spans="1:17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ht="38" customHeight="1" spans="1:17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44" customHeight="1" spans="1:20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ht="44" customHeight="1" spans="1:20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customHeight="1" spans="1:17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ht="44" customHeight="1" spans="1:20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="25" customFormat="1" ht="42" customHeight="1" spans="1:19">
      <c r="A7" s="35" t="s">
        <v>6</v>
      </c>
      <c r="B7" s="35" t="s">
        <v>7</v>
      </c>
      <c r="C7" s="35" t="s">
        <v>8</v>
      </c>
      <c r="D7" s="35" t="s">
        <v>9</v>
      </c>
      <c r="E7" s="35" t="s">
        <v>10</v>
      </c>
      <c r="F7" s="35" t="s">
        <v>11</v>
      </c>
      <c r="G7" s="35" t="s">
        <v>12</v>
      </c>
      <c r="H7" s="36" t="s">
        <v>13</v>
      </c>
      <c r="I7" s="43" t="s">
        <v>14</v>
      </c>
      <c r="J7" s="43" t="s">
        <v>15</v>
      </c>
      <c r="K7" s="43" t="s">
        <v>16</v>
      </c>
      <c r="L7" s="43" t="s">
        <v>17</v>
      </c>
      <c r="M7" s="43" t="s">
        <v>18</v>
      </c>
      <c r="N7" s="43" t="s">
        <v>19</v>
      </c>
      <c r="O7" s="43" t="s">
        <v>20</v>
      </c>
      <c r="P7" s="46" t="s">
        <v>21</v>
      </c>
      <c r="Q7" s="43" t="s">
        <v>22</v>
      </c>
      <c r="R7" s="43" t="s">
        <v>23</v>
      </c>
      <c r="S7" s="43" t="s">
        <v>24</v>
      </c>
    </row>
    <row r="8" s="26" customFormat="1" ht="55" customHeight="1" spans="1:19">
      <c r="A8" s="37" t="s">
        <v>25</v>
      </c>
      <c r="B8" s="38" t="s">
        <v>26</v>
      </c>
      <c r="C8" s="38" t="s">
        <v>27</v>
      </c>
      <c r="D8" s="37" t="s">
        <v>28</v>
      </c>
      <c r="E8" s="19">
        <v>3.8</v>
      </c>
      <c r="F8" s="39">
        <v>7.9</v>
      </c>
      <c r="G8" s="5">
        <v>85</v>
      </c>
      <c r="H8" s="40">
        <f t="shared" ref="H8:H11" si="0">(G8-F8)/G8</f>
        <v>0.907058823529412</v>
      </c>
      <c r="I8" s="47" t="s">
        <v>29</v>
      </c>
      <c r="J8" s="48">
        <f>(99/4-F8)/(99/4)</f>
        <v>0.680808080808081</v>
      </c>
      <c r="K8" s="48">
        <f>(99/4-E8)/(99/4)</f>
        <v>0.846464646464646</v>
      </c>
      <c r="L8" s="43">
        <v>8000</v>
      </c>
      <c r="M8" s="21" t="s">
        <v>30</v>
      </c>
      <c r="N8" s="48">
        <f>(99/4-E8-3.5)/(99/4)</f>
        <v>0.705050505050505</v>
      </c>
      <c r="O8" s="21" t="s">
        <v>31</v>
      </c>
      <c r="P8" s="49">
        <v>12</v>
      </c>
      <c r="Q8" s="21">
        <v>2555</v>
      </c>
      <c r="R8" s="21">
        <v>63433.59</v>
      </c>
      <c r="S8" s="21">
        <v>43249.09</v>
      </c>
    </row>
    <row r="9" s="26" customFormat="1" ht="55" customHeight="1" spans="1:19">
      <c r="A9" s="37"/>
      <c r="B9" s="38"/>
      <c r="C9" s="38"/>
      <c r="D9" s="37"/>
      <c r="E9" s="19"/>
      <c r="F9" s="39"/>
      <c r="G9" s="5"/>
      <c r="H9" s="40"/>
      <c r="I9" s="47" t="s">
        <v>32</v>
      </c>
      <c r="J9" s="48">
        <f>(198-63.2-20)/198</f>
        <v>0.57979797979798</v>
      </c>
      <c r="K9" s="48">
        <f>(198-30.4-20)/198</f>
        <v>0.745454545454545</v>
      </c>
      <c r="L9" s="43"/>
      <c r="M9" s="21"/>
      <c r="N9" s="48">
        <f>(198-30.4-20-28)/198</f>
        <v>0.604040404040404</v>
      </c>
      <c r="O9" s="21"/>
      <c r="P9" s="49"/>
      <c r="Q9" s="21"/>
      <c r="R9" s="21"/>
      <c r="S9" s="21"/>
    </row>
    <row r="10" s="26" customFormat="1" ht="55" customHeight="1" spans="1:19">
      <c r="A10" s="41" t="s">
        <v>33</v>
      </c>
      <c r="B10" s="38" t="s">
        <v>34</v>
      </c>
      <c r="C10" s="38" t="s">
        <v>35</v>
      </c>
      <c r="D10" s="37" t="s">
        <v>28</v>
      </c>
      <c r="E10" s="19">
        <v>20</v>
      </c>
      <c r="F10" s="39">
        <v>40</v>
      </c>
      <c r="G10" s="5">
        <v>168</v>
      </c>
      <c r="H10" s="40">
        <f t="shared" si="0"/>
        <v>0.761904761904762</v>
      </c>
      <c r="I10" s="47" t="s">
        <v>36</v>
      </c>
      <c r="J10" s="48">
        <f>(84-F10)/84</f>
        <v>0.523809523809524</v>
      </c>
      <c r="K10" s="48">
        <f>(84-E10)/84</f>
        <v>0.761904761904762</v>
      </c>
      <c r="L10" s="21">
        <v>800</v>
      </c>
      <c r="M10" s="21" t="s">
        <v>37</v>
      </c>
      <c r="N10" s="48">
        <f>(84-E10-10)/84</f>
        <v>0.642857142857143</v>
      </c>
      <c r="O10" s="21" t="s">
        <v>38</v>
      </c>
      <c r="P10" s="49">
        <v>50</v>
      </c>
      <c r="Q10" s="21">
        <v>93</v>
      </c>
      <c r="R10" s="21">
        <v>3780</v>
      </c>
      <c r="S10" s="21">
        <v>1938.8</v>
      </c>
    </row>
    <row r="11" s="26" customFormat="1" ht="55" customHeight="1" spans="1:19">
      <c r="A11" s="19">
        <v>2508407</v>
      </c>
      <c r="B11" s="38" t="s">
        <v>34</v>
      </c>
      <c r="C11" s="38" t="s">
        <v>39</v>
      </c>
      <c r="D11" s="37" t="s">
        <v>28</v>
      </c>
      <c r="E11" s="19">
        <v>40</v>
      </c>
      <c r="F11" s="39">
        <v>80</v>
      </c>
      <c r="G11" s="5">
        <v>268</v>
      </c>
      <c r="H11" s="40">
        <f t="shared" si="0"/>
        <v>0.701492537313433</v>
      </c>
      <c r="I11" s="47" t="s">
        <v>40</v>
      </c>
      <c r="J11" s="48">
        <f>(168-F11)/168</f>
        <v>0.523809523809524</v>
      </c>
      <c r="K11" s="48">
        <f>(168-E11)/168</f>
        <v>0.761904761904762</v>
      </c>
      <c r="L11" s="21">
        <v>400</v>
      </c>
      <c r="M11" s="50" t="s">
        <v>37</v>
      </c>
      <c r="N11" s="48">
        <f>(168-E11-10)/168</f>
        <v>0.702380952380952</v>
      </c>
      <c r="O11" s="21" t="s">
        <v>38</v>
      </c>
      <c r="P11" s="49">
        <v>99</v>
      </c>
      <c r="Q11" s="21">
        <v>10</v>
      </c>
      <c r="R11" s="21">
        <v>948</v>
      </c>
      <c r="S11" s="21">
        <v>648</v>
      </c>
    </row>
    <row r="12" s="26" customFormat="1" ht="55" customHeight="1" spans="1:19">
      <c r="A12" s="19"/>
      <c r="B12" s="38"/>
      <c r="C12" s="38"/>
      <c r="D12" s="37"/>
      <c r="E12" s="19"/>
      <c r="F12" s="39"/>
      <c r="G12" s="5"/>
      <c r="H12" s="40"/>
      <c r="I12" s="47" t="s">
        <v>41</v>
      </c>
      <c r="J12" s="51">
        <f>(G11-F11-31.6)/268</f>
        <v>0.583582089552239</v>
      </c>
      <c r="K12" s="48">
        <f>(268-E11-15.2)/268</f>
        <v>0.794029850746269</v>
      </c>
      <c r="L12" s="21"/>
      <c r="M12" s="50" t="s">
        <v>42</v>
      </c>
      <c r="N12" s="48">
        <f>(268-E11-20-15.28)/268</f>
        <v>0.71910447761194</v>
      </c>
      <c r="O12" s="21"/>
      <c r="P12" s="49"/>
      <c r="Q12" s="21"/>
      <c r="R12" s="21"/>
      <c r="S12" s="21"/>
    </row>
    <row r="13" s="26" customFormat="1" ht="55" customHeight="1" spans="1:19">
      <c r="A13" s="19">
        <v>2508382</v>
      </c>
      <c r="B13" s="38" t="s">
        <v>43</v>
      </c>
      <c r="C13" s="38" t="s">
        <v>44</v>
      </c>
      <c r="D13" s="37" t="s">
        <v>28</v>
      </c>
      <c r="E13" s="19">
        <v>15</v>
      </c>
      <c r="F13" s="39">
        <v>30</v>
      </c>
      <c r="G13" s="5">
        <v>158</v>
      </c>
      <c r="H13" s="40">
        <f t="shared" ref="H13:H16" si="1">(G13-F13)/G13</f>
        <v>0.810126582278481</v>
      </c>
      <c r="I13" s="43" t="s">
        <v>45</v>
      </c>
      <c r="J13" s="52">
        <f>(79-F13)/79</f>
        <v>0.620253164556962</v>
      </c>
      <c r="K13" s="52">
        <f>(79-E13)/79</f>
        <v>0.810126582278481</v>
      </c>
      <c r="L13" s="21">
        <v>800</v>
      </c>
      <c r="M13" s="21" t="s">
        <v>46</v>
      </c>
      <c r="N13" s="48">
        <f>(79-E13-6)/79</f>
        <v>0.734177215189873</v>
      </c>
      <c r="O13" s="21" t="s">
        <v>38</v>
      </c>
      <c r="P13" s="49">
        <v>38</v>
      </c>
      <c r="Q13" s="21">
        <v>16</v>
      </c>
      <c r="R13" s="21">
        <v>2144</v>
      </c>
      <c r="S13" s="21">
        <v>864</v>
      </c>
    </row>
    <row r="14" s="26" customFormat="1" ht="56" customHeight="1" spans="1:19">
      <c r="A14" s="20">
        <v>2512720</v>
      </c>
      <c r="B14" s="42" t="s">
        <v>47</v>
      </c>
      <c r="C14" s="42" t="s">
        <v>48</v>
      </c>
      <c r="D14" s="37" t="s">
        <v>28</v>
      </c>
      <c r="E14" s="19">
        <v>15</v>
      </c>
      <c r="F14" s="21">
        <v>30</v>
      </c>
      <c r="G14" s="21">
        <v>158</v>
      </c>
      <c r="H14" s="40">
        <f t="shared" si="1"/>
        <v>0.810126582278481</v>
      </c>
      <c r="I14" s="43"/>
      <c r="J14" s="52"/>
      <c r="K14" s="52"/>
      <c r="L14" s="21"/>
      <c r="M14" s="21"/>
      <c r="N14" s="48"/>
      <c r="O14" s="21"/>
      <c r="P14" s="49">
        <v>38</v>
      </c>
      <c r="Q14" s="21"/>
      <c r="R14" s="21"/>
      <c r="S14" s="21"/>
    </row>
    <row r="15" s="26" customFormat="1" ht="55" customHeight="1" spans="1:19">
      <c r="A15" s="20">
        <v>2512719</v>
      </c>
      <c r="B15" s="42" t="s">
        <v>49</v>
      </c>
      <c r="C15" s="42" t="s">
        <v>50</v>
      </c>
      <c r="D15" s="37" t="s">
        <v>28</v>
      </c>
      <c r="E15" s="19">
        <v>9.9</v>
      </c>
      <c r="F15" s="21">
        <v>19.8</v>
      </c>
      <c r="G15" s="21">
        <v>78</v>
      </c>
      <c r="H15" s="40">
        <f t="shared" si="1"/>
        <v>0.746153846153846</v>
      </c>
      <c r="I15" s="21" t="s">
        <v>51</v>
      </c>
      <c r="J15" s="48">
        <f>(49.5-F15)/49.5</f>
        <v>0.6</v>
      </c>
      <c r="K15" s="48">
        <f>(49.5-E14)/49.5</f>
        <v>0.696969696969697</v>
      </c>
      <c r="L15" s="21"/>
      <c r="M15" s="21" t="s">
        <v>52</v>
      </c>
      <c r="N15" s="48">
        <f>(49.5-E14-4)/49.5</f>
        <v>0.616161616161616</v>
      </c>
      <c r="O15" s="21"/>
      <c r="P15" s="49">
        <v>25</v>
      </c>
      <c r="Q15" s="21"/>
      <c r="R15" s="21"/>
      <c r="S15" s="21"/>
    </row>
    <row r="16" s="26" customFormat="1" ht="55" customHeight="1" spans="1:16">
      <c r="A16" s="42">
        <v>2513380</v>
      </c>
      <c r="B16" s="42" t="s">
        <v>53</v>
      </c>
      <c r="C16" s="42" t="s">
        <v>54</v>
      </c>
      <c r="D16" s="37" t="s">
        <v>28</v>
      </c>
      <c r="E16" s="43">
        <v>4.8</v>
      </c>
      <c r="F16" s="43">
        <v>4.8</v>
      </c>
      <c r="G16" s="43">
        <v>39</v>
      </c>
      <c r="H16" s="40">
        <f t="shared" si="1"/>
        <v>0.876923076923077</v>
      </c>
      <c r="I16" s="43" t="s">
        <v>55</v>
      </c>
      <c r="J16" s="52">
        <f>(19.5-E16)/19.5</f>
        <v>0.753846153846154</v>
      </c>
      <c r="K16" s="53">
        <v>0.75</v>
      </c>
      <c r="L16" s="54"/>
      <c r="M16" s="54" t="s">
        <v>38</v>
      </c>
      <c r="N16" s="52">
        <f>(19.5-F16-2)/19.5</f>
        <v>0.651282051282051</v>
      </c>
      <c r="O16" s="43"/>
      <c r="P16" s="55" t="s">
        <v>56</v>
      </c>
    </row>
    <row r="17" s="26" customFormat="1" ht="55" customHeight="1" spans="1:16">
      <c r="A17" s="42">
        <v>2513381</v>
      </c>
      <c r="B17" s="42" t="s">
        <v>57</v>
      </c>
      <c r="C17" s="42" t="s">
        <v>58</v>
      </c>
      <c r="D17" s="37" t="s">
        <v>28</v>
      </c>
      <c r="E17" s="43">
        <v>4.8</v>
      </c>
      <c r="F17" s="43">
        <v>4.8</v>
      </c>
      <c r="G17" s="43">
        <v>39</v>
      </c>
      <c r="H17" s="40"/>
      <c r="I17" s="43"/>
      <c r="J17" s="52"/>
      <c r="K17" s="52"/>
      <c r="L17" s="56"/>
      <c r="M17" s="56"/>
      <c r="N17" s="52"/>
      <c r="O17" s="43"/>
      <c r="P17" s="57"/>
    </row>
    <row r="18" ht="178" customHeight="1" spans="1:20">
      <c r="A18" s="44" t="s">
        <v>59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ht="47" customHeight="1" spans="1:17">
      <c r="A19" s="45" t="s">
        <v>60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ht="47" customHeight="1" spans="1:17">
      <c r="A20" s="45" t="s">
        <v>61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</sheetData>
  <mergeCells count="47">
    <mergeCell ref="A1:Q1"/>
    <mergeCell ref="A2:Q2"/>
    <mergeCell ref="A3:T3"/>
    <mergeCell ref="A4:T4"/>
    <mergeCell ref="A5:Q5"/>
    <mergeCell ref="A6:T6"/>
    <mergeCell ref="A18:T18"/>
    <mergeCell ref="A19:Q19"/>
    <mergeCell ref="A20:Q20"/>
    <mergeCell ref="A8:A9"/>
    <mergeCell ref="A11:A12"/>
    <mergeCell ref="B8:B9"/>
    <mergeCell ref="B11:B12"/>
    <mergeCell ref="C8:C9"/>
    <mergeCell ref="C11:C12"/>
    <mergeCell ref="D8:D9"/>
    <mergeCell ref="D11:D12"/>
    <mergeCell ref="E8:E9"/>
    <mergeCell ref="E11:E12"/>
    <mergeCell ref="F8:F9"/>
    <mergeCell ref="F11:F12"/>
    <mergeCell ref="G8:G9"/>
    <mergeCell ref="G11:G12"/>
    <mergeCell ref="H8:H9"/>
    <mergeCell ref="H11:H12"/>
    <mergeCell ref="H16:H17"/>
    <mergeCell ref="I13:I14"/>
    <mergeCell ref="I16:I17"/>
    <mergeCell ref="J13:J14"/>
    <mergeCell ref="J16:J17"/>
    <mergeCell ref="K13:K14"/>
    <mergeCell ref="K16:K17"/>
    <mergeCell ref="L8:L9"/>
    <mergeCell ref="L11:L12"/>
    <mergeCell ref="L13:L15"/>
    <mergeCell ref="L16:L17"/>
    <mergeCell ref="M8:M9"/>
    <mergeCell ref="M13:M14"/>
    <mergeCell ref="M16:M17"/>
    <mergeCell ref="N13:N14"/>
    <mergeCell ref="N16:N17"/>
    <mergeCell ref="O8:O9"/>
    <mergeCell ref="O11:O12"/>
    <mergeCell ref="O13:O15"/>
    <mergeCell ref="P8:P9"/>
    <mergeCell ref="P11:P12"/>
    <mergeCell ref="P16:P17"/>
  </mergeCells>
  <pageMargins left="0.236111111111111" right="0.156944444444444" top="1" bottom="1" header="0.5" footer="0.5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9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J15" sqref="J15"/>
    </sheetView>
  </sheetViews>
  <sheetFormatPr defaultColWidth="9" defaultRowHeight="23" customHeight="1"/>
  <cols>
    <col min="1" max="1" width="9.625" style="15"/>
    <col min="2" max="2" width="15.375" style="15" customWidth="1"/>
    <col min="3" max="3" width="25.125" style="15" customWidth="1"/>
    <col min="4" max="4" width="11.75" style="15" customWidth="1"/>
    <col min="5" max="5" width="11.75" customWidth="1"/>
  </cols>
  <sheetData>
    <row r="1" ht="26" customHeight="1" spans="1:9">
      <c r="A1" s="16" t="s">
        <v>62</v>
      </c>
      <c r="B1" s="17"/>
      <c r="C1" s="17"/>
      <c r="D1" s="17"/>
      <c r="E1" s="18"/>
      <c r="F1" s="19">
        <v>2508407</v>
      </c>
      <c r="G1" s="19">
        <v>2508382</v>
      </c>
      <c r="H1" s="20">
        <v>2512719</v>
      </c>
      <c r="I1" s="20">
        <v>2512720</v>
      </c>
    </row>
    <row r="2" customHeight="1" spans="1:9">
      <c r="A2" s="21" t="s">
        <v>63</v>
      </c>
      <c r="B2" s="21" t="s">
        <v>64</v>
      </c>
      <c r="C2" s="21" t="s">
        <v>65</v>
      </c>
      <c r="D2" s="21" t="s">
        <v>66</v>
      </c>
      <c r="E2" s="22" t="s">
        <v>67</v>
      </c>
      <c r="F2" s="19" t="s">
        <v>68</v>
      </c>
      <c r="G2" s="22" t="s">
        <v>69</v>
      </c>
      <c r="H2" s="22" t="s">
        <v>70</v>
      </c>
      <c r="I2" s="22" t="s">
        <v>71</v>
      </c>
    </row>
    <row r="3" customHeight="1" spans="1:9">
      <c r="A3" s="21">
        <v>2595</v>
      </c>
      <c r="B3" s="21" t="s">
        <v>72</v>
      </c>
      <c r="C3" s="21" t="s">
        <v>73</v>
      </c>
      <c r="D3" s="21">
        <v>136</v>
      </c>
      <c r="E3" s="22">
        <v>15</v>
      </c>
      <c r="F3" s="22">
        <v>9</v>
      </c>
      <c r="G3" s="22">
        <f>F3*2</f>
        <v>18</v>
      </c>
      <c r="H3" s="22"/>
      <c r="I3" s="22"/>
    </row>
    <row r="4" customHeight="1" spans="1:9">
      <c r="A4" s="21">
        <v>2813</v>
      </c>
      <c r="B4" s="21" t="s">
        <v>72</v>
      </c>
      <c r="C4" s="21" t="s">
        <v>74</v>
      </c>
      <c r="D4" s="21">
        <v>59</v>
      </c>
      <c r="E4" s="22">
        <v>6</v>
      </c>
      <c r="F4" s="22">
        <v>3</v>
      </c>
      <c r="G4" s="22">
        <f t="shared" ref="G4:G35" si="0">F4*2</f>
        <v>6</v>
      </c>
      <c r="H4" s="22"/>
      <c r="I4" s="22"/>
    </row>
    <row r="5" customHeight="1" spans="1:9">
      <c r="A5" s="21">
        <v>2834</v>
      </c>
      <c r="B5" s="21" t="s">
        <v>72</v>
      </c>
      <c r="C5" s="21" t="s">
        <v>75</v>
      </c>
      <c r="D5" s="21">
        <v>90</v>
      </c>
      <c r="E5" s="22">
        <v>10</v>
      </c>
      <c r="F5" s="22">
        <v>5</v>
      </c>
      <c r="G5" s="22">
        <f t="shared" si="0"/>
        <v>10</v>
      </c>
      <c r="H5" s="22"/>
      <c r="I5" s="22"/>
    </row>
    <row r="6" customHeight="1" spans="1:9">
      <c r="A6" s="21">
        <v>2791</v>
      </c>
      <c r="B6" s="21" t="s">
        <v>72</v>
      </c>
      <c r="C6" s="21" t="s">
        <v>76</v>
      </c>
      <c r="D6" s="21">
        <v>72</v>
      </c>
      <c r="E6" s="22">
        <v>8</v>
      </c>
      <c r="F6" s="22">
        <v>4</v>
      </c>
      <c r="G6" s="22">
        <f t="shared" si="0"/>
        <v>8</v>
      </c>
      <c r="H6" s="22"/>
      <c r="I6" s="22"/>
    </row>
    <row r="7" customHeight="1" spans="1:9">
      <c r="A7" s="21">
        <v>2820</v>
      </c>
      <c r="B7" s="21" t="s">
        <v>72</v>
      </c>
      <c r="C7" s="21" t="s">
        <v>77</v>
      </c>
      <c r="D7" s="21">
        <v>68</v>
      </c>
      <c r="E7" s="22">
        <v>7</v>
      </c>
      <c r="F7" s="22">
        <v>4</v>
      </c>
      <c r="G7" s="22">
        <f t="shared" si="0"/>
        <v>8</v>
      </c>
      <c r="H7" s="22"/>
      <c r="I7" s="22"/>
    </row>
    <row r="8" customHeight="1" spans="1:9">
      <c r="A8" s="21">
        <v>1950</v>
      </c>
      <c r="B8" s="21" t="s">
        <v>78</v>
      </c>
      <c r="C8" s="21" t="s">
        <v>79</v>
      </c>
      <c r="D8" s="21">
        <v>30</v>
      </c>
      <c r="E8" s="22">
        <v>3</v>
      </c>
      <c r="F8" s="22">
        <v>1</v>
      </c>
      <c r="G8" s="22">
        <f t="shared" si="0"/>
        <v>2</v>
      </c>
      <c r="H8" s="22"/>
      <c r="I8" s="22"/>
    </row>
    <row r="9" customHeight="1" spans="1:9">
      <c r="A9" s="21">
        <v>2113</v>
      </c>
      <c r="B9" s="21" t="s">
        <v>78</v>
      </c>
      <c r="C9" s="21" t="s">
        <v>80</v>
      </c>
      <c r="D9" s="21">
        <v>104</v>
      </c>
      <c r="E9" s="22">
        <v>11</v>
      </c>
      <c r="F9" s="22">
        <v>5</v>
      </c>
      <c r="G9" s="22">
        <f t="shared" si="0"/>
        <v>10</v>
      </c>
      <c r="H9" s="22"/>
      <c r="I9" s="22"/>
    </row>
    <row r="10" customHeight="1" spans="1:9">
      <c r="A10" s="21">
        <v>2153</v>
      </c>
      <c r="B10" s="21" t="s">
        <v>78</v>
      </c>
      <c r="C10" s="21" t="s">
        <v>81</v>
      </c>
      <c r="D10" s="21">
        <v>28</v>
      </c>
      <c r="E10" s="22">
        <v>3</v>
      </c>
      <c r="F10" s="22">
        <v>2</v>
      </c>
      <c r="G10" s="22">
        <f t="shared" si="0"/>
        <v>4</v>
      </c>
      <c r="H10" s="22"/>
      <c r="I10" s="22"/>
    </row>
    <row r="11" customHeight="1" spans="1:9">
      <c r="A11" s="21">
        <v>2304</v>
      </c>
      <c r="B11" s="21" t="s">
        <v>78</v>
      </c>
      <c r="C11" s="21" t="s">
        <v>82</v>
      </c>
      <c r="D11" s="21">
        <v>43</v>
      </c>
      <c r="E11" s="22">
        <v>5</v>
      </c>
      <c r="F11" s="22">
        <v>2</v>
      </c>
      <c r="G11" s="22">
        <f t="shared" si="0"/>
        <v>4</v>
      </c>
      <c r="H11" s="22"/>
      <c r="I11" s="22"/>
    </row>
    <row r="12" customHeight="1" spans="1:9">
      <c r="A12" s="21">
        <v>2408</v>
      </c>
      <c r="B12" s="21" t="s">
        <v>83</v>
      </c>
      <c r="C12" s="21" t="s">
        <v>84</v>
      </c>
      <c r="D12" s="21">
        <v>4</v>
      </c>
      <c r="E12" s="22">
        <v>1</v>
      </c>
      <c r="F12" s="22">
        <v>1</v>
      </c>
      <c r="G12" s="22">
        <f t="shared" si="0"/>
        <v>2</v>
      </c>
      <c r="H12" s="22"/>
      <c r="I12" s="22"/>
    </row>
    <row r="13" customHeight="1" spans="1:9">
      <c r="A13" s="21">
        <v>2409</v>
      </c>
      <c r="B13" s="21" t="s">
        <v>83</v>
      </c>
      <c r="C13" s="21" t="s">
        <v>85</v>
      </c>
      <c r="D13" s="21">
        <v>36</v>
      </c>
      <c r="E13" s="22">
        <v>4</v>
      </c>
      <c r="F13" s="22">
        <v>2</v>
      </c>
      <c r="G13" s="22">
        <f t="shared" si="0"/>
        <v>4</v>
      </c>
      <c r="H13" s="22"/>
      <c r="I13" s="22"/>
    </row>
    <row r="14" customHeight="1" spans="1:9">
      <c r="A14" s="21">
        <v>2413</v>
      </c>
      <c r="B14" s="21" t="s">
        <v>83</v>
      </c>
      <c r="C14" s="21" t="s">
        <v>86</v>
      </c>
      <c r="D14" s="21">
        <v>8</v>
      </c>
      <c r="E14" s="22">
        <v>1</v>
      </c>
      <c r="F14" s="22">
        <v>1</v>
      </c>
      <c r="G14" s="22">
        <f t="shared" si="0"/>
        <v>2</v>
      </c>
      <c r="H14" s="22"/>
      <c r="I14" s="22"/>
    </row>
    <row r="15" customHeight="1" spans="1:9">
      <c r="A15" s="21">
        <v>2414</v>
      </c>
      <c r="B15" s="21" t="s">
        <v>78</v>
      </c>
      <c r="C15" s="21" t="s">
        <v>87</v>
      </c>
      <c r="D15" s="21">
        <v>34</v>
      </c>
      <c r="E15" s="22">
        <v>4</v>
      </c>
      <c r="F15" s="22">
        <v>2</v>
      </c>
      <c r="G15" s="22">
        <f t="shared" si="0"/>
        <v>4</v>
      </c>
      <c r="H15" s="22"/>
      <c r="I15" s="22"/>
    </row>
    <row r="16" customHeight="1" spans="1:9">
      <c r="A16" s="21">
        <v>2422</v>
      </c>
      <c r="B16" s="21" t="s">
        <v>83</v>
      </c>
      <c r="C16" s="21" t="s">
        <v>88</v>
      </c>
      <c r="D16" s="21">
        <v>36</v>
      </c>
      <c r="E16" s="22">
        <v>4</v>
      </c>
      <c r="F16" s="22">
        <v>2</v>
      </c>
      <c r="G16" s="22">
        <f t="shared" si="0"/>
        <v>4</v>
      </c>
      <c r="H16" s="22"/>
      <c r="I16" s="22"/>
    </row>
    <row r="17" customHeight="1" spans="1:9">
      <c r="A17" s="21">
        <v>2443</v>
      </c>
      <c r="B17" s="21" t="s">
        <v>83</v>
      </c>
      <c r="C17" s="21" t="s">
        <v>89</v>
      </c>
      <c r="D17" s="21">
        <v>54</v>
      </c>
      <c r="E17" s="22">
        <v>6</v>
      </c>
      <c r="F17" s="22">
        <v>2</v>
      </c>
      <c r="G17" s="22">
        <f t="shared" si="0"/>
        <v>4</v>
      </c>
      <c r="H17" s="22"/>
      <c r="I17" s="22"/>
    </row>
    <row r="18" customHeight="1" spans="1:9">
      <c r="A18" s="21">
        <v>2451</v>
      </c>
      <c r="B18" s="21" t="s">
        <v>83</v>
      </c>
      <c r="C18" s="21" t="s">
        <v>90</v>
      </c>
      <c r="D18" s="21">
        <v>72</v>
      </c>
      <c r="E18" s="22">
        <v>8</v>
      </c>
      <c r="F18" s="22">
        <v>4</v>
      </c>
      <c r="G18" s="22">
        <f t="shared" si="0"/>
        <v>8</v>
      </c>
      <c r="H18" s="22"/>
      <c r="I18" s="22"/>
    </row>
    <row r="19" customHeight="1" spans="1:9">
      <c r="A19" s="21">
        <v>2466</v>
      </c>
      <c r="B19" s="21" t="s">
        <v>83</v>
      </c>
      <c r="C19" s="21" t="s">
        <v>91</v>
      </c>
      <c r="D19" s="21">
        <v>63</v>
      </c>
      <c r="E19" s="22">
        <v>7</v>
      </c>
      <c r="F19" s="22">
        <v>4</v>
      </c>
      <c r="G19" s="22">
        <f t="shared" si="0"/>
        <v>8</v>
      </c>
      <c r="H19" s="22"/>
      <c r="I19" s="22"/>
    </row>
    <row r="20" customHeight="1" spans="1:9">
      <c r="A20" s="21">
        <v>2471</v>
      </c>
      <c r="B20" s="21" t="s">
        <v>83</v>
      </c>
      <c r="C20" s="21" t="s">
        <v>92</v>
      </c>
      <c r="D20" s="21">
        <v>63</v>
      </c>
      <c r="E20" s="22">
        <v>7</v>
      </c>
      <c r="F20" s="22">
        <v>4</v>
      </c>
      <c r="G20" s="22">
        <f t="shared" si="0"/>
        <v>8</v>
      </c>
      <c r="H20" s="22"/>
      <c r="I20" s="22"/>
    </row>
    <row r="21" customHeight="1" spans="1:9">
      <c r="A21" s="21">
        <v>2479</v>
      </c>
      <c r="B21" s="21" t="s">
        <v>83</v>
      </c>
      <c r="C21" s="21" t="s">
        <v>93</v>
      </c>
      <c r="D21" s="21">
        <v>45</v>
      </c>
      <c r="E21" s="22">
        <v>5</v>
      </c>
      <c r="F21" s="22">
        <v>3</v>
      </c>
      <c r="G21" s="22">
        <f t="shared" si="0"/>
        <v>6</v>
      </c>
      <c r="H21" s="22"/>
      <c r="I21" s="22"/>
    </row>
    <row r="22" customHeight="1" spans="1:9">
      <c r="A22" s="21">
        <v>2483</v>
      </c>
      <c r="B22" s="21" t="s">
        <v>83</v>
      </c>
      <c r="C22" s="21" t="s">
        <v>94</v>
      </c>
      <c r="D22" s="21">
        <v>54</v>
      </c>
      <c r="E22" s="22">
        <v>6</v>
      </c>
      <c r="F22" s="22">
        <v>3</v>
      </c>
      <c r="G22" s="22">
        <f t="shared" si="0"/>
        <v>6</v>
      </c>
      <c r="H22" s="22"/>
      <c r="I22" s="22"/>
    </row>
    <row r="23" customHeight="1" spans="1:9">
      <c r="A23" s="21">
        <v>2497</v>
      </c>
      <c r="B23" s="21" t="s">
        <v>95</v>
      </c>
      <c r="C23" s="21" t="s">
        <v>96</v>
      </c>
      <c r="D23" s="21">
        <v>47</v>
      </c>
      <c r="E23" s="22">
        <v>5</v>
      </c>
      <c r="F23" s="22">
        <v>2</v>
      </c>
      <c r="G23" s="22">
        <f t="shared" si="0"/>
        <v>4</v>
      </c>
      <c r="H23" s="22"/>
      <c r="I23" s="22"/>
    </row>
    <row r="24" customHeight="1" spans="1:9">
      <c r="A24" s="21">
        <v>2512</v>
      </c>
      <c r="B24" s="21" t="s">
        <v>95</v>
      </c>
      <c r="C24" s="21" t="s">
        <v>97</v>
      </c>
      <c r="D24" s="21">
        <v>66</v>
      </c>
      <c r="E24" s="22">
        <v>7</v>
      </c>
      <c r="F24" s="22">
        <v>4</v>
      </c>
      <c r="G24" s="22">
        <f t="shared" si="0"/>
        <v>8</v>
      </c>
      <c r="H24" s="22"/>
      <c r="I24" s="22"/>
    </row>
    <row r="25" customHeight="1" spans="1:9">
      <c r="A25" s="21">
        <v>2520</v>
      </c>
      <c r="B25" s="21" t="s">
        <v>95</v>
      </c>
      <c r="C25" s="21" t="s">
        <v>98</v>
      </c>
      <c r="D25" s="21">
        <v>69</v>
      </c>
      <c r="E25" s="22">
        <v>7</v>
      </c>
      <c r="F25" s="22">
        <v>4</v>
      </c>
      <c r="G25" s="22">
        <f t="shared" si="0"/>
        <v>8</v>
      </c>
      <c r="H25" s="22"/>
      <c r="I25" s="22"/>
    </row>
    <row r="26" customHeight="1" spans="1:9">
      <c r="A26" s="21">
        <v>2526</v>
      </c>
      <c r="B26" s="21" t="s">
        <v>95</v>
      </c>
      <c r="C26" s="21" t="s">
        <v>99</v>
      </c>
      <c r="D26" s="21">
        <v>65</v>
      </c>
      <c r="E26" s="22">
        <v>7</v>
      </c>
      <c r="F26" s="22">
        <v>4</v>
      </c>
      <c r="G26" s="22">
        <f t="shared" si="0"/>
        <v>8</v>
      </c>
      <c r="H26" s="22"/>
      <c r="I26" s="22"/>
    </row>
    <row r="27" customHeight="1" spans="1:9">
      <c r="A27" s="21">
        <v>2527</v>
      </c>
      <c r="B27" s="21" t="s">
        <v>83</v>
      </c>
      <c r="C27" s="21" t="s">
        <v>100</v>
      </c>
      <c r="D27" s="21">
        <v>63</v>
      </c>
      <c r="E27" s="22">
        <v>7</v>
      </c>
      <c r="F27" s="22">
        <v>4</v>
      </c>
      <c r="G27" s="22">
        <f t="shared" si="0"/>
        <v>8</v>
      </c>
      <c r="H27" s="22"/>
      <c r="I27" s="22"/>
    </row>
    <row r="28" customHeight="1" spans="1:9">
      <c r="A28" s="21">
        <v>2559</v>
      </c>
      <c r="B28" s="21" t="s">
        <v>83</v>
      </c>
      <c r="C28" s="21" t="s">
        <v>101</v>
      </c>
      <c r="D28" s="21">
        <v>81</v>
      </c>
      <c r="E28" s="22">
        <v>9</v>
      </c>
      <c r="F28" s="22">
        <v>4</v>
      </c>
      <c r="G28" s="22">
        <f t="shared" si="0"/>
        <v>8</v>
      </c>
      <c r="H28" s="22"/>
      <c r="I28" s="22"/>
    </row>
    <row r="29" customHeight="1" spans="1:9">
      <c r="A29" s="21">
        <v>2713</v>
      </c>
      <c r="B29" s="21" t="s">
        <v>102</v>
      </c>
      <c r="C29" s="21" t="s">
        <v>103</v>
      </c>
      <c r="D29" s="21">
        <v>40</v>
      </c>
      <c r="E29" s="22">
        <v>4</v>
      </c>
      <c r="F29" s="22">
        <v>2</v>
      </c>
      <c r="G29" s="22">
        <f t="shared" si="0"/>
        <v>4</v>
      </c>
      <c r="H29" s="22"/>
      <c r="I29" s="22"/>
    </row>
    <row r="30" customHeight="1" spans="1:9">
      <c r="A30" s="21">
        <v>2714</v>
      </c>
      <c r="B30" s="21" t="s">
        <v>95</v>
      </c>
      <c r="C30" s="21" t="s">
        <v>104</v>
      </c>
      <c r="D30" s="21">
        <v>40</v>
      </c>
      <c r="E30" s="22">
        <v>4</v>
      </c>
      <c r="F30" s="22">
        <v>2</v>
      </c>
      <c r="G30" s="22">
        <f t="shared" si="0"/>
        <v>4</v>
      </c>
      <c r="H30" s="22"/>
      <c r="I30" s="22"/>
    </row>
    <row r="31" customHeight="1" spans="1:9">
      <c r="A31" s="21">
        <v>2715</v>
      </c>
      <c r="B31" s="21" t="s">
        <v>102</v>
      </c>
      <c r="C31" s="21" t="s">
        <v>105</v>
      </c>
      <c r="D31" s="21">
        <v>40</v>
      </c>
      <c r="E31" s="22">
        <v>4</v>
      </c>
      <c r="F31" s="22">
        <v>2</v>
      </c>
      <c r="G31" s="22">
        <f t="shared" si="0"/>
        <v>4</v>
      </c>
      <c r="H31" s="22"/>
      <c r="I31" s="22"/>
    </row>
    <row r="32" customHeight="1" spans="1:9">
      <c r="A32" s="21">
        <v>2717</v>
      </c>
      <c r="B32" s="21" t="s">
        <v>78</v>
      </c>
      <c r="C32" s="21" t="s">
        <v>106</v>
      </c>
      <c r="D32" s="21">
        <v>37</v>
      </c>
      <c r="E32" s="22">
        <v>4</v>
      </c>
      <c r="F32" s="22">
        <v>2</v>
      </c>
      <c r="G32" s="22">
        <f t="shared" si="0"/>
        <v>4</v>
      </c>
      <c r="H32" s="22"/>
      <c r="I32" s="22"/>
    </row>
    <row r="33" customHeight="1" spans="1:9">
      <c r="A33" s="21">
        <v>2722</v>
      </c>
      <c r="B33" s="21" t="s">
        <v>78</v>
      </c>
      <c r="C33" s="21" t="s">
        <v>107</v>
      </c>
      <c r="D33" s="21">
        <v>58</v>
      </c>
      <c r="E33" s="22">
        <v>6</v>
      </c>
      <c r="F33" s="22">
        <v>3</v>
      </c>
      <c r="G33" s="22">
        <f t="shared" si="0"/>
        <v>6</v>
      </c>
      <c r="H33" s="22"/>
      <c r="I33" s="22"/>
    </row>
    <row r="34" customHeight="1" spans="1:9">
      <c r="A34" s="21">
        <v>2729</v>
      </c>
      <c r="B34" s="21" t="s">
        <v>78</v>
      </c>
      <c r="C34" s="21" t="s">
        <v>108</v>
      </c>
      <c r="D34" s="21">
        <v>61</v>
      </c>
      <c r="E34" s="22">
        <v>7</v>
      </c>
      <c r="F34" s="22">
        <v>4</v>
      </c>
      <c r="G34" s="22">
        <f t="shared" si="0"/>
        <v>8</v>
      </c>
      <c r="H34" s="22"/>
      <c r="I34" s="22"/>
    </row>
    <row r="35" customHeight="1" spans="1:9">
      <c r="A35" s="21">
        <v>2730</v>
      </c>
      <c r="B35" s="21" t="s">
        <v>95</v>
      </c>
      <c r="C35" s="21" t="s">
        <v>109</v>
      </c>
      <c r="D35" s="21">
        <v>43</v>
      </c>
      <c r="E35" s="22">
        <v>5</v>
      </c>
      <c r="F35" s="22">
        <v>2</v>
      </c>
      <c r="G35" s="22">
        <f t="shared" si="0"/>
        <v>4</v>
      </c>
      <c r="H35" s="22"/>
      <c r="I35" s="22"/>
    </row>
    <row r="36" customHeight="1" spans="1:9">
      <c r="A36" s="21">
        <v>2735</v>
      </c>
      <c r="B36" s="21" t="s">
        <v>95</v>
      </c>
      <c r="C36" s="21" t="s">
        <v>110</v>
      </c>
      <c r="D36" s="21">
        <v>65</v>
      </c>
      <c r="E36" s="22">
        <v>7</v>
      </c>
      <c r="F36" s="22">
        <v>4</v>
      </c>
      <c r="G36" s="22">
        <f t="shared" ref="G36:G67" si="1">F36*2</f>
        <v>8</v>
      </c>
      <c r="H36" s="22"/>
      <c r="I36" s="22"/>
    </row>
    <row r="37" customHeight="1" spans="1:9">
      <c r="A37" s="21">
        <v>2738</v>
      </c>
      <c r="B37" s="21" t="s">
        <v>78</v>
      </c>
      <c r="C37" s="21" t="s">
        <v>111</v>
      </c>
      <c r="D37" s="21">
        <v>135</v>
      </c>
      <c r="E37" s="22">
        <v>15</v>
      </c>
      <c r="F37" s="22">
        <v>8</v>
      </c>
      <c r="G37" s="22">
        <f t="shared" si="1"/>
        <v>16</v>
      </c>
      <c r="H37" s="22"/>
      <c r="I37" s="22"/>
    </row>
    <row r="38" customHeight="1" spans="1:9">
      <c r="A38" s="21">
        <v>2741</v>
      </c>
      <c r="B38" s="21" t="s">
        <v>78</v>
      </c>
      <c r="C38" s="21" t="s">
        <v>112</v>
      </c>
      <c r="D38" s="21">
        <v>99</v>
      </c>
      <c r="E38" s="22">
        <v>11</v>
      </c>
      <c r="F38" s="22">
        <v>5</v>
      </c>
      <c r="G38" s="22">
        <f t="shared" si="1"/>
        <v>10</v>
      </c>
      <c r="H38" s="22"/>
      <c r="I38" s="22"/>
    </row>
    <row r="39" customHeight="1" spans="1:9">
      <c r="A39" s="21">
        <v>2751</v>
      </c>
      <c r="B39" s="21" t="s">
        <v>78</v>
      </c>
      <c r="C39" s="21" t="s">
        <v>113</v>
      </c>
      <c r="D39" s="21">
        <v>52</v>
      </c>
      <c r="E39" s="22">
        <v>6</v>
      </c>
      <c r="F39" s="22">
        <v>3</v>
      </c>
      <c r="G39" s="22">
        <f t="shared" si="1"/>
        <v>6</v>
      </c>
      <c r="H39" s="22"/>
      <c r="I39" s="22"/>
    </row>
    <row r="40" customHeight="1" spans="1:9">
      <c r="A40" s="21">
        <v>2755</v>
      </c>
      <c r="B40" s="21" t="s">
        <v>78</v>
      </c>
      <c r="C40" s="21" t="s">
        <v>114</v>
      </c>
      <c r="D40" s="21">
        <v>90</v>
      </c>
      <c r="E40" s="22">
        <v>10</v>
      </c>
      <c r="F40" s="22">
        <v>5</v>
      </c>
      <c r="G40" s="22">
        <f t="shared" si="1"/>
        <v>10</v>
      </c>
      <c r="H40" s="22"/>
      <c r="I40" s="22"/>
    </row>
    <row r="41" customHeight="1" spans="1:9">
      <c r="A41" s="21">
        <v>2757</v>
      </c>
      <c r="B41" s="21" t="s">
        <v>95</v>
      </c>
      <c r="C41" s="21" t="s">
        <v>115</v>
      </c>
      <c r="D41" s="21">
        <v>58</v>
      </c>
      <c r="E41" s="22">
        <v>6</v>
      </c>
      <c r="F41" s="22">
        <v>3</v>
      </c>
      <c r="G41" s="22">
        <f t="shared" si="1"/>
        <v>6</v>
      </c>
      <c r="H41" s="22"/>
      <c r="I41" s="22"/>
    </row>
    <row r="42" customHeight="1" spans="1:9">
      <c r="A42" s="21">
        <v>2771</v>
      </c>
      <c r="B42" s="21" t="s">
        <v>78</v>
      </c>
      <c r="C42" s="21" t="s">
        <v>116</v>
      </c>
      <c r="D42" s="21">
        <v>37</v>
      </c>
      <c r="E42" s="22">
        <v>4</v>
      </c>
      <c r="F42" s="22">
        <v>2</v>
      </c>
      <c r="G42" s="22">
        <f t="shared" si="1"/>
        <v>4</v>
      </c>
      <c r="H42" s="22"/>
      <c r="I42" s="22"/>
    </row>
    <row r="43" customHeight="1" spans="1:9">
      <c r="A43" s="21">
        <v>2778</v>
      </c>
      <c r="B43" s="21" t="s">
        <v>83</v>
      </c>
      <c r="C43" s="21" t="s">
        <v>117</v>
      </c>
      <c r="D43" s="21">
        <v>153</v>
      </c>
      <c r="E43" s="22">
        <v>17</v>
      </c>
      <c r="F43" s="22">
        <v>4</v>
      </c>
      <c r="G43" s="22">
        <f t="shared" si="1"/>
        <v>8</v>
      </c>
      <c r="H43" s="22"/>
      <c r="I43" s="22"/>
    </row>
    <row r="44" customHeight="1" spans="1:9">
      <c r="A44" s="21">
        <v>2797</v>
      </c>
      <c r="B44" s="21" t="s">
        <v>95</v>
      </c>
      <c r="C44" s="21" t="s">
        <v>118</v>
      </c>
      <c r="D44" s="21">
        <v>65</v>
      </c>
      <c r="E44" s="22">
        <v>7</v>
      </c>
      <c r="F44" s="22">
        <v>4</v>
      </c>
      <c r="G44" s="22">
        <f t="shared" si="1"/>
        <v>8</v>
      </c>
      <c r="H44" s="22"/>
      <c r="I44" s="22"/>
    </row>
    <row r="45" customHeight="1" spans="1:9">
      <c r="A45" s="21">
        <v>2802</v>
      </c>
      <c r="B45" s="21" t="s">
        <v>83</v>
      </c>
      <c r="C45" s="21" t="s">
        <v>119</v>
      </c>
      <c r="D45" s="21">
        <v>72</v>
      </c>
      <c r="E45" s="22">
        <v>8</v>
      </c>
      <c r="F45" s="22">
        <v>4</v>
      </c>
      <c r="G45" s="22">
        <f t="shared" si="1"/>
        <v>8</v>
      </c>
      <c r="H45" s="22"/>
      <c r="I45" s="22"/>
    </row>
    <row r="46" customHeight="1" spans="1:9">
      <c r="A46" s="21">
        <v>2804</v>
      </c>
      <c r="B46" s="21" t="s">
        <v>83</v>
      </c>
      <c r="C46" s="21" t="s">
        <v>120</v>
      </c>
      <c r="D46" s="21">
        <v>63</v>
      </c>
      <c r="E46" s="22">
        <v>7</v>
      </c>
      <c r="F46" s="22">
        <v>4</v>
      </c>
      <c r="G46" s="22">
        <f t="shared" si="1"/>
        <v>8</v>
      </c>
      <c r="H46" s="22"/>
      <c r="I46" s="22"/>
    </row>
    <row r="47" customHeight="1" spans="1:9">
      <c r="A47" s="21">
        <v>2808</v>
      </c>
      <c r="B47" s="21" t="s">
        <v>95</v>
      </c>
      <c r="C47" s="21" t="s">
        <v>121</v>
      </c>
      <c r="D47" s="21">
        <v>43</v>
      </c>
      <c r="E47" s="22">
        <v>5</v>
      </c>
      <c r="F47" s="22">
        <v>2</v>
      </c>
      <c r="G47" s="22">
        <f t="shared" si="1"/>
        <v>4</v>
      </c>
      <c r="H47" s="22"/>
      <c r="I47" s="22"/>
    </row>
    <row r="48" customHeight="1" spans="1:9">
      <c r="A48" s="21">
        <v>2816</v>
      </c>
      <c r="B48" s="21" t="s">
        <v>95</v>
      </c>
      <c r="C48" s="21" t="s">
        <v>122</v>
      </c>
      <c r="D48" s="21">
        <v>36</v>
      </c>
      <c r="E48" s="22">
        <v>4</v>
      </c>
      <c r="F48" s="22">
        <v>3</v>
      </c>
      <c r="G48" s="22">
        <f t="shared" si="1"/>
        <v>6</v>
      </c>
      <c r="H48" s="22"/>
      <c r="I48" s="22"/>
    </row>
    <row r="49" customHeight="1" spans="1:9">
      <c r="A49" s="21">
        <v>2817</v>
      </c>
      <c r="B49" s="21" t="s">
        <v>95</v>
      </c>
      <c r="C49" s="21" t="s">
        <v>123</v>
      </c>
      <c r="D49" s="21">
        <v>72</v>
      </c>
      <c r="E49" s="22">
        <v>8</v>
      </c>
      <c r="F49" s="22">
        <v>4</v>
      </c>
      <c r="G49" s="22">
        <f t="shared" si="1"/>
        <v>8</v>
      </c>
      <c r="H49" s="22"/>
      <c r="I49" s="22"/>
    </row>
    <row r="50" customHeight="1" spans="1:9">
      <c r="A50" s="21">
        <v>2819</v>
      </c>
      <c r="B50" s="21" t="s">
        <v>95</v>
      </c>
      <c r="C50" s="21" t="s">
        <v>124</v>
      </c>
      <c r="D50" s="21">
        <v>58</v>
      </c>
      <c r="E50" s="22">
        <v>6</v>
      </c>
      <c r="F50" s="22">
        <v>3</v>
      </c>
      <c r="G50" s="22">
        <f t="shared" si="1"/>
        <v>6</v>
      </c>
      <c r="H50" s="22"/>
      <c r="I50" s="22"/>
    </row>
    <row r="51" customHeight="1" spans="1:9">
      <c r="A51" s="21">
        <v>2826</v>
      </c>
      <c r="B51" s="21" t="s">
        <v>83</v>
      </c>
      <c r="C51" s="21" t="s">
        <v>125</v>
      </c>
      <c r="D51" s="21">
        <v>63</v>
      </c>
      <c r="E51" s="22">
        <v>7</v>
      </c>
      <c r="F51" s="22">
        <v>4</v>
      </c>
      <c r="G51" s="22">
        <f t="shared" si="1"/>
        <v>8</v>
      </c>
      <c r="H51" s="22"/>
      <c r="I51" s="22"/>
    </row>
    <row r="52" customHeight="1" spans="1:9">
      <c r="A52" s="21">
        <v>2837</v>
      </c>
      <c r="B52" s="21" t="s">
        <v>126</v>
      </c>
      <c r="C52" s="21" t="s">
        <v>127</v>
      </c>
      <c r="D52" s="21">
        <v>40</v>
      </c>
      <c r="E52" s="22">
        <v>4</v>
      </c>
      <c r="F52" s="22">
        <v>2</v>
      </c>
      <c r="G52" s="22">
        <f t="shared" si="1"/>
        <v>4</v>
      </c>
      <c r="H52" s="22"/>
      <c r="I52" s="22"/>
    </row>
    <row r="53" customHeight="1" spans="1:9">
      <c r="A53" s="21">
        <v>2839</v>
      </c>
      <c r="B53" s="21" t="s">
        <v>102</v>
      </c>
      <c r="C53" s="21" t="s">
        <v>128</v>
      </c>
      <c r="D53" s="21">
        <v>40</v>
      </c>
      <c r="E53" s="22">
        <v>4</v>
      </c>
      <c r="F53" s="22">
        <v>2</v>
      </c>
      <c r="G53" s="22">
        <f t="shared" si="1"/>
        <v>4</v>
      </c>
      <c r="H53" s="22"/>
      <c r="I53" s="22"/>
    </row>
    <row r="54" customHeight="1" spans="1:9">
      <c r="A54" s="21">
        <v>2844</v>
      </c>
      <c r="B54" s="21" t="s">
        <v>126</v>
      </c>
      <c r="C54" s="21" t="s">
        <v>129</v>
      </c>
      <c r="D54" s="21">
        <v>36</v>
      </c>
      <c r="E54" s="22">
        <v>4</v>
      </c>
      <c r="F54" s="22">
        <v>2</v>
      </c>
      <c r="G54" s="22">
        <f t="shared" si="1"/>
        <v>4</v>
      </c>
      <c r="H54" s="22"/>
      <c r="I54" s="22"/>
    </row>
    <row r="55" customHeight="1" spans="1:9">
      <c r="A55" s="21">
        <v>2851</v>
      </c>
      <c r="B55" s="21" t="s">
        <v>126</v>
      </c>
      <c r="C55" s="21" t="s">
        <v>130</v>
      </c>
      <c r="D55" s="21">
        <v>40</v>
      </c>
      <c r="E55" s="22">
        <v>4</v>
      </c>
      <c r="F55" s="22">
        <v>2</v>
      </c>
      <c r="G55" s="22">
        <f t="shared" si="1"/>
        <v>4</v>
      </c>
      <c r="H55" s="22"/>
      <c r="I55" s="22"/>
    </row>
    <row r="56" customHeight="1" spans="1:9">
      <c r="A56" s="21">
        <v>2852</v>
      </c>
      <c r="B56" s="21" t="s">
        <v>126</v>
      </c>
      <c r="C56" s="21" t="s">
        <v>131</v>
      </c>
      <c r="D56" s="21">
        <v>42</v>
      </c>
      <c r="E56" s="22">
        <v>5</v>
      </c>
      <c r="F56" s="22">
        <v>2</v>
      </c>
      <c r="G56" s="22">
        <f t="shared" si="1"/>
        <v>4</v>
      </c>
      <c r="H56" s="22"/>
      <c r="I56" s="22"/>
    </row>
    <row r="57" customHeight="1" spans="1:9">
      <c r="A57" s="21">
        <v>2853</v>
      </c>
      <c r="B57" s="21" t="s">
        <v>126</v>
      </c>
      <c r="C57" s="21" t="s">
        <v>132</v>
      </c>
      <c r="D57" s="21">
        <v>36</v>
      </c>
      <c r="E57" s="22">
        <v>4</v>
      </c>
      <c r="F57" s="22">
        <v>2</v>
      </c>
      <c r="G57" s="22">
        <f t="shared" si="1"/>
        <v>4</v>
      </c>
      <c r="H57" s="22"/>
      <c r="I57" s="22"/>
    </row>
    <row r="58" customHeight="1" spans="1:9">
      <c r="A58" s="21">
        <v>2854</v>
      </c>
      <c r="B58" s="21" t="s">
        <v>126</v>
      </c>
      <c r="C58" s="21" t="s">
        <v>133</v>
      </c>
      <c r="D58" s="21">
        <v>40</v>
      </c>
      <c r="E58" s="22">
        <v>4</v>
      </c>
      <c r="F58" s="22">
        <v>2</v>
      </c>
      <c r="G58" s="22">
        <f t="shared" si="1"/>
        <v>4</v>
      </c>
      <c r="H58" s="22"/>
      <c r="I58" s="22"/>
    </row>
    <row r="59" customHeight="1" spans="1:9">
      <c r="A59" s="21">
        <v>2865</v>
      </c>
      <c r="B59" s="21" t="s">
        <v>126</v>
      </c>
      <c r="C59" s="21" t="s">
        <v>134</v>
      </c>
      <c r="D59" s="21">
        <v>36</v>
      </c>
      <c r="E59" s="22">
        <v>4</v>
      </c>
      <c r="F59" s="22">
        <v>2</v>
      </c>
      <c r="G59" s="22">
        <f t="shared" si="1"/>
        <v>4</v>
      </c>
      <c r="H59" s="22"/>
      <c r="I59" s="22"/>
    </row>
    <row r="60" customHeight="1" spans="1:9">
      <c r="A60" s="21">
        <v>2873</v>
      </c>
      <c r="B60" s="21" t="s">
        <v>126</v>
      </c>
      <c r="C60" s="21" t="s">
        <v>135</v>
      </c>
      <c r="D60" s="21">
        <v>40</v>
      </c>
      <c r="E60" s="22">
        <v>4</v>
      </c>
      <c r="F60" s="22">
        <v>2</v>
      </c>
      <c r="G60" s="22">
        <f t="shared" si="1"/>
        <v>4</v>
      </c>
      <c r="H60" s="22"/>
      <c r="I60" s="22"/>
    </row>
    <row r="61" customHeight="1" spans="1:9">
      <c r="A61" s="21">
        <v>2874</v>
      </c>
      <c r="B61" s="21" t="s">
        <v>126</v>
      </c>
      <c r="C61" s="21" t="s">
        <v>136</v>
      </c>
      <c r="D61" s="21">
        <v>45</v>
      </c>
      <c r="E61" s="22">
        <v>5</v>
      </c>
      <c r="F61" s="22">
        <v>2</v>
      </c>
      <c r="G61" s="22">
        <f t="shared" si="1"/>
        <v>4</v>
      </c>
      <c r="H61" s="22"/>
      <c r="I61" s="22"/>
    </row>
    <row r="62" customHeight="1" spans="1:9">
      <c r="A62" s="21">
        <v>2875</v>
      </c>
      <c r="B62" s="21" t="s">
        <v>126</v>
      </c>
      <c r="C62" s="21" t="s">
        <v>137</v>
      </c>
      <c r="D62" s="21">
        <v>68</v>
      </c>
      <c r="E62" s="22">
        <v>7</v>
      </c>
      <c r="F62" s="22">
        <v>4</v>
      </c>
      <c r="G62" s="22">
        <f t="shared" si="1"/>
        <v>8</v>
      </c>
      <c r="H62" s="22"/>
      <c r="I62" s="22"/>
    </row>
    <row r="63" customHeight="1" spans="1:9">
      <c r="A63" s="21">
        <v>2876</v>
      </c>
      <c r="B63" s="21" t="s">
        <v>102</v>
      </c>
      <c r="C63" s="21" t="s">
        <v>138</v>
      </c>
      <c r="D63" s="21">
        <v>54</v>
      </c>
      <c r="E63" s="22">
        <v>6</v>
      </c>
      <c r="F63" s="22">
        <v>3</v>
      </c>
      <c r="G63" s="22">
        <f t="shared" si="1"/>
        <v>6</v>
      </c>
      <c r="H63" s="22"/>
      <c r="I63" s="22"/>
    </row>
    <row r="64" customHeight="1" spans="1:9">
      <c r="A64" s="21">
        <v>2877</v>
      </c>
      <c r="B64" s="21" t="s">
        <v>102</v>
      </c>
      <c r="C64" s="21" t="s">
        <v>139</v>
      </c>
      <c r="D64" s="21">
        <v>94</v>
      </c>
      <c r="E64" s="22">
        <v>10</v>
      </c>
      <c r="F64" s="22">
        <v>5</v>
      </c>
      <c r="G64" s="22">
        <f t="shared" si="1"/>
        <v>10</v>
      </c>
      <c r="H64" s="22"/>
      <c r="I64" s="22"/>
    </row>
    <row r="65" customHeight="1" spans="1:9">
      <c r="A65" s="21">
        <v>2881</v>
      </c>
      <c r="B65" s="21" t="s">
        <v>126</v>
      </c>
      <c r="C65" s="21" t="s">
        <v>140</v>
      </c>
      <c r="D65" s="21">
        <v>135</v>
      </c>
      <c r="E65" s="22">
        <v>15</v>
      </c>
      <c r="F65" s="22">
        <v>7</v>
      </c>
      <c r="G65" s="22">
        <f t="shared" si="1"/>
        <v>14</v>
      </c>
      <c r="H65" s="22"/>
      <c r="I65" s="22"/>
    </row>
    <row r="66" customHeight="1" spans="1:9">
      <c r="A66" s="21">
        <v>2883</v>
      </c>
      <c r="B66" s="21" t="s">
        <v>126</v>
      </c>
      <c r="C66" s="21" t="s">
        <v>141</v>
      </c>
      <c r="D66" s="21">
        <v>40</v>
      </c>
      <c r="E66" s="22">
        <v>4</v>
      </c>
      <c r="F66" s="22">
        <v>2</v>
      </c>
      <c r="G66" s="22">
        <f t="shared" si="1"/>
        <v>4</v>
      </c>
      <c r="H66" s="22"/>
      <c r="I66" s="22"/>
    </row>
    <row r="67" customHeight="1" spans="1:9">
      <c r="A67" s="21">
        <v>2886</v>
      </c>
      <c r="B67" s="21" t="s">
        <v>126</v>
      </c>
      <c r="C67" s="21" t="s">
        <v>142</v>
      </c>
      <c r="D67" s="21">
        <v>40</v>
      </c>
      <c r="E67" s="22">
        <v>4</v>
      </c>
      <c r="F67" s="22">
        <v>2</v>
      </c>
      <c r="G67" s="22">
        <f t="shared" si="1"/>
        <v>4</v>
      </c>
      <c r="H67" s="22"/>
      <c r="I67" s="22"/>
    </row>
    <row r="68" customHeight="1" spans="1:9">
      <c r="A68" s="21">
        <v>2888</v>
      </c>
      <c r="B68" s="21" t="s">
        <v>126</v>
      </c>
      <c r="C68" s="21" t="s">
        <v>143</v>
      </c>
      <c r="D68" s="21">
        <v>40</v>
      </c>
      <c r="E68" s="22">
        <v>4</v>
      </c>
      <c r="F68" s="22">
        <v>2</v>
      </c>
      <c r="G68" s="22">
        <f t="shared" ref="G68:G99" si="2">F68*2</f>
        <v>4</v>
      </c>
      <c r="H68" s="22"/>
      <c r="I68" s="22"/>
    </row>
    <row r="69" customHeight="1" spans="1:9">
      <c r="A69" s="21">
        <v>2893</v>
      </c>
      <c r="B69" s="21" t="s">
        <v>126</v>
      </c>
      <c r="C69" s="21" t="s">
        <v>144</v>
      </c>
      <c r="D69" s="21">
        <v>40</v>
      </c>
      <c r="E69" s="22">
        <v>4</v>
      </c>
      <c r="F69" s="22">
        <v>2</v>
      </c>
      <c r="G69" s="22">
        <f t="shared" si="2"/>
        <v>4</v>
      </c>
      <c r="H69" s="22"/>
      <c r="I69" s="22"/>
    </row>
    <row r="70" customHeight="1" spans="1:9">
      <c r="A70" s="21">
        <v>2894</v>
      </c>
      <c r="B70" s="21" t="s">
        <v>145</v>
      </c>
      <c r="C70" s="21" t="s">
        <v>146</v>
      </c>
      <c r="D70" s="21">
        <v>27</v>
      </c>
      <c r="E70" s="22">
        <v>3</v>
      </c>
      <c r="F70" s="22">
        <v>1</v>
      </c>
      <c r="G70" s="22">
        <f t="shared" si="2"/>
        <v>2</v>
      </c>
      <c r="H70" s="22"/>
      <c r="I70" s="22"/>
    </row>
    <row r="71" customHeight="1" spans="1:9">
      <c r="A71" s="21">
        <v>2901</v>
      </c>
      <c r="B71" s="21" t="s">
        <v>126</v>
      </c>
      <c r="C71" s="21" t="s">
        <v>147</v>
      </c>
      <c r="D71" s="21">
        <v>40</v>
      </c>
      <c r="E71" s="22">
        <v>4</v>
      </c>
      <c r="F71" s="22">
        <v>2</v>
      </c>
      <c r="G71" s="22">
        <f t="shared" si="2"/>
        <v>4</v>
      </c>
      <c r="H71" s="22"/>
      <c r="I71" s="22"/>
    </row>
    <row r="72" customHeight="1" spans="1:9">
      <c r="A72" s="21">
        <v>2904</v>
      </c>
      <c r="B72" s="21" t="s">
        <v>126</v>
      </c>
      <c r="C72" s="21" t="s">
        <v>148</v>
      </c>
      <c r="D72" s="21">
        <v>45</v>
      </c>
      <c r="E72" s="22">
        <v>5</v>
      </c>
      <c r="F72" s="22">
        <v>2</v>
      </c>
      <c r="G72" s="22">
        <f t="shared" si="2"/>
        <v>4</v>
      </c>
      <c r="H72" s="22"/>
      <c r="I72" s="22"/>
    </row>
    <row r="73" customHeight="1" spans="1:9">
      <c r="A73" s="21">
        <v>2905</v>
      </c>
      <c r="B73" s="21" t="s">
        <v>145</v>
      </c>
      <c r="C73" s="21" t="s">
        <v>149</v>
      </c>
      <c r="D73" s="21">
        <v>27</v>
      </c>
      <c r="E73" s="22">
        <v>3</v>
      </c>
      <c r="F73" s="22">
        <v>1</v>
      </c>
      <c r="G73" s="22">
        <f t="shared" si="2"/>
        <v>2</v>
      </c>
      <c r="H73" s="22"/>
      <c r="I73" s="22"/>
    </row>
    <row r="74" customHeight="1" spans="1:9">
      <c r="A74" s="21">
        <v>2907</v>
      </c>
      <c r="B74" s="21" t="s">
        <v>78</v>
      </c>
      <c r="C74" s="21" t="s">
        <v>150</v>
      </c>
      <c r="D74" s="21">
        <v>46</v>
      </c>
      <c r="E74" s="22">
        <v>5</v>
      </c>
      <c r="F74" s="22">
        <v>3</v>
      </c>
      <c r="G74" s="22">
        <f t="shared" si="2"/>
        <v>6</v>
      </c>
      <c r="H74" s="22"/>
      <c r="I74" s="22"/>
    </row>
    <row r="75" customHeight="1" spans="1:9">
      <c r="A75" s="21">
        <v>2910</v>
      </c>
      <c r="B75" s="21" t="s">
        <v>145</v>
      </c>
      <c r="C75" s="21" t="s">
        <v>151</v>
      </c>
      <c r="D75" s="21">
        <v>36</v>
      </c>
      <c r="E75" s="22">
        <v>4</v>
      </c>
      <c r="F75" s="22">
        <v>2</v>
      </c>
      <c r="G75" s="22">
        <f t="shared" si="2"/>
        <v>4</v>
      </c>
      <c r="H75" s="22"/>
      <c r="I75" s="22"/>
    </row>
    <row r="76" customHeight="1" spans="1:9">
      <c r="A76" s="21">
        <v>2914</v>
      </c>
      <c r="B76" s="21" t="s">
        <v>145</v>
      </c>
      <c r="C76" s="21" t="s">
        <v>152</v>
      </c>
      <c r="D76" s="21">
        <v>90</v>
      </c>
      <c r="E76" s="22">
        <v>10</v>
      </c>
      <c r="F76" s="22">
        <v>5</v>
      </c>
      <c r="G76" s="22">
        <f t="shared" si="2"/>
        <v>10</v>
      </c>
      <c r="H76" s="22"/>
      <c r="I76" s="22"/>
    </row>
    <row r="77" customHeight="1" spans="1:9">
      <c r="A77" s="21">
        <v>2916</v>
      </c>
      <c r="B77" s="21" t="s">
        <v>145</v>
      </c>
      <c r="C77" s="21" t="s">
        <v>153</v>
      </c>
      <c r="D77" s="21">
        <v>45</v>
      </c>
      <c r="E77" s="22">
        <v>5</v>
      </c>
      <c r="F77" s="22">
        <v>2</v>
      </c>
      <c r="G77" s="22">
        <f t="shared" si="2"/>
        <v>4</v>
      </c>
      <c r="H77" s="22"/>
      <c r="I77" s="22"/>
    </row>
    <row r="78" customHeight="1" spans="1:9">
      <c r="A78" s="21">
        <v>101453</v>
      </c>
      <c r="B78" s="21" t="s">
        <v>78</v>
      </c>
      <c r="C78" s="21" t="s">
        <v>154</v>
      </c>
      <c r="D78" s="21">
        <v>52</v>
      </c>
      <c r="E78" s="22">
        <v>6</v>
      </c>
      <c r="F78" s="22">
        <v>3</v>
      </c>
      <c r="G78" s="22">
        <f t="shared" si="2"/>
        <v>6</v>
      </c>
      <c r="H78" s="22"/>
      <c r="I78" s="22"/>
    </row>
    <row r="79" customHeight="1" spans="1:9">
      <c r="A79" s="21">
        <v>102479</v>
      </c>
      <c r="B79" s="21" t="s">
        <v>95</v>
      </c>
      <c r="C79" s="21" t="s">
        <v>155</v>
      </c>
      <c r="D79" s="21">
        <v>43</v>
      </c>
      <c r="E79" s="22">
        <v>5</v>
      </c>
      <c r="F79" s="22">
        <v>2</v>
      </c>
      <c r="G79" s="22">
        <f t="shared" si="2"/>
        <v>4</v>
      </c>
      <c r="H79" s="22"/>
      <c r="I79" s="22"/>
    </row>
    <row r="80" customHeight="1" spans="1:9">
      <c r="A80" s="21">
        <v>102564</v>
      </c>
      <c r="B80" s="21" t="s">
        <v>126</v>
      </c>
      <c r="C80" s="21" t="s">
        <v>156</v>
      </c>
      <c r="D80" s="21">
        <v>40</v>
      </c>
      <c r="E80" s="22">
        <v>4</v>
      </c>
      <c r="F80" s="22">
        <v>2</v>
      </c>
      <c r="G80" s="22">
        <f t="shared" si="2"/>
        <v>4</v>
      </c>
      <c r="H80" s="22"/>
      <c r="I80" s="22"/>
    </row>
    <row r="81" customHeight="1" spans="1:9">
      <c r="A81" s="21">
        <v>102565</v>
      </c>
      <c r="B81" s="21" t="s">
        <v>83</v>
      </c>
      <c r="C81" s="21" t="s">
        <v>157</v>
      </c>
      <c r="D81" s="21">
        <v>55</v>
      </c>
      <c r="E81" s="22">
        <v>6</v>
      </c>
      <c r="F81" s="22">
        <v>3</v>
      </c>
      <c r="G81" s="22">
        <f t="shared" si="2"/>
        <v>6</v>
      </c>
      <c r="H81" s="22"/>
      <c r="I81" s="22"/>
    </row>
    <row r="82" customHeight="1" spans="1:9">
      <c r="A82" s="21">
        <v>102567</v>
      </c>
      <c r="B82" s="21" t="s">
        <v>102</v>
      </c>
      <c r="C82" s="21" t="s">
        <v>158</v>
      </c>
      <c r="D82" s="21">
        <v>36</v>
      </c>
      <c r="E82" s="22">
        <v>4</v>
      </c>
      <c r="F82" s="22">
        <v>2</v>
      </c>
      <c r="G82" s="22">
        <f t="shared" si="2"/>
        <v>4</v>
      </c>
      <c r="H82" s="22"/>
      <c r="I82" s="22"/>
    </row>
    <row r="83" customHeight="1" spans="1:9">
      <c r="A83" s="21">
        <v>102934</v>
      </c>
      <c r="B83" s="21" t="s">
        <v>83</v>
      </c>
      <c r="C83" s="21" t="s">
        <v>159</v>
      </c>
      <c r="D83" s="21">
        <v>72</v>
      </c>
      <c r="E83" s="22">
        <v>8</v>
      </c>
      <c r="F83" s="22">
        <v>4</v>
      </c>
      <c r="G83" s="22">
        <f t="shared" si="2"/>
        <v>8</v>
      </c>
      <c r="H83" s="22"/>
      <c r="I83" s="22"/>
    </row>
    <row r="84" customHeight="1" spans="1:9">
      <c r="A84" s="21">
        <v>102935</v>
      </c>
      <c r="B84" s="21" t="s">
        <v>72</v>
      </c>
      <c r="C84" s="21" t="s">
        <v>160</v>
      </c>
      <c r="D84" s="21">
        <v>54</v>
      </c>
      <c r="E84" s="22">
        <v>6</v>
      </c>
      <c r="F84" s="22">
        <v>3</v>
      </c>
      <c r="G84" s="22">
        <f t="shared" si="2"/>
        <v>6</v>
      </c>
      <c r="H84" s="22"/>
      <c r="I84" s="22"/>
    </row>
    <row r="85" customHeight="1" spans="1:9">
      <c r="A85" s="21">
        <v>103198</v>
      </c>
      <c r="B85" s="21" t="s">
        <v>83</v>
      </c>
      <c r="C85" s="21" t="s">
        <v>161</v>
      </c>
      <c r="D85" s="21">
        <v>63</v>
      </c>
      <c r="E85" s="22">
        <v>7</v>
      </c>
      <c r="F85" s="22">
        <v>4</v>
      </c>
      <c r="G85" s="22">
        <f t="shared" si="2"/>
        <v>8</v>
      </c>
      <c r="H85" s="22"/>
      <c r="I85" s="22"/>
    </row>
    <row r="86" customHeight="1" spans="1:9">
      <c r="A86" s="21">
        <v>103199</v>
      </c>
      <c r="B86" s="21" t="s">
        <v>95</v>
      </c>
      <c r="C86" s="21" t="s">
        <v>162</v>
      </c>
      <c r="D86" s="21">
        <v>40</v>
      </c>
      <c r="E86" s="22">
        <v>4</v>
      </c>
      <c r="F86" s="22">
        <v>2</v>
      </c>
      <c r="G86" s="22">
        <f t="shared" si="2"/>
        <v>4</v>
      </c>
      <c r="H86" s="22"/>
      <c r="I86" s="22"/>
    </row>
    <row r="87" customHeight="1" spans="1:9">
      <c r="A87" s="21">
        <v>103639</v>
      </c>
      <c r="B87" s="21" t="s">
        <v>78</v>
      </c>
      <c r="C87" s="21" t="s">
        <v>163</v>
      </c>
      <c r="D87" s="21">
        <v>50</v>
      </c>
      <c r="E87" s="22">
        <v>5</v>
      </c>
      <c r="F87" s="22">
        <v>3</v>
      </c>
      <c r="G87" s="22">
        <f t="shared" si="2"/>
        <v>6</v>
      </c>
      <c r="H87" s="22"/>
      <c r="I87" s="22"/>
    </row>
    <row r="88" customHeight="1" spans="1:9">
      <c r="A88" s="21">
        <v>104428</v>
      </c>
      <c r="B88" s="21" t="s">
        <v>145</v>
      </c>
      <c r="C88" s="21" t="s">
        <v>164</v>
      </c>
      <c r="D88" s="21">
        <v>63</v>
      </c>
      <c r="E88" s="22">
        <v>7</v>
      </c>
      <c r="F88" s="22">
        <v>4</v>
      </c>
      <c r="G88" s="22">
        <f t="shared" si="2"/>
        <v>8</v>
      </c>
      <c r="H88" s="22"/>
      <c r="I88" s="22"/>
    </row>
    <row r="89" customHeight="1" spans="1:9">
      <c r="A89" s="21">
        <v>104429</v>
      </c>
      <c r="B89" s="21" t="s">
        <v>78</v>
      </c>
      <c r="C89" s="21" t="s">
        <v>165</v>
      </c>
      <c r="D89" s="21">
        <v>28</v>
      </c>
      <c r="E89" s="22">
        <v>3</v>
      </c>
      <c r="F89" s="22">
        <v>1</v>
      </c>
      <c r="G89" s="22">
        <f t="shared" si="2"/>
        <v>2</v>
      </c>
      <c r="H89" s="22"/>
      <c r="I89" s="22"/>
    </row>
    <row r="90" customHeight="1" spans="1:9">
      <c r="A90" s="21">
        <v>104430</v>
      </c>
      <c r="B90" s="21" t="s">
        <v>78</v>
      </c>
      <c r="C90" s="21" t="s">
        <v>166</v>
      </c>
      <c r="D90" s="21">
        <v>28</v>
      </c>
      <c r="E90" s="22">
        <v>3</v>
      </c>
      <c r="F90" s="22">
        <v>1</v>
      </c>
      <c r="G90" s="22">
        <f t="shared" si="2"/>
        <v>2</v>
      </c>
      <c r="H90" s="22"/>
      <c r="I90" s="22"/>
    </row>
    <row r="91" customHeight="1" spans="1:9">
      <c r="A91" s="21">
        <v>104533</v>
      </c>
      <c r="B91" s="21" t="s">
        <v>126</v>
      </c>
      <c r="C91" s="21" t="s">
        <v>167</v>
      </c>
      <c r="D91" s="21">
        <v>40</v>
      </c>
      <c r="E91" s="22">
        <v>4</v>
      </c>
      <c r="F91" s="22">
        <v>2</v>
      </c>
      <c r="G91" s="22">
        <f t="shared" si="2"/>
        <v>4</v>
      </c>
      <c r="H91" s="22"/>
      <c r="I91" s="22"/>
    </row>
    <row r="92" customHeight="1" spans="1:9">
      <c r="A92" s="23">
        <v>104838</v>
      </c>
      <c r="B92" s="21" t="s">
        <v>145</v>
      </c>
      <c r="C92" s="21" t="s">
        <v>168</v>
      </c>
      <c r="D92" s="21">
        <v>16</v>
      </c>
      <c r="E92" s="22">
        <v>2</v>
      </c>
      <c r="F92" s="22">
        <v>2</v>
      </c>
      <c r="G92" s="22">
        <f t="shared" si="2"/>
        <v>4</v>
      </c>
      <c r="H92" s="22"/>
      <c r="I92" s="22"/>
    </row>
    <row r="93" customHeight="1" spans="1:9">
      <c r="A93" s="21">
        <v>105267</v>
      </c>
      <c r="B93" s="21" t="s">
        <v>83</v>
      </c>
      <c r="C93" s="21" t="s">
        <v>169</v>
      </c>
      <c r="D93" s="21">
        <v>72</v>
      </c>
      <c r="E93" s="22">
        <v>8</v>
      </c>
      <c r="F93" s="22">
        <v>4</v>
      </c>
      <c r="G93" s="22">
        <f t="shared" si="2"/>
        <v>8</v>
      </c>
      <c r="H93" s="22"/>
      <c r="I93" s="22"/>
    </row>
    <row r="94" customHeight="1" spans="1:9">
      <c r="A94" s="21">
        <v>105751</v>
      </c>
      <c r="B94" s="21" t="s">
        <v>78</v>
      </c>
      <c r="C94" s="21" t="s">
        <v>170</v>
      </c>
      <c r="D94" s="21">
        <v>48</v>
      </c>
      <c r="E94" s="22">
        <v>5</v>
      </c>
      <c r="F94" s="22">
        <v>2</v>
      </c>
      <c r="G94" s="22">
        <f t="shared" si="2"/>
        <v>4</v>
      </c>
      <c r="H94" s="22"/>
      <c r="I94" s="22"/>
    </row>
    <row r="95" customHeight="1" spans="1:9">
      <c r="A95" s="21">
        <v>105910</v>
      </c>
      <c r="B95" s="21" t="s">
        <v>72</v>
      </c>
      <c r="C95" s="21" t="s">
        <v>171</v>
      </c>
      <c r="D95" s="21">
        <v>68</v>
      </c>
      <c r="E95" s="22">
        <v>7</v>
      </c>
      <c r="F95" s="22">
        <v>4</v>
      </c>
      <c r="G95" s="22">
        <f t="shared" si="2"/>
        <v>8</v>
      </c>
      <c r="H95" s="22"/>
      <c r="I95" s="22"/>
    </row>
    <row r="96" customHeight="1" spans="1:9">
      <c r="A96" s="21">
        <v>106066</v>
      </c>
      <c r="B96" s="21" t="s">
        <v>72</v>
      </c>
      <c r="C96" s="21" t="s">
        <v>172</v>
      </c>
      <c r="D96" s="21">
        <v>59</v>
      </c>
      <c r="E96" s="22">
        <v>6</v>
      </c>
      <c r="F96" s="22">
        <v>3</v>
      </c>
      <c r="G96" s="22">
        <f t="shared" si="2"/>
        <v>6</v>
      </c>
      <c r="H96" s="22"/>
      <c r="I96" s="22"/>
    </row>
    <row r="97" customHeight="1" spans="1:9">
      <c r="A97" s="21">
        <v>106399</v>
      </c>
      <c r="B97" s="21" t="s">
        <v>78</v>
      </c>
      <c r="C97" s="21" t="s">
        <v>173</v>
      </c>
      <c r="D97" s="21">
        <v>56</v>
      </c>
      <c r="E97" s="22">
        <v>6</v>
      </c>
      <c r="F97" s="22">
        <v>3</v>
      </c>
      <c r="G97" s="22">
        <f t="shared" si="2"/>
        <v>6</v>
      </c>
      <c r="H97" s="22"/>
      <c r="I97" s="22"/>
    </row>
    <row r="98" customHeight="1" spans="1:9">
      <c r="A98" s="21">
        <v>106485</v>
      </c>
      <c r="B98" s="21" t="s">
        <v>72</v>
      </c>
      <c r="C98" s="21" t="s">
        <v>174</v>
      </c>
      <c r="D98" s="21">
        <v>54</v>
      </c>
      <c r="E98" s="22">
        <v>6</v>
      </c>
      <c r="F98" s="22">
        <v>3</v>
      </c>
      <c r="G98" s="22">
        <f t="shared" si="2"/>
        <v>6</v>
      </c>
      <c r="H98" s="22"/>
      <c r="I98" s="22"/>
    </row>
    <row r="99" customHeight="1" spans="1:9">
      <c r="A99" s="21">
        <v>106568</v>
      </c>
      <c r="B99" s="21" t="s">
        <v>78</v>
      </c>
      <c r="C99" s="21" t="s">
        <v>175</v>
      </c>
      <c r="D99" s="21">
        <v>28</v>
      </c>
      <c r="E99" s="22">
        <v>3</v>
      </c>
      <c r="F99" s="22">
        <v>1</v>
      </c>
      <c r="G99" s="22">
        <f t="shared" si="2"/>
        <v>2</v>
      </c>
      <c r="H99" s="22"/>
      <c r="I99" s="22"/>
    </row>
    <row r="100" customHeight="1" spans="1:9">
      <c r="A100" s="21">
        <v>106569</v>
      </c>
      <c r="B100" s="21" t="s">
        <v>83</v>
      </c>
      <c r="C100" s="21" t="s">
        <v>176</v>
      </c>
      <c r="D100" s="21">
        <v>36</v>
      </c>
      <c r="E100" s="22">
        <v>4</v>
      </c>
      <c r="F100" s="22">
        <v>2</v>
      </c>
      <c r="G100" s="22">
        <f t="shared" ref="G100:G146" si="3">F100*2</f>
        <v>4</v>
      </c>
      <c r="H100" s="22"/>
      <c r="I100" s="22"/>
    </row>
    <row r="101" customHeight="1" spans="1:9">
      <c r="A101" s="21">
        <v>106865</v>
      </c>
      <c r="B101" s="21" t="s">
        <v>72</v>
      </c>
      <c r="C101" s="21" t="s">
        <v>177</v>
      </c>
      <c r="D101" s="21">
        <v>54</v>
      </c>
      <c r="E101" s="22">
        <v>6</v>
      </c>
      <c r="F101" s="22">
        <v>3</v>
      </c>
      <c r="G101" s="22">
        <f t="shared" si="3"/>
        <v>6</v>
      </c>
      <c r="H101" s="22"/>
      <c r="I101" s="22"/>
    </row>
    <row r="102" customHeight="1" spans="1:9">
      <c r="A102" s="21">
        <v>107658</v>
      </c>
      <c r="B102" s="21" t="s">
        <v>95</v>
      </c>
      <c r="C102" s="21" t="s">
        <v>178</v>
      </c>
      <c r="D102" s="21">
        <v>61</v>
      </c>
      <c r="E102" s="22">
        <v>7</v>
      </c>
      <c r="F102" s="22">
        <v>3</v>
      </c>
      <c r="G102" s="22">
        <f t="shared" si="3"/>
        <v>6</v>
      </c>
      <c r="H102" s="22"/>
      <c r="I102" s="22"/>
    </row>
    <row r="103" customHeight="1" spans="1:9">
      <c r="A103" s="21">
        <v>107728</v>
      </c>
      <c r="B103" s="21" t="s">
        <v>126</v>
      </c>
      <c r="C103" s="21" t="s">
        <v>179</v>
      </c>
      <c r="D103" s="21">
        <v>40</v>
      </c>
      <c r="E103" s="22">
        <v>4</v>
      </c>
      <c r="F103" s="22">
        <v>2</v>
      </c>
      <c r="G103" s="22">
        <f t="shared" si="3"/>
        <v>4</v>
      </c>
      <c r="H103" s="22"/>
      <c r="I103" s="22"/>
    </row>
    <row r="104" customHeight="1" spans="1:9">
      <c r="A104" s="21">
        <v>108277</v>
      </c>
      <c r="B104" s="21" t="s">
        <v>83</v>
      </c>
      <c r="C104" s="21" t="s">
        <v>180</v>
      </c>
      <c r="D104" s="21">
        <v>72</v>
      </c>
      <c r="E104" s="22">
        <v>8</v>
      </c>
      <c r="F104" s="22">
        <v>4</v>
      </c>
      <c r="G104" s="22">
        <f t="shared" si="3"/>
        <v>8</v>
      </c>
      <c r="H104" s="22"/>
      <c r="I104" s="22"/>
    </row>
    <row r="105" customHeight="1" spans="1:9">
      <c r="A105" s="21">
        <v>108656</v>
      </c>
      <c r="B105" s="21" t="s">
        <v>102</v>
      </c>
      <c r="C105" s="21" t="s">
        <v>181</v>
      </c>
      <c r="D105" s="21">
        <v>45</v>
      </c>
      <c r="E105" s="22">
        <v>5</v>
      </c>
      <c r="F105" s="22">
        <v>2</v>
      </c>
      <c r="G105" s="22">
        <f t="shared" si="3"/>
        <v>4</v>
      </c>
      <c r="H105" s="22"/>
      <c r="I105" s="22"/>
    </row>
    <row r="106" customHeight="1" spans="1:9">
      <c r="A106" s="21">
        <v>110378</v>
      </c>
      <c r="B106" s="21" t="s">
        <v>126</v>
      </c>
      <c r="C106" s="21" t="s">
        <v>182</v>
      </c>
      <c r="D106" s="21">
        <v>36</v>
      </c>
      <c r="E106" s="22">
        <v>4</v>
      </c>
      <c r="F106" s="22">
        <v>2</v>
      </c>
      <c r="G106" s="22">
        <f t="shared" si="3"/>
        <v>4</v>
      </c>
      <c r="H106" s="22"/>
      <c r="I106" s="22"/>
    </row>
    <row r="107" customHeight="1" spans="1:9">
      <c r="A107" s="21">
        <v>111219</v>
      </c>
      <c r="B107" s="21" t="s">
        <v>83</v>
      </c>
      <c r="C107" s="21" t="s">
        <v>183</v>
      </c>
      <c r="D107" s="21">
        <v>63</v>
      </c>
      <c r="E107" s="22">
        <v>7</v>
      </c>
      <c r="F107" s="22">
        <v>4</v>
      </c>
      <c r="G107" s="22">
        <f t="shared" si="3"/>
        <v>8</v>
      </c>
      <c r="H107" s="22"/>
      <c r="I107" s="22"/>
    </row>
    <row r="108" customHeight="1" spans="1:9">
      <c r="A108" s="21">
        <v>111400</v>
      </c>
      <c r="B108" s="21" t="s">
        <v>126</v>
      </c>
      <c r="C108" s="21" t="s">
        <v>184</v>
      </c>
      <c r="D108" s="21">
        <v>68</v>
      </c>
      <c r="E108" s="22">
        <v>7</v>
      </c>
      <c r="F108" s="22">
        <v>4</v>
      </c>
      <c r="G108" s="22">
        <f t="shared" si="3"/>
        <v>8</v>
      </c>
      <c r="H108" s="22"/>
      <c r="I108" s="22"/>
    </row>
    <row r="109" customHeight="1" spans="1:9">
      <c r="A109" s="21">
        <v>112415</v>
      </c>
      <c r="B109" s="21" t="s">
        <v>83</v>
      </c>
      <c r="C109" s="21" t="s">
        <v>185</v>
      </c>
      <c r="D109" s="21">
        <v>36</v>
      </c>
      <c r="E109" s="22">
        <v>4</v>
      </c>
      <c r="F109" s="22">
        <v>2</v>
      </c>
      <c r="G109" s="22">
        <f t="shared" si="3"/>
        <v>4</v>
      </c>
      <c r="H109" s="22"/>
      <c r="I109" s="22"/>
    </row>
    <row r="110" customHeight="1" spans="1:9">
      <c r="A110" s="21">
        <v>113008</v>
      </c>
      <c r="B110" s="21" t="s">
        <v>83</v>
      </c>
      <c r="C110" s="21" t="s">
        <v>186</v>
      </c>
      <c r="D110" s="21">
        <v>36</v>
      </c>
      <c r="E110" s="22">
        <v>4</v>
      </c>
      <c r="F110" s="22">
        <v>2</v>
      </c>
      <c r="G110" s="22">
        <f t="shared" si="3"/>
        <v>4</v>
      </c>
      <c r="H110" s="22"/>
      <c r="I110" s="22"/>
    </row>
    <row r="111" customHeight="1" spans="1:9">
      <c r="A111" s="21">
        <v>2326</v>
      </c>
      <c r="B111" s="21" t="s">
        <v>72</v>
      </c>
      <c r="C111" s="21" t="s">
        <v>187</v>
      </c>
      <c r="D111" s="21">
        <v>54</v>
      </c>
      <c r="E111" s="22">
        <v>6</v>
      </c>
      <c r="F111" s="22">
        <v>3</v>
      </c>
      <c r="G111" s="22">
        <f t="shared" si="3"/>
        <v>6</v>
      </c>
      <c r="H111" s="22"/>
      <c r="I111" s="22"/>
    </row>
    <row r="112" customHeight="1" spans="1:9">
      <c r="A112" s="21">
        <v>113025</v>
      </c>
      <c r="B112" s="21" t="s">
        <v>78</v>
      </c>
      <c r="C112" s="21" t="s">
        <v>188</v>
      </c>
      <c r="D112" s="21">
        <v>36</v>
      </c>
      <c r="E112" s="22">
        <v>4</v>
      </c>
      <c r="F112" s="22">
        <v>2</v>
      </c>
      <c r="G112" s="22">
        <f t="shared" si="3"/>
        <v>4</v>
      </c>
      <c r="H112" s="22"/>
      <c r="I112" s="22"/>
    </row>
    <row r="113" customHeight="1" spans="1:9">
      <c r="A113" s="21">
        <v>113298</v>
      </c>
      <c r="B113" s="21" t="s">
        <v>78</v>
      </c>
      <c r="C113" s="21" t="s">
        <v>189</v>
      </c>
      <c r="D113" s="21">
        <v>18</v>
      </c>
      <c r="E113" s="22">
        <v>2</v>
      </c>
      <c r="F113" s="22">
        <v>1</v>
      </c>
      <c r="G113" s="22">
        <f t="shared" si="3"/>
        <v>2</v>
      </c>
      <c r="H113" s="22"/>
      <c r="I113" s="22"/>
    </row>
    <row r="114" customHeight="1" spans="1:9">
      <c r="A114" s="21">
        <v>113299</v>
      </c>
      <c r="B114" s="21" t="s">
        <v>72</v>
      </c>
      <c r="C114" s="21" t="s">
        <v>190</v>
      </c>
      <c r="D114" s="21">
        <v>65</v>
      </c>
      <c r="E114" s="22">
        <v>7</v>
      </c>
      <c r="F114" s="22">
        <v>4</v>
      </c>
      <c r="G114" s="22">
        <f t="shared" si="3"/>
        <v>8</v>
      </c>
      <c r="H114" s="22"/>
      <c r="I114" s="22"/>
    </row>
    <row r="115" customHeight="1" spans="1:9">
      <c r="A115" s="21">
        <v>113833</v>
      </c>
      <c r="B115" s="21" t="s">
        <v>78</v>
      </c>
      <c r="C115" s="21" t="s">
        <v>191</v>
      </c>
      <c r="D115" s="21">
        <v>43</v>
      </c>
      <c r="E115" s="22">
        <v>5</v>
      </c>
      <c r="F115" s="22">
        <v>2</v>
      </c>
      <c r="G115" s="22">
        <f t="shared" si="3"/>
        <v>4</v>
      </c>
      <c r="H115" s="22"/>
      <c r="I115" s="22"/>
    </row>
    <row r="116" customHeight="1" spans="1:9">
      <c r="A116" s="21">
        <v>114286</v>
      </c>
      <c r="B116" s="21" t="s">
        <v>78</v>
      </c>
      <c r="C116" s="21" t="s">
        <v>192</v>
      </c>
      <c r="D116" s="21">
        <v>50</v>
      </c>
      <c r="E116" s="22">
        <v>5</v>
      </c>
      <c r="F116" s="22">
        <v>3</v>
      </c>
      <c r="G116" s="22">
        <f t="shared" si="3"/>
        <v>6</v>
      </c>
      <c r="H116" s="22"/>
      <c r="I116" s="22"/>
    </row>
    <row r="117" customHeight="1" spans="1:9">
      <c r="A117" s="21">
        <v>114622</v>
      </c>
      <c r="B117" s="21" t="s">
        <v>95</v>
      </c>
      <c r="C117" s="21" t="s">
        <v>193</v>
      </c>
      <c r="D117" s="21">
        <v>69</v>
      </c>
      <c r="E117" s="22">
        <v>7</v>
      </c>
      <c r="F117" s="22">
        <v>4</v>
      </c>
      <c r="G117" s="22">
        <f t="shared" si="3"/>
        <v>8</v>
      </c>
      <c r="H117" s="22"/>
      <c r="I117" s="22"/>
    </row>
    <row r="118" customHeight="1" spans="1:9">
      <c r="A118" s="21">
        <v>114685</v>
      </c>
      <c r="B118" s="21" t="s">
        <v>72</v>
      </c>
      <c r="C118" s="21" t="s">
        <v>194</v>
      </c>
      <c r="D118" s="21">
        <v>77</v>
      </c>
      <c r="E118" s="22">
        <v>8</v>
      </c>
      <c r="F118" s="22">
        <v>4</v>
      </c>
      <c r="G118" s="22">
        <f t="shared" si="3"/>
        <v>8</v>
      </c>
      <c r="H118" s="22"/>
      <c r="I118" s="22"/>
    </row>
    <row r="119" customHeight="1" spans="1:9">
      <c r="A119" s="21">
        <v>114844</v>
      </c>
      <c r="B119" s="21" t="s">
        <v>95</v>
      </c>
      <c r="C119" s="21" t="s">
        <v>195</v>
      </c>
      <c r="D119" s="21">
        <v>43</v>
      </c>
      <c r="E119" s="22">
        <v>5</v>
      </c>
      <c r="F119" s="22">
        <v>2</v>
      </c>
      <c r="G119" s="22">
        <f t="shared" si="3"/>
        <v>4</v>
      </c>
      <c r="H119" s="22"/>
      <c r="I119" s="22"/>
    </row>
    <row r="120" customHeight="1" spans="1:9">
      <c r="A120" s="21">
        <v>115971</v>
      </c>
      <c r="B120" s="21" t="s">
        <v>78</v>
      </c>
      <c r="C120" s="21" t="s">
        <v>196</v>
      </c>
      <c r="D120" s="21">
        <v>30</v>
      </c>
      <c r="E120" s="22">
        <v>3</v>
      </c>
      <c r="F120" s="22">
        <v>3</v>
      </c>
      <c r="G120" s="22">
        <f t="shared" si="3"/>
        <v>6</v>
      </c>
      <c r="H120" s="22"/>
      <c r="I120" s="22"/>
    </row>
    <row r="121" customHeight="1" spans="1:9">
      <c r="A121" s="21">
        <v>116482</v>
      </c>
      <c r="B121" s="21" t="s">
        <v>72</v>
      </c>
      <c r="C121" s="21" t="s">
        <v>197</v>
      </c>
      <c r="D121" s="21">
        <v>67</v>
      </c>
      <c r="E121" s="22">
        <v>7</v>
      </c>
      <c r="F121" s="22">
        <v>4</v>
      </c>
      <c r="G121" s="22">
        <f t="shared" si="3"/>
        <v>8</v>
      </c>
      <c r="H121" s="22"/>
      <c r="I121" s="22"/>
    </row>
    <row r="122" customHeight="1" spans="1:9">
      <c r="A122" s="21">
        <v>2274</v>
      </c>
      <c r="B122" s="21" t="s">
        <v>72</v>
      </c>
      <c r="C122" s="21" t="s">
        <v>198</v>
      </c>
      <c r="D122" s="21">
        <v>54</v>
      </c>
      <c r="E122" s="22">
        <v>6</v>
      </c>
      <c r="F122" s="22">
        <v>3</v>
      </c>
      <c r="G122" s="22">
        <f t="shared" si="3"/>
        <v>6</v>
      </c>
      <c r="H122" s="22"/>
      <c r="I122" s="22"/>
    </row>
    <row r="123" customHeight="1" spans="1:9">
      <c r="A123" s="21">
        <v>116919</v>
      </c>
      <c r="B123" s="21" t="s">
        <v>72</v>
      </c>
      <c r="C123" s="21" t="s">
        <v>199</v>
      </c>
      <c r="D123" s="21">
        <v>67</v>
      </c>
      <c r="E123" s="22">
        <v>7</v>
      </c>
      <c r="F123" s="22">
        <v>4</v>
      </c>
      <c r="G123" s="22">
        <f t="shared" si="3"/>
        <v>8</v>
      </c>
      <c r="H123" s="22"/>
      <c r="I123" s="22"/>
    </row>
    <row r="124" customHeight="1" spans="1:9">
      <c r="A124" s="21">
        <v>117184</v>
      </c>
      <c r="B124" s="21" t="s">
        <v>95</v>
      </c>
      <c r="C124" s="21" t="s">
        <v>200</v>
      </c>
      <c r="D124" s="21">
        <v>65</v>
      </c>
      <c r="E124" s="22">
        <v>7</v>
      </c>
      <c r="F124" s="22">
        <v>4</v>
      </c>
      <c r="G124" s="22">
        <f t="shared" si="3"/>
        <v>8</v>
      </c>
      <c r="H124" s="22"/>
      <c r="I124" s="22"/>
    </row>
    <row r="125" customHeight="1" spans="1:9">
      <c r="A125" s="21">
        <v>117310</v>
      </c>
      <c r="B125" s="21" t="s">
        <v>72</v>
      </c>
      <c r="C125" s="21" t="s">
        <v>201</v>
      </c>
      <c r="D125" s="21">
        <v>54</v>
      </c>
      <c r="E125" s="22">
        <v>6</v>
      </c>
      <c r="F125" s="22">
        <v>3</v>
      </c>
      <c r="G125" s="22">
        <f t="shared" si="3"/>
        <v>6</v>
      </c>
      <c r="H125" s="22"/>
      <c r="I125" s="22"/>
    </row>
    <row r="126" customHeight="1" spans="1:9">
      <c r="A126" s="21">
        <v>117491</v>
      </c>
      <c r="B126" s="21" t="s">
        <v>83</v>
      </c>
      <c r="C126" s="21" t="s">
        <v>202</v>
      </c>
      <c r="D126" s="21">
        <v>36</v>
      </c>
      <c r="E126" s="22">
        <v>4</v>
      </c>
      <c r="F126" s="22">
        <v>3</v>
      </c>
      <c r="G126" s="22">
        <f t="shared" si="3"/>
        <v>6</v>
      </c>
      <c r="H126" s="22"/>
      <c r="I126" s="22"/>
    </row>
    <row r="127" customHeight="1" spans="1:9">
      <c r="A127" s="21">
        <v>117637</v>
      </c>
      <c r="B127" s="21" t="s">
        <v>126</v>
      </c>
      <c r="C127" s="21" t="s">
        <v>203</v>
      </c>
      <c r="D127" s="21">
        <v>36</v>
      </c>
      <c r="E127" s="22">
        <v>4</v>
      </c>
      <c r="F127" s="22">
        <v>2</v>
      </c>
      <c r="G127" s="22">
        <f t="shared" si="3"/>
        <v>4</v>
      </c>
      <c r="H127" s="22"/>
      <c r="I127" s="22"/>
    </row>
    <row r="128" customHeight="1" spans="1:9">
      <c r="A128" s="21">
        <v>117923</v>
      </c>
      <c r="B128" s="21" t="s">
        <v>126</v>
      </c>
      <c r="C128" s="21" t="s">
        <v>204</v>
      </c>
      <c r="D128" s="21">
        <v>40</v>
      </c>
      <c r="E128" s="22">
        <v>4</v>
      </c>
      <c r="F128" s="22">
        <v>2</v>
      </c>
      <c r="G128" s="22">
        <f t="shared" si="3"/>
        <v>4</v>
      </c>
      <c r="H128" s="22"/>
      <c r="I128" s="22"/>
    </row>
    <row r="129" customHeight="1" spans="1:9">
      <c r="A129" s="21">
        <v>118074</v>
      </c>
      <c r="B129" s="21" t="s">
        <v>78</v>
      </c>
      <c r="C129" s="21" t="s">
        <v>205</v>
      </c>
      <c r="D129" s="21">
        <v>68</v>
      </c>
      <c r="E129" s="22">
        <v>7</v>
      </c>
      <c r="F129" s="22">
        <v>4</v>
      </c>
      <c r="G129" s="22">
        <f t="shared" si="3"/>
        <v>8</v>
      </c>
      <c r="H129" s="22"/>
      <c r="I129" s="22"/>
    </row>
    <row r="130" customHeight="1" spans="1:9">
      <c r="A130" s="21">
        <v>118151</v>
      </c>
      <c r="B130" s="21" t="s">
        <v>83</v>
      </c>
      <c r="C130" s="21" t="s">
        <v>206</v>
      </c>
      <c r="D130" s="21">
        <v>27</v>
      </c>
      <c r="E130" s="22">
        <v>3</v>
      </c>
      <c r="F130" s="22">
        <v>1</v>
      </c>
      <c r="G130" s="22">
        <f t="shared" si="3"/>
        <v>2</v>
      </c>
      <c r="H130" s="22"/>
      <c r="I130" s="22"/>
    </row>
    <row r="131" customHeight="1" spans="1:9">
      <c r="A131" s="21">
        <v>118758</v>
      </c>
      <c r="B131" s="21" t="s">
        <v>95</v>
      </c>
      <c r="C131" s="21" t="s">
        <v>207</v>
      </c>
      <c r="D131" s="21">
        <v>32</v>
      </c>
      <c r="E131" s="22">
        <v>4</v>
      </c>
      <c r="F131" s="22">
        <v>3</v>
      </c>
      <c r="G131" s="22">
        <f t="shared" si="3"/>
        <v>6</v>
      </c>
      <c r="H131" s="22"/>
      <c r="I131" s="22"/>
    </row>
    <row r="132" customHeight="1" spans="1:9">
      <c r="A132" s="21">
        <v>118951</v>
      </c>
      <c r="B132" s="21" t="s">
        <v>78</v>
      </c>
      <c r="C132" s="21" t="s">
        <v>208</v>
      </c>
      <c r="D132" s="21">
        <v>41</v>
      </c>
      <c r="E132" s="22">
        <v>4</v>
      </c>
      <c r="F132" s="22">
        <v>2</v>
      </c>
      <c r="G132" s="22">
        <f t="shared" si="3"/>
        <v>4</v>
      </c>
      <c r="H132" s="22"/>
      <c r="I132" s="22"/>
    </row>
    <row r="133" customHeight="1" spans="1:9">
      <c r="A133" s="21">
        <v>119262</v>
      </c>
      <c r="B133" s="21" t="s">
        <v>95</v>
      </c>
      <c r="C133" s="21" t="s">
        <v>209</v>
      </c>
      <c r="D133" s="21">
        <v>36</v>
      </c>
      <c r="E133" s="22">
        <v>4</v>
      </c>
      <c r="F133" s="22">
        <v>2</v>
      </c>
      <c r="G133" s="22">
        <f t="shared" si="3"/>
        <v>4</v>
      </c>
      <c r="H133" s="22"/>
      <c r="I133" s="22"/>
    </row>
    <row r="134" customHeight="1" spans="1:9">
      <c r="A134" s="21">
        <v>119263</v>
      </c>
      <c r="B134" s="21" t="s">
        <v>78</v>
      </c>
      <c r="C134" s="21" t="s">
        <v>210</v>
      </c>
      <c r="D134" s="21">
        <v>41</v>
      </c>
      <c r="E134" s="22">
        <v>4</v>
      </c>
      <c r="F134" s="22">
        <v>2</v>
      </c>
      <c r="G134" s="22">
        <f t="shared" si="3"/>
        <v>4</v>
      </c>
      <c r="H134" s="22"/>
      <c r="I134" s="22"/>
    </row>
    <row r="135" customHeight="1" spans="1:9">
      <c r="A135" s="21">
        <v>119622</v>
      </c>
      <c r="B135" s="21" t="s">
        <v>72</v>
      </c>
      <c r="C135" s="21" t="s">
        <v>211</v>
      </c>
      <c r="D135" s="21">
        <v>54</v>
      </c>
      <c r="E135" s="22">
        <v>6</v>
      </c>
      <c r="F135" s="22">
        <v>3</v>
      </c>
      <c r="G135" s="22">
        <f t="shared" si="3"/>
        <v>6</v>
      </c>
      <c r="H135" s="22"/>
      <c r="I135" s="22"/>
    </row>
    <row r="136" customHeight="1" spans="1:9">
      <c r="A136" s="21">
        <v>120844</v>
      </c>
      <c r="B136" s="21" t="s">
        <v>95</v>
      </c>
      <c r="C136" s="21" t="s">
        <v>212</v>
      </c>
      <c r="D136" s="21">
        <v>43</v>
      </c>
      <c r="E136" s="22">
        <v>5</v>
      </c>
      <c r="F136" s="22">
        <v>2</v>
      </c>
      <c r="G136" s="22">
        <f t="shared" si="3"/>
        <v>4</v>
      </c>
      <c r="H136" s="22"/>
      <c r="I136" s="22"/>
    </row>
    <row r="137" customHeight="1" spans="1:9">
      <c r="A137" s="21">
        <v>122198</v>
      </c>
      <c r="B137" s="21" t="s">
        <v>95</v>
      </c>
      <c r="C137" s="21" t="s">
        <v>213</v>
      </c>
      <c r="D137" s="21">
        <v>32</v>
      </c>
      <c r="E137" s="22">
        <v>4</v>
      </c>
      <c r="F137" s="22">
        <v>3</v>
      </c>
      <c r="G137" s="22">
        <f t="shared" si="3"/>
        <v>6</v>
      </c>
      <c r="H137" s="22"/>
      <c r="I137" s="22"/>
    </row>
    <row r="138" customHeight="1" spans="1:9">
      <c r="A138" s="21">
        <v>122686</v>
      </c>
      <c r="B138" s="21" t="s">
        <v>126</v>
      </c>
      <c r="C138" s="21" t="s">
        <v>214</v>
      </c>
      <c r="D138" s="21">
        <v>36</v>
      </c>
      <c r="E138" s="22">
        <v>4</v>
      </c>
      <c r="F138" s="22">
        <v>2</v>
      </c>
      <c r="G138" s="22">
        <f t="shared" si="3"/>
        <v>4</v>
      </c>
      <c r="H138" s="22"/>
      <c r="I138" s="22"/>
    </row>
    <row r="139" customHeight="1" spans="1:9">
      <c r="A139" s="21">
        <v>122906</v>
      </c>
      <c r="B139" s="21" t="s">
        <v>95</v>
      </c>
      <c r="C139" s="21" t="s">
        <v>215</v>
      </c>
      <c r="D139" s="21">
        <v>43</v>
      </c>
      <c r="E139" s="22">
        <v>5</v>
      </c>
      <c r="F139" s="22">
        <v>2</v>
      </c>
      <c r="G139" s="22">
        <f t="shared" si="3"/>
        <v>4</v>
      </c>
      <c r="H139" s="22"/>
      <c r="I139" s="22"/>
    </row>
    <row r="140" customHeight="1" spans="1:9">
      <c r="A140" s="21">
        <v>123007</v>
      </c>
      <c r="B140" s="21" t="s">
        <v>126</v>
      </c>
      <c r="C140" s="21" t="s">
        <v>216</v>
      </c>
      <c r="D140" s="21">
        <v>36</v>
      </c>
      <c r="E140" s="22">
        <v>4</v>
      </c>
      <c r="F140" s="22">
        <v>2</v>
      </c>
      <c r="G140" s="22">
        <f t="shared" si="3"/>
        <v>4</v>
      </c>
      <c r="H140" s="22"/>
      <c r="I140" s="22"/>
    </row>
    <row r="141" customHeight="1" spans="1:9">
      <c r="A141" s="21">
        <v>128640</v>
      </c>
      <c r="B141" s="21" t="s">
        <v>83</v>
      </c>
      <c r="C141" s="21" t="s">
        <v>217</v>
      </c>
      <c r="D141" s="21">
        <v>12</v>
      </c>
      <c r="E141" s="22">
        <v>1</v>
      </c>
      <c r="F141" s="22">
        <v>1</v>
      </c>
      <c r="G141" s="22">
        <f t="shared" si="3"/>
        <v>2</v>
      </c>
      <c r="H141" s="22"/>
      <c r="I141" s="22"/>
    </row>
    <row r="142" customHeight="1" spans="1:9">
      <c r="A142" s="21">
        <v>138202</v>
      </c>
      <c r="B142" s="21" t="s">
        <v>78</v>
      </c>
      <c r="C142" s="21" t="s">
        <v>218</v>
      </c>
      <c r="D142" s="21">
        <v>52</v>
      </c>
      <c r="E142" s="22">
        <v>6</v>
      </c>
      <c r="F142" s="22">
        <v>3</v>
      </c>
      <c r="G142" s="22">
        <f t="shared" si="3"/>
        <v>6</v>
      </c>
      <c r="H142" s="22"/>
      <c r="I142" s="22"/>
    </row>
    <row r="143" customHeight="1" spans="1:9">
      <c r="A143" s="21">
        <v>297863</v>
      </c>
      <c r="B143" s="21" t="s">
        <v>95</v>
      </c>
      <c r="C143" s="21" t="s">
        <v>219</v>
      </c>
      <c r="D143" s="21">
        <v>45</v>
      </c>
      <c r="E143" s="22">
        <v>5</v>
      </c>
      <c r="F143" s="22">
        <v>2</v>
      </c>
      <c r="G143" s="22">
        <f t="shared" si="3"/>
        <v>4</v>
      </c>
      <c r="H143" s="22"/>
      <c r="I143" s="22"/>
    </row>
    <row r="144" customHeight="1" spans="1:9">
      <c r="A144" s="21">
        <v>298747</v>
      </c>
      <c r="B144" s="21" t="s">
        <v>83</v>
      </c>
      <c r="C144" s="21" t="s">
        <v>220</v>
      </c>
      <c r="D144" s="21">
        <v>12</v>
      </c>
      <c r="E144" s="22">
        <v>1</v>
      </c>
      <c r="F144" s="22">
        <v>1</v>
      </c>
      <c r="G144" s="22">
        <f t="shared" si="3"/>
        <v>2</v>
      </c>
      <c r="H144" s="22"/>
      <c r="I144" s="22"/>
    </row>
    <row r="145" customHeight="1" spans="1:9">
      <c r="A145" s="21">
        <v>301263</v>
      </c>
      <c r="B145" s="21" t="s">
        <v>78</v>
      </c>
      <c r="C145" s="21" t="s">
        <v>221</v>
      </c>
      <c r="D145" s="21">
        <v>27</v>
      </c>
      <c r="E145" s="22">
        <v>3</v>
      </c>
      <c r="F145" s="22">
        <v>1</v>
      </c>
      <c r="G145" s="22">
        <f t="shared" si="3"/>
        <v>2</v>
      </c>
      <c r="H145" s="22"/>
      <c r="I145" s="22"/>
    </row>
    <row r="146" customHeight="1" spans="1:9">
      <c r="A146" s="21">
        <v>302867</v>
      </c>
      <c r="B146" s="21" t="s">
        <v>95</v>
      </c>
      <c r="C146" s="21" t="s">
        <v>222</v>
      </c>
      <c r="D146" s="21">
        <v>22</v>
      </c>
      <c r="E146" s="22">
        <v>2</v>
      </c>
      <c r="F146" s="22">
        <v>1</v>
      </c>
      <c r="G146" s="22">
        <f t="shared" si="3"/>
        <v>2</v>
      </c>
      <c r="H146" s="22"/>
      <c r="I146" s="22"/>
    </row>
    <row r="147" customHeight="1" spans="1:9">
      <c r="A147" s="24">
        <v>110599</v>
      </c>
      <c r="B147" s="21" t="s">
        <v>223</v>
      </c>
      <c r="C147" s="24" t="s">
        <v>224</v>
      </c>
      <c r="D147" s="24">
        <v>27</v>
      </c>
      <c r="E147" s="22">
        <v>3</v>
      </c>
      <c r="F147" s="22">
        <v>1</v>
      </c>
      <c r="G147" s="22">
        <v>2</v>
      </c>
      <c r="H147" s="22"/>
      <c r="I147" s="22"/>
    </row>
    <row r="148" customHeight="1" spans="1:9">
      <c r="A148" s="24">
        <v>110896</v>
      </c>
      <c r="B148" s="21" t="s">
        <v>225</v>
      </c>
      <c r="C148" s="24" t="s">
        <v>226</v>
      </c>
      <c r="D148" s="24">
        <v>27</v>
      </c>
      <c r="E148" s="22">
        <v>3</v>
      </c>
      <c r="F148" s="22">
        <v>1</v>
      </c>
      <c r="G148" s="22">
        <v>2</v>
      </c>
      <c r="H148" s="22"/>
      <c r="I148" s="22"/>
    </row>
    <row r="149" customHeight="1" spans="1:9">
      <c r="A149" s="24">
        <v>110898</v>
      </c>
      <c r="B149" s="21" t="s">
        <v>225</v>
      </c>
      <c r="C149" s="24" t="s">
        <v>227</v>
      </c>
      <c r="D149" s="24">
        <v>27</v>
      </c>
      <c r="E149" s="22">
        <v>3</v>
      </c>
      <c r="F149" s="22">
        <v>1</v>
      </c>
      <c r="G149" s="22">
        <v>2</v>
      </c>
      <c r="H149" s="22"/>
      <c r="I149" s="22"/>
    </row>
    <row r="150" customHeight="1" spans="1:9">
      <c r="A150" s="24">
        <v>110899</v>
      </c>
      <c r="B150" s="21" t="s">
        <v>225</v>
      </c>
      <c r="C150" s="24" t="s">
        <v>228</v>
      </c>
      <c r="D150" s="24">
        <v>27</v>
      </c>
      <c r="E150" s="22">
        <v>3</v>
      </c>
      <c r="F150" s="22">
        <v>1</v>
      </c>
      <c r="G150" s="22">
        <v>2</v>
      </c>
      <c r="H150" s="22"/>
      <c r="I150" s="22"/>
    </row>
    <row r="151" customHeight="1" spans="1:9">
      <c r="A151" s="24">
        <v>110900</v>
      </c>
      <c r="B151" s="21" t="s">
        <v>225</v>
      </c>
      <c r="C151" s="24" t="s">
        <v>229</v>
      </c>
      <c r="D151" s="24">
        <v>27</v>
      </c>
      <c r="E151" s="22">
        <v>3</v>
      </c>
      <c r="F151" s="22">
        <v>1</v>
      </c>
      <c r="G151" s="22">
        <v>2</v>
      </c>
      <c r="H151" s="22"/>
      <c r="I151" s="22"/>
    </row>
    <row r="152" customHeight="1" spans="1:9">
      <c r="A152" s="24">
        <v>110904</v>
      </c>
      <c r="B152" s="21" t="s">
        <v>225</v>
      </c>
      <c r="C152" s="24" t="s">
        <v>230</v>
      </c>
      <c r="D152" s="24">
        <v>27</v>
      </c>
      <c r="E152" s="22">
        <v>3</v>
      </c>
      <c r="F152" s="22">
        <v>1</v>
      </c>
      <c r="G152" s="22">
        <v>2</v>
      </c>
      <c r="H152" s="22"/>
      <c r="I152" s="22"/>
    </row>
    <row r="153" customHeight="1" spans="1:9">
      <c r="A153" s="24">
        <v>110905</v>
      </c>
      <c r="B153" s="21" t="s">
        <v>225</v>
      </c>
      <c r="C153" s="24" t="s">
        <v>231</v>
      </c>
      <c r="D153" s="24">
        <v>27</v>
      </c>
      <c r="E153" s="22">
        <v>3</v>
      </c>
      <c r="F153" s="22">
        <v>1</v>
      </c>
      <c r="G153" s="22">
        <v>2</v>
      </c>
      <c r="H153" s="22"/>
      <c r="I153" s="22"/>
    </row>
    <row r="154" customHeight="1" spans="1:9">
      <c r="A154" s="24">
        <v>110906</v>
      </c>
      <c r="B154" s="21" t="s">
        <v>225</v>
      </c>
      <c r="C154" s="24" t="s">
        <v>232</v>
      </c>
      <c r="D154" s="24">
        <v>27</v>
      </c>
      <c r="E154" s="22">
        <v>3</v>
      </c>
      <c r="F154" s="22">
        <v>1</v>
      </c>
      <c r="G154" s="22">
        <v>2</v>
      </c>
      <c r="H154" s="22"/>
      <c r="I154" s="22"/>
    </row>
    <row r="155" customHeight="1" spans="1:9">
      <c r="A155" s="24">
        <v>110907</v>
      </c>
      <c r="B155" s="21" t="s">
        <v>225</v>
      </c>
      <c r="C155" s="24" t="s">
        <v>233</v>
      </c>
      <c r="D155" s="24">
        <v>27</v>
      </c>
      <c r="E155" s="22">
        <v>3</v>
      </c>
      <c r="F155" s="22">
        <v>1</v>
      </c>
      <c r="G155" s="22">
        <v>2</v>
      </c>
      <c r="H155" s="22"/>
      <c r="I155" s="22"/>
    </row>
    <row r="156" customHeight="1" spans="1:9">
      <c r="A156" s="24">
        <v>111119</v>
      </c>
      <c r="B156" s="21" t="s">
        <v>223</v>
      </c>
      <c r="C156" s="24" t="s">
        <v>234</v>
      </c>
      <c r="D156" s="24">
        <v>27</v>
      </c>
      <c r="E156" s="22">
        <v>3</v>
      </c>
      <c r="F156" s="22">
        <v>1</v>
      </c>
      <c r="G156" s="22">
        <v>2</v>
      </c>
      <c r="H156" s="22"/>
      <c r="I156" s="22"/>
    </row>
    <row r="157" customHeight="1" spans="1:9">
      <c r="A157" s="24">
        <v>111121</v>
      </c>
      <c r="B157" s="21" t="s">
        <v>223</v>
      </c>
      <c r="C157" s="24" t="s">
        <v>235</v>
      </c>
      <c r="D157" s="24">
        <v>27</v>
      </c>
      <c r="E157" s="22">
        <v>3</v>
      </c>
      <c r="F157" s="22">
        <v>1</v>
      </c>
      <c r="G157" s="22">
        <v>2</v>
      </c>
      <c r="H157" s="22"/>
      <c r="I157" s="22"/>
    </row>
    <row r="158" customHeight="1" spans="1:9">
      <c r="A158" s="24">
        <v>111124</v>
      </c>
      <c r="B158" s="21" t="s">
        <v>223</v>
      </c>
      <c r="C158" s="24" t="s">
        <v>236</v>
      </c>
      <c r="D158" s="24">
        <v>27</v>
      </c>
      <c r="E158" s="22">
        <v>3</v>
      </c>
      <c r="F158" s="22">
        <v>1</v>
      </c>
      <c r="G158" s="22">
        <v>2</v>
      </c>
      <c r="H158" s="22"/>
      <c r="I158" s="22"/>
    </row>
    <row r="159" customHeight="1" spans="1:9">
      <c r="A159" s="24">
        <v>111126</v>
      </c>
      <c r="B159" s="21" t="s">
        <v>223</v>
      </c>
      <c r="C159" s="24" t="s">
        <v>237</v>
      </c>
      <c r="D159" s="24">
        <v>27</v>
      </c>
      <c r="E159" s="22">
        <v>3</v>
      </c>
      <c r="F159" s="22">
        <v>1</v>
      </c>
      <c r="G159" s="22">
        <v>2</v>
      </c>
      <c r="H159" s="22"/>
      <c r="I159" s="22"/>
    </row>
    <row r="160" customHeight="1" spans="1:9">
      <c r="A160" s="24">
        <v>111158</v>
      </c>
      <c r="B160" s="21" t="s">
        <v>223</v>
      </c>
      <c r="C160" s="24" t="s">
        <v>238</v>
      </c>
      <c r="D160" s="24">
        <v>27</v>
      </c>
      <c r="E160" s="22">
        <v>3</v>
      </c>
      <c r="F160" s="22">
        <v>1</v>
      </c>
      <c r="G160" s="22">
        <v>2</v>
      </c>
      <c r="H160" s="22"/>
      <c r="I160" s="22"/>
    </row>
    <row r="161" customHeight="1" spans="1:9">
      <c r="A161" s="24">
        <v>126925</v>
      </c>
      <c r="B161" s="21" t="s">
        <v>239</v>
      </c>
      <c r="C161" s="24" t="s">
        <v>240</v>
      </c>
      <c r="D161" s="24">
        <v>38</v>
      </c>
      <c r="E161" s="22">
        <v>4</v>
      </c>
      <c r="F161" s="22">
        <v>1</v>
      </c>
      <c r="G161" s="22">
        <v>2</v>
      </c>
      <c r="H161" s="22"/>
      <c r="I161" s="22"/>
    </row>
    <row r="162" customHeight="1" spans="1:9">
      <c r="A162" s="24">
        <v>126918</v>
      </c>
      <c r="B162" s="21" t="s">
        <v>239</v>
      </c>
      <c r="C162" s="24" t="s">
        <v>241</v>
      </c>
      <c r="D162" s="24">
        <v>23</v>
      </c>
      <c r="E162" s="22">
        <v>3</v>
      </c>
      <c r="F162" s="22">
        <v>1</v>
      </c>
      <c r="G162" s="22">
        <v>2</v>
      </c>
      <c r="H162" s="22"/>
      <c r="I162" s="22"/>
    </row>
    <row r="163" customHeight="1" spans="1:9">
      <c r="A163" s="24">
        <v>126920</v>
      </c>
      <c r="B163" s="21" t="s">
        <v>239</v>
      </c>
      <c r="C163" s="24" t="s">
        <v>242</v>
      </c>
      <c r="D163" s="24">
        <v>25</v>
      </c>
      <c r="E163" s="22">
        <v>3</v>
      </c>
      <c r="F163" s="22">
        <v>1</v>
      </c>
      <c r="G163" s="22">
        <v>2</v>
      </c>
      <c r="H163" s="22"/>
      <c r="I163" s="22"/>
    </row>
    <row r="164" customHeight="1" spans="1:9">
      <c r="A164" s="24">
        <v>126923</v>
      </c>
      <c r="B164" s="21" t="s">
        <v>239</v>
      </c>
      <c r="C164" s="24" t="s">
        <v>243</v>
      </c>
      <c r="D164" s="24">
        <v>25</v>
      </c>
      <c r="E164" s="22">
        <v>3</v>
      </c>
      <c r="F164" s="22">
        <v>1</v>
      </c>
      <c r="G164" s="22">
        <v>2</v>
      </c>
      <c r="H164" s="22"/>
      <c r="I164" s="22"/>
    </row>
    <row r="165" customHeight="1" spans="1:9">
      <c r="A165" s="24">
        <v>126924</v>
      </c>
      <c r="B165" s="21" t="s">
        <v>239</v>
      </c>
      <c r="C165" s="24" t="s">
        <v>244</v>
      </c>
      <c r="D165" s="24">
        <v>25</v>
      </c>
      <c r="E165" s="22">
        <v>3</v>
      </c>
      <c r="F165" s="22">
        <v>1</v>
      </c>
      <c r="G165" s="22">
        <v>2</v>
      </c>
      <c r="H165" s="22"/>
      <c r="I165" s="22"/>
    </row>
    <row r="166" customHeight="1" spans="1:9">
      <c r="A166" s="24">
        <v>126926</v>
      </c>
      <c r="B166" s="21" t="s">
        <v>239</v>
      </c>
      <c r="C166" s="24" t="s">
        <v>245</v>
      </c>
      <c r="D166" s="24">
        <v>25</v>
      </c>
      <c r="E166" s="22">
        <v>3</v>
      </c>
      <c r="F166" s="22">
        <v>1</v>
      </c>
      <c r="G166" s="22">
        <v>2</v>
      </c>
      <c r="H166" s="22"/>
      <c r="I166" s="22"/>
    </row>
    <row r="167" customHeight="1" spans="1:9">
      <c r="A167" s="24">
        <v>303881</v>
      </c>
      <c r="B167" s="21" t="s">
        <v>225</v>
      </c>
      <c r="C167" s="24" t="s">
        <v>246</v>
      </c>
      <c r="D167" s="24">
        <v>27</v>
      </c>
      <c r="E167" s="22">
        <v>3</v>
      </c>
      <c r="F167" s="22">
        <v>1</v>
      </c>
      <c r="G167" s="22">
        <v>2</v>
      </c>
      <c r="H167" s="22"/>
      <c r="I167" s="22"/>
    </row>
    <row r="168" customHeight="1" spans="1:9">
      <c r="A168" s="24">
        <v>303882</v>
      </c>
      <c r="B168" s="21" t="s">
        <v>225</v>
      </c>
      <c r="C168" s="24" t="s">
        <v>247</v>
      </c>
      <c r="D168" s="24">
        <v>27</v>
      </c>
      <c r="E168" s="22">
        <v>3</v>
      </c>
      <c r="F168" s="22">
        <v>1</v>
      </c>
      <c r="G168" s="22">
        <v>2</v>
      </c>
      <c r="H168" s="22"/>
      <c r="I168" s="22"/>
    </row>
    <row r="169" customHeight="1" spans="1:9">
      <c r="A169" s="21"/>
      <c r="B169" s="21" t="s">
        <v>248</v>
      </c>
      <c r="C169" s="21"/>
      <c r="D169" s="21">
        <f>SUM(D3:D168)</f>
        <v>8000</v>
      </c>
      <c r="E169" s="21">
        <f>SUM(E3:E168)</f>
        <v>871</v>
      </c>
      <c r="F169" s="21">
        <f>SUM(F3:F168)</f>
        <v>429</v>
      </c>
      <c r="G169" s="21">
        <f>SUM(G3:G168)</f>
        <v>858</v>
      </c>
      <c r="H169" s="21"/>
      <c r="I169" s="21"/>
    </row>
  </sheetData>
  <mergeCells count="168">
    <mergeCell ref="A1:E1"/>
    <mergeCell ref="G3:I3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77:I77"/>
    <mergeCell ref="G78:I78"/>
    <mergeCell ref="G79:I79"/>
    <mergeCell ref="G80:I80"/>
    <mergeCell ref="G81:I81"/>
    <mergeCell ref="G82:I82"/>
    <mergeCell ref="G83:I83"/>
    <mergeCell ref="G84:I84"/>
    <mergeCell ref="G85:I85"/>
    <mergeCell ref="G86:I86"/>
    <mergeCell ref="G87:I87"/>
    <mergeCell ref="G88:I88"/>
    <mergeCell ref="G89:I89"/>
    <mergeCell ref="G90:I90"/>
    <mergeCell ref="G91:I91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103:I103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51:I151"/>
    <mergeCell ref="G152:I152"/>
    <mergeCell ref="G153:I153"/>
    <mergeCell ref="G154:I154"/>
    <mergeCell ref="G155:I155"/>
    <mergeCell ref="G156:I156"/>
    <mergeCell ref="G157:I157"/>
    <mergeCell ref="G158:I158"/>
    <mergeCell ref="G159:I159"/>
    <mergeCell ref="G160:I160"/>
    <mergeCell ref="G161:I161"/>
    <mergeCell ref="G162:I162"/>
    <mergeCell ref="G163:I163"/>
    <mergeCell ref="G164:I164"/>
    <mergeCell ref="G165:I165"/>
    <mergeCell ref="G166:I166"/>
    <mergeCell ref="G167:I167"/>
    <mergeCell ref="G168:I168"/>
    <mergeCell ref="G169:I169"/>
  </mergeCells>
  <conditionalFormatting sqref="A3:A168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9" sqref="A1:E10"/>
    </sheetView>
  </sheetViews>
  <sheetFormatPr defaultColWidth="9" defaultRowHeight="30" customHeight="1" outlineLevelCol="4"/>
  <cols>
    <col min="1" max="1" width="19.75" customWidth="1"/>
    <col min="2" max="3" width="27.625" customWidth="1"/>
    <col min="4" max="5" width="14.75" customWidth="1"/>
  </cols>
  <sheetData>
    <row r="1" customHeight="1" spans="1:5">
      <c r="A1" s="1" t="s">
        <v>6</v>
      </c>
      <c r="B1" s="1" t="s">
        <v>7</v>
      </c>
      <c r="C1" s="1" t="s">
        <v>8</v>
      </c>
      <c r="D1" s="1" t="s">
        <v>12</v>
      </c>
      <c r="E1" s="2" t="s">
        <v>21</v>
      </c>
    </row>
    <row r="2" ht="15" customHeight="1" spans="1:5">
      <c r="A2" s="3" t="s">
        <v>25</v>
      </c>
      <c r="B2" s="4" t="s">
        <v>26</v>
      </c>
      <c r="C2" s="4" t="s">
        <v>27</v>
      </c>
      <c r="D2" s="5">
        <v>85</v>
      </c>
      <c r="E2" s="6">
        <v>12</v>
      </c>
    </row>
    <row r="3" ht="15" customHeight="1" spans="1:5">
      <c r="A3" s="3"/>
      <c r="B3" s="4"/>
      <c r="C3" s="4"/>
      <c r="D3" s="5"/>
      <c r="E3" s="6"/>
    </row>
    <row r="4" customHeight="1" spans="1:5">
      <c r="A4" s="7" t="s">
        <v>33</v>
      </c>
      <c r="B4" s="4" t="s">
        <v>34</v>
      </c>
      <c r="C4" s="4" t="s">
        <v>35</v>
      </c>
      <c r="D4" s="5">
        <v>168</v>
      </c>
      <c r="E4" s="6">
        <v>50</v>
      </c>
    </row>
    <row r="5" customHeight="1" spans="1:5">
      <c r="A5" s="8">
        <v>2508407</v>
      </c>
      <c r="B5" s="4" t="s">
        <v>34</v>
      </c>
      <c r="C5" s="4" t="s">
        <v>39</v>
      </c>
      <c r="D5" s="5">
        <v>268</v>
      </c>
      <c r="E5" s="6">
        <v>99</v>
      </c>
    </row>
    <row r="6" customHeight="1" spans="1:5">
      <c r="A6" s="8">
        <v>2508382</v>
      </c>
      <c r="B6" s="4" t="s">
        <v>43</v>
      </c>
      <c r="C6" s="4" t="s">
        <v>44</v>
      </c>
      <c r="D6" s="5">
        <v>158</v>
      </c>
      <c r="E6" s="6">
        <v>38</v>
      </c>
    </row>
    <row r="7" customHeight="1" spans="1:5">
      <c r="A7" s="9">
        <v>2512720</v>
      </c>
      <c r="B7" s="10" t="s">
        <v>47</v>
      </c>
      <c r="C7" s="10" t="s">
        <v>48</v>
      </c>
      <c r="D7" s="11">
        <v>158</v>
      </c>
      <c r="E7" s="6">
        <v>38</v>
      </c>
    </row>
    <row r="8" customHeight="1" spans="1:5">
      <c r="A8" s="9">
        <v>2512719</v>
      </c>
      <c r="B8" s="10" t="s">
        <v>49</v>
      </c>
      <c r="C8" s="10" t="s">
        <v>50</v>
      </c>
      <c r="D8" s="11">
        <v>78</v>
      </c>
      <c r="E8" s="6">
        <v>25</v>
      </c>
    </row>
    <row r="9" customHeight="1" spans="1:5">
      <c r="A9" s="10">
        <v>2513380</v>
      </c>
      <c r="B9" s="10" t="s">
        <v>53</v>
      </c>
      <c r="C9" s="10" t="s">
        <v>54</v>
      </c>
      <c r="D9" s="12">
        <v>39</v>
      </c>
      <c r="E9" s="13" t="s">
        <v>56</v>
      </c>
    </row>
    <row r="10" customHeight="1" spans="1:5">
      <c r="A10" s="10">
        <v>2513381</v>
      </c>
      <c r="B10" s="10" t="s">
        <v>57</v>
      </c>
      <c r="C10" s="10" t="s">
        <v>58</v>
      </c>
      <c r="D10" s="12">
        <v>39</v>
      </c>
      <c r="E10" s="14"/>
    </row>
  </sheetData>
  <mergeCells count="6">
    <mergeCell ref="A2:A3"/>
    <mergeCell ref="B2:B3"/>
    <mergeCell ref="C2:C3"/>
    <mergeCell ref="D2:D3"/>
    <mergeCell ref="E2:E3"/>
    <mergeCell ref="E9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活动方案</vt:lpstr>
      <vt:lpstr>单月任务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2024-10-12T09:08:00Z</dcterms:created>
  <dcterms:modified xsi:type="dcterms:W3CDTF">2024-10-17T02:57:13Z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9291ABF9AAC84746B80ADCAF1905AECE_12</vt:lpwstr>
  </property>
  <property fmtid="{D5CDD505-2E9C-101B-9397-08002B2CF9AE}" pid="4" name="KSOReadingLayout">
    <vt:bool>true</vt:bool>
  </property>
</Properties>
</file>