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双十二任务完成情况" sheetId="1" r:id="rId1"/>
    <sheet name="一阶段奖惩" sheetId="2" r:id="rId2"/>
    <sheet name="一、二阶段奖励分配" sheetId="5" r:id="rId3"/>
    <sheet name="面膜超额奖励" sheetId="3" r:id="rId4"/>
    <sheet name="片区完成率" sheetId="7" r:id="rId5"/>
  </sheets>
  <externalReferences>
    <externalReference r:id="rId6"/>
    <externalReference r:id="rId7"/>
    <externalReference r:id="rId8"/>
  </externalReferences>
  <definedNames>
    <definedName name="_xlnm._FilterDatabase" localSheetId="1" hidden="1">一阶段奖惩!$A$1:$K$401</definedName>
    <definedName name="_xlnm._FilterDatabase" localSheetId="0" hidden="1">双十二任务完成情况!$A$2:$AC$149</definedName>
    <definedName name="_xlnm._FilterDatabase" localSheetId="3" hidden="1">面膜超额奖励!$A$1:$G$1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<sst xmlns="http://schemas.openxmlformats.org/spreadsheetml/2006/main" count="3411" uniqueCount="882">
  <si>
    <t>双十二活动</t>
  </si>
  <si>
    <t>一阶段(12.7-12.10)</t>
  </si>
  <si>
    <t>二阶段（12.11-12.13）</t>
  </si>
  <si>
    <t>12.7-12.13  （7天）</t>
  </si>
  <si>
    <t>序号</t>
  </si>
  <si>
    <t>门店ID</t>
  </si>
  <si>
    <t>门店名称</t>
  </si>
  <si>
    <t>片区名称</t>
  </si>
  <si>
    <t>分类</t>
  </si>
  <si>
    <t>销售</t>
  </si>
  <si>
    <t>毛利</t>
  </si>
  <si>
    <t>毛利率</t>
  </si>
  <si>
    <t>4天销售任务</t>
  </si>
  <si>
    <t>4天毛利额任务</t>
  </si>
  <si>
    <t>4天实际销售</t>
  </si>
  <si>
    <t>4天实际毛利额</t>
  </si>
  <si>
    <t>一阶段销售完成率</t>
  </si>
  <si>
    <t>一阶段毛利额差额</t>
  </si>
  <si>
    <t>一阶段超毛奖励</t>
  </si>
  <si>
    <t>3天销售任务</t>
  </si>
  <si>
    <t>3天毛利额任务</t>
  </si>
  <si>
    <t>3天实际销售</t>
  </si>
  <si>
    <t>3天实际毛利额</t>
  </si>
  <si>
    <t>二阶段销售完成率</t>
  </si>
  <si>
    <t>二阶段毛利额差完成率</t>
  </si>
  <si>
    <t>奖励</t>
  </si>
  <si>
    <t>面膜任务</t>
  </si>
  <si>
    <t>面膜实际销售</t>
  </si>
  <si>
    <t>面膜完成率</t>
  </si>
  <si>
    <t>旗舰店</t>
  </si>
  <si>
    <t>旗舰片区</t>
  </si>
  <si>
    <t>T</t>
  </si>
  <si>
    <t>三医院店（青龙街）</t>
  </si>
  <si>
    <t>A1</t>
  </si>
  <si>
    <t>青羊区十二桥药店</t>
  </si>
  <si>
    <t>西门一片</t>
  </si>
  <si>
    <t>A2</t>
  </si>
  <si>
    <t>四川太极浆洗街药店</t>
  </si>
  <si>
    <t>成都成汉太极大药房有限公司</t>
  </si>
  <si>
    <t>青羊区北东街店</t>
  </si>
  <si>
    <t>光华药店</t>
  </si>
  <si>
    <t>高新区民丰大道西段药店</t>
  </si>
  <si>
    <t>东南片区</t>
  </si>
  <si>
    <t>五津西路药店</t>
  </si>
  <si>
    <t>新津片区</t>
  </si>
  <si>
    <t>A3</t>
  </si>
  <si>
    <t>邛崃中心药店</t>
  </si>
  <si>
    <t>城郊一片</t>
  </si>
  <si>
    <t>B1</t>
  </si>
  <si>
    <t>光华村街药店</t>
  </si>
  <si>
    <t>成华区万科路药店</t>
  </si>
  <si>
    <t>新都区新繁镇繁江北路药店</t>
  </si>
  <si>
    <t>西门二片</t>
  </si>
  <si>
    <t>成华区华泰路药店</t>
  </si>
  <si>
    <t>锦江区榕声路店</t>
  </si>
  <si>
    <t>花照壁中横街</t>
  </si>
  <si>
    <t>锦江区庆云南街药店</t>
  </si>
  <si>
    <t>杏林路</t>
  </si>
  <si>
    <t>四川太极新都区新都街道万和北路药店</t>
  </si>
  <si>
    <t>通盈街药店</t>
  </si>
  <si>
    <t>成华区羊子山西路药店（兴元华盛）</t>
  </si>
  <si>
    <t>四川太极新津五津西路二店</t>
  </si>
  <si>
    <t>成华杉板桥南一路店</t>
  </si>
  <si>
    <t>成华区二环路北四段药店（汇融名城）</t>
  </si>
  <si>
    <t>B2</t>
  </si>
  <si>
    <t>清江东路药店</t>
  </si>
  <si>
    <t>培华东路店（六医院店）</t>
  </si>
  <si>
    <t>土龙路药店</t>
  </si>
  <si>
    <t>成华区华油路药店</t>
  </si>
  <si>
    <t>C1</t>
  </si>
  <si>
    <t>武侯区科华街药店</t>
  </si>
  <si>
    <t>彭州致和路店</t>
  </si>
  <si>
    <t>银河北街</t>
  </si>
  <si>
    <t>花照壁</t>
  </si>
  <si>
    <t>梨花街</t>
  </si>
  <si>
    <t>武侯区顺和街店</t>
  </si>
  <si>
    <t>锦江区观音桥街药店</t>
  </si>
  <si>
    <t>新都区马超东路店</t>
  </si>
  <si>
    <t>枣子巷药店</t>
  </si>
  <si>
    <t>大邑县晋原镇内蒙古大道桃源药店</t>
  </si>
  <si>
    <t>高新区大源北街药店</t>
  </si>
  <si>
    <t>新津邓双镇岷江店</t>
  </si>
  <si>
    <t>新乐中街药店</t>
  </si>
  <si>
    <t>泰和二街</t>
  </si>
  <si>
    <t>蜀辉路店</t>
  </si>
  <si>
    <t>新园大道药店</t>
  </si>
  <si>
    <t>贝森北路</t>
  </si>
  <si>
    <t>四川太极金牛区蜀汉路药店</t>
  </si>
  <si>
    <t>金牛区交大路第三药店</t>
  </si>
  <si>
    <t>怀远店</t>
  </si>
  <si>
    <t>崇州片区</t>
  </si>
  <si>
    <t>东昌路店</t>
  </si>
  <si>
    <t>锦江区水杉街药店</t>
  </si>
  <si>
    <t>温江区公平街道江安路药店</t>
  </si>
  <si>
    <t>大悦路店</t>
  </si>
  <si>
    <t>新下街</t>
  </si>
  <si>
    <t>静沙路</t>
  </si>
  <si>
    <t>郫县郫筒镇一环路东南段药店</t>
  </si>
  <si>
    <t>西部店</t>
  </si>
  <si>
    <t>成华区崔家店路药店</t>
  </si>
  <si>
    <t>光华北五路店</t>
  </si>
  <si>
    <t>紫薇东路</t>
  </si>
  <si>
    <t>四川太极金牛区银沙路药店</t>
  </si>
  <si>
    <t>金马河</t>
  </si>
  <si>
    <t>大邑县沙渠镇方圆路药店</t>
  </si>
  <si>
    <t>温江店</t>
  </si>
  <si>
    <t>邛崃市临邛镇洪川小区药店</t>
  </si>
  <si>
    <t>永康东路药店</t>
  </si>
  <si>
    <t>尚锦路店</t>
  </si>
  <si>
    <t>金丝街药店</t>
  </si>
  <si>
    <t>元华二巷</t>
  </si>
  <si>
    <t>武侯区佳灵路</t>
  </si>
  <si>
    <t>大邑县晋原镇子龙路店</t>
  </si>
  <si>
    <t>金牛区金沙路药店</t>
  </si>
  <si>
    <t>大邑县晋原镇通达东路五段药店</t>
  </si>
  <si>
    <t>西林一街</t>
  </si>
  <si>
    <t>郫县郫筒镇东大街药店</t>
  </si>
  <si>
    <t>科华北路</t>
  </si>
  <si>
    <t>都江堰景中路店</t>
  </si>
  <si>
    <t>红星店</t>
  </si>
  <si>
    <t>成华区万宇路药店</t>
  </si>
  <si>
    <t>双林路药店</t>
  </si>
  <si>
    <t>四川太极大邑县晋原镇北街药店</t>
  </si>
  <si>
    <t>青羊区童子街</t>
  </si>
  <si>
    <t>大邑县晋原镇东街药店</t>
  </si>
  <si>
    <t>丝竹路</t>
  </si>
  <si>
    <t>金带街药店</t>
  </si>
  <si>
    <t>宏济路</t>
  </si>
  <si>
    <t>锦江区柳翠路药店</t>
  </si>
  <si>
    <t>都江堰市蒲阳镇堰问道西路药店</t>
  </si>
  <si>
    <t>华泰路二药店</t>
  </si>
  <si>
    <t>C2</t>
  </si>
  <si>
    <t>成华区华康路药店</t>
  </si>
  <si>
    <t>五福桥东路</t>
  </si>
  <si>
    <t>大邑县安仁镇千禧街药店</t>
  </si>
  <si>
    <t>锦江区劼人路药店</t>
  </si>
  <si>
    <t>都江堰市蒲阳路药店</t>
  </si>
  <si>
    <t>倪家桥</t>
  </si>
  <si>
    <t>都江堰奎光路中段药店</t>
  </si>
  <si>
    <t>金祥店</t>
  </si>
  <si>
    <t>都江堰药店</t>
  </si>
  <si>
    <t>双流区东升街道三强西路药店</t>
  </si>
  <si>
    <t>武侯区聚萃街药店</t>
  </si>
  <si>
    <t>双楠店</t>
  </si>
  <si>
    <t>沙湾东一路</t>
  </si>
  <si>
    <t>光华西一路</t>
  </si>
  <si>
    <t>都江堰聚源镇药店</t>
  </si>
  <si>
    <t>蜀兴路店</t>
  </si>
  <si>
    <t>双流县西航港街道锦华路一段药店</t>
  </si>
  <si>
    <t>大邑县新场镇文昌街药店</t>
  </si>
  <si>
    <t>天顺路店</t>
  </si>
  <si>
    <t>长寿路</t>
  </si>
  <si>
    <t>都江堰幸福镇翔凤路药店</t>
  </si>
  <si>
    <t>邛崃翠荫街</t>
  </si>
  <si>
    <t>大石西路药店</t>
  </si>
  <si>
    <t>崇州市崇阳镇尚贤坊街药店</t>
  </si>
  <si>
    <t>蜀源路店</t>
  </si>
  <si>
    <t>四川太极武侯区高攀西巷药店</t>
  </si>
  <si>
    <t>医贸大道店</t>
  </si>
  <si>
    <t>蜀州中路店</t>
  </si>
  <si>
    <t>邛崃市羊安镇永康大道药店</t>
  </si>
  <si>
    <t>金牛区黄苑东街药店</t>
  </si>
  <si>
    <t>大华街药店</t>
  </si>
  <si>
    <t>驷马桥店</t>
  </si>
  <si>
    <t>剑南大道店</t>
  </si>
  <si>
    <t>高新区中和公济桥路药店</t>
  </si>
  <si>
    <t>都江堰宝莲路</t>
  </si>
  <si>
    <t>中和大道药店</t>
  </si>
  <si>
    <t>大邑县晋源镇东壕沟段药店</t>
  </si>
  <si>
    <t>经一路店</t>
  </si>
  <si>
    <t>新津武阳西路</t>
  </si>
  <si>
    <t>兴义镇万兴路药店</t>
  </si>
  <si>
    <t>逸都路店</t>
  </si>
  <si>
    <t>潘家街店</t>
  </si>
  <si>
    <t>三江店</t>
  </si>
  <si>
    <t>泰和西二街店</t>
  </si>
  <si>
    <t>观音阁店</t>
  </si>
  <si>
    <t>金巷西街店</t>
  </si>
  <si>
    <t>水碾河</t>
  </si>
  <si>
    <t>雅安市太极智慧云医药科技有限公司</t>
  </si>
  <si>
    <t>元通大道店</t>
  </si>
  <si>
    <t>崇州中心店</t>
  </si>
  <si>
    <t>大邑蜀望路店</t>
  </si>
  <si>
    <t>大邑南街店</t>
  </si>
  <si>
    <t>红高路店</t>
  </si>
  <si>
    <t>沙河源药店</t>
  </si>
  <si>
    <t>邛崃市临邛镇凤凰大道药店</t>
  </si>
  <si>
    <t>青羊区文和路药店</t>
  </si>
  <si>
    <t>泰和二街三药店</t>
  </si>
  <si>
    <t>锦江区大田坎街药店</t>
  </si>
  <si>
    <t>合计</t>
  </si>
  <si>
    <t>片区</t>
  </si>
  <si>
    <t>部门</t>
  </si>
  <si>
    <t>姓名</t>
  </si>
  <si>
    <t>人员ID</t>
  </si>
  <si>
    <t>职务</t>
  </si>
  <si>
    <t>人员类型</t>
  </si>
  <si>
    <t>奖惩</t>
  </si>
  <si>
    <t>吴凤兰</t>
  </si>
  <si>
    <t>副店长</t>
  </si>
  <si>
    <t>正式员工</t>
  </si>
  <si>
    <t>余志彬</t>
  </si>
  <si>
    <t>健康顾问</t>
  </si>
  <si>
    <t>黄长菊</t>
  </si>
  <si>
    <t>张娟娟</t>
  </si>
  <si>
    <t>中药柜组长</t>
  </si>
  <si>
    <t>严善群</t>
  </si>
  <si>
    <t>杨雯</t>
  </si>
  <si>
    <t>试用期</t>
  </si>
  <si>
    <t>祝灵洁</t>
  </si>
  <si>
    <t>蒋孟伶</t>
  </si>
  <si>
    <t>实习健康顾问</t>
  </si>
  <si>
    <t>实习生</t>
  </si>
  <si>
    <t>赵原</t>
  </si>
  <si>
    <t>李雪娇</t>
  </si>
  <si>
    <t>元华二巷店</t>
  </si>
  <si>
    <t>郭定秀</t>
  </si>
  <si>
    <t>店长</t>
  </si>
  <si>
    <t>蒋佩芸</t>
  </si>
  <si>
    <t>李铃</t>
  </si>
  <si>
    <t>童子街店</t>
  </si>
  <si>
    <t>陈慧</t>
  </si>
  <si>
    <t>罗豪</t>
  </si>
  <si>
    <t>丝竹路店</t>
  </si>
  <si>
    <t>彭关敏</t>
  </si>
  <si>
    <t>吴佩芸</t>
  </si>
  <si>
    <t>庆云南街店</t>
  </si>
  <si>
    <t>王晓雁</t>
  </si>
  <si>
    <t>杨聪明</t>
  </si>
  <si>
    <t>高攀西巷店</t>
  </si>
  <si>
    <t>李佳岭</t>
  </si>
  <si>
    <t>郑智慧</t>
  </si>
  <si>
    <t>紫薇东路店</t>
  </si>
  <si>
    <t>李秀丽</t>
  </si>
  <si>
    <t>张国豪</t>
  </si>
  <si>
    <t>倪敏</t>
  </si>
  <si>
    <t>青龙街店</t>
  </si>
  <si>
    <t>高文棋</t>
  </si>
  <si>
    <t>李可</t>
  </si>
  <si>
    <t>蹇艺</t>
  </si>
  <si>
    <t>程静</t>
  </si>
  <si>
    <t>倪家桥店</t>
  </si>
  <si>
    <t>骆乐</t>
  </si>
  <si>
    <t>卢雪妮</t>
  </si>
  <si>
    <t>梨花街店</t>
  </si>
  <si>
    <t>唐文琼</t>
  </si>
  <si>
    <t>科华路店</t>
  </si>
  <si>
    <t>魏存敏</t>
  </si>
  <si>
    <t>阴静</t>
  </si>
  <si>
    <t>孙霁野</t>
  </si>
  <si>
    <t>科华北路店</t>
  </si>
  <si>
    <t>马昕</t>
  </si>
  <si>
    <t>退休返聘</t>
  </si>
  <si>
    <t>阳玲</t>
  </si>
  <si>
    <t>浆洗街店</t>
  </si>
  <si>
    <t>毛静静</t>
  </si>
  <si>
    <t>唐丽</t>
  </si>
  <si>
    <t>文沅</t>
  </si>
  <si>
    <t>赵英</t>
  </si>
  <si>
    <t>销售代表</t>
  </si>
  <si>
    <t>周金梅</t>
  </si>
  <si>
    <t>李杰</t>
  </si>
  <si>
    <t>宏济中路店</t>
  </si>
  <si>
    <t>宋留艺</t>
  </si>
  <si>
    <t>唐敏</t>
  </si>
  <si>
    <t>黄依梦</t>
  </si>
  <si>
    <t>王进</t>
  </si>
  <si>
    <t>邱运丽</t>
  </si>
  <si>
    <t>建业路</t>
  </si>
  <si>
    <t>唐丹</t>
  </si>
  <si>
    <t>彭月</t>
  </si>
  <si>
    <t>成汉南路店</t>
  </si>
  <si>
    <t>蒋雪琴</t>
  </si>
  <si>
    <t>黄兴中</t>
  </si>
  <si>
    <t>黄欣琦</t>
  </si>
  <si>
    <t>鄢珊珊</t>
  </si>
  <si>
    <t>长寿路店</t>
  </si>
  <si>
    <t>王茂兰</t>
  </si>
  <si>
    <t>黄玉婷</t>
  </si>
  <si>
    <t>枣子巷店</t>
  </si>
  <si>
    <t>刘秀琼</t>
  </si>
  <si>
    <t>邓华芬</t>
  </si>
  <si>
    <t>邓智</t>
  </si>
  <si>
    <t>银沙路店</t>
  </si>
  <si>
    <t>高敏</t>
  </si>
  <si>
    <t>朱娟</t>
  </si>
  <si>
    <t>严怡馨</t>
  </si>
  <si>
    <t>银河北街店</t>
  </si>
  <si>
    <t>陈文芳</t>
  </si>
  <si>
    <t>林思敏</t>
  </si>
  <si>
    <t>张爽</t>
  </si>
  <si>
    <t>钟雪</t>
  </si>
  <si>
    <t>羊子山西路店</t>
  </si>
  <si>
    <t>高红华</t>
  </si>
  <si>
    <t>王波</t>
  </si>
  <si>
    <t>李明慧</t>
  </si>
  <si>
    <t>王艳</t>
  </si>
  <si>
    <t>谢琦</t>
  </si>
  <si>
    <t>西林一街店</t>
  </si>
  <si>
    <t>吴成芬</t>
  </si>
  <si>
    <t>李艳</t>
  </si>
  <si>
    <t>杨素芬</t>
  </si>
  <si>
    <t>周娟</t>
  </si>
  <si>
    <t>五福桥东路店</t>
  </si>
  <si>
    <t>黄娟</t>
  </si>
  <si>
    <t>李雪梅</t>
  </si>
  <si>
    <t>土龙路店</t>
  </si>
  <si>
    <t>刘新</t>
  </si>
  <si>
    <t>何英1</t>
  </si>
  <si>
    <t>杨丽君</t>
  </si>
  <si>
    <t>秦子涵</t>
  </si>
  <si>
    <t>邢晓玲</t>
  </si>
  <si>
    <t>驷马桥三路店</t>
  </si>
  <si>
    <t>雷宇佳</t>
  </si>
  <si>
    <t>陈志勇</t>
  </si>
  <si>
    <t>蜀汉东路店</t>
  </si>
  <si>
    <t>梁娟</t>
  </si>
  <si>
    <t>谢敏</t>
  </si>
  <si>
    <t>蒋俊杰</t>
  </si>
  <si>
    <t>王杰</t>
  </si>
  <si>
    <t>沙湾东一路店</t>
  </si>
  <si>
    <t>龚敏</t>
  </si>
  <si>
    <t>王永秀</t>
  </si>
  <si>
    <t>沙河源店</t>
  </si>
  <si>
    <t>郑欣慧</t>
  </si>
  <si>
    <t>清江东路店</t>
  </si>
  <si>
    <t>胡艳弘</t>
  </si>
  <si>
    <t>代曾莲</t>
  </si>
  <si>
    <t>张蓉2</t>
  </si>
  <si>
    <t>付鑫</t>
  </si>
  <si>
    <t>青羊区十二桥店</t>
  </si>
  <si>
    <t>辜瑞琪</t>
  </si>
  <si>
    <t>冯莉</t>
  </si>
  <si>
    <t>曾宣悦</t>
  </si>
  <si>
    <t>邹婷</t>
  </si>
  <si>
    <t>王旭</t>
  </si>
  <si>
    <t>王筠</t>
  </si>
  <si>
    <t>向海英</t>
  </si>
  <si>
    <t>曾娟</t>
  </si>
  <si>
    <t>向丽容</t>
  </si>
  <si>
    <t>苟爽</t>
  </si>
  <si>
    <t>培华东路店</t>
  </si>
  <si>
    <t>杨凤麟</t>
  </si>
  <si>
    <t>蔡红秀</t>
  </si>
  <si>
    <t>金丝街店</t>
  </si>
  <si>
    <t>冯婧恩</t>
  </si>
  <si>
    <t>王海鑫</t>
  </si>
  <si>
    <t>黄莉2</t>
  </si>
  <si>
    <t>金沙路店</t>
  </si>
  <si>
    <t>何姣姣</t>
  </si>
  <si>
    <t>张雪梅</t>
  </si>
  <si>
    <t>秦艳</t>
  </si>
  <si>
    <t>交大三店</t>
  </si>
  <si>
    <t>李梦菊</t>
  </si>
  <si>
    <t>魏小琴</t>
  </si>
  <si>
    <t>曾琴</t>
  </si>
  <si>
    <t>黄小兰</t>
  </si>
  <si>
    <t>交大黄苑东街</t>
  </si>
  <si>
    <t>马艺芮</t>
  </si>
  <si>
    <t>范海英</t>
  </si>
  <si>
    <t>佳灵路店</t>
  </si>
  <si>
    <t>王娅</t>
  </si>
  <si>
    <t>葛春艳</t>
  </si>
  <si>
    <t>罗雅心</t>
  </si>
  <si>
    <t>华油路店</t>
  </si>
  <si>
    <t>高玉</t>
  </si>
  <si>
    <t>谢玉涛</t>
  </si>
  <si>
    <t>钟瑜</t>
  </si>
  <si>
    <t>花照壁中横街店</t>
  </si>
  <si>
    <t>廖艳萍</t>
  </si>
  <si>
    <t>李静2</t>
  </si>
  <si>
    <t>杨兰</t>
  </si>
  <si>
    <t>花照壁店</t>
  </si>
  <si>
    <t>代志斌</t>
  </si>
  <si>
    <t>李丽</t>
  </si>
  <si>
    <t>张丽玟</t>
  </si>
  <si>
    <t>光华店</t>
  </si>
  <si>
    <t>魏津</t>
  </si>
  <si>
    <t>汤雪芹</t>
  </si>
  <si>
    <t>彭蕾</t>
  </si>
  <si>
    <t>成旭</t>
  </si>
  <si>
    <t>光华村街店</t>
  </si>
  <si>
    <t>朱晓桃</t>
  </si>
  <si>
    <t>姜孝杨</t>
  </si>
  <si>
    <t>高车一路店</t>
  </si>
  <si>
    <t>周燕</t>
  </si>
  <si>
    <t>胡建兴</t>
  </si>
  <si>
    <t>蒋小琼</t>
  </si>
  <si>
    <t>东昌一路店</t>
  </si>
  <si>
    <t>张杰</t>
  </si>
  <si>
    <t>杨琼</t>
  </si>
  <si>
    <t>谭璐</t>
  </si>
  <si>
    <t>贝森北路店</t>
  </si>
  <si>
    <t>肖瑶</t>
  </si>
  <si>
    <t>朱勋花</t>
  </si>
  <si>
    <t>唐倩</t>
  </si>
  <si>
    <t>叶倪</t>
  </si>
  <si>
    <t>文和路店</t>
  </si>
  <si>
    <t>熊敏</t>
  </si>
  <si>
    <t>龚正红</t>
  </si>
  <si>
    <t>中和新下街店</t>
  </si>
  <si>
    <t>纪莉萍</t>
  </si>
  <si>
    <t>高月</t>
  </si>
  <si>
    <t>中和公济桥店</t>
  </si>
  <si>
    <t>雍薛玉</t>
  </si>
  <si>
    <t>李艳2</t>
  </si>
  <si>
    <t>中和大道店</t>
  </si>
  <si>
    <t>冯学勤</t>
  </si>
  <si>
    <t>李蜜</t>
  </si>
  <si>
    <t>新园大道店</t>
  </si>
  <si>
    <t>朱文艺</t>
  </si>
  <si>
    <t>胡元</t>
  </si>
  <si>
    <t>席礼丹</t>
  </si>
  <si>
    <t>新乐中街店</t>
  </si>
  <si>
    <t>任远芳</t>
  </si>
  <si>
    <t>吴新异</t>
  </si>
  <si>
    <t>裴怡婷</t>
  </si>
  <si>
    <t>通盈街店</t>
  </si>
  <si>
    <t>罗月月</t>
  </si>
  <si>
    <t>蒋海琪</t>
  </si>
  <si>
    <t>李瑾琳</t>
  </si>
  <si>
    <t>林铃</t>
  </si>
  <si>
    <t>张春苗</t>
  </si>
  <si>
    <t>龚佳雨</t>
  </si>
  <si>
    <t>郭俊梅</t>
  </si>
  <si>
    <t>晏玲</t>
  </si>
  <si>
    <t>泰和二街店</t>
  </si>
  <si>
    <t>贾兰</t>
  </si>
  <si>
    <t>李平</t>
  </si>
  <si>
    <t>杨家倩</t>
  </si>
  <si>
    <t>辜新蕾</t>
  </si>
  <si>
    <t>水碾河路店</t>
  </si>
  <si>
    <t>张春丽</t>
  </si>
  <si>
    <t>夏秀娟</t>
  </si>
  <si>
    <t>郝丽秋</t>
  </si>
  <si>
    <t>双流区三强西街药店</t>
  </si>
  <si>
    <t>李银萍</t>
  </si>
  <si>
    <t>任红艳</t>
  </si>
  <si>
    <t>双流锦华路店</t>
  </si>
  <si>
    <t>邹惠</t>
  </si>
  <si>
    <t>徐榛</t>
  </si>
  <si>
    <t>双林路店</t>
  </si>
  <si>
    <t>梅茜</t>
  </si>
  <si>
    <t>庞莉娜</t>
  </si>
  <si>
    <t>张琴琴</t>
  </si>
  <si>
    <t>大田坎店</t>
  </si>
  <si>
    <t>王译羚</t>
  </si>
  <si>
    <t>杉板桥店</t>
  </si>
  <si>
    <t>殷岱菊</t>
  </si>
  <si>
    <t>杨伟钰</t>
  </si>
  <si>
    <t>王月薪</t>
  </si>
  <si>
    <t>榕声路店</t>
  </si>
  <si>
    <t>王芳1</t>
  </si>
  <si>
    <t>陈香利</t>
  </si>
  <si>
    <t>熊琴</t>
  </si>
  <si>
    <t>何小容</t>
  </si>
  <si>
    <t>静沙南路店</t>
  </si>
  <si>
    <t>梅雅霜</t>
  </si>
  <si>
    <t>何英2</t>
  </si>
  <si>
    <t>尹萍</t>
  </si>
  <si>
    <t>锦江区水杉街店</t>
  </si>
  <si>
    <t>唐冬芳</t>
  </si>
  <si>
    <t>李坪辉</t>
  </si>
  <si>
    <t>高榕</t>
  </si>
  <si>
    <t>唐小雪</t>
  </si>
  <si>
    <t>锦江区柳翠路店</t>
  </si>
  <si>
    <t>施雪</t>
  </si>
  <si>
    <t>李倩</t>
  </si>
  <si>
    <t>金马河路店</t>
  </si>
  <si>
    <t>易永红</t>
  </si>
  <si>
    <t>苏万玲</t>
  </si>
  <si>
    <t>马福燕</t>
  </si>
  <si>
    <t>劼人路店</t>
  </si>
  <si>
    <t>王丽超</t>
  </si>
  <si>
    <t>鲁霞</t>
  </si>
  <si>
    <t>成华区华泰路</t>
  </si>
  <si>
    <t>李桂芳</t>
  </si>
  <si>
    <t>刘春花</t>
  </si>
  <si>
    <t>唐瑶</t>
  </si>
  <si>
    <t>华泰二路店</t>
  </si>
  <si>
    <t>吕彩霞</t>
  </si>
  <si>
    <t>周恒伟</t>
  </si>
  <si>
    <t>邹福伟</t>
  </si>
  <si>
    <t>华康路店</t>
  </si>
  <si>
    <t>黄艳1</t>
  </si>
  <si>
    <t>陈丽梅</t>
  </si>
  <si>
    <t>观音桥店</t>
  </si>
  <si>
    <t>袁咏梅</t>
  </si>
  <si>
    <t>王芳2</t>
  </si>
  <si>
    <t>代烨</t>
  </si>
  <si>
    <t>高新区民丰大道店</t>
  </si>
  <si>
    <t>于春莲</t>
  </si>
  <si>
    <t>杨秀娟</t>
  </si>
  <si>
    <t>余欢</t>
  </si>
  <si>
    <t>高新区大源北街</t>
  </si>
  <si>
    <t>张亚红</t>
  </si>
  <si>
    <t>黄小丽</t>
  </si>
  <si>
    <t>苗裕青</t>
  </si>
  <si>
    <t>崔家店</t>
  </si>
  <si>
    <t>韩守玉</t>
  </si>
  <si>
    <t>李馨怡</t>
  </si>
  <si>
    <t>田垚</t>
  </si>
  <si>
    <t>成华区万科路</t>
  </si>
  <si>
    <t>马雪</t>
  </si>
  <si>
    <t>卢卫琴</t>
  </si>
  <si>
    <t>张玉</t>
  </si>
  <si>
    <t>王琰</t>
  </si>
  <si>
    <t>李苛</t>
  </si>
  <si>
    <t>万宇路店</t>
  </si>
  <si>
    <t>吴佩娟</t>
  </si>
  <si>
    <t>苏诗洁</t>
  </si>
  <si>
    <t>吉瑞三路店</t>
  </si>
  <si>
    <t>谭凤旭</t>
  </si>
  <si>
    <t>何锦楠</t>
  </si>
  <si>
    <t>覃朱冯</t>
  </si>
  <si>
    <t>陈昌敏</t>
  </si>
  <si>
    <t>李英</t>
  </si>
  <si>
    <t>许婷婷</t>
  </si>
  <si>
    <t>新都新繁店</t>
  </si>
  <si>
    <t>朱朝霞</t>
  </si>
  <si>
    <t>蔡小丽</t>
  </si>
  <si>
    <t>唐阳</t>
  </si>
  <si>
    <t>曾洁</t>
  </si>
  <si>
    <t>新都万和北路店</t>
  </si>
  <si>
    <t>廖红</t>
  </si>
  <si>
    <t>欧玲</t>
  </si>
  <si>
    <t>赖春梅</t>
  </si>
  <si>
    <t>刁乐</t>
  </si>
  <si>
    <t>詹镇锳</t>
  </si>
  <si>
    <t>新都马超东路</t>
  </si>
  <si>
    <t>黄杨</t>
  </si>
  <si>
    <t>王雪萍</t>
  </si>
  <si>
    <t>舒海燕</t>
  </si>
  <si>
    <t>杨黎</t>
  </si>
  <si>
    <t>温江江安店</t>
  </si>
  <si>
    <t>王慧</t>
  </si>
  <si>
    <t>贺春芳</t>
  </si>
  <si>
    <t>李秋红</t>
  </si>
  <si>
    <t>夏彩红</t>
  </si>
  <si>
    <t>杨瑞</t>
  </si>
  <si>
    <t>黄茜</t>
  </si>
  <si>
    <t>顺和街店</t>
  </si>
  <si>
    <t>李雪</t>
  </si>
  <si>
    <t>李媛</t>
  </si>
  <si>
    <t>王坪坪</t>
  </si>
  <si>
    <t>蒋佳蔚</t>
  </si>
  <si>
    <t>聚萃街店</t>
  </si>
  <si>
    <t>王旭萍</t>
  </si>
  <si>
    <t>杨玟</t>
  </si>
  <si>
    <t>刘江南</t>
  </si>
  <si>
    <t>李紫雯</t>
  </si>
  <si>
    <t>谭柳</t>
  </si>
  <si>
    <t>蜀鑫路店</t>
  </si>
  <si>
    <t>张阿几</t>
  </si>
  <si>
    <t>邓可欣</t>
  </si>
  <si>
    <t>李秀芳</t>
  </si>
  <si>
    <t>李琴</t>
  </si>
  <si>
    <t>王春燕</t>
  </si>
  <si>
    <t>刘本丹</t>
  </si>
  <si>
    <t>吴萍</t>
  </si>
  <si>
    <t>迪里拜尔*阿合买提</t>
  </si>
  <si>
    <t>黄薪颖</t>
  </si>
  <si>
    <t>郫县一环路东南段店</t>
  </si>
  <si>
    <t>邓红梅</t>
  </si>
  <si>
    <t>邹东梅</t>
  </si>
  <si>
    <t>邓娟</t>
  </si>
  <si>
    <t>郫筒镇东大街药店</t>
  </si>
  <si>
    <t>江月红</t>
  </si>
  <si>
    <t>李甜甜</t>
  </si>
  <si>
    <t>彭州人民医院店</t>
  </si>
  <si>
    <t>黄雨</t>
  </si>
  <si>
    <t>徐莉</t>
  </si>
  <si>
    <t>程改</t>
  </si>
  <si>
    <t>陈雪</t>
  </si>
  <si>
    <t>金祥路店</t>
  </si>
  <si>
    <t>黄莉</t>
  </si>
  <si>
    <t>向桂西</t>
  </si>
  <si>
    <t>陈婷婷</t>
  </si>
  <si>
    <t>红高东路店</t>
  </si>
  <si>
    <t>余晓凤</t>
  </si>
  <si>
    <t>常玲</t>
  </si>
  <si>
    <t>光华西一路店</t>
  </si>
  <si>
    <t>李玉先</t>
  </si>
  <si>
    <t>廖晓静</t>
  </si>
  <si>
    <t>贾婷</t>
  </si>
  <si>
    <t>王丹</t>
  </si>
  <si>
    <t>刘蒨</t>
  </si>
  <si>
    <t>羊玉梅</t>
  </si>
  <si>
    <t>袁雄英</t>
  </si>
  <si>
    <t>李海燕</t>
  </si>
  <si>
    <t>张雪</t>
  </si>
  <si>
    <t>赵星雨</t>
  </si>
  <si>
    <t>赵婉馨</t>
  </si>
  <si>
    <t>大石西路店</t>
  </si>
  <si>
    <t>毛玉</t>
  </si>
  <si>
    <t>聂小焱</t>
  </si>
  <si>
    <t>大华街店</t>
  </si>
  <si>
    <t>黎丹</t>
  </si>
  <si>
    <t>马立</t>
  </si>
  <si>
    <t>熊雅洁</t>
  </si>
  <si>
    <t>杨又菲</t>
  </si>
  <si>
    <t>雅安芦山店</t>
  </si>
  <si>
    <t>黄雅冰</t>
  </si>
  <si>
    <t>张莉</t>
  </si>
  <si>
    <t>卫鸿羽</t>
  </si>
  <si>
    <t>杏林路店</t>
  </si>
  <si>
    <t>戚彩</t>
  </si>
  <si>
    <t>李宋琴</t>
  </si>
  <si>
    <t>王李秋</t>
  </si>
  <si>
    <t>蜀望路店</t>
  </si>
  <si>
    <t>杨丽</t>
  </si>
  <si>
    <t>吴敏2</t>
  </si>
  <si>
    <t>邛崃中心店</t>
  </si>
  <si>
    <t>杨平</t>
  </si>
  <si>
    <t>古素琼</t>
  </si>
  <si>
    <t>金敏霜</t>
  </si>
  <si>
    <t>刘星月</t>
  </si>
  <si>
    <t>何新宇</t>
  </si>
  <si>
    <t>邛崃羊安镇店</t>
  </si>
  <si>
    <t>汪梦雨</t>
  </si>
  <si>
    <t>闵雪</t>
  </si>
  <si>
    <t>邛崃洪川小区店</t>
  </si>
  <si>
    <t>马婷婷</t>
  </si>
  <si>
    <t>高星宇</t>
  </si>
  <si>
    <t>邛崃凤凰大道店</t>
  </si>
  <si>
    <t>万义丽</t>
  </si>
  <si>
    <t>范夏宇</t>
  </si>
  <si>
    <t>邛崃翠荫街店</t>
  </si>
  <si>
    <t>刘燕</t>
  </si>
  <si>
    <t>陈礼凤</t>
  </si>
  <si>
    <t>都江堰中心药店</t>
  </si>
  <si>
    <t>聂丽</t>
  </si>
  <si>
    <t>詹少洋</t>
  </si>
  <si>
    <t>都江堰翔凤路</t>
  </si>
  <si>
    <t>杨文英</t>
  </si>
  <si>
    <t>郭廷廷</t>
  </si>
  <si>
    <t>乐良清</t>
  </si>
  <si>
    <t>都江堰问道西路</t>
  </si>
  <si>
    <t>吴志海</t>
  </si>
  <si>
    <t>代富群</t>
  </si>
  <si>
    <t>都江堰蒲阳路店</t>
  </si>
  <si>
    <t>周有惠</t>
  </si>
  <si>
    <t>李燕</t>
  </si>
  <si>
    <t>孙佳丽</t>
  </si>
  <si>
    <t>都江堰奎光中段</t>
  </si>
  <si>
    <t>韩启敏</t>
  </si>
  <si>
    <t>陈蓉</t>
  </si>
  <si>
    <t>都江堰聚源镇中心街联建房药店</t>
  </si>
  <si>
    <t>何丽萍</t>
  </si>
  <si>
    <t>易月红</t>
  </si>
  <si>
    <t>都江堰景中店</t>
  </si>
  <si>
    <t>杨科</t>
  </si>
  <si>
    <t>晏祥春</t>
  </si>
  <si>
    <t>都江堰宝莲路店</t>
  </si>
  <si>
    <t>吴阳</t>
  </si>
  <si>
    <t>贾益娟</t>
  </si>
  <si>
    <t>大邑子龙店</t>
  </si>
  <si>
    <t>熊小玲</t>
  </si>
  <si>
    <t>罗洁滟</t>
  </si>
  <si>
    <t>大邑元通路店</t>
  </si>
  <si>
    <t>李秀辉</t>
  </si>
  <si>
    <t>宋丽敏</t>
  </si>
  <si>
    <t>大邑新场镇店</t>
  </si>
  <si>
    <t>刘娟</t>
  </si>
  <si>
    <t>王茹</t>
  </si>
  <si>
    <t>大邑通达店</t>
  </si>
  <si>
    <t>付曦</t>
  </si>
  <si>
    <t>唐礼萍</t>
  </si>
  <si>
    <t>大邑沙渠镇店</t>
  </si>
  <si>
    <t>严蓉</t>
  </si>
  <si>
    <t>马香容</t>
  </si>
  <si>
    <t>大邑潘家街店</t>
  </si>
  <si>
    <t>李娟</t>
  </si>
  <si>
    <t>黄梅2</t>
  </si>
  <si>
    <t>大邑内蒙古桃源店</t>
  </si>
  <si>
    <t>田兰</t>
  </si>
  <si>
    <t>郭益</t>
  </si>
  <si>
    <t>简万婕</t>
  </si>
  <si>
    <t>牟彩云</t>
  </si>
  <si>
    <t>彭亚丹</t>
  </si>
  <si>
    <t>大邑金巷西街店</t>
  </si>
  <si>
    <t>徐志强</t>
  </si>
  <si>
    <t>叶程</t>
  </si>
  <si>
    <t>杜丽霞</t>
  </si>
  <si>
    <t>大邑观音阁西街店</t>
  </si>
  <si>
    <t>朱欢</t>
  </si>
  <si>
    <t>韩彬</t>
  </si>
  <si>
    <t>大邑东街店</t>
  </si>
  <si>
    <t>刘秋菊</t>
  </si>
  <si>
    <t>许静</t>
  </si>
  <si>
    <t>徐双秀</t>
  </si>
  <si>
    <t>大邑东壕沟店</t>
  </si>
  <si>
    <t>范阳</t>
  </si>
  <si>
    <t>彭蓉</t>
  </si>
  <si>
    <t>大邑北街店</t>
  </si>
  <si>
    <t>黄霞</t>
  </si>
  <si>
    <t>李燕霞</t>
  </si>
  <si>
    <t>大邑安仁镇千禧街药店</t>
  </si>
  <si>
    <t>李沙1</t>
  </si>
  <si>
    <t>张群</t>
  </si>
  <si>
    <t>卓敏</t>
  </si>
  <si>
    <t>母小琴</t>
  </si>
  <si>
    <t>崇州永康东路店</t>
  </si>
  <si>
    <t>胡建梅</t>
  </si>
  <si>
    <t>王莉</t>
  </si>
  <si>
    <t>崇州蜀州中路店</t>
  </si>
  <si>
    <t>彭勤</t>
  </si>
  <si>
    <t>邓莎</t>
  </si>
  <si>
    <t>崇州尚贤坊店</t>
  </si>
  <si>
    <t>涂思佩</t>
  </si>
  <si>
    <t>蒋润2</t>
  </si>
  <si>
    <t>崇州三江店</t>
  </si>
  <si>
    <t>骆素花</t>
  </si>
  <si>
    <t>高斯</t>
  </si>
  <si>
    <t>崇州金带街店</t>
  </si>
  <si>
    <t>陈凤珍</t>
  </si>
  <si>
    <t>王依纯</t>
  </si>
  <si>
    <t>崇州怀远店</t>
  </si>
  <si>
    <t>韩艳梅</t>
  </si>
  <si>
    <t>曹琼</t>
  </si>
  <si>
    <t>新津兴义店</t>
  </si>
  <si>
    <t>张丹</t>
  </si>
  <si>
    <t>庄静</t>
  </si>
  <si>
    <t>新津五津西路店</t>
  </si>
  <si>
    <t>王燕丽</t>
  </si>
  <si>
    <t>刘芬</t>
  </si>
  <si>
    <t>廖文莉</t>
  </si>
  <si>
    <t>新津邓双店</t>
  </si>
  <si>
    <t>张琴1</t>
  </si>
  <si>
    <t>江润萍</t>
  </si>
  <si>
    <t>武阳西路店</t>
  </si>
  <si>
    <t>祁荣</t>
  </si>
  <si>
    <t>李迎新</t>
  </si>
  <si>
    <t>五津西路2店</t>
  </si>
  <si>
    <t>朱春梅</t>
  </si>
  <si>
    <t>郑红艳</t>
  </si>
  <si>
    <t>阶段</t>
  </si>
  <si>
    <t>人员名称</t>
  </si>
  <si>
    <t>分配金额</t>
  </si>
  <si>
    <t>奖励类型</t>
  </si>
  <si>
    <t>一阶段</t>
  </si>
  <si>
    <t>彭州店</t>
  </si>
  <si>
    <t>超毛奖励</t>
  </si>
  <si>
    <t>二阶段</t>
  </si>
  <si>
    <t>完成任务奖励</t>
  </si>
  <si>
    <t>蜀汉路</t>
  </si>
  <si>
    <t>清江东路</t>
  </si>
  <si>
    <t>李静</t>
  </si>
  <si>
    <t>新津片</t>
  </si>
  <si>
    <t>五津西路二店</t>
  </si>
  <si>
    <t>谭庆娟</t>
  </si>
  <si>
    <t>庆云南街</t>
  </si>
  <si>
    <t>成汉南路</t>
  </si>
  <si>
    <t>三强西路</t>
  </si>
  <si>
    <t>东西片区</t>
  </si>
  <si>
    <t>锦城店</t>
  </si>
  <si>
    <t>营业员</t>
  </si>
  <si>
    <t>营业员id</t>
  </si>
  <si>
    <t>销售数量</t>
  </si>
  <si>
    <t>门店面膜完成率</t>
  </si>
  <si>
    <t>超额奖励</t>
  </si>
  <si>
    <t>四川太极怀远店</t>
  </si>
  <si>
    <t>四川太极三江店</t>
  </si>
  <si>
    <t>四川太极旗舰店</t>
  </si>
  <si>
    <t>廖桂英</t>
  </si>
  <si>
    <t>四川太极红星店</t>
  </si>
  <si>
    <t>四川太极西部店</t>
  </si>
  <si>
    <t>四川太极温江店</t>
  </si>
  <si>
    <t>四川太极邛崃中心药店</t>
  </si>
  <si>
    <t>四川太极光华药店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</si>
  <si>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</si>
  <si>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</si>
  <si>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</si>
  <si>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</si>
  <si>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</si>
  <si>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 xml:space="preserve">朱晓桃 </t>
  </si>
  <si>
    <t>四川太极兴义镇万兴路药店</t>
  </si>
  <si>
    <t>四川太极通盈街药店</t>
  </si>
  <si>
    <t>符洪</t>
  </si>
  <si>
    <t>四川太极新园大道药店</t>
  </si>
  <si>
    <t>四川太极土龙路药店</t>
  </si>
  <si>
    <t>何英</t>
  </si>
  <si>
    <t>四川太极五津西路药店</t>
  </si>
  <si>
    <t>四川太极新乐中街药店</t>
  </si>
  <si>
    <t>四川太极金丝街药店</t>
  </si>
  <si>
    <t>四川太极成都高新区成汉南路药店</t>
  </si>
  <si>
    <t xml:space="preserve">黄兴中 </t>
  </si>
  <si>
    <t xml:space="preserve">蒋雪琴 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</si>
  <si>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</si>
  <si>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</si>
  <si>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</si>
  <si>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</si>
  <si>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</si>
  <si>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 xml:space="preserve">向海英 </t>
  </si>
  <si>
    <t>四川太极大邑县晋原镇子龙路店</t>
  </si>
  <si>
    <t>四川太极锦江区榕声路店</t>
  </si>
  <si>
    <t>四川太极大邑县晋源镇东壕沟段药店</t>
  </si>
  <si>
    <t>四川太极高新区锦城大道药店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</si>
  <si>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</si>
  <si>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</si>
  <si>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</si>
  <si>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</si>
  <si>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四川太极邛崃市文君街道凤凰大道药店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</si>
  <si>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</si>
  <si>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</si>
  <si>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</si>
  <si>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</si>
  <si>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 xml:space="preserve">马雪 </t>
  </si>
  <si>
    <t>四川太极新都区马超东路店</t>
  </si>
  <si>
    <t>四川太极都江堰市蒲阳镇堰问道西路药店</t>
  </si>
  <si>
    <t>四川太极成华区华泰路药店</t>
  </si>
  <si>
    <t>唐瑶（华泰店）</t>
  </si>
  <si>
    <t>四川太极大邑县晋原镇通达东路五段药店</t>
  </si>
  <si>
    <t>四川太极锦江区柳翠路药店</t>
  </si>
  <si>
    <t>四川太极金牛区交大路第三药店</t>
  </si>
  <si>
    <t>四川太极金牛区黄苑东街药店</t>
  </si>
  <si>
    <t>四川太极新都区新繁镇繁江北路药店</t>
  </si>
  <si>
    <t>四川太极高新区大源北街药店</t>
  </si>
  <si>
    <t>四川太极都江堰市蒲阳路药店</t>
  </si>
  <si>
    <t>四川太极锦江区庆云南街药店</t>
  </si>
  <si>
    <t>王晓雁（庆云南街）</t>
  </si>
  <si>
    <t>四川太极武侯区科华街药店</t>
  </si>
  <si>
    <t>四川太极大邑县晋原镇内蒙古大道桃源药店</t>
  </si>
  <si>
    <t xml:space="preserve">田兰 </t>
  </si>
  <si>
    <t>四川太极郫县郫筒镇一环路东南段药店</t>
  </si>
  <si>
    <t>四川太极大邑县晋原镇东街药店</t>
  </si>
  <si>
    <t>四川太极大药房连锁有限公司武侯区聚萃街药店</t>
  </si>
  <si>
    <t>四川太极温江区公平街道江安路药店</t>
  </si>
  <si>
    <t>四川太极邛崃市临邛镇翠荫街药店</t>
  </si>
  <si>
    <t>四川太极武侯区佳灵路药店</t>
  </si>
  <si>
    <t>四川太极新津县五津镇武阳西路药店</t>
  </si>
  <si>
    <t>四川太极青羊区贝森北路药店</t>
  </si>
  <si>
    <t>四川太极成华区西林一街药店</t>
  </si>
  <si>
    <t>四川太极崇州市崇阳镇蜀州中路药店</t>
  </si>
  <si>
    <t>四川太极高新区紫薇东路药店</t>
  </si>
  <si>
    <t xml:space="preserve">李秀丽 </t>
  </si>
  <si>
    <t>四川太极锦江区梨花街药店</t>
  </si>
  <si>
    <t>罗豪（梨花）</t>
  </si>
  <si>
    <t>申彩文（梨花街）</t>
  </si>
  <si>
    <t>唐文琼（梨花街）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</si>
  <si>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</si>
  <si>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</si>
  <si>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</si>
  <si>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</si>
  <si>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四川太极新津县五津镇五津西路二药房</t>
  </si>
  <si>
    <t xml:space="preserve">郑红艳 </t>
  </si>
  <si>
    <t>四川太极金牛区花照壁药店</t>
  </si>
  <si>
    <t xml:space="preserve">代志斌 </t>
  </si>
  <si>
    <t>四川太极邛崃市文君街道杏林路药店</t>
  </si>
  <si>
    <t xml:space="preserve">戚彩 </t>
  </si>
  <si>
    <t>四川太极武侯区双楠路药店</t>
  </si>
  <si>
    <t>张琴</t>
  </si>
  <si>
    <t>四川太极成都高新区尚锦路药店</t>
  </si>
  <si>
    <t>迪里拜尔·阿合买提</t>
  </si>
  <si>
    <t>四川太极武侯区倪家桥路药店</t>
  </si>
  <si>
    <t>四川太极高新区剑南大道药店</t>
  </si>
  <si>
    <t>四川太极青羊区青龙街药店</t>
  </si>
  <si>
    <t>四川太极成华区培华东路药店</t>
  </si>
  <si>
    <t xml:space="preserve">杨凤麟 </t>
  </si>
  <si>
    <t>四川太极大药房连锁有限公司成都高新区吉瑞三路二药房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</si>
  <si>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</si>
  <si>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</si>
  <si>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</si>
  <si>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</si>
  <si>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张娟娟（科华北街）</t>
  </si>
  <si>
    <t>四川太极锦江区静沙南路药店</t>
  </si>
  <si>
    <t>四川太极武侯区长寿路药店</t>
  </si>
  <si>
    <t>四川太极大邑晋原街道金巷西街药店</t>
  </si>
  <si>
    <t>四川太极大邑县观音阁街西段店</t>
  </si>
  <si>
    <t>四川太极高新区泰和二街药店</t>
  </si>
  <si>
    <t xml:space="preserve">贾兰 </t>
  </si>
  <si>
    <t>四川太极金牛区沙湾东一路药店</t>
  </si>
  <si>
    <t>四川太极成华区水碾河路药店</t>
  </si>
  <si>
    <t>四川太极青羊区金祥路药店</t>
  </si>
  <si>
    <t>四川太极青羊区蜀源路药店</t>
  </si>
  <si>
    <t xml:space="preserve">李紫雯 </t>
  </si>
  <si>
    <t>四川太极彭州市致和镇南三环路药店</t>
  </si>
  <si>
    <t>四川太极大邑县晋原街道蜀望路药店</t>
  </si>
  <si>
    <t>四川太极大药房连锁有限公司锦江区大田坎街药店</t>
  </si>
  <si>
    <t>求和项:4天销售任务</t>
  </si>
  <si>
    <t>求和项:4天实际销售</t>
  </si>
  <si>
    <t>完成率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</si>
</sst>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0" borderId="0"/>
    <xf numFmtId="0" fontId="36" fillId="0" borderId="0"/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3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3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10" fontId="13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9" fontId="14" fillId="0" borderId="1" xfId="49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10" fontId="12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5" fillId="0" borderId="1" xfId="49" applyNumberFormat="1" applyFont="1" applyFill="1" applyBorder="1" applyAlignment="1">
      <alignment horizontal="center" vertical="center"/>
    </xf>
    <xf numFmtId="9" fontId="15" fillId="0" borderId="1" xfId="49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>
      <alignment horizontal="left" vertical="center" wrapText="1"/>
    </xf>
    <xf numFmtId="177" fontId="15" fillId="0" borderId="1" xfId="50" applyNumberFormat="1" applyFont="1" applyFill="1" applyBorder="1" applyAlignment="1">
      <alignment horizontal="center" vertical="center"/>
    </xf>
    <xf numFmtId="9" fontId="15" fillId="0" borderId="1" xfId="50" applyNumberFormat="1" applyFont="1" applyFill="1" applyBorder="1" applyAlignment="1">
      <alignment horizontal="left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9" fontId="13" fillId="0" borderId="1" xfId="49" applyNumberFormat="1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178" fontId="13" fillId="2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6" fontId="12" fillId="3" borderId="1" xfId="0" applyNumberFormat="1" applyFont="1" applyFill="1" applyBorder="1" applyAlignment="1">
      <alignment horizontal="center" vertical="center" wrapText="1"/>
    </xf>
    <xf numFmtId="10" fontId="12" fillId="3" borderId="1" xfId="0" applyNumberFormat="1" applyFont="1" applyFill="1" applyBorder="1" applyAlignment="1">
      <alignment horizontal="center" vertical="center" wrapText="1"/>
    </xf>
    <xf numFmtId="176" fontId="13" fillId="3" borderId="1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78" fontId="13" fillId="3" borderId="1" xfId="0" applyNumberFormat="1" applyFont="1" applyFill="1" applyBorder="1" applyAlignment="1">
      <alignment horizontal="center" vertical="center"/>
    </xf>
    <xf numFmtId="9" fontId="13" fillId="3" borderId="1" xfId="3" applyFont="1" applyFill="1" applyBorder="1" applyAlignment="1">
      <alignment horizontal="center" vertical="center"/>
    </xf>
    <xf numFmtId="9" fontId="11" fillId="4" borderId="1" xfId="3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3" borderId="1" xfId="3" applyNumberFormat="1" applyFont="1" applyFill="1" applyBorder="1" applyAlignment="1">
      <alignment horizontal="center" vertical="center"/>
    </xf>
    <xf numFmtId="9" fontId="13" fillId="0" borderId="1" xfId="3" applyFont="1" applyBorder="1" applyAlignment="1">
      <alignment horizontal="center" vertical="center"/>
    </xf>
    <xf numFmtId="0" fontId="11" fillId="4" borderId="1" xfId="3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\&#27963;&#21160;\&#21452;12\7-10&#26597;&#35810;&#26102;&#38388;&#27573;&#20998;&#38376;&#24215;&#38144;&#21806;&#27719;&#246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\&#27963;&#21160;\&#21452;12\11-13&#26597;&#35810;&#26102;&#38388;&#27573;&#20998;&#38376;&#24215;&#38144;&#21806;&#27719;&#246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\&#27963;&#21160;\&#21452;12\1111&#26597;&#35810;&#38646;&#21806;&#26126;&#32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1551</v>
          </cell>
          <cell r="K3">
            <v>231.18</v>
          </cell>
          <cell r="L3">
            <v>358554.76</v>
          </cell>
          <cell r="M3">
            <v>52716.78</v>
          </cell>
        </row>
        <row r="4">
          <cell r="D4">
            <v>114685</v>
          </cell>
          <cell r="E4" t="str">
            <v>四川太极青羊区青龙街药店</v>
          </cell>
          <cell r="F4" t="str">
            <v/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612</v>
          </cell>
          <cell r="K4">
            <v>174.36</v>
          </cell>
          <cell r="L4">
            <v>106707.34</v>
          </cell>
          <cell r="M4">
            <v>20608.93</v>
          </cell>
        </row>
        <row r="5">
          <cell r="D5">
            <v>582</v>
          </cell>
          <cell r="E5" t="str">
            <v>四川太极青羊区十二桥药店</v>
          </cell>
          <cell r="F5" t="str">
            <v>否</v>
          </cell>
          <cell r="G5">
            <v>181</v>
          </cell>
          <cell r="H5" t="str">
            <v>西门一片</v>
          </cell>
          <cell r="I5" t="str">
            <v>刘琴英</v>
          </cell>
          <cell r="J5">
            <v>621</v>
          </cell>
          <cell r="K5">
            <v>170.8</v>
          </cell>
          <cell r="L5">
            <v>106067.85</v>
          </cell>
          <cell r="M5">
            <v>19445.02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583</v>
          </cell>
          <cell r="K6">
            <v>148.05</v>
          </cell>
          <cell r="L6">
            <v>86314.05</v>
          </cell>
          <cell r="M6">
            <v>25722.71</v>
          </cell>
        </row>
        <row r="7">
          <cell r="D7">
            <v>399</v>
          </cell>
          <cell r="E7" t="str">
            <v>四川太极成都高新区成汉南路药店</v>
          </cell>
          <cell r="F7" t="str">
            <v>否</v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784</v>
          </cell>
          <cell r="K7">
            <v>105.66</v>
          </cell>
          <cell r="L7">
            <v>82834.18</v>
          </cell>
          <cell r="M7">
            <v>24840.87</v>
          </cell>
        </row>
        <row r="8">
          <cell r="D8">
            <v>517</v>
          </cell>
          <cell r="E8" t="str">
            <v>四川太极青羊区北东街店</v>
          </cell>
          <cell r="F8" t="str">
            <v>否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716</v>
          </cell>
          <cell r="K8">
            <v>95.69</v>
          </cell>
          <cell r="L8">
            <v>68517.14</v>
          </cell>
          <cell r="M8">
            <v>20292.06</v>
          </cell>
        </row>
        <row r="9">
          <cell r="D9">
            <v>337</v>
          </cell>
          <cell r="E9" t="str">
            <v>四川太极浆洗街药店</v>
          </cell>
          <cell r="F9" t="str">
            <v>是</v>
          </cell>
          <cell r="G9">
            <v>142</v>
          </cell>
          <cell r="H9" t="str">
            <v>旗舰片区</v>
          </cell>
          <cell r="I9" t="str">
            <v>谭勤娟</v>
          </cell>
          <cell r="J9">
            <v>700</v>
          </cell>
          <cell r="K9">
            <v>97.62</v>
          </cell>
          <cell r="L9">
            <v>68333.7</v>
          </cell>
          <cell r="M9">
            <v>19080.84</v>
          </cell>
        </row>
        <row r="10">
          <cell r="D10">
            <v>117491</v>
          </cell>
          <cell r="E10" t="str">
            <v>四川太极金牛区花照壁中横街药店</v>
          </cell>
          <cell r="F10" t="str">
            <v/>
          </cell>
          <cell r="G10">
            <v>181</v>
          </cell>
          <cell r="H10" t="str">
            <v>西门一片</v>
          </cell>
          <cell r="I10" t="str">
            <v>刘琴英</v>
          </cell>
          <cell r="J10">
            <v>599</v>
          </cell>
          <cell r="K10">
            <v>111.45</v>
          </cell>
          <cell r="L10">
            <v>66756.78</v>
          </cell>
          <cell r="M10">
            <v>16528.36</v>
          </cell>
        </row>
        <row r="11">
          <cell r="D11">
            <v>571</v>
          </cell>
          <cell r="E11" t="str">
            <v>四川太极高新区锦城大道药店</v>
          </cell>
          <cell r="F11" t="str">
            <v>是</v>
          </cell>
          <cell r="G11">
            <v>232</v>
          </cell>
          <cell r="H11" t="str">
            <v>东南片区</v>
          </cell>
          <cell r="I11" t="str">
            <v>曾蕾蕾</v>
          </cell>
          <cell r="J11">
            <v>720</v>
          </cell>
          <cell r="K11">
            <v>84.67</v>
          </cell>
          <cell r="L11">
            <v>60962.67</v>
          </cell>
          <cell r="M11">
            <v>13990.88</v>
          </cell>
        </row>
        <row r="12">
          <cell r="D12">
            <v>385</v>
          </cell>
          <cell r="E12" t="str">
            <v>四川太极五津西路药店</v>
          </cell>
          <cell r="F12" t="str">
            <v>是</v>
          </cell>
          <cell r="G12">
            <v>281</v>
          </cell>
          <cell r="H12" t="str">
            <v>新津片</v>
          </cell>
          <cell r="I12" t="str">
            <v>王燕丽</v>
          </cell>
          <cell r="J12">
            <v>450</v>
          </cell>
          <cell r="K12">
            <v>109.32</v>
          </cell>
          <cell r="L12">
            <v>49195.33</v>
          </cell>
          <cell r="M12">
            <v>9781.35</v>
          </cell>
        </row>
        <row r="13">
          <cell r="D13">
            <v>341</v>
          </cell>
          <cell r="E13" t="str">
            <v>四川太极邛崃中心药店</v>
          </cell>
          <cell r="F13" t="str">
            <v>是</v>
          </cell>
          <cell r="G13">
            <v>282</v>
          </cell>
          <cell r="H13" t="str">
            <v>城郊一片</v>
          </cell>
          <cell r="I13" t="str">
            <v>任会茹</v>
          </cell>
          <cell r="J13">
            <v>436</v>
          </cell>
          <cell r="K13">
            <v>112.7</v>
          </cell>
          <cell r="L13">
            <v>49135.86</v>
          </cell>
          <cell r="M13">
            <v>15955.72</v>
          </cell>
        </row>
        <row r="14">
          <cell r="D14">
            <v>707</v>
          </cell>
          <cell r="E14" t="str">
            <v>四川太极成华区万科路药店</v>
          </cell>
          <cell r="F14" t="str">
            <v>否</v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663</v>
          </cell>
          <cell r="K14">
            <v>72.78</v>
          </cell>
          <cell r="L14">
            <v>48254.59</v>
          </cell>
          <cell r="M14">
            <v>13970.28</v>
          </cell>
        </row>
        <row r="15">
          <cell r="D15">
            <v>120844</v>
          </cell>
          <cell r="E15" t="str">
            <v>四川太极彭州市致和镇南三环路药店</v>
          </cell>
          <cell r="F15" t="str">
            <v/>
          </cell>
          <cell r="G15">
            <v>342</v>
          </cell>
          <cell r="H15" t="str">
            <v>西门二片</v>
          </cell>
          <cell r="I15" t="str">
            <v>林禹帅</v>
          </cell>
          <cell r="J15">
            <v>431</v>
          </cell>
          <cell r="K15">
            <v>108.93</v>
          </cell>
          <cell r="L15">
            <v>46950.28</v>
          </cell>
          <cell r="M15">
            <v>11936.14</v>
          </cell>
        </row>
        <row r="16">
          <cell r="D16">
            <v>379</v>
          </cell>
          <cell r="E16" t="str">
            <v>四川太极土龙路药店</v>
          </cell>
          <cell r="F16" t="str">
            <v>否</v>
          </cell>
          <cell r="G16">
            <v>181</v>
          </cell>
          <cell r="H16" t="str">
            <v>西门一片</v>
          </cell>
          <cell r="I16" t="str">
            <v>刘琴英</v>
          </cell>
          <cell r="J16">
            <v>502</v>
          </cell>
          <cell r="K16">
            <v>90.39</v>
          </cell>
          <cell r="L16">
            <v>45375.15</v>
          </cell>
          <cell r="M16">
            <v>11481.73</v>
          </cell>
        </row>
        <row r="17">
          <cell r="D17">
            <v>742</v>
          </cell>
          <cell r="E17" t="str">
            <v>四川太极锦江区庆云南街药店</v>
          </cell>
          <cell r="F17" t="str">
            <v/>
          </cell>
          <cell r="G17">
            <v>142</v>
          </cell>
          <cell r="H17" t="str">
            <v>旗舰片区</v>
          </cell>
          <cell r="I17" t="str">
            <v>谭勤娟</v>
          </cell>
          <cell r="J17">
            <v>345</v>
          </cell>
          <cell r="K17">
            <v>129.93</v>
          </cell>
          <cell r="L17">
            <v>44826.51</v>
          </cell>
          <cell r="M17">
            <v>9742.83</v>
          </cell>
        </row>
        <row r="18">
          <cell r="D18">
            <v>106066</v>
          </cell>
          <cell r="E18" t="str">
            <v>四川太极锦江区梨花街药店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805</v>
          </cell>
          <cell r="K18">
            <v>54.88</v>
          </cell>
          <cell r="L18">
            <v>44182.33</v>
          </cell>
          <cell r="M18">
            <v>16031.51</v>
          </cell>
        </row>
        <row r="19">
          <cell r="D19">
            <v>357</v>
          </cell>
          <cell r="E19" t="str">
            <v>四川太极清江东路药店</v>
          </cell>
          <cell r="F19" t="str">
            <v>否</v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398</v>
          </cell>
          <cell r="K19">
            <v>109.78</v>
          </cell>
          <cell r="L19">
            <v>43692.31</v>
          </cell>
          <cell r="M19">
            <v>14854.14</v>
          </cell>
        </row>
        <row r="20">
          <cell r="D20">
            <v>365</v>
          </cell>
          <cell r="E20" t="str">
            <v>四川太极光华村街药店</v>
          </cell>
          <cell r="F20" t="str">
            <v>是</v>
          </cell>
          <cell r="G20">
            <v>181</v>
          </cell>
          <cell r="H20" t="str">
            <v>西门一片</v>
          </cell>
          <cell r="I20" t="str">
            <v>刘琴英</v>
          </cell>
          <cell r="J20">
            <v>496</v>
          </cell>
          <cell r="K20">
            <v>87.05</v>
          </cell>
          <cell r="L20">
            <v>43178.63</v>
          </cell>
          <cell r="M20">
            <v>12674.11</v>
          </cell>
        </row>
        <row r="21">
          <cell r="D21">
            <v>105267</v>
          </cell>
          <cell r="E21" t="str">
            <v>四川太极金牛区蜀汉路药店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537</v>
          </cell>
          <cell r="K21">
            <v>77.63</v>
          </cell>
          <cell r="L21">
            <v>41684.75</v>
          </cell>
          <cell r="M21">
            <v>13243.67</v>
          </cell>
        </row>
        <row r="22">
          <cell r="D22">
            <v>726</v>
          </cell>
          <cell r="E22" t="str">
            <v>四川太极金牛区交大路第三药店</v>
          </cell>
          <cell r="F22" t="str">
            <v>否</v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516</v>
          </cell>
          <cell r="K22">
            <v>80.38</v>
          </cell>
          <cell r="L22">
            <v>41478.55</v>
          </cell>
          <cell r="M22">
            <v>12175.41</v>
          </cell>
        </row>
        <row r="23">
          <cell r="D23">
            <v>108656</v>
          </cell>
          <cell r="E23" t="str">
            <v>四川太极新津县五津镇五津西路二药房</v>
          </cell>
          <cell r="F23" t="str">
            <v/>
          </cell>
          <cell r="G23">
            <v>281</v>
          </cell>
          <cell r="H23" t="str">
            <v>新津片</v>
          </cell>
          <cell r="I23" t="str">
            <v>王燕丽</v>
          </cell>
          <cell r="J23">
            <v>328</v>
          </cell>
          <cell r="K23">
            <v>125.5</v>
          </cell>
          <cell r="L23">
            <v>41164.89</v>
          </cell>
          <cell r="M23">
            <v>6715.6</v>
          </cell>
        </row>
        <row r="24">
          <cell r="D24">
            <v>106569</v>
          </cell>
          <cell r="E24" t="str">
            <v>四川太极武侯区大悦路药店</v>
          </cell>
          <cell r="F24" t="str">
            <v/>
          </cell>
          <cell r="G24">
            <v>342</v>
          </cell>
          <cell r="H24" t="str">
            <v>西门二片</v>
          </cell>
          <cell r="I24" t="str">
            <v>林禹帅</v>
          </cell>
          <cell r="J24">
            <v>328</v>
          </cell>
          <cell r="K24">
            <v>123.82</v>
          </cell>
          <cell r="L24">
            <v>40614.06</v>
          </cell>
          <cell r="M24">
            <v>11468.75</v>
          </cell>
        </row>
        <row r="25">
          <cell r="D25">
            <v>54</v>
          </cell>
          <cell r="E25" t="str">
            <v>四川太极怀远店</v>
          </cell>
          <cell r="F25" t="str">
            <v>是</v>
          </cell>
          <cell r="G25">
            <v>341</v>
          </cell>
          <cell r="H25" t="str">
            <v>崇州片</v>
          </cell>
          <cell r="I25" t="str">
            <v>胡建梅</v>
          </cell>
          <cell r="J25">
            <v>493</v>
          </cell>
          <cell r="K25">
            <v>81.83</v>
          </cell>
          <cell r="L25">
            <v>40341.93</v>
          </cell>
          <cell r="M25">
            <v>10550.23</v>
          </cell>
        </row>
        <row r="26">
          <cell r="D26">
            <v>373</v>
          </cell>
          <cell r="E26" t="str">
            <v>四川太极通盈街药店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曾蕾蕾</v>
          </cell>
          <cell r="J26">
            <v>443</v>
          </cell>
          <cell r="K26">
            <v>90.43</v>
          </cell>
          <cell r="L26">
            <v>40061.93</v>
          </cell>
          <cell r="M26">
            <v>11334.64</v>
          </cell>
        </row>
        <row r="27">
          <cell r="D27">
            <v>118074</v>
          </cell>
          <cell r="E27" t="str">
            <v>四川太极高新区泰和二街药店</v>
          </cell>
          <cell r="F27" t="str">
            <v/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622</v>
          </cell>
          <cell r="K27">
            <v>63.63</v>
          </cell>
          <cell r="L27">
            <v>39579.37</v>
          </cell>
          <cell r="M27">
            <v>12650.55</v>
          </cell>
        </row>
        <row r="28">
          <cell r="D28">
            <v>117184</v>
          </cell>
          <cell r="E28" t="str">
            <v>四川太极锦江区静沙南路药店</v>
          </cell>
          <cell r="F28" t="str">
            <v/>
          </cell>
          <cell r="G28">
            <v>232</v>
          </cell>
          <cell r="H28" t="str">
            <v>东南片区</v>
          </cell>
          <cell r="I28" t="str">
            <v>曾蕾蕾</v>
          </cell>
          <cell r="J28">
            <v>418</v>
          </cell>
          <cell r="K28">
            <v>93.33</v>
          </cell>
          <cell r="L28">
            <v>39012.58</v>
          </cell>
          <cell r="M28">
            <v>12408.24</v>
          </cell>
        </row>
        <row r="29">
          <cell r="D29">
            <v>746</v>
          </cell>
          <cell r="E29" t="str">
            <v>四川太极大邑县晋原镇内蒙古大道桃源药店</v>
          </cell>
          <cell r="F29" t="str">
            <v>否</v>
          </cell>
          <cell r="G29">
            <v>282</v>
          </cell>
          <cell r="H29" t="str">
            <v>城郊一片</v>
          </cell>
          <cell r="I29" t="str">
            <v>任会茹</v>
          </cell>
          <cell r="J29">
            <v>662</v>
          </cell>
          <cell r="K29">
            <v>58.2</v>
          </cell>
          <cell r="L29">
            <v>38531.59</v>
          </cell>
          <cell r="M29">
            <v>10556.83</v>
          </cell>
        </row>
        <row r="30">
          <cell r="D30">
            <v>546</v>
          </cell>
          <cell r="E30" t="str">
            <v>四川太极锦江区榕声路店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640</v>
          </cell>
          <cell r="K30">
            <v>59.95</v>
          </cell>
          <cell r="L30">
            <v>38369.47</v>
          </cell>
          <cell r="M30">
            <v>11929.31</v>
          </cell>
        </row>
        <row r="31">
          <cell r="D31">
            <v>585</v>
          </cell>
          <cell r="E31" t="str">
            <v>四川太极成华区羊子山西路药店（兴元华盛）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488</v>
          </cell>
          <cell r="K31">
            <v>76.86</v>
          </cell>
          <cell r="L31">
            <v>37505.74</v>
          </cell>
          <cell r="M31">
            <v>12569.41</v>
          </cell>
        </row>
        <row r="32">
          <cell r="D32">
            <v>730</v>
          </cell>
          <cell r="E32" t="str">
            <v>四川太极新都区新繁镇繁江北路药店</v>
          </cell>
          <cell r="F32" t="str">
            <v>否</v>
          </cell>
          <cell r="G32">
            <v>342</v>
          </cell>
          <cell r="H32" t="str">
            <v>西门二片</v>
          </cell>
          <cell r="I32" t="str">
            <v>林禹帅</v>
          </cell>
          <cell r="J32">
            <v>495</v>
          </cell>
          <cell r="K32">
            <v>73.98</v>
          </cell>
          <cell r="L32">
            <v>36621.22</v>
          </cell>
          <cell r="M32">
            <v>11586.01</v>
          </cell>
        </row>
        <row r="33">
          <cell r="D33">
            <v>744</v>
          </cell>
          <cell r="E33" t="str">
            <v>四川太极武侯区科华街药店</v>
          </cell>
          <cell r="F33" t="str">
            <v/>
          </cell>
          <cell r="G33">
            <v>142</v>
          </cell>
          <cell r="H33" t="str">
            <v>旗舰片区</v>
          </cell>
          <cell r="I33" t="str">
            <v>谭勤娟</v>
          </cell>
          <cell r="J33">
            <v>428</v>
          </cell>
          <cell r="K33">
            <v>84.5</v>
          </cell>
          <cell r="L33">
            <v>36163.98</v>
          </cell>
          <cell r="M33">
            <v>12056.11</v>
          </cell>
        </row>
        <row r="34">
          <cell r="D34">
            <v>103198</v>
          </cell>
          <cell r="E34" t="str">
            <v>四川太极青羊区贝森北路药店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640</v>
          </cell>
          <cell r="K34">
            <v>55.74</v>
          </cell>
          <cell r="L34">
            <v>35671.16</v>
          </cell>
          <cell r="M34">
            <v>10840.51</v>
          </cell>
        </row>
        <row r="35">
          <cell r="D35">
            <v>111400</v>
          </cell>
          <cell r="E35" t="str">
            <v>四川太极邛崃市文君街道杏林路药店</v>
          </cell>
          <cell r="F35" t="str">
            <v/>
          </cell>
          <cell r="G35">
            <v>282</v>
          </cell>
          <cell r="H35" t="str">
            <v>城郊一片</v>
          </cell>
          <cell r="I35" t="str">
            <v>任会茹</v>
          </cell>
          <cell r="J35">
            <v>356</v>
          </cell>
          <cell r="K35">
            <v>97.82</v>
          </cell>
          <cell r="L35">
            <v>34824.85</v>
          </cell>
          <cell r="M35">
            <v>7900.24</v>
          </cell>
        </row>
        <row r="36">
          <cell r="D36">
            <v>712</v>
          </cell>
          <cell r="E36" t="str">
            <v>四川太极成华区华泰路药店</v>
          </cell>
          <cell r="F36" t="str">
            <v>否</v>
          </cell>
          <cell r="G36">
            <v>232</v>
          </cell>
          <cell r="H36" t="str">
            <v>东南片区</v>
          </cell>
          <cell r="I36" t="str">
            <v>曾蕾蕾</v>
          </cell>
          <cell r="J36">
            <v>588</v>
          </cell>
          <cell r="K36">
            <v>57.66</v>
          </cell>
          <cell r="L36">
            <v>33901.8</v>
          </cell>
          <cell r="M36">
            <v>12141.55</v>
          </cell>
        </row>
        <row r="37">
          <cell r="D37">
            <v>387</v>
          </cell>
          <cell r="E37" t="str">
            <v>四川太极新乐中街药店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463</v>
          </cell>
          <cell r="K37">
            <v>73.02</v>
          </cell>
          <cell r="L37">
            <v>33808.34</v>
          </cell>
          <cell r="M37">
            <v>10672.78</v>
          </cell>
        </row>
        <row r="38">
          <cell r="D38">
            <v>107658</v>
          </cell>
          <cell r="E38" t="str">
            <v>四川太极新都区新都街道万和北路药店</v>
          </cell>
          <cell r="F38" t="str">
            <v/>
          </cell>
          <cell r="G38">
            <v>342</v>
          </cell>
          <cell r="H38" t="str">
            <v>西门二片</v>
          </cell>
          <cell r="I38" t="str">
            <v>林禹帅</v>
          </cell>
          <cell r="J38">
            <v>577</v>
          </cell>
          <cell r="K38">
            <v>58.29</v>
          </cell>
          <cell r="L38">
            <v>33634.81</v>
          </cell>
          <cell r="M38">
            <v>11278.17</v>
          </cell>
        </row>
        <row r="39">
          <cell r="D39">
            <v>737</v>
          </cell>
          <cell r="E39" t="str">
            <v>四川太极高新区大源北街药店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432</v>
          </cell>
          <cell r="K39">
            <v>77.79</v>
          </cell>
          <cell r="L39">
            <v>33604.93</v>
          </cell>
          <cell r="M39">
            <v>9649.27</v>
          </cell>
        </row>
        <row r="40">
          <cell r="D40">
            <v>377</v>
          </cell>
          <cell r="E40" t="str">
            <v>四川太极新园大道药店</v>
          </cell>
          <cell r="F40" t="str">
            <v>否</v>
          </cell>
          <cell r="G40">
            <v>232</v>
          </cell>
          <cell r="H40" t="str">
            <v>东南片区</v>
          </cell>
          <cell r="I40" t="str">
            <v>曾蕾蕾</v>
          </cell>
          <cell r="J40">
            <v>669</v>
          </cell>
          <cell r="K40">
            <v>50.13</v>
          </cell>
          <cell r="L40">
            <v>33539.8</v>
          </cell>
          <cell r="M40">
            <v>9545.34</v>
          </cell>
        </row>
        <row r="41">
          <cell r="D41">
            <v>111219</v>
          </cell>
          <cell r="E41" t="str">
            <v>四川太极金牛区花照壁药店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478</v>
          </cell>
          <cell r="K41">
            <v>69.79</v>
          </cell>
          <cell r="L41">
            <v>33361.55</v>
          </cell>
          <cell r="M41">
            <v>11026.74</v>
          </cell>
        </row>
        <row r="42">
          <cell r="D42">
            <v>106399</v>
          </cell>
          <cell r="E42" t="str">
            <v>四川太极青羊区蜀辉路药店</v>
          </cell>
          <cell r="F42" t="str">
            <v/>
          </cell>
          <cell r="G42">
            <v>342</v>
          </cell>
          <cell r="H42" t="str">
            <v>西门二片</v>
          </cell>
          <cell r="I42" t="str">
            <v>林禹帅</v>
          </cell>
          <cell r="J42">
            <v>430</v>
          </cell>
          <cell r="K42">
            <v>77.43</v>
          </cell>
          <cell r="L42">
            <v>33296.45</v>
          </cell>
          <cell r="M42">
            <v>10556.54</v>
          </cell>
        </row>
        <row r="43">
          <cell r="D43">
            <v>114844</v>
          </cell>
          <cell r="E43" t="str">
            <v>四川太极成华区培华东路药店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283</v>
          </cell>
          <cell r="K43">
            <v>109.51</v>
          </cell>
          <cell r="L43">
            <v>30990.18</v>
          </cell>
          <cell r="M43">
            <v>6053.52</v>
          </cell>
        </row>
        <row r="44">
          <cell r="D44">
            <v>113008</v>
          </cell>
          <cell r="E44" t="str">
            <v>四川太极成都高新区尚锦路药店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300</v>
          </cell>
          <cell r="K44">
            <v>101.79</v>
          </cell>
          <cell r="L44">
            <v>30536.54</v>
          </cell>
          <cell r="M44">
            <v>4937.33</v>
          </cell>
        </row>
        <row r="45">
          <cell r="D45">
            <v>514</v>
          </cell>
          <cell r="E45" t="str">
            <v>四川太极新津邓双镇岷江店</v>
          </cell>
          <cell r="F45" t="str">
            <v>否</v>
          </cell>
          <cell r="G45">
            <v>281</v>
          </cell>
          <cell r="H45" t="str">
            <v>新津片</v>
          </cell>
          <cell r="I45" t="str">
            <v>王燕丽</v>
          </cell>
          <cell r="J45">
            <v>480</v>
          </cell>
          <cell r="K45">
            <v>61.97</v>
          </cell>
          <cell r="L45">
            <v>29745.44</v>
          </cell>
          <cell r="M45">
            <v>10669.65</v>
          </cell>
        </row>
        <row r="46">
          <cell r="D46">
            <v>116919</v>
          </cell>
          <cell r="E46" t="str">
            <v>四川太极武侯区科华北路药店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375</v>
          </cell>
          <cell r="K46">
            <v>78.37</v>
          </cell>
          <cell r="L46">
            <v>29390.43</v>
          </cell>
          <cell r="M46">
            <v>8423.28</v>
          </cell>
        </row>
        <row r="47">
          <cell r="D47">
            <v>598</v>
          </cell>
          <cell r="E47" t="str">
            <v>四川太极锦江区水杉街药店</v>
          </cell>
          <cell r="F47" t="str">
            <v>否</v>
          </cell>
          <cell r="G47">
            <v>232</v>
          </cell>
          <cell r="H47" t="str">
            <v>东南片区</v>
          </cell>
          <cell r="I47" t="str">
            <v>曾蕾蕾</v>
          </cell>
          <cell r="J47">
            <v>459</v>
          </cell>
          <cell r="K47">
            <v>62.89</v>
          </cell>
          <cell r="L47">
            <v>28865.34</v>
          </cell>
          <cell r="M47">
            <v>10480.4</v>
          </cell>
        </row>
        <row r="48">
          <cell r="D48">
            <v>581</v>
          </cell>
          <cell r="E48" t="str">
            <v>四川太极成华区二环路北四段药店（汇融名城）</v>
          </cell>
          <cell r="F48" t="str">
            <v>是</v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433</v>
          </cell>
          <cell r="K48">
            <v>66.32</v>
          </cell>
          <cell r="L48">
            <v>28715.31</v>
          </cell>
          <cell r="M48">
            <v>10527.66</v>
          </cell>
        </row>
        <row r="49">
          <cell r="D49">
            <v>511</v>
          </cell>
          <cell r="E49" t="str">
            <v>四川太极成华杉板桥南一路店</v>
          </cell>
          <cell r="F49" t="str">
            <v>否</v>
          </cell>
          <cell r="G49">
            <v>232</v>
          </cell>
          <cell r="H49" t="str">
            <v>东南片区</v>
          </cell>
          <cell r="I49" t="str">
            <v>曾蕾蕾</v>
          </cell>
          <cell r="J49">
            <v>415</v>
          </cell>
          <cell r="K49">
            <v>68.48</v>
          </cell>
          <cell r="L49">
            <v>28417.87</v>
          </cell>
          <cell r="M49">
            <v>9241.35</v>
          </cell>
        </row>
        <row r="50">
          <cell r="D50">
            <v>738</v>
          </cell>
          <cell r="E50" t="str">
            <v>四川太极都江堰市蒲阳路药店</v>
          </cell>
          <cell r="F50" t="str">
            <v>否</v>
          </cell>
          <cell r="G50">
            <v>282</v>
          </cell>
          <cell r="H50" t="str">
            <v>城郊一片</v>
          </cell>
          <cell r="I50" t="str">
            <v>任会茹</v>
          </cell>
          <cell r="J50">
            <v>510</v>
          </cell>
          <cell r="K50">
            <v>55.47</v>
          </cell>
          <cell r="L50">
            <v>28290.18</v>
          </cell>
          <cell r="M50">
            <v>7907.44</v>
          </cell>
        </row>
        <row r="51">
          <cell r="D51">
            <v>114286</v>
          </cell>
          <cell r="E51" t="str">
            <v>四川太极青羊区光华北五路药店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406</v>
          </cell>
          <cell r="K51">
            <v>69.54</v>
          </cell>
          <cell r="L51">
            <v>28231.77</v>
          </cell>
          <cell r="M51">
            <v>8800.44</v>
          </cell>
        </row>
        <row r="52">
          <cell r="D52">
            <v>515</v>
          </cell>
          <cell r="E52" t="str">
            <v>四川太极成华区崔家店路药店</v>
          </cell>
          <cell r="F52" t="str">
            <v>否</v>
          </cell>
          <cell r="G52">
            <v>232</v>
          </cell>
          <cell r="H52" t="str">
            <v>东南片区</v>
          </cell>
          <cell r="I52" t="str">
            <v>曾蕾蕾</v>
          </cell>
          <cell r="J52">
            <v>385</v>
          </cell>
          <cell r="K52">
            <v>72.42</v>
          </cell>
          <cell r="L52">
            <v>27882.82</v>
          </cell>
          <cell r="M52">
            <v>7444.2</v>
          </cell>
        </row>
        <row r="53">
          <cell r="D53">
            <v>747</v>
          </cell>
          <cell r="E53" t="str">
            <v>四川太极郫县郫筒镇一环路东南段药店</v>
          </cell>
          <cell r="F53" t="str">
            <v/>
          </cell>
          <cell r="G53">
            <v>342</v>
          </cell>
          <cell r="H53" t="str">
            <v>西门二片</v>
          </cell>
          <cell r="I53" t="str">
            <v>林禹帅</v>
          </cell>
          <cell r="J53">
            <v>350</v>
          </cell>
          <cell r="K53">
            <v>79.39</v>
          </cell>
          <cell r="L53">
            <v>27788.22</v>
          </cell>
          <cell r="M53">
            <v>7765.53</v>
          </cell>
        </row>
        <row r="54">
          <cell r="D54">
            <v>104428</v>
          </cell>
          <cell r="E54" t="str">
            <v>四川太极崇州市崇阳镇永康东路药店 </v>
          </cell>
          <cell r="F54" t="str">
            <v/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450</v>
          </cell>
          <cell r="K54">
            <v>61.42</v>
          </cell>
          <cell r="L54">
            <v>27637.61</v>
          </cell>
          <cell r="M54">
            <v>8687.28</v>
          </cell>
        </row>
        <row r="55">
          <cell r="D55">
            <v>101453</v>
          </cell>
          <cell r="E55" t="str">
            <v>四川太极温江区公平街道江安路药店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418</v>
          </cell>
          <cell r="K55">
            <v>66.07</v>
          </cell>
          <cell r="L55">
            <v>27619.21</v>
          </cell>
          <cell r="M55">
            <v>7950.98</v>
          </cell>
        </row>
        <row r="56">
          <cell r="D56">
            <v>115971</v>
          </cell>
          <cell r="E56" t="str">
            <v>四川太极高新区天顺路药店</v>
          </cell>
          <cell r="F56" t="str">
            <v/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352</v>
          </cell>
          <cell r="K56">
            <v>78.42</v>
          </cell>
          <cell r="L56">
            <v>27603.45</v>
          </cell>
          <cell r="M56">
            <v>7797.73</v>
          </cell>
        </row>
        <row r="57">
          <cell r="D57">
            <v>359</v>
          </cell>
          <cell r="E57" t="str">
            <v>四川太极枣子巷药店</v>
          </cell>
          <cell r="F57" t="str">
            <v>否</v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522</v>
          </cell>
          <cell r="K57">
            <v>52.86</v>
          </cell>
          <cell r="L57">
            <v>27590.84</v>
          </cell>
          <cell r="M57">
            <v>6072.63</v>
          </cell>
        </row>
        <row r="58">
          <cell r="D58">
            <v>102934</v>
          </cell>
          <cell r="E58" t="str">
            <v>四川太极金牛区银河北街药店</v>
          </cell>
          <cell r="F58" t="str">
            <v/>
          </cell>
          <cell r="G58">
            <v>181</v>
          </cell>
          <cell r="H58" t="str">
            <v>西门一片</v>
          </cell>
          <cell r="I58" t="str">
            <v>刘琴英</v>
          </cell>
          <cell r="J58">
            <v>477</v>
          </cell>
          <cell r="K58">
            <v>57.79</v>
          </cell>
          <cell r="L58">
            <v>27567.07</v>
          </cell>
          <cell r="M58">
            <v>8583.79</v>
          </cell>
        </row>
        <row r="59">
          <cell r="D59">
            <v>724</v>
          </cell>
          <cell r="E59" t="str">
            <v>四川太极锦江区观音桥街药店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461</v>
          </cell>
          <cell r="K59">
            <v>59.54</v>
          </cell>
          <cell r="L59">
            <v>27447.22</v>
          </cell>
          <cell r="M59">
            <v>10077.13</v>
          </cell>
        </row>
        <row r="60">
          <cell r="D60">
            <v>119263</v>
          </cell>
          <cell r="E60" t="str">
            <v>四川太极青羊区蜀源路药店</v>
          </cell>
          <cell r="F60" t="str">
            <v/>
          </cell>
          <cell r="G60">
            <v>342</v>
          </cell>
          <cell r="H60" t="str">
            <v>西门二片</v>
          </cell>
          <cell r="I60" t="str">
            <v>林禹帅</v>
          </cell>
          <cell r="J60">
            <v>292</v>
          </cell>
          <cell r="K60">
            <v>93.81</v>
          </cell>
          <cell r="L60">
            <v>27391.09</v>
          </cell>
          <cell r="M60">
            <v>7047.33</v>
          </cell>
        </row>
        <row r="61">
          <cell r="D61">
            <v>709</v>
          </cell>
          <cell r="E61" t="str">
            <v>四川太极新都区马超东路店</v>
          </cell>
          <cell r="F61" t="str">
            <v>否</v>
          </cell>
          <cell r="G61">
            <v>342</v>
          </cell>
          <cell r="H61" t="str">
            <v>西门二片</v>
          </cell>
          <cell r="I61" t="str">
            <v>林禹帅</v>
          </cell>
          <cell r="J61">
            <v>388</v>
          </cell>
          <cell r="K61">
            <v>69.92</v>
          </cell>
          <cell r="L61">
            <v>27127.57</v>
          </cell>
          <cell r="M61">
            <v>7947.04</v>
          </cell>
        </row>
        <row r="62">
          <cell r="D62">
            <v>717</v>
          </cell>
          <cell r="E62" t="str">
            <v>四川太极大邑县晋原镇通达东路五段药店</v>
          </cell>
          <cell r="F62" t="str">
            <v>否</v>
          </cell>
          <cell r="G62">
            <v>282</v>
          </cell>
          <cell r="H62" t="str">
            <v>城郊一片</v>
          </cell>
          <cell r="I62" t="str">
            <v>任会茹</v>
          </cell>
          <cell r="J62">
            <v>338</v>
          </cell>
          <cell r="K62">
            <v>79.86</v>
          </cell>
          <cell r="L62">
            <v>26991.03</v>
          </cell>
          <cell r="M62">
            <v>8251.49</v>
          </cell>
        </row>
        <row r="63">
          <cell r="D63">
            <v>578</v>
          </cell>
          <cell r="E63" t="str">
            <v>四川太极成华区华油路药店</v>
          </cell>
          <cell r="F63" t="str">
            <v>否</v>
          </cell>
          <cell r="G63">
            <v>181</v>
          </cell>
          <cell r="H63" t="str">
            <v>西门一片</v>
          </cell>
          <cell r="I63" t="str">
            <v>刘琴英</v>
          </cell>
          <cell r="J63">
            <v>354</v>
          </cell>
          <cell r="K63">
            <v>76.11</v>
          </cell>
          <cell r="L63">
            <v>26942.32</v>
          </cell>
          <cell r="M63">
            <v>7824.38</v>
          </cell>
        </row>
        <row r="64">
          <cell r="D64">
            <v>587</v>
          </cell>
          <cell r="E64" t="str">
            <v>四川太极都江堰景中路店</v>
          </cell>
          <cell r="F64" t="str">
            <v>否</v>
          </cell>
          <cell r="G64">
            <v>282</v>
          </cell>
          <cell r="H64" t="str">
            <v>城郊一片</v>
          </cell>
          <cell r="I64" t="str">
            <v>任会茹</v>
          </cell>
          <cell r="J64">
            <v>318</v>
          </cell>
          <cell r="K64">
            <v>83.58</v>
          </cell>
          <cell r="L64">
            <v>26578.65</v>
          </cell>
          <cell r="M64">
            <v>8910.56</v>
          </cell>
        </row>
        <row r="65">
          <cell r="D65">
            <v>706</v>
          </cell>
          <cell r="E65" t="str">
            <v>四川太极都江堰幸福镇翔凤路药店</v>
          </cell>
          <cell r="F65" t="str">
            <v>否</v>
          </cell>
          <cell r="G65">
            <v>282</v>
          </cell>
          <cell r="H65" t="str">
            <v>城郊一片</v>
          </cell>
          <cell r="I65" t="str">
            <v>任会茹</v>
          </cell>
          <cell r="J65">
            <v>322</v>
          </cell>
          <cell r="K65">
            <v>82.08</v>
          </cell>
          <cell r="L65">
            <v>26429.37</v>
          </cell>
          <cell r="M65">
            <v>8975.42</v>
          </cell>
        </row>
        <row r="66">
          <cell r="D66">
            <v>105910</v>
          </cell>
          <cell r="E66" t="str">
            <v>四川太极高新区紫薇东路药店</v>
          </cell>
          <cell r="F66" t="str">
            <v/>
          </cell>
          <cell r="G66">
            <v>142</v>
          </cell>
          <cell r="H66" t="str">
            <v>旗舰片区</v>
          </cell>
          <cell r="I66" t="str">
            <v>谭勤娟</v>
          </cell>
          <cell r="J66">
            <v>435</v>
          </cell>
          <cell r="K66">
            <v>59.38</v>
          </cell>
          <cell r="L66">
            <v>25830.96</v>
          </cell>
          <cell r="M66">
            <v>8613.33</v>
          </cell>
        </row>
        <row r="67">
          <cell r="D67">
            <v>108277</v>
          </cell>
          <cell r="E67" t="str">
            <v>四川太极金牛区银沙路药店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370</v>
          </cell>
          <cell r="K67">
            <v>69.76</v>
          </cell>
          <cell r="L67">
            <v>25811.6</v>
          </cell>
          <cell r="M67">
            <v>7727.02</v>
          </cell>
        </row>
        <row r="68">
          <cell r="D68">
            <v>103639</v>
          </cell>
          <cell r="E68" t="str">
            <v>四川太极成华区金马河路药店</v>
          </cell>
          <cell r="F68" t="str">
            <v/>
          </cell>
          <cell r="G68">
            <v>232</v>
          </cell>
          <cell r="H68" t="str">
            <v>东南片区</v>
          </cell>
          <cell r="I68" t="str">
            <v>曾蕾蕾</v>
          </cell>
          <cell r="J68">
            <v>476</v>
          </cell>
          <cell r="K68">
            <v>53.13</v>
          </cell>
          <cell r="L68">
            <v>25290.92</v>
          </cell>
          <cell r="M68">
            <v>7188.35</v>
          </cell>
        </row>
        <row r="69">
          <cell r="D69">
            <v>329</v>
          </cell>
          <cell r="E69" t="str">
            <v>四川太极温江店</v>
          </cell>
          <cell r="F69" t="str">
            <v>是</v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244</v>
          </cell>
          <cell r="K69">
            <v>101.69</v>
          </cell>
          <cell r="L69">
            <v>24812.67</v>
          </cell>
          <cell r="M69">
            <v>8398.89</v>
          </cell>
        </row>
        <row r="70">
          <cell r="D70">
            <v>114622</v>
          </cell>
          <cell r="E70" t="str">
            <v>四川太极成华区东昌路一药店</v>
          </cell>
          <cell r="F70" t="str">
            <v/>
          </cell>
          <cell r="G70">
            <v>181</v>
          </cell>
          <cell r="H70" t="str">
            <v>西门一片</v>
          </cell>
          <cell r="I70" t="str">
            <v>刘琴英</v>
          </cell>
          <cell r="J70">
            <v>480</v>
          </cell>
          <cell r="K70">
            <v>51.61</v>
          </cell>
          <cell r="L70">
            <v>24772.57</v>
          </cell>
          <cell r="M70">
            <v>8270.62</v>
          </cell>
        </row>
        <row r="71">
          <cell r="D71">
            <v>572</v>
          </cell>
          <cell r="E71" t="str">
            <v>四川太极郫县郫筒镇东大街药店</v>
          </cell>
          <cell r="F71" t="str">
            <v>否</v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320</v>
          </cell>
          <cell r="K71">
            <v>76.2</v>
          </cell>
          <cell r="L71">
            <v>24385.43</v>
          </cell>
          <cell r="M71">
            <v>6371.03</v>
          </cell>
        </row>
        <row r="72">
          <cell r="D72">
            <v>723</v>
          </cell>
          <cell r="E72" t="str">
            <v>四川太极锦江区柳翠路药店</v>
          </cell>
          <cell r="F72" t="str">
            <v>否</v>
          </cell>
          <cell r="G72">
            <v>232</v>
          </cell>
          <cell r="H72" t="str">
            <v>东南片区</v>
          </cell>
          <cell r="I72" t="str">
            <v>曾蕾蕾</v>
          </cell>
          <cell r="J72">
            <v>336</v>
          </cell>
          <cell r="K72">
            <v>69.87</v>
          </cell>
          <cell r="L72">
            <v>23476.04</v>
          </cell>
          <cell r="M72">
            <v>7114.14</v>
          </cell>
        </row>
        <row r="73">
          <cell r="D73">
            <v>102565</v>
          </cell>
          <cell r="E73" t="str">
            <v>四川太极武侯区佳灵路药店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431</v>
          </cell>
          <cell r="K73">
            <v>54.24</v>
          </cell>
          <cell r="L73">
            <v>23378.85</v>
          </cell>
          <cell r="M73">
            <v>7372.26</v>
          </cell>
        </row>
        <row r="74">
          <cell r="D74">
            <v>367</v>
          </cell>
          <cell r="E74" t="str">
            <v>四川太极金带街药店</v>
          </cell>
          <cell r="F74" t="str">
            <v>否</v>
          </cell>
          <cell r="G74">
            <v>341</v>
          </cell>
          <cell r="H74" t="str">
            <v>崇州片</v>
          </cell>
          <cell r="I74" t="str">
            <v>胡建梅</v>
          </cell>
          <cell r="J74">
            <v>324</v>
          </cell>
          <cell r="K74">
            <v>67.99</v>
          </cell>
          <cell r="L74">
            <v>22027.75</v>
          </cell>
          <cell r="M74">
            <v>7035.73</v>
          </cell>
        </row>
        <row r="75">
          <cell r="D75">
            <v>513</v>
          </cell>
          <cell r="E75" t="str">
            <v>四川太极武侯区顺和街店</v>
          </cell>
          <cell r="F75" t="str">
            <v>否</v>
          </cell>
          <cell r="G75">
            <v>342</v>
          </cell>
          <cell r="H75" t="str">
            <v>西门二片</v>
          </cell>
          <cell r="I75" t="str">
            <v>林禹帅</v>
          </cell>
          <cell r="J75">
            <v>352</v>
          </cell>
          <cell r="K75">
            <v>62.41</v>
          </cell>
          <cell r="L75">
            <v>21967.75</v>
          </cell>
          <cell r="M75">
            <v>7312.5</v>
          </cell>
        </row>
        <row r="76">
          <cell r="D76">
            <v>539</v>
          </cell>
          <cell r="E76" t="str">
            <v>四川太极大邑县晋原镇子龙路店</v>
          </cell>
          <cell r="F76" t="str">
            <v>否</v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267</v>
          </cell>
          <cell r="K76">
            <v>82.07</v>
          </cell>
          <cell r="L76">
            <v>21913.01</v>
          </cell>
          <cell r="M76">
            <v>7228.24</v>
          </cell>
        </row>
        <row r="77">
          <cell r="D77">
            <v>311</v>
          </cell>
          <cell r="E77" t="str">
            <v>四川太极西部店</v>
          </cell>
          <cell r="F77" t="str">
            <v>是</v>
          </cell>
          <cell r="G77">
            <v>181</v>
          </cell>
          <cell r="H77" t="str">
            <v>西门一片</v>
          </cell>
          <cell r="I77" t="str">
            <v>刘琴英</v>
          </cell>
          <cell r="J77">
            <v>230</v>
          </cell>
          <cell r="K77">
            <v>95.17</v>
          </cell>
          <cell r="L77">
            <v>21888.17</v>
          </cell>
          <cell r="M77">
            <v>5994.31</v>
          </cell>
        </row>
        <row r="78">
          <cell r="D78">
            <v>733</v>
          </cell>
          <cell r="E78" t="str">
            <v>四川太极双流区东升街道三强西路药店</v>
          </cell>
          <cell r="F78" t="str">
            <v>否</v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264</v>
          </cell>
          <cell r="K78">
            <v>81.33</v>
          </cell>
          <cell r="L78">
            <v>21471.35</v>
          </cell>
          <cell r="M78">
            <v>7838.17</v>
          </cell>
        </row>
        <row r="79">
          <cell r="D79">
            <v>710</v>
          </cell>
          <cell r="E79" t="str">
            <v>四川太极都江堰市蒲阳镇堰问道西路药店</v>
          </cell>
          <cell r="F79" t="str">
            <v>否</v>
          </cell>
          <cell r="G79">
            <v>282</v>
          </cell>
          <cell r="H79" t="str">
            <v>城郊一片</v>
          </cell>
          <cell r="I79" t="str">
            <v>任会茹</v>
          </cell>
          <cell r="J79">
            <v>289</v>
          </cell>
          <cell r="K79">
            <v>72.59</v>
          </cell>
          <cell r="L79">
            <v>20977.95</v>
          </cell>
          <cell r="M79">
            <v>6641.08</v>
          </cell>
        </row>
        <row r="80">
          <cell r="D80">
            <v>117637</v>
          </cell>
          <cell r="E80" t="str">
            <v>四川太极大邑晋原街道金巷西街药店</v>
          </cell>
          <cell r="F80" t="str">
            <v/>
          </cell>
          <cell r="G80">
            <v>282</v>
          </cell>
          <cell r="H80" t="str">
            <v>城郊一片</v>
          </cell>
          <cell r="I80" t="str">
            <v>任会茹</v>
          </cell>
          <cell r="J80">
            <v>263</v>
          </cell>
          <cell r="K80">
            <v>78.59</v>
          </cell>
          <cell r="L80">
            <v>20669.75</v>
          </cell>
          <cell r="M80">
            <v>6280.2</v>
          </cell>
        </row>
        <row r="81">
          <cell r="D81">
            <v>716</v>
          </cell>
          <cell r="E81" t="str">
            <v>四川太极大邑县沙渠镇方圆路药店</v>
          </cell>
          <cell r="F81" t="str">
            <v>否</v>
          </cell>
          <cell r="G81">
            <v>282</v>
          </cell>
          <cell r="H81" t="str">
            <v>城郊一片</v>
          </cell>
          <cell r="I81" t="str">
            <v>任会茹</v>
          </cell>
          <cell r="J81">
            <v>243</v>
          </cell>
          <cell r="K81">
            <v>83.27</v>
          </cell>
          <cell r="L81">
            <v>20233.67</v>
          </cell>
          <cell r="M81">
            <v>6754.18</v>
          </cell>
        </row>
        <row r="82">
          <cell r="D82">
            <v>138202</v>
          </cell>
          <cell r="E82" t="str">
            <v>雅安市太极智慧云医药科技有限公司</v>
          </cell>
          <cell r="F82" t="str">
            <v/>
          </cell>
          <cell r="G82">
            <v>342</v>
          </cell>
          <cell r="H82" t="str">
            <v>西门二片</v>
          </cell>
          <cell r="I82" t="str">
            <v>林禹帅</v>
          </cell>
          <cell r="J82">
            <v>239</v>
          </cell>
          <cell r="K82">
            <v>84.42</v>
          </cell>
          <cell r="L82">
            <v>20175.31</v>
          </cell>
          <cell r="M82">
            <v>7952.57</v>
          </cell>
        </row>
        <row r="83">
          <cell r="D83">
            <v>106865</v>
          </cell>
          <cell r="E83" t="str">
            <v>四川太极武侯区丝竹路药店</v>
          </cell>
          <cell r="F83" t="str">
            <v/>
          </cell>
          <cell r="G83">
            <v>142</v>
          </cell>
          <cell r="H83" t="str">
            <v>旗舰片区</v>
          </cell>
          <cell r="I83" t="str">
            <v>谭勤娟</v>
          </cell>
          <cell r="J83">
            <v>227</v>
          </cell>
          <cell r="K83">
            <v>87.41</v>
          </cell>
          <cell r="L83">
            <v>19841.75</v>
          </cell>
          <cell r="M83">
            <v>5537.65</v>
          </cell>
        </row>
        <row r="84">
          <cell r="D84">
            <v>113833</v>
          </cell>
          <cell r="E84" t="str">
            <v>四川太极青羊区光华西一路药店</v>
          </cell>
          <cell r="F84" t="str">
            <v/>
          </cell>
          <cell r="G84">
            <v>342</v>
          </cell>
          <cell r="H84" t="str">
            <v>西门二片</v>
          </cell>
          <cell r="I84" t="str">
            <v>林禹帅</v>
          </cell>
          <cell r="J84">
            <v>372</v>
          </cell>
          <cell r="K84">
            <v>53.26</v>
          </cell>
          <cell r="L84">
            <v>19813.31</v>
          </cell>
          <cell r="M84">
            <v>7115.36</v>
          </cell>
        </row>
        <row r="85">
          <cell r="D85">
            <v>740</v>
          </cell>
          <cell r="E85" t="str">
            <v>四川太极成华区华康路药店</v>
          </cell>
          <cell r="F85" t="str">
            <v/>
          </cell>
          <cell r="G85">
            <v>232</v>
          </cell>
          <cell r="H85" t="str">
            <v>东南片区</v>
          </cell>
          <cell r="I85" t="str">
            <v>曾蕾蕾</v>
          </cell>
          <cell r="J85">
            <v>312</v>
          </cell>
          <cell r="K85">
            <v>63.18</v>
          </cell>
          <cell r="L85">
            <v>19710.6</v>
          </cell>
          <cell r="M85">
            <v>7433.2</v>
          </cell>
        </row>
        <row r="86">
          <cell r="D86">
            <v>116482</v>
          </cell>
          <cell r="E86" t="str">
            <v>四川太极锦江区宏济中路药店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325</v>
          </cell>
          <cell r="K86">
            <v>60.33</v>
          </cell>
          <cell r="L86">
            <v>19606.77</v>
          </cell>
          <cell r="M86">
            <v>7749.8</v>
          </cell>
        </row>
        <row r="87">
          <cell r="D87">
            <v>594</v>
          </cell>
          <cell r="E87" t="str">
            <v>四川太极大邑县安仁镇千禧街药店</v>
          </cell>
          <cell r="F87" t="str">
            <v>否</v>
          </cell>
          <cell r="G87">
            <v>282</v>
          </cell>
          <cell r="H87" t="str">
            <v>城郊一片</v>
          </cell>
          <cell r="I87" t="str">
            <v>任会茹</v>
          </cell>
          <cell r="J87">
            <v>356</v>
          </cell>
          <cell r="K87">
            <v>54.6</v>
          </cell>
          <cell r="L87">
            <v>19437.93</v>
          </cell>
          <cell r="M87">
            <v>6402.13</v>
          </cell>
        </row>
        <row r="88">
          <cell r="D88">
            <v>113299</v>
          </cell>
          <cell r="E88" t="str">
            <v>四川太极武侯区倪家桥路药店</v>
          </cell>
          <cell r="F88" t="str">
            <v/>
          </cell>
          <cell r="G88">
            <v>142</v>
          </cell>
          <cell r="H88" t="str">
            <v>旗舰片区</v>
          </cell>
          <cell r="I88" t="str">
            <v>谭勤娟</v>
          </cell>
          <cell r="J88">
            <v>356</v>
          </cell>
          <cell r="K88">
            <v>54.39</v>
          </cell>
          <cell r="L88">
            <v>19361.14</v>
          </cell>
          <cell r="M88">
            <v>6672.43</v>
          </cell>
        </row>
        <row r="89">
          <cell r="D89">
            <v>113025</v>
          </cell>
          <cell r="E89" t="str">
            <v>四川太极青羊区蜀鑫路药店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241</v>
          </cell>
          <cell r="K89">
            <v>79.8</v>
          </cell>
          <cell r="L89">
            <v>19231.28</v>
          </cell>
          <cell r="M89">
            <v>4871.75</v>
          </cell>
        </row>
        <row r="90">
          <cell r="D90">
            <v>573</v>
          </cell>
          <cell r="E90" t="str">
            <v>四川太极双流县西航港街道锦华路一段药店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343</v>
          </cell>
          <cell r="K90">
            <v>55.96</v>
          </cell>
          <cell r="L90">
            <v>19194.14</v>
          </cell>
          <cell r="M90">
            <v>6596.17</v>
          </cell>
        </row>
        <row r="91">
          <cell r="D91">
            <v>308</v>
          </cell>
          <cell r="E91" t="str">
            <v>四川太极红星店</v>
          </cell>
          <cell r="F91" t="str">
            <v>是</v>
          </cell>
          <cell r="G91">
            <v>142</v>
          </cell>
          <cell r="H91" t="str">
            <v>旗舰片区</v>
          </cell>
          <cell r="I91" t="str">
            <v>谭勤娟</v>
          </cell>
          <cell r="J91">
            <v>249</v>
          </cell>
          <cell r="K91">
            <v>76.84</v>
          </cell>
          <cell r="L91">
            <v>19133.77</v>
          </cell>
          <cell r="M91">
            <v>6244.32</v>
          </cell>
        </row>
        <row r="92">
          <cell r="D92">
            <v>704</v>
          </cell>
          <cell r="E92" t="str">
            <v>四川太极都江堰奎光路中段药店</v>
          </cell>
          <cell r="F92" t="str">
            <v>否</v>
          </cell>
          <cell r="G92">
            <v>282</v>
          </cell>
          <cell r="H92" t="str">
            <v>城郊一片</v>
          </cell>
          <cell r="I92" t="str">
            <v>任会茹</v>
          </cell>
          <cell r="J92">
            <v>333</v>
          </cell>
          <cell r="K92">
            <v>57.28</v>
          </cell>
          <cell r="L92">
            <v>19074.31</v>
          </cell>
          <cell r="M92">
            <v>6238.01</v>
          </cell>
        </row>
        <row r="93">
          <cell r="D93">
            <v>748</v>
          </cell>
          <cell r="E93" t="str">
            <v>四川太极大邑县晋原镇东街药店</v>
          </cell>
          <cell r="F93" t="str">
            <v/>
          </cell>
          <cell r="G93">
            <v>282</v>
          </cell>
          <cell r="H93" t="str">
            <v>城郊一片</v>
          </cell>
          <cell r="I93" t="str">
            <v>任会茹</v>
          </cell>
          <cell r="J93">
            <v>237</v>
          </cell>
          <cell r="K93">
            <v>80.39</v>
          </cell>
          <cell r="L93">
            <v>19052.08</v>
          </cell>
          <cell r="M93">
            <v>6348.5</v>
          </cell>
        </row>
        <row r="94">
          <cell r="D94">
            <v>549</v>
          </cell>
          <cell r="E94" t="str">
            <v>四川太极大邑县晋源镇东壕沟段药店</v>
          </cell>
          <cell r="F94" t="str">
            <v>否</v>
          </cell>
          <cell r="G94">
            <v>282</v>
          </cell>
          <cell r="H94" t="str">
            <v>城郊一片</v>
          </cell>
          <cell r="I94" t="str">
            <v>任会茹</v>
          </cell>
          <cell r="J94">
            <v>278</v>
          </cell>
          <cell r="K94">
            <v>67.94</v>
          </cell>
          <cell r="L94">
            <v>18888.57</v>
          </cell>
          <cell r="M94">
            <v>4677.99</v>
          </cell>
        </row>
        <row r="95">
          <cell r="D95">
            <v>102935</v>
          </cell>
          <cell r="E95" t="str">
            <v>四川太极青羊区童子街药店</v>
          </cell>
          <cell r="F95" t="str">
            <v/>
          </cell>
          <cell r="G95">
            <v>142</v>
          </cell>
          <cell r="H95" t="str">
            <v>旗舰片区</v>
          </cell>
          <cell r="I95" t="str">
            <v>谭勤娟</v>
          </cell>
          <cell r="J95">
            <v>238</v>
          </cell>
          <cell r="K95">
            <v>79.09</v>
          </cell>
          <cell r="L95">
            <v>18823.34</v>
          </cell>
          <cell r="M95">
            <v>6327.46</v>
          </cell>
        </row>
        <row r="96">
          <cell r="D96">
            <v>391</v>
          </cell>
          <cell r="E96" t="str">
            <v>四川太极金丝街药店</v>
          </cell>
          <cell r="F96" t="str">
            <v>否</v>
          </cell>
          <cell r="G96">
            <v>181</v>
          </cell>
          <cell r="H96" t="str">
            <v>西门一片</v>
          </cell>
          <cell r="I96" t="str">
            <v>刘琴英</v>
          </cell>
          <cell r="J96">
            <v>397</v>
          </cell>
          <cell r="K96">
            <v>47.27</v>
          </cell>
          <cell r="L96">
            <v>18766.18</v>
          </cell>
          <cell r="M96">
            <v>7607.62</v>
          </cell>
        </row>
        <row r="97">
          <cell r="D97">
            <v>112415</v>
          </cell>
          <cell r="E97" t="str">
            <v>四川太极金牛区五福桥东路药店</v>
          </cell>
          <cell r="F97" t="str">
            <v/>
          </cell>
          <cell r="G97">
            <v>181</v>
          </cell>
          <cell r="H97" t="str">
            <v>西门一片</v>
          </cell>
          <cell r="I97" t="str">
            <v>刘琴英</v>
          </cell>
          <cell r="J97">
            <v>386</v>
          </cell>
          <cell r="K97">
            <v>48.38</v>
          </cell>
          <cell r="L97">
            <v>18673.86</v>
          </cell>
          <cell r="M97">
            <v>4945.55</v>
          </cell>
        </row>
        <row r="98">
          <cell r="D98">
            <v>721</v>
          </cell>
          <cell r="E98" t="str">
            <v>四川太极邛崃市临邛镇洪川小区药店</v>
          </cell>
          <cell r="F98" t="str">
            <v>否</v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319</v>
          </cell>
          <cell r="K98">
            <v>57.59</v>
          </cell>
          <cell r="L98">
            <v>18369.62</v>
          </cell>
          <cell r="M98">
            <v>6273.39</v>
          </cell>
        </row>
        <row r="99">
          <cell r="D99">
            <v>122906</v>
          </cell>
          <cell r="E99" t="str">
            <v>四川太极新都区斑竹园街道医贸大道药店</v>
          </cell>
          <cell r="F99" t="str">
            <v/>
          </cell>
          <cell r="G99">
            <v>342</v>
          </cell>
          <cell r="H99" t="str">
            <v>西门二片</v>
          </cell>
          <cell r="I99" t="str">
            <v>林禹帅</v>
          </cell>
          <cell r="J99">
            <v>328</v>
          </cell>
          <cell r="K99">
            <v>55.97</v>
          </cell>
          <cell r="L99">
            <v>18358.83</v>
          </cell>
          <cell r="M99">
            <v>6769.7</v>
          </cell>
        </row>
        <row r="100">
          <cell r="D100">
            <v>118951</v>
          </cell>
          <cell r="E100" t="str">
            <v>四川太极青羊区金祥路药店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355</v>
          </cell>
          <cell r="K100">
            <v>51.16</v>
          </cell>
          <cell r="L100">
            <v>18162.92</v>
          </cell>
          <cell r="M100">
            <v>6767.78</v>
          </cell>
        </row>
        <row r="101">
          <cell r="D101">
            <v>745</v>
          </cell>
          <cell r="E101" t="str">
            <v>四川太极金牛区金沙路药店</v>
          </cell>
          <cell r="F101" t="str">
            <v/>
          </cell>
          <cell r="G101">
            <v>181</v>
          </cell>
          <cell r="H101" t="str">
            <v>西门一片</v>
          </cell>
          <cell r="I101" t="str">
            <v>刘琴英</v>
          </cell>
          <cell r="J101">
            <v>332</v>
          </cell>
          <cell r="K101">
            <v>54.64</v>
          </cell>
          <cell r="L101">
            <v>18140.88</v>
          </cell>
          <cell r="M101">
            <v>6165.4</v>
          </cell>
        </row>
        <row r="102">
          <cell r="D102">
            <v>104429</v>
          </cell>
          <cell r="E102" t="str">
            <v>四川太极武侯区大华街药店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239</v>
          </cell>
          <cell r="K102">
            <v>75.63</v>
          </cell>
          <cell r="L102">
            <v>18074.63</v>
          </cell>
          <cell r="M102">
            <v>4654.55</v>
          </cell>
        </row>
        <row r="103">
          <cell r="D103">
            <v>105751</v>
          </cell>
          <cell r="E103" t="str">
            <v>四川太极高新区新下街药店</v>
          </cell>
          <cell r="F103" t="str">
            <v/>
          </cell>
          <cell r="G103">
            <v>232</v>
          </cell>
          <cell r="H103" t="str">
            <v>东南片区</v>
          </cell>
          <cell r="I103" t="str">
            <v>曾蕾蕾</v>
          </cell>
          <cell r="J103">
            <v>299</v>
          </cell>
          <cell r="K103">
            <v>60.28</v>
          </cell>
          <cell r="L103">
            <v>18022.73</v>
          </cell>
          <cell r="M103">
            <v>3245.3</v>
          </cell>
        </row>
        <row r="104">
          <cell r="D104">
            <v>104533</v>
          </cell>
          <cell r="E104" t="str">
            <v>四川太极大邑县晋原镇潘家街药店</v>
          </cell>
          <cell r="F104" t="str">
            <v/>
          </cell>
          <cell r="G104">
            <v>282</v>
          </cell>
          <cell r="H104" t="str">
            <v>城郊一片</v>
          </cell>
          <cell r="I104" t="str">
            <v>任会茹</v>
          </cell>
          <cell r="J104">
            <v>317</v>
          </cell>
          <cell r="K104">
            <v>55.43</v>
          </cell>
          <cell r="L104">
            <v>17569.75</v>
          </cell>
          <cell r="M104">
            <v>5066.92</v>
          </cell>
        </row>
        <row r="105">
          <cell r="D105">
            <v>112888</v>
          </cell>
          <cell r="E105" t="str">
            <v>四川太极武侯区双楠路药店</v>
          </cell>
          <cell r="F105" t="str">
            <v/>
          </cell>
          <cell r="G105">
            <v>342</v>
          </cell>
          <cell r="H105" t="str">
            <v>西门二片</v>
          </cell>
          <cell r="I105" t="str">
            <v>林禹帅</v>
          </cell>
          <cell r="J105">
            <v>235</v>
          </cell>
          <cell r="K105">
            <v>74.62</v>
          </cell>
          <cell r="L105">
            <v>17535.92</v>
          </cell>
          <cell r="M105">
            <v>5142.42</v>
          </cell>
        </row>
        <row r="106">
          <cell r="D106">
            <v>743</v>
          </cell>
          <cell r="E106" t="str">
            <v>四川太极成华区万宇路药店</v>
          </cell>
          <cell r="F106" t="str">
            <v/>
          </cell>
          <cell r="G106">
            <v>232</v>
          </cell>
          <cell r="H106" t="str">
            <v>东南片区</v>
          </cell>
          <cell r="I106" t="str">
            <v>曾蕾蕾</v>
          </cell>
          <cell r="J106">
            <v>311</v>
          </cell>
          <cell r="K106">
            <v>55.79</v>
          </cell>
          <cell r="L106">
            <v>17350.26</v>
          </cell>
          <cell r="M106">
            <v>6083.69</v>
          </cell>
        </row>
        <row r="107">
          <cell r="D107">
            <v>720</v>
          </cell>
          <cell r="E107" t="str">
            <v>四川太极大邑县新场镇文昌街药店</v>
          </cell>
          <cell r="F107" t="str">
            <v>否</v>
          </cell>
          <cell r="G107">
            <v>282</v>
          </cell>
          <cell r="H107" t="str">
            <v>城郊一片</v>
          </cell>
          <cell r="I107" t="str">
            <v>任会茹</v>
          </cell>
          <cell r="J107">
            <v>185</v>
          </cell>
          <cell r="K107">
            <v>92.64</v>
          </cell>
          <cell r="L107">
            <v>17138.52</v>
          </cell>
          <cell r="M107">
            <v>4757.25</v>
          </cell>
        </row>
        <row r="108">
          <cell r="D108">
            <v>119622</v>
          </cell>
          <cell r="E108" t="str">
            <v>四川太极大药房连锁有限公司武侯区高攀西巷药店</v>
          </cell>
          <cell r="F108" t="str">
            <v/>
          </cell>
          <cell r="G108">
            <v>142</v>
          </cell>
          <cell r="H108" t="str">
            <v>旗舰片区</v>
          </cell>
          <cell r="I108" t="str">
            <v>谭勤娟</v>
          </cell>
          <cell r="J108">
            <v>266</v>
          </cell>
          <cell r="K108">
            <v>64.22</v>
          </cell>
          <cell r="L108">
            <v>17082.24</v>
          </cell>
          <cell r="M108">
            <v>5750.91</v>
          </cell>
        </row>
        <row r="109">
          <cell r="D109">
            <v>110378</v>
          </cell>
          <cell r="E109" t="str">
            <v>四川太极都江堰市永丰街道宝莲路药店</v>
          </cell>
          <cell r="F109" t="str">
            <v/>
          </cell>
          <cell r="G109">
            <v>282</v>
          </cell>
          <cell r="H109" t="str">
            <v>城郊一片</v>
          </cell>
          <cell r="I109" t="str">
            <v>任会茹</v>
          </cell>
          <cell r="J109">
            <v>182</v>
          </cell>
          <cell r="K109">
            <v>93.41</v>
          </cell>
          <cell r="L109">
            <v>17001.43</v>
          </cell>
          <cell r="M109">
            <v>4707.56</v>
          </cell>
        </row>
        <row r="110">
          <cell r="D110">
            <v>570</v>
          </cell>
          <cell r="E110" t="str">
            <v>四川太极青羊区大石西路药店</v>
          </cell>
          <cell r="F110" t="str">
            <v>否</v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247</v>
          </cell>
          <cell r="K110">
            <v>68.19</v>
          </cell>
          <cell r="L110">
            <v>16842.55</v>
          </cell>
          <cell r="M110">
            <v>5763.43</v>
          </cell>
        </row>
        <row r="111">
          <cell r="D111">
            <v>355</v>
          </cell>
          <cell r="E111" t="str">
            <v>四川太极双林路药店</v>
          </cell>
          <cell r="F111" t="str">
            <v>是</v>
          </cell>
          <cell r="G111">
            <v>232</v>
          </cell>
          <cell r="H111" t="str">
            <v>东南片区</v>
          </cell>
          <cell r="I111" t="str">
            <v>曾蕾蕾</v>
          </cell>
          <cell r="J111">
            <v>285</v>
          </cell>
          <cell r="K111">
            <v>58.77</v>
          </cell>
          <cell r="L111">
            <v>16750.65</v>
          </cell>
          <cell r="M111">
            <v>5850.94</v>
          </cell>
        </row>
        <row r="112">
          <cell r="D112">
            <v>107728</v>
          </cell>
          <cell r="E112" t="str">
            <v>四川太极大邑县晋原镇北街药店</v>
          </cell>
          <cell r="F112" t="str">
            <v/>
          </cell>
          <cell r="G112">
            <v>282</v>
          </cell>
          <cell r="H112" t="str">
            <v>城郊一片</v>
          </cell>
          <cell r="I112" t="str">
            <v>任会茹</v>
          </cell>
          <cell r="J112">
            <v>263</v>
          </cell>
          <cell r="K112">
            <v>63.16</v>
          </cell>
          <cell r="L112">
            <v>16609.79</v>
          </cell>
          <cell r="M112">
            <v>5076.73</v>
          </cell>
        </row>
        <row r="113">
          <cell r="D113">
            <v>103199</v>
          </cell>
          <cell r="E113" t="str">
            <v>四川太极成华区西林一街药店</v>
          </cell>
          <cell r="F113" t="str">
            <v/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282</v>
          </cell>
          <cell r="K113">
            <v>58.03</v>
          </cell>
          <cell r="L113">
            <v>16363.11</v>
          </cell>
          <cell r="M113">
            <v>5756.43</v>
          </cell>
        </row>
        <row r="114">
          <cell r="D114">
            <v>754</v>
          </cell>
          <cell r="E114" t="str">
            <v>四川太极大药房连锁有限公司崇州市崇阳镇尚贤坊街药店</v>
          </cell>
          <cell r="F114" t="str">
            <v/>
          </cell>
          <cell r="G114">
            <v>341</v>
          </cell>
          <cell r="H114" t="str">
            <v>崇州片</v>
          </cell>
          <cell r="I114" t="str">
            <v>胡建梅</v>
          </cell>
          <cell r="J114">
            <v>213</v>
          </cell>
          <cell r="K114">
            <v>76.7</v>
          </cell>
          <cell r="L114">
            <v>16338.04</v>
          </cell>
          <cell r="M114">
            <v>5414.29</v>
          </cell>
        </row>
        <row r="115">
          <cell r="D115">
            <v>116773</v>
          </cell>
          <cell r="E115" t="str">
            <v>四川太极青羊区经一路药店</v>
          </cell>
          <cell r="F115" t="str">
            <v/>
          </cell>
          <cell r="G115">
            <v>342</v>
          </cell>
          <cell r="H115" t="str">
            <v>西门二片</v>
          </cell>
          <cell r="I115" t="str">
            <v>林禹帅</v>
          </cell>
          <cell r="J115">
            <v>232</v>
          </cell>
          <cell r="K115">
            <v>69.48</v>
          </cell>
          <cell r="L115">
            <v>16119.65</v>
          </cell>
          <cell r="M115">
            <v>5631.31</v>
          </cell>
        </row>
        <row r="116">
          <cell r="D116">
            <v>351</v>
          </cell>
          <cell r="E116" t="str">
            <v>四川太极都江堰药店</v>
          </cell>
          <cell r="F116" t="str">
            <v>是</v>
          </cell>
          <cell r="G116">
            <v>282</v>
          </cell>
          <cell r="H116" t="str">
            <v>城郊一片</v>
          </cell>
          <cell r="I116" t="str">
            <v>任会茹</v>
          </cell>
          <cell r="J116">
            <v>215</v>
          </cell>
          <cell r="K116">
            <v>74.56</v>
          </cell>
          <cell r="L116">
            <v>16030.38</v>
          </cell>
          <cell r="M116">
            <v>4892.46</v>
          </cell>
        </row>
        <row r="117">
          <cell r="D117">
            <v>118151</v>
          </cell>
          <cell r="E117" t="str">
            <v>四川太极金牛区沙湾东一路药店</v>
          </cell>
          <cell r="F117" t="str">
            <v/>
          </cell>
          <cell r="G117">
            <v>181</v>
          </cell>
          <cell r="H117" t="str">
            <v>西门一片</v>
          </cell>
          <cell r="I117" t="str">
            <v>刘琴英</v>
          </cell>
          <cell r="J117">
            <v>257</v>
          </cell>
          <cell r="K117">
            <v>61.4</v>
          </cell>
          <cell r="L117">
            <v>15779.42</v>
          </cell>
          <cell r="M117">
            <v>5004.52</v>
          </cell>
        </row>
        <row r="118">
          <cell r="D118">
            <v>106485</v>
          </cell>
          <cell r="E118" t="str">
            <v>四川太极成都高新区元华二巷药店</v>
          </cell>
          <cell r="F118" t="str">
            <v/>
          </cell>
          <cell r="G118">
            <v>142</v>
          </cell>
          <cell r="H118" t="str">
            <v>旗舰片区</v>
          </cell>
          <cell r="I118" t="str">
            <v>谭勤娟</v>
          </cell>
          <cell r="J118">
            <v>277</v>
          </cell>
          <cell r="K118">
            <v>54.83</v>
          </cell>
          <cell r="L118">
            <v>15189.25</v>
          </cell>
          <cell r="M118">
            <v>4194.16</v>
          </cell>
        </row>
        <row r="119">
          <cell r="D119">
            <v>114848</v>
          </cell>
          <cell r="E119" t="str">
            <v>四川太极大药房连锁有限公司成都高新区吉瑞三路二药房</v>
          </cell>
          <cell r="F119" t="str">
            <v/>
          </cell>
          <cell r="G119">
            <v>232</v>
          </cell>
          <cell r="H119" t="str">
            <v>东南片区</v>
          </cell>
          <cell r="I119" t="str">
            <v>曾蕾蕾</v>
          </cell>
          <cell r="J119">
            <v>282</v>
          </cell>
          <cell r="K119">
            <v>53.14</v>
          </cell>
          <cell r="L119">
            <v>14986.85</v>
          </cell>
          <cell r="M119">
            <v>4530.24</v>
          </cell>
        </row>
        <row r="120">
          <cell r="D120">
            <v>117310</v>
          </cell>
          <cell r="E120" t="str">
            <v>四川太极武侯区长寿路药店</v>
          </cell>
          <cell r="F120" t="str">
            <v/>
          </cell>
          <cell r="G120">
            <v>181</v>
          </cell>
          <cell r="H120" t="str">
            <v>西门一片</v>
          </cell>
          <cell r="I120" t="str">
            <v>刘琴英</v>
          </cell>
          <cell r="J120">
            <v>254</v>
          </cell>
          <cell r="K120">
            <v>58.46</v>
          </cell>
          <cell r="L120">
            <v>14848.17</v>
          </cell>
          <cell r="M120">
            <v>4597.82</v>
          </cell>
        </row>
        <row r="121">
          <cell r="D121">
            <v>102564</v>
          </cell>
          <cell r="E121" t="str">
            <v>四川太极邛崃市临邛镇翠荫街药店</v>
          </cell>
          <cell r="F121" t="str">
            <v/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191</v>
          </cell>
          <cell r="K121">
            <v>76.41</v>
          </cell>
          <cell r="L121">
            <v>14594.16</v>
          </cell>
          <cell r="M121">
            <v>4807.05</v>
          </cell>
        </row>
        <row r="122">
          <cell r="D122">
            <v>119262</v>
          </cell>
          <cell r="E122" t="str">
            <v>四川太极成华区驷马桥三路药店</v>
          </cell>
          <cell r="F122" t="str">
            <v/>
          </cell>
          <cell r="G122">
            <v>181</v>
          </cell>
          <cell r="H122" t="str">
            <v>西门一片</v>
          </cell>
          <cell r="I122" t="str">
            <v>刘琴英</v>
          </cell>
          <cell r="J122">
            <v>244</v>
          </cell>
          <cell r="K122">
            <v>59.36</v>
          </cell>
          <cell r="L122">
            <v>14484.59</v>
          </cell>
          <cell r="M122">
            <v>5046.75</v>
          </cell>
        </row>
        <row r="123">
          <cell r="D123">
            <v>713</v>
          </cell>
          <cell r="E123" t="str">
            <v>四川太极都江堰聚源镇药店</v>
          </cell>
          <cell r="F123" t="str">
            <v>否</v>
          </cell>
          <cell r="G123">
            <v>282</v>
          </cell>
          <cell r="H123" t="str">
            <v>城郊一片</v>
          </cell>
          <cell r="I123" t="str">
            <v>任会茹</v>
          </cell>
          <cell r="J123">
            <v>197</v>
          </cell>
          <cell r="K123">
            <v>73.42</v>
          </cell>
          <cell r="L123">
            <v>14464.47</v>
          </cell>
          <cell r="M123">
            <v>4428.15</v>
          </cell>
        </row>
        <row r="124">
          <cell r="D124">
            <v>122198</v>
          </cell>
          <cell r="E124" t="str">
            <v>四川太极成华区华泰路二药店</v>
          </cell>
          <cell r="F124" t="str">
            <v/>
          </cell>
          <cell r="G124">
            <v>232</v>
          </cell>
          <cell r="H124" t="str">
            <v>东南片区</v>
          </cell>
          <cell r="I124" t="str">
            <v>曾蕾蕾</v>
          </cell>
          <cell r="J124">
            <v>233</v>
          </cell>
          <cell r="K124">
            <v>61.04</v>
          </cell>
          <cell r="L124">
            <v>14223.13</v>
          </cell>
          <cell r="M124">
            <v>4886.01</v>
          </cell>
        </row>
        <row r="125">
          <cell r="D125">
            <v>727</v>
          </cell>
          <cell r="E125" t="str">
            <v>四川太极金牛区黄苑东街药店</v>
          </cell>
          <cell r="F125" t="str">
            <v>否</v>
          </cell>
          <cell r="G125">
            <v>181</v>
          </cell>
          <cell r="H125" t="str">
            <v>西门一片</v>
          </cell>
          <cell r="I125" t="str">
            <v>刘琴英</v>
          </cell>
          <cell r="J125">
            <v>213</v>
          </cell>
          <cell r="K125">
            <v>61.14</v>
          </cell>
          <cell r="L125">
            <v>13022.12</v>
          </cell>
          <cell r="M125">
            <v>5333.13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203</v>
          </cell>
          <cell r="K126">
            <v>63.48</v>
          </cell>
          <cell r="L126">
            <v>12887.33</v>
          </cell>
          <cell r="M126">
            <v>4320.92</v>
          </cell>
        </row>
        <row r="127">
          <cell r="D127">
            <v>752</v>
          </cell>
          <cell r="E127" t="str">
            <v>四川太极大药房连锁有限公司武侯区聚萃街药店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231</v>
          </cell>
          <cell r="K127">
            <v>52.34</v>
          </cell>
          <cell r="L127">
            <v>12089.39</v>
          </cell>
          <cell r="M127">
            <v>3179.37</v>
          </cell>
        </row>
        <row r="128">
          <cell r="D128">
            <v>104430</v>
          </cell>
          <cell r="E128" t="str">
            <v>四川太极高新区中和大道药店</v>
          </cell>
          <cell r="F128" t="str">
            <v/>
          </cell>
          <cell r="G128">
            <v>232</v>
          </cell>
          <cell r="H128" t="str">
            <v>东南片区</v>
          </cell>
          <cell r="I128" t="str">
            <v>曾蕾蕾</v>
          </cell>
          <cell r="J128">
            <v>212</v>
          </cell>
          <cell r="K128">
            <v>54.43</v>
          </cell>
          <cell r="L128">
            <v>11538.86</v>
          </cell>
          <cell r="M128">
            <v>3543.47</v>
          </cell>
        </row>
        <row r="129">
          <cell r="D129">
            <v>371</v>
          </cell>
          <cell r="E129" t="str">
            <v>四川太极兴义镇万兴路药店</v>
          </cell>
          <cell r="F129" t="str">
            <v>否</v>
          </cell>
          <cell r="G129">
            <v>281</v>
          </cell>
          <cell r="H129" t="str">
            <v>新津片</v>
          </cell>
          <cell r="I129" t="str">
            <v>王燕丽</v>
          </cell>
          <cell r="J129">
            <v>160</v>
          </cell>
          <cell r="K129">
            <v>68.32</v>
          </cell>
          <cell r="L129">
            <v>10931.81</v>
          </cell>
          <cell r="M129">
            <v>3101.48</v>
          </cell>
        </row>
        <row r="130">
          <cell r="D130">
            <v>104838</v>
          </cell>
          <cell r="E130" t="str">
            <v>四川太极崇州市崇阳镇蜀州中路药店</v>
          </cell>
          <cell r="F130" t="str">
            <v/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192</v>
          </cell>
          <cell r="K130">
            <v>56.75</v>
          </cell>
          <cell r="L130">
            <v>10895.31</v>
          </cell>
          <cell r="M130">
            <v>3744.84</v>
          </cell>
        </row>
        <row r="131">
          <cell r="D131">
            <v>102479</v>
          </cell>
          <cell r="E131" t="str">
            <v>四川太极锦江区劼人路药店</v>
          </cell>
          <cell r="F131" t="str">
            <v/>
          </cell>
          <cell r="G131">
            <v>232</v>
          </cell>
          <cell r="H131" t="str">
            <v>东南片区</v>
          </cell>
          <cell r="I131" t="str">
            <v>曾蕾蕾</v>
          </cell>
          <cell r="J131">
            <v>159</v>
          </cell>
          <cell r="K131">
            <v>68.16</v>
          </cell>
          <cell r="L131">
            <v>10837.62</v>
          </cell>
          <cell r="M131">
            <v>2658.87</v>
          </cell>
        </row>
        <row r="132">
          <cell r="D132">
            <v>113298</v>
          </cell>
          <cell r="E132" t="str">
            <v>四川太极武侯区逸都路药店</v>
          </cell>
          <cell r="F132" t="str">
            <v/>
          </cell>
          <cell r="G132">
            <v>342</v>
          </cell>
          <cell r="H132" t="str">
            <v>西门二片</v>
          </cell>
          <cell r="I132" t="str">
            <v>林禹帅</v>
          </cell>
          <cell r="J132">
            <v>224</v>
          </cell>
          <cell r="K132">
            <v>47.58</v>
          </cell>
          <cell r="L132">
            <v>10657.43</v>
          </cell>
          <cell r="M132">
            <v>3262.74</v>
          </cell>
        </row>
        <row r="133">
          <cell r="D133">
            <v>123007</v>
          </cell>
          <cell r="E133" t="str">
            <v>四川太极大邑县青霞街道元通路南段药店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211</v>
          </cell>
          <cell r="K133">
            <v>48.85</v>
          </cell>
          <cell r="L133">
            <v>10306.71</v>
          </cell>
          <cell r="M133">
            <v>3540.84</v>
          </cell>
        </row>
        <row r="134">
          <cell r="D134">
            <v>297863</v>
          </cell>
          <cell r="E134" t="str">
            <v>四川太极大药房连锁有限公司锦江区大田坎街药店</v>
          </cell>
          <cell r="F134" t="str">
            <v/>
          </cell>
          <cell r="G134">
            <v>232</v>
          </cell>
          <cell r="H134" t="str">
            <v>东南片区</v>
          </cell>
          <cell r="I134" t="str">
            <v>曾蕾蕾</v>
          </cell>
          <cell r="J134">
            <v>251</v>
          </cell>
          <cell r="K134">
            <v>40.68</v>
          </cell>
          <cell r="L134">
            <v>10210.36</v>
          </cell>
          <cell r="M134">
            <v>3457.33</v>
          </cell>
        </row>
        <row r="135">
          <cell r="D135">
            <v>102567</v>
          </cell>
          <cell r="E135" t="str">
            <v>四川太极新津县五津镇武阳西路药店</v>
          </cell>
          <cell r="F135" t="str">
            <v/>
          </cell>
          <cell r="G135">
            <v>281</v>
          </cell>
          <cell r="H135" t="str">
            <v>新津片</v>
          </cell>
          <cell r="I135" t="str">
            <v>王燕丽</v>
          </cell>
          <cell r="J135">
            <v>151</v>
          </cell>
          <cell r="K135">
            <v>67.42</v>
          </cell>
          <cell r="L135">
            <v>10180.96</v>
          </cell>
          <cell r="M135">
            <v>3245.71</v>
          </cell>
        </row>
        <row r="136">
          <cell r="D136">
            <v>52</v>
          </cell>
          <cell r="E136" t="str">
            <v>四川太极崇州中心店</v>
          </cell>
          <cell r="F136" t="str">
            <v>是</v>
          </cell>
          <cell r="G136">
            <v>341</v>
          </cell>
          <cell r="H136" t="str">
            <v>崇州片</v>
          </cell>
          <cell r="I136" t="str">
            <v>胡建梅</v>
          </cell>
          <cell r="J136">
            <v>171</v>
          </cell>
          <cell r="K136">
            <v>58.7</v>
          </cell>
          <cell r="L136">
            <v>10038.31</v>
          </cell>
          <cell r="M136">
            <v>3563</v>
          </cell>
        </row>
        <row r="137">
          <cell r="D137">
            <v>128640</v>
          </cell>
          <cell r="E137" t="str">
            <v>四川太极大药房连锁有限公司郫都区红光街道红高东路药店</v>
          </cell>
          <cell r="F137" t="str">
            <v/>
          </cell>
          <cell r="G137">
            <v>342</v>
          </cell>
          <cell r="H137" t="str">
            <v>西门二片</v>
          </cell>
          <cell r="I137" t="str">
            <v>林禹帅</v>
          </cell>
          <cell r="J137">
            <v>233</v>
          </cell>
          <cell r="K137">
            <v>42.55</v>
          </cell>
          <cell r="L137">
            <v>9914.77</v>
          </cell>
          <cell r="M137">
            <v>3251.12</v>
          </cell>
        </row>
        <row r="138">
          <cell r="D138">
            <v>117923</v>
          </cell>
          <cell r="E138" t="str">
            <v>四川太极大邑县观音阁街西段店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183</v>
          </cell>
          <cell r="K138">
            <v>52.33</v>
          </cell>
          <cell r="L138">
            <v>9575.64</v>
          </cell>
          <cell r="M138">
            <v>2945.48</v>
          </cell>
        </row>
        <row r="139">
          <cell r="D139">
            <v>106568</v>
          </cell>
          <cell r="E139" t="str">
            <v>四川太极高新区中和公济桥路药店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194</v>
          </cell>
          <cell r="K139">
            <v>48.51</v>
          </cell>
          <cell r="L139">
            <v>9411.72</v>
          </cell>
          <cell r="M139">
            <v>3666.43</v>
          </cell>
        </row>
        <row r="140">
          <cell r="D140">
            <v>56</v>
          </cell>
          <cell r="E140" t="str">
            <v>四川太极三江店</v>
          </cell>
          <cell r="F140" t="str">
            <v>是</v>
          </cell>
          <cell r="G140">
            <v>341</v>
          </cell>
          <cell r="H140" t="str">
            <v>崇州片</v>
          </cell>
          <cell r="I140" t="str">
            <v>胡建梅</v>
          </cell>
          <cell r="J140">
            <v>129</v>
          </cell>
          <cell r="K140">
            <v>61.36</v>
          </cell>
          <cell r="L140">
            <v>7915.42</v>
          </cell>
          <cell r="M140">
            <v>2283.22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149</v>
          </cell>
          <cell r="K141">
            <v>47.25</v>
          </cell>
          <cell r="L141">
            <v>7040.19</v>
          </cell>
          <cell r="M141">
            <v>2532.98</v>
          </cell>
        </row>
        <row r="142">
          <cell r="D142">
            <v>118758</v>
          </cell>
          <cell r="E142" t="str">
            <v>四川太极成华区水碾河路药店</v>
          </cell>
          <cell r="F142" t="str">
            <v/>
          </cell>
          <cell r="G142">
            <v>232</v>
          </cell>
          <cell r="H142" t="str">
            <v>东南片区</v>
          </cell>
          <cell r="I142" t="str">
            <v>曾蕾蕾</v>
          </cell>
          <cell r="J142">
            <v>151</v>
          </cell>
          <cell r="K142">
            <v>45.67</v>
          </cell>
          <cell r="L142">
            <v>6896.92</v>
          </cell>
          <cell r="M142">
            <v>2545.16</v>
          </cell>
        </row>
        <row r="143">
          <cell r="D143">
            <v>339</v>
          </cell>
          <cell r="E143" t="str">
            <v>四川太极沙河源药店</v>
          </cell>
          <cell r="F143" t="str">
            <v>是</v>
          </cell>
          <cell r="G143">
            <v>181</v>
          </cell>
          <cell r="H143" t="str">
            <v>西门一片</v>
          </cell>
          <cell r="I143" t="str">
            <v>刘琴英</v>
          </cell>
          <cell r="J143">
            <v>97</v>
          </cell>
          <cell r="K143">
            <v>67.6</v>
          </cell>
          <cell r="L143">
            <v>6557.1</v>
          </cell>
          <cell r="M143">
            <v>2035.82</v>
          </cell>
        </row>
        <row r="144">
          <cell r="D144">
            <v>143253</v>
          </cell>
          <cell r="E144" t="str">
            <v>四川太极大药房连锁有限公司成都高新区泰和二街三药店</v>
          </cell>
          <cell r="F144" t="str">
            <v/>
          </cell>
          <cell r="G144">
            <v>232</v>
          </cell>
          <cell r="H144" t="str">
            <v>东南片区</v>
          </cell>
          <cell r="I144" t="str">
            <v>曾蕾蕾</v>
          </cell>
          <cell r="J144">
            <v>127</v>
          </cell>
          <cell r="K144">
            <v>50.15</v>
          </cell>
          <cell r="L144">
            <v>6368.75</v>
          </cell>
          <cell r="M144">
            <v>2550.56</v>
          </cell>
        </row>
        <row r="145">
          <cell r="D145">
            <v>114069</v>
          </cell>
          <cell r="E145" t="str">
            <v>四川太极高新区剑南大道药店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159</v>
          </cell>
          <cell r="K145">
            <v>38.17</v>
          </cell>
          <cell r="L145">
            <v>6069.13</v>
          </cell>
          <cell r="M145">
            <v>1918.22</v>
          </cell>
        </row>
        <row r="146">
          <cell r="D146">
            <v>122718</v>
          </cell>
          <cell r="E146" t="str">
            <v>四川太极大邑县晋原街道南街药店</v>
          </cell>
          <cell r="F146" t="str">
            <v/>
          </cell>
          <cell r="G146">
            <v>282</v>
          </cell>
          <cell r="H146" t="str">
            <v>城郊一片</v>
          </cell>
          <cell r="I146" t="str">
            <v>任会茹</v>
          </cell>
          <cell r="J146">
            <v>127</v>
          </cell>
          <cell r="K146">
            <v>39.4</v>
          </cell>
          <cell r="L146">
            <v>5003.86</v>
          </cell>
          <cell r="M146">
            <v>1707.52</v>
          </cell>
        </row>
        <row r="147">
          <cell r="D147">
            <v>298747</v>
          </cell>
          <cell r="E147" t="str">
            <v>四川太极大药房连锁有限公司青羊区文和路药店</v>
          </cell>
          <cell r="F147" t="str">
            <v/>
          </cell>
          <cell r="G147">
            <v>181</v>
          </cell>
          <cell r="H147" t="str">
            <v>西门一片</v>
          </cell>
          <cell r="I147" t="str">
            <v>刘琴英</v>
          </cell>
          <cell r="J147">
            <v>147</v>
          </cell>
          <cell r="K147">
            <v>27.7</v>
          </cell>
          <cell r="L147">
            <v>4071.34</v>
          </cell>
          <cell r="M147">
            <v>1563.39</v>
          </cell>
        </row>
        <row r="148">
          <cell r="D148">
            <v>591</v>
          </cell>
          <cell r="E148" t="str">
            <v>四川太极邛崃市文君街道凤凰大道药店</v>
          </cell>
          <cell r="F148" t="str">
            <v>否</v>
          </cell>
          <cell r="G148">
            <v>282</v>
          </cell>
          <cell r="H148" t="str">
            <v>城郊一片</v>
          </cell>
          <cell r="I148" t="str">
            <v>任会茹</v>
          </cell>
          <cell r="J148">
            <v>94</v>
          </cell>
          <cell r="K148">
            <v>42.09</v>
          </cell>
          <cell r="L148">
            <v>3956.39</v>
          </cell>
          <cell r="M148">
            <v>1338.76</v>
          </cell>
        </row>
        <row r="149">
          <cell r="D149" t="str">
            <v>合计</v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>
            <v>52952</v>
          </cell>
          <cell r="K149">
            <v>79.75</v>
          </cell>
          <cell r="L149">
            <v>4222894.9</v>
          </cell>
          <cell r="M149">
            <v>1194302.76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1149</v>
          </cell>
          <cell r="K3">
            <v>339.93</v>
          </cell>
          <cell r="L3">
            <v>390577.91</v>
          </cell>
          <cell r="M3">
            <v>36303.85</v>
          </cell>
        </row>
        <row r="4">
          <cell r="D4">
            <v>399</v>
          </cell>
          <cell r="E4" t="str">
            <v>四川太极成都高新区成汉南路药店</v>
          </cell>
          <cell r="F4" t="str">
            <v>否</v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620</v>
          </cell>
          <cell r="K4">
            <v>152.35</v>
          </cell>
          <cell r="L4">
            <v>94454.73</v>
          </cell>
          <cell r="M4">
            <v>27784.01</v>
          </cell>
        </row>
        <row r="5">
          <cell r="D5">
            <v>114685</v>
          </cell>
          <cell r="E5" t="str">
            <v>四川太极青羊区青龙街药店</v>
          </cell>
          <cell r="F5" t="str">
            <v/>
          </cell>
          <cell r="G5">
            <v>142</v>
          </cell>
          <cell r="H5" t="str">
            <v>旗舰片区</v>
          </cell>
          <cell r="I5" t="str">
            <v>谭勤娟</v>
          </cell>
          <cell r="J5">
            <v>492</v>
          </cell>
          <cell r="K5">
            <v>168.55</v>
          </cell>
          <cell r="L5">
            <v>82928.42</v>
          </cell>
          <cell r="M5">
            <v>17075.9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473</v>
          </cell>
          <cell r="K6">
            <v>157.27</v>
          </cell>
          <cell r="L6">
            <v>74387.31</v>
          </cell>
          <cell r="M6">
            <v>15071.21</v>
          </cell>
        </row>
        <row r="7">
          <cell r="D7">
            <v>517</v>
          </cell>
          <cell r="E7" t="str">
            <v>四川太极青羊区北东街店</v>
          </cell>
          <cell r="F7" t="str">
            <v>否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506</v>
          </cell>
          <cell r="K7">
            <v>129.8</v>
          </cell>
          <cell r="L7">
            <v>65677.84</v>
          </cell>
          <cell r="M7">
            <v>18094.79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142</v>
          </cell>
          <cell r="H8" t="str">
            <v>旗舰片区</v>
          </cell>
          <cell r="I8" t="str">
            <v>谭勤娟</v>
          </cell>
          <cell r="J8">
            <v>667</v>
          </cell>
          <cell r="K8">
            <v>88.78</v>
          </cell>
          <cell r="L8">
            <v>59215.71</v>
          </cell>
          <cell r="M8">
            <v>17402.53</v>
          </cell>
        </row>
        <row r="9">
          <cell r="D9">
            <v>571</v>
          </cell>
          <cell r="E9" t="str">
            <v>四川太极高新区锦城大道药店</v>
          </cell>
          <cell r="F9" t="str">
            <v>是</v>
          </cell>
          <cell r="G9">
            <v>232</v>
          </cell>
          <cell r="H9" t="str">
            <v>东南片区</v>
          </cell>
          <cell r="I9" t="str">
            <v>曾蕾蕾</v>
          </cell>
          <cell r="J9">
            <v>557</v>
          </cell>
          <cell r="K9">
            <v>106.01</v>
          </cell>
          <cell r="L9">
            <v>59046.38</v>
          </cell>
          <cell r="M9">
            <v>15349.78</v>
          </cell>
        </row>
        <row r="10">
          <cell r="D10">
            <v>343</v>
          </cell>
          <cell r="E10" t="str">
            <v>四川太极光华药店</v>
          </cell>
          <cell r="F10" t="str">
            <v>是</v>
          </cell>
          <cell r="G10">
            <v>181</v>
          </cell>
          <cell r="H10" t="str">
            <v>西门一片</v>
          </cell>
          <cell r="I10" t="str">
            <v>刘琴英</v>
          </cell>
          <cell r="J10">
            <v>409</v>
          </cell>
          <cell r="K10">
            <v>131.02</v>
          </cell>
          <cell r="L10">
            <v>53588.39</v>
          </cell>
          <cell r="M10">
            <v>15140.93</v>
          </cell>
        </row>
        <row r="11">
          <cell r="D11">
            <v>742</v>
          </cell>
          <cell r="E11" t="str">
            <v>四川太极锦江区庆云南街药店</v>
          </cell>
          <cell r="F11" t="str">
            <v/>
          </cell>
          <cell r="G11">
            <v>142</v>
          </cell>
          <cell r="H11" t="str">
            <v>旗舰片区</v>
          </cell>
          <cell r="I11" t="str">
            <v>谭勤娟</v>
          </cell>
          <cell r="J11">
            <v>307</v>
          </cell>
          <cell r="K11">
            <v>147.15</v>
          </cell>
          <cell r="L11">
            <v>45175.04</v>
          </cell>
          <cell r="M11">
            <v>9095.8</v>
          </cell>
        </row>
        <row r="12">
          <cell r="D12">
            <v>120844</v>
          </cell>
          <cell r="E12" t="str">
            <v>四川太极彭州市致和镇南三环路药店</v>
          </cell>
          <cell r="F12" t="str">
            <v/>
          </cell>
          <cell r="G12">
            <v>342</v>
          </cell>
          <cell r="H12" t="str">
            <v>西门二片</v>
          </cell>
          <cell r="I12" t="str">
            <v>林禹帅</v>
          </cell>
          <cell r="J12">
            <v>326</v>
          </cell>
          <cell r="K12">
            <v>117.61</v>
          </cell>
          <cell r="L12">
            <v>38341.12</v>
          </cell>
          <cell r="M12">
            <v>9480.99</v>
          </cell>
        </row>
        <row r="13">
          <cell r="D13">
            <v>117491</v>
          </cell>
          <cell r="E13" t="str">
            <v>四川太极金牛区花照壁中横街药店</v>
          </cell>
          <cell r="F13" t="str">
            <v/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395</v>
          </cell>
          <cell r="K13">
            <v>96.24</v>
          </cell>
          <cell r="L13">
            <v>38014.95</v>
          </cell>
          <cell r="M13">
            <v>8819.41</v>
          </cell>
        </row>
        <row r="14">
          <cell r="D14">
            <v>365</v>
          </cell>
          <cell r="E14" t="str">
            <v>四川太极光华村街药店</v>
          </cell>
          <cell r="F14" t="str">
            <v>是</v>
          </cell>
          <cell r="G14">
            <v>181</v>
          </cell>
          <cell r="H14" t="str">
            <v>西门一片</v>
          </cell>
          <cell r="I14" t="str">
            <v>刘琴英</v>
          </cell>
          <cell r="J14">
            <v>479</v>
          </cell>
          <cell r="K14">
            <v>78.69</v>
          </cell>
          <cell r="L14">
            <v>37691.29</v>
          </cell>
          <cell r="M14">
            <v>10160.9</v>
          </cell>
        </row>
        <row r="15">
          <cell r="D15">
            <v>108656</v>
          </cell>
          <cell r="E15" t="str">
            <v>四川太极新津县五津镇五津西路二药房</v>
          </cell>
          <cell r="F15" t="str">
            <v/>
          </cell>
          <cell r="G15">
            <v>281</v>
          </cell>
          <cell r="H15" t="str">
            <v>新津片</v>
          </cell>
          <cell r="I15" t="str">
            <v>王燕丽</v>
          </cell>
          <cell r="J15">
            <v>303</v>
          </cell>
          <cell r="K15">
            <v>113.21</v>
          </cell>
          <cell r="L15">
            <v>34302.38</v>
          </cell>
          <cell r="M15">
            <v>9321.46</v>
          </cell>
        </row>
        <row r="16">
          <cell r="D16">
            <v>385</v>
          </cell>
          <cell r="E16" t="str">
            <v>四川太极五津西路药店</v>
          </cell>
          <cell r="F16" t="str">
            <v>是</v>
          </cell>
          <cell r="G16">
            <v>281</v>
          </cell>
          <cell r="H16" t="str">
            <v>新津片</v>
          </cell>
          <cell r="I16" t="str">
            <v>王燕丽</v>
          </cell>
          <cell r="J16">
            <v>288</v>
          </cell>
          <cell r="K16">
            <v>116.75</v>
          </cell>
          <cell r="L16">
            <v>33623.82</v>
          </cell>
          <cell r="M16">
            <v>6680.3</v>
          </cell>
        </row>
        <row r="17">
          <cell r="D17">
            <v>707</v>
          </cell>
          <cell r="E17" t="str">
            <v>四川太极成华区万科路药店</v>
          </cell>
          <cell r="F17" t="str">
            <v>否</v>
          </cell>
          <cell r="G17">
            <v>232</v>
          </cell>
          <cell r="H17" t="str">
            <v>东南片区</v>
          </cell>
          <cell r="I17" t="str">
            <v>曾蕾蕾</v>
          </cell>
          <cell r="J17">
            <v>479</v>
          </cell>
          <cell r="K17">
            <v>67.8</v>
          </cell>
          <cell r="L17">
            <v>32477.49</v>
          </cell>
          <cell r="M17">
            <v>9608.38</v>
          </cell>
        </row>
        <row r="18">
          <cell r="D18">
            <v>357</v>
          </cell>
          <cell r="E18" t="str">
            <v>四川太极清江东路药店</v>
          </cell>
          <cell r="F18" t="str">
            <v>否</v>
          </cell>
          <cell r="G18">
            <v>181</v>
          </cell>
          <cell r="H18" t="str">
            <v>西门一片</v>
          </cell>
          <cell r="I18" t="str">
            <v>刘琴英</v>
          </cell>
          <cell r="J18">
            <v>290</v>
          </cell>
          <cell r="K18">
            <v>109.25</v>
          </cell>
          <cell r="L18">
            <v>31683.57</v>
          </cell>
          <cell r="M18">
            <v>8500.99</v>
          </cell>
        </row>
        <row r="19">
          <cell r="D19">
            <v>106066</v>
          </cell>
          <cell r="E19" t="str">
            <v>四川太极锦江区梨花街药店</v>
          </cell>
          <cell r="F19" t="str">
            <v/>
          </cell>
          <cell r="G19">
            <v>142</v>
          </cell>
          <cell r="H19" t="str">
            <v>旗舰片区</v>
          </cell>
          <cell r="I19" t="str">
            <v>谭勤娟</v>
          </cell>
          <cell r="J19">
            <v>540</v>
          </cell>
          <cell r="K19">
            <v>58.1</v>
          </cell>
          <cell r="L19">
            <v>31376.52</v>
          </cell>
          <cell r="M19">
            <v>11465.37</v>
          </cell>
        </row>
        <row r="20">
          <cell r="D20">
            <v>359</v>
          </cell>
          <cell r="E20" t="str">
            <v>四川太极枣子巷药店</v>
          </cell>
          <cell r="F20" t="str">
            <v>否</v>
          </cell>
          <cell r="G20">
            <v>181</v>
          </cell>
          <cell r="H20" t="str">
            <v>西门一片</v>
          </cell>
          <cell r="I20" t="str">
            <v>刘琴英</v>
          </cell>
          <cell r="J20">
            <v>418</v>
          </cell>
          <cell r="K20">
            <v>73.09</v>
          </cell>
          <cell r="L20">
            <v>30551.34</v>
          </cell>
          <cell r="M20">
            <v>7432.94</v>
          </cell>
        </row>
        <row r="21">
          <cell r="D21">
            <v>377</v>
          </cell>
          <cell r="E21" t="str">
            <v>四川太极新园大道药店</v>
          </cell>
          <cell r="F21" t="str">
            <v>否</v>
          </cell>
          <cell r="G21">
            <v>232</v>
          </cell>
          <cell r="H21" t="str">
            <v>东南片区</v>
          </cell>
          <cell r="I21" t="str">
            <v>曾蕾蕾</v>
          </cell>
          <cell r="J21">
            <v>488</v>
          </cell>
          <cell r="K21">
            <v>62.11</v>
          </cell>
          <cell r="L21">
            <v>30311.85</v>
          </cell>
          <cell r="M21">
            <v>8691.1</v>
          </cell>
        </row>
        <row r="22">
          <cell r="D22">
            <v>105267</v>
          </cell>
          <cell r="E22" t="str">
            <v>四川太极金牛区蜀汉路药店</v>
          </cell>
          <cell r="F22" t="str">
            <v/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366</v>
          </cell>
          <cell r="K22">
            <v>80.8</v>
          </cell>
          <cell r="L22">
            <v>29571.84</v>
          </cell>
          <cell r="M22">
            <v>9800.69</v>
          </cell>
        </row>
        <row r="23">
          <cell r="D23">
            <v>103198</v>
          </cell>
          <cell r="E23" t="str">
            <v>四川太极青羊区贝森北路药店</v>
          </cell>
          <cell r="F23" t="str">
            <v/>
          </cell>
          <cell r="G23">
            <v>181</v>
          </cell>
          <cell r="H23" t="str">
            <v>西门一片</v>
          </cell>
          <cell r="I23" t="str">
            <v>刘琴英</v>
          </cell>
          <cell r="J23">
            <v>438</v>
          </cell>
          <cell r="K23">
            <v>65.91</v>
          </cell>
          <cell r="L23">
            <v>28867.25</v>
          </cell>
          <cell r="M23">
            <v>8586.51</v>
          </cell>
        </row>
        <row r="24">
          <cell r="D24">
            <v>54</v>
          </cell>
          <cell r="E24" t="str">
            <v>四川太极怀远店</v>
          </cell>
          <cell r="F24" t="str">
            <v>是</v>
          </cell>
          <cell r="G24">
            <v>341</v>
          </cell>
          <cell r="H24" t="str">
            <v>崇州片</v>
          </cell>
          <cell r="I24" t="str">
            <v>胡建梅</v>
          </cell>
          <cell r="J24">
            <v>320</v>
          </cell>
          <cell r="K24">
            <v>90.1</v>
          </cell>
          <cell r="L24">
            <v>28833.51</v>
          </cell>
          <cell r="M24">
            <v>7213.63</v>
          </cell>
        </row>
        <row r="25">
          <cell r="D25">
            <v>546</v>
          </cell>
          <cell r="E25" t="str">
            <v>四川太极锦江区榕声路店</v>
          </cell>
          <cell r="F25" t="str">
            <v>否</v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548</v>
          </cell>
          <cell r="K25">
            <v>52.2</v>
          </cell>
          <cell r="L25">
            <v>28608.13</v>
          </cell>
          <cell r="M25">
            <v>9272.64</v>
          </cell>
        </row>
        <row r="26">
          <cell r="D26">
            <v>747</v>
          </cell>
          <cell r="E26" t="str">
            <v>四川太极郫县郫筒镇一环路东南段药店</v>
          </cell>
          <cell r="F26" t="str">
            <v/>
          </cell>
          <cell r="G26">
            <v>342</v>
          </cell>
          <cell r="H26" t="str">
            <v>西门二片</v>
          </cell>
          <cell r="I26" t="str">
            <v>林禹帅</v>
          </cell>
          <cell r="J26">
            <v>257</v>
          </cell>
          <cell r="K26">
            <v>104.61</v>
          </cell>
          <cell r="L26">
            <v>26884.9</v>
          </cell>
          <cell r="M26">
            <v>7830.22</v>
          </cell>
        </row>
        <row r="27">
          <cell r="D27">
            <v>118074</v>
          </cell>
          <cell r="E27" t="str">
            <v>四川太极高新区泰和二街药店</v>
          </cell>
          <cell r="F27" t="str">
            <v/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434</v>
          </cell>
          <cell r="K27">
            <v>61.34</v>
          </cell>
          <cell r="L27">
            <v>26623.61</v>
          </cell>
          <cell r="M27">
            <v>7766.19</v>
          </cell>
        </row>
        <row r="28">
          <cell r="D28">
            <v>102934</v>
          </cell>
          <cell r="E28" t="str">
            <v>四川太极金牛区银河北街药店</v>
          </cell>
          <cell r="F28" t="str">
            <v/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328</v>
          </cell>
          <cell r="K28">
            <v>80.8</v>
          </cell>
          <cell r="L28">
            <v>26502.73</v>
          </cell>
          <cell r="M28">
            <v>7534.52</v>
          </cell>
        </row>
        <row r="29">
          <cell r="D29">
            <v>373</v>
          </cell>
          <cell r="E29" t="str">
            <v>四川太极通盈街药店</v>
          </cell>
          <cell r="F29" t="str">
            <v>否</v>
          </cell>
          <cell r="G29">
            <v>232</v>
          </cell>
          <cell r="H29" t="str">
            <v>东南片区</v>
          </cell>
          <cell r="I29" t="str">
            <v>曾蕾蕾</v>
          </cell>
          <cell r="J29">
            <v>334</v>
          </cell>
          <cell r="K29">
            <v>78.76</v>
          </cell>
          <cell r="L29">
            <v>26306.17</v>
          </cell>
          <cell r="M29">
            <v>7556.05</v>
          </cell>
        </row>
        <row r="30">
          <cell r="D30">
            <v>746</v>
          </cell>
          <cell r="E30" t="str">
            <v>四川太极大邑县晋原镇内蒙古大道桃源药店</v>
          </cell>
          <cell r="F30" t="str">
            <v>否</v>
          </cell>
          <cell r="G30">
            <v>282</v>
          </cell>
          <cell r="H30" t="str">
            <v>城郊一片</v>
          </cell>
          <cell r="I30" t="str">
            <v>任会茹</v>
          </cell>
          <cell r="J30">
            <v>490</v>
          </cell>
          <cell r="K30">
            <v>53.68</v>
          </cell>
          <cell r="L30">
            <v>26300.93</v>
          </cell>
          <cell r="M30">
            <v>8053.82</v>
          </cell>
        </row>
        <row r="31">
          <cell r="D31">
            <v>341</v>
          </cell>
          <cell r="E31" t="str">
            <v>四川太极邛崃中心药店</v>
          </cell>
          <cell r="F31" t="str">
            <v>是</v>
          </cell>
          <cell r="G31">
            <v>282</v>
          </cell>
          <cell r="H31" t="str">
            <v>城郊一片</v>
          </cell>
          <cell r="I31" t="str">
            <v>任会茹</v>
          </cell>
          <cell r="J31">
            <v>269</v>
          </cell>
          <cell r="K31">
            <v>94.56</v>
          </cell>
          <cell r="L31">
            <v>25437.85</v>
          </cell>
          <cell r="M31">
            <v>7964.2</v>
          </cell>
        </row>
        <row r="32">
          <cell r="D32">
            <v>726</v>
          </cell>
          <cell r="E32" t="str">
            <v>四川太极金牛区交大路第三药店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408</v>
          </cell>
          <cell r="K32">
            <v>61.93</v>
          </cell>
          <cell r="L32">
            <v>25268.12</v>
          </cell>
          <cell r="M32">
            <v>6807.93</v>
          </cell>
        </row>
        <row r="33">
          <cell r="D33">
            <v>513</v>
          </cell>
          <cell r="E33" t="str">
            <v>四川太极武侯区顺和街店</v>
          </cell>
          <cell r="F33" t="str">
            <v>否</v>
          </cell>
          <cell r="G33">
            <v>342</v>
          </cell>
          <cell r="H33" t="str">
            <v>西门二片</v>
          </cell>
          <cell r="I33" t="str">
            <v>林禹帅</v>
          </cell>
          <cell r="J33">
            <v>268</v>
          </cell>
          <cell r="K33">
            <v>92.94</v>
          </cell>
          <cell r="L33">
            <v>24909.23</v>
          </cell>
          <cell r="M33">
            <v>6401.72</v>
          </cell>
        </row>
        <row r="34">
          <cell r="D34">
            <v>730</v>
          </cell>
          <cell r="E34" t="str">
            <v>四川太极新都区新繁镇繁江北路药店</v>
          </cell>
          <cell r="F34" t="str">
            <v>否</v>
          </cell>
          <cell r="G34">
            <v>342</v>
          </cell>
          <cell r="H34" t="str">
            <v>西门二片</v>
          </cell>
          <cell r="I34" t="str">
            <v>林禹帅</v>
          </cell>
          <cell r="J34">
            <v>360</v>
          </cell>
          <cell r="K34">
            <v>68.22</v>
          </cell>
          <cell r="L34">
            <v>24559.41</v>
          </cell>
          <cell r="M34">
            <v>7256.34</v>
          </cell>
        </row>
        <row r="35">
          <cell r="D35">
            <v>111400</v>
          </cell>
          <cell r="E35" t="str">
            <v>四川太极邛崃市文君街道杏林路药店</v>
          </cell>
          <cell r="F35" t="str">
            <v/>
          </cell>
          <cell r="G35">
            <v>282</v>
          </cell>
          <cell r="H35" t="str">
            <v>城郊一片</v>
          </cell>
          <cell r="I35" t="str">
            <v>任会茹</v>
          </cell>
          <cell r="J35">
            <v>260</v>
          </cell>
          <cell r="K35">
            <v>93.55</v>
          </cell>
          <cell r="L35">
            <v>24324.05</v>
          </cell>
          <cell r="M35">
            <v>6127.61</v>
          </cell>
        </row>
        <row r="36">
          <cell r="D36">
            <v>114844</v>
          </cell>
          <cell r="E36" t="str">
            <v>四川太极成华区培华东路药店</v>
          </cell>
          <cell r="F36" t="str">
            <v/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271</v>
          </cell>
          <cell r="K36">
            <v>87.01</v>
          </cell>
          <cell r="L36">
            <v>23580.62</v>
          </cell>
          <cell r="M36">
            <v>6711.92</v>
          </cell>
        </row>
        <row r="37">
          <cell r="D37">
            <v>106399</v>
          </cell>
          <cell r="E37" t="str">
            <v>四川太极青羊区蜀辉路药店</v>
          </cell>
          <cell r="F37" t="str">
            <v/>
          </cell>
          <cell r="G37">
            <v>342</v>
          </cell>
          <cell r="H37" t="str">
            <v>西门二片</v>
          </cell>
          <cell r="I37" t="str">
            <v>林禹帅</v>
          </cell>
          <cell r="J37">
            <v>324</v>
          </cell>
          <cell r="K37">
            <v>72.42</v>
          </cell>
          <cell r="L37">
            <v>23464.55</v>
          </cell>
          <cell r="M37">
            <v>6896.95</v>
          </cell>
        </row>
        <row r="38">
          <cell r="D38">
            <v>712</v>
          </cell>
          <cell r="E38" t="str">
            <v>四川太极成华区华泰路药店</v>
          </cell>
          <cell r="F38" t="str">
            <v>否</v>
          </cell>
          <cell r="G38">
            <v>232</v>
          </cell>
          <cell r="H38" t="str">
            <v>东南片区</v>
          </cell>
          <cell r="I38" t="str">
            <v>曾蕾蕾</v>
          </cell>
          <cell r="J38">
            <v>454</v>
          </cell>
          <cell r="K38">
            <v>51.06</v>
          </cell>
          <cell r="L38">
            <v>23182.84</v>
          </cell>
          <cell r="M38">
            <v>7640.79</v>
          </cell>
        </row>
        <row r="39">
          <cell r="D39">
            <v>511</v>
          </cell>
          <cell r="E39" t="str">
            <v>四川太极成华杉板桥南一路店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304</v>
          </cell>
          <cell r="K39">
            <v>74.26</v>
          </cell>
          <cell r="L39">
            <v>22574.75</v>
          </cell>
          <cell r="M39">
            <v>5938</v>
          </cell>
        </row>
        <row r="40">
          <cell r="D40">
            <v>379</v>
          </cell>
          <cell r="E40" t="str">
            <v>四川太极土龙路药店</v>
          </cell>
          <cell r="F40" t="str">
            <v>否</v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299</v>
          </cell>
          <cell r="K40">
            <v>75.36</v>
          </cell>
          <cell r="L40">
            <v>22532.59</v>
          </cell>
          <cell r="M40">
            <v>6529.87</v>
          </cell>
        </row>
        <row r="41">
          <cell r="D41">
            <v>111219</v>
          </cell>
          <cell r="E41" t="str">
            <v>四川太极金牛区花照壁药店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300</v>
          </cell>
          <cell r="K41">
            <v>74.29</v>
          </cell>
          <cell r="L41">
            <v>22285.57</v>
          </cell>
          <cell r="M41">
            <v>5844.79</v>
          </cell>
        </row>
        <row r="42">
          <cell r="D42">
            <v>107658</v>
          </cell>
          <cell r="E42" t="str">
            <v>四川太极新都区新都街道万和北路药店</v>
          </cell>
          <cell r="F42" t="str">
            <v/>
          </cell>
          <cell r="G42">
            <v>342</v>
          </cell>
          <cell r="H42" t="str">
            <v>西门二片</v>
          </cell>
          <cell r="I42" t="str">
            <v>林禹帅</v>
          </cell>
          <cell r="J42">
            <v>405</v>
          </cell>
          <cell r="K42">
            <v>54.44</v>
          </cell>
          <cell r="L42">
            <v>22049.51</v>
          </cell>
          <cell r="M42">
            <v>6759.85</v>
          </cell>
        </row>
        <row r="43">
          <cell r="D43">
            <v>737</v>
          </cell>
          <cell r="E43" t="str">
            <v>四川太极高新区大源北街药店</v>
          </cell>
          <cell r="F43" t="str">
            <v>否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313</v>
          </cell>
          <cell r="K43">
            <v>70.34</v>
          </cell>
          <cell r="L43">
            <v>22017.98</v>
          </cell>
          <cell r="M43">
            <v>5481.84</v>
          </cell>
        </row>
        <row r="44">
          <cell r="D44">
            <v>514</v>
          </cell>
          <cell r="E44" t="str">
            <v>四川太极新津邓双镇岷江店</v>
          </cell>
          <cell r="F44" t="str">
            <v>否</v>
          </cell>
          <cell r="G44">
            <v>281</v>
          </cell>
          <cell r="H44" t="str">
            <v>新津片</v>
          </cell>
          <cell r="I44" t="str">
            <v>王燕丽</v>
          </cell>
          <cell r="J44">
            <v>334</v>
          </cell>
          <cell r="K44">
            <v>64.54</v>
          </cell>
          <cell r="L44">
            <v>21556.44</v>
          </cell>
          <cell r="M44">
            <v>7110.84</v>
          </cell>
        </row>
        <row r="45">
          <cell r="D45">
            <v>515</v>
          </cell>
          <cell r="E45" t="str">
            <v>四川太极成华区崔家店路药店</v>
          </cell>
          <cell r="F45" t="str">
            <v>否</v>
          </cell>
          <cell r="G45">
            <v>232</v>
          </cell>
          <cell r="H45" t="str">
            <v>东南片区</v>
          </cell>
          <cell r="I45" t="str">
            <v>曾蕾蕾</v>
          </cell>
          <cell r="J45">
            <v>330</v>
          </cell>
          <cell r="K45">
            <v>65.15</v>
          </cell>
          <cell r="L45">
            <v>21499.41</v>
          </cell>
          <cell r="M45">
            <v>3595.19</v>
          </cell>
        </row>
        <row r="46">
          <cell r="D46">
            <v>578</v>
          </cell>
          <cell r="E46" t="str">
            <v>四川太极成华区华油路药店</v>
          </cell>
          <cell r="F46" t="str">
            <v>否</v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299</v>
          </cell>
          <cell r="K46">
            <v>70.46</v>
          </cell>
          <cell r="L46">
            <v>21068.04</v>
          </cell>
          <cell r="M46">
            <v>6004.86</v>
          </cell>
        </row>
        <row r="47">
          <cell r="D47">
            <v>114622</v>
          </cell>
          <cell r="E47" t="str">
            <v>四川太极成华区东昌路一药店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369</v>
          </cell>
          <cell r="K47">
            <v>55.53</v>
          </cell>
          <cell r="L47">
            <v>20492.22</v>
          </cell>
          <cell r="M47">
            <v>7070.49</v>
          </cell>
        </row>
        <row r="48">
          <cell r="D48">
            <v>117184</v>
          </cell>
          <cell r="E48" t="str">
            <v>四川太极锦江区静沙南路药店</v>
          </cell>
          <cell r="F48" t="str">
            <v/>
          </cell>
          <cell r="G48">
            <v>232</v>
          </cell>
          <cell r="H48" t="str">
            <v>东南片区</v>
          </cell>
          <cell r="I48" t="str">
            <v>曾蕾蕾</v>
          </cell>
          <cell r="J48">
            <v>309</v>
          </cell>
          <cell r="K48">
            <v>65.9</v>
          </cell>
          <cell r="L48">
            <v>20363.85</v>
          </cell>
          <cell r="M48">
            <v>6570.85</v>
          </cell>
        </row>
        <row r="49">
          <cell r="D49">
            <v>585</v>
          </cell>
          <cell r="E49" t="str">
            <v>四川太极成华区羊子山西路药店（兴元华盛）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322</v>
          </cell>
          <cell r="K49">
            <v>63.06</v>
          </cell>
          <cell r="L49">
            <v>20305.18</v>
          </cell>
          <cell r="M49">
            <v>7352.18</v>
          </cell>
        </row>
        <row r="50">
          <cell r="D50">
            <v>724</v>
          </cell>
          <cell r="E50" t="str">
            <v>四川太极锦江区观音桥街药店</v>
          </cell>
          <cell r="F50" t="str">
            <v>否</v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325</v>
          </cell>
          <cell r="K50">
            <v>62.44</v>
          </cell>
          <cell r="L50">
            <v>20291.82</v>
          </cell>
          <cell r="M50">
            <v>6854.74</v>
          </cell>
        </row>
        <row r="51">
          <cell r="D51">
            <v>709</v>
          </cell>
          <cell r="E51" t="str">
            <v>四川太极新都区马超东路店</v>
          </cell>
          <cell r="F51" t="str">
            <v>否</v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274</v>
          </cell>
          <cell r="K51">
            <v>73.69</v>
          </cell>
          <cell r="L51">
            <v>20191.64</v>
          </cell>
          <cell r="M51">
            <v>4879.89</v>
          </cell>
        </row>
        <row r="52">
          <cell r="D52">
            <v>572</v>
          </cell>
          <cell r="E52" t="str">
            <v>四川太极郫县郫筒镇东大街药店</v>
          </cell>
          <cell r="F52" t="str">
            <v>否</v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283</v>
          </cell>
          <cell r="K52">
            <v>70.95</v>
          </cell>
          <cell r="L52">
            <v>20078.1</v>
          </cell>
          <cell r="M52">
            <v>5573.16</v>
          </cell>
        </row>
        <row r="53">
          <cell r="D53">
            <v>108277</v>
          </cell>
          <cell r="E53" t="str">
            <v>四川太极金牛区银沙路药店</v>
          </cell>
          <cell r="F53" t="str">
            <v/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290</v>
          </cell>
          <cell r="K53">
            <v>68.7</v>
          </cell>
          <cell r="L53">
            <v>19923.66</v>
          </cell>
          <cell r="M53">
            <v>5856.34</v>
          </cell>
        </row>
        <row r="54">
          <cell r="D54">
            <v>116482</v>
          </cell>
          <cell r="E54" t="str">
            <v>四川太极锦江区宏济中路药店</v>
          </cell>
          <cell r="F54" t="str">
            <v/>
          </cell>
          <cell r="G54">
            <v>142</v>
          </cell>
          <cell r="H54" t="str">
            <v>旗舰片区</v>
          </cell>
          <cell r="I54" t="str">
            <v>谭勤娟</v>
          </cell>
          <cell r="J54">
            <v>243</v>
          </cell>
          <cell r="K54">
            <v>81.91</v>
          </cell>
          <cell r="L54">
            <v>19903.51</v>
          </cell>
          <cell r="M54">
            <v>6168.26</v>
          </cell>
        </row>
        <row r="55">
          <cell r="D55">
            <v>113833</v>
          </cell>
          <cell r="E55" t="str">
            <v>四川太极青羊区光华西一路药店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366</v>
          </cell>
          <cell r="K55">
            <v>54.32</v>
          </cell>
          <cell r="L55">
            <v>19882.22</v>
          </cell>
          <cell r="M55">
            <v>6873.01</v>
          </cell>
        </row>
        <row r="56">
          <cell r="D56">
            <v>581</v>
          </cell>
          <cell r="E56" t="str">
            <v>四川太极成华区二环路北四段药店（汇融名城）</v>
          </cell>
          <cell r="F56" t="str">
            <v>是</v>
          </cell>
          <cell r="G56">
            <v>181</v>
          </cell>
          <cell r="H56" t="str">
            <v>西门一片</v>
          </cell>
          <cell r="I56" t="str">
            <v>刘琴英</v>
          </cell>
          <cell r="J56">
            <v>351</v>
          </cell>
          <cell r="K56">
            <v>56.32</v>
          </cell>
          <cell r="L56">
            <v>19767.59</v>
          </cell>
          <cell r="M56">
            <v>6965.9</v>
          </cell>
        </row>
        <row r="57">
          <cell r="D57">
            <v>104428</v>
          </cell>
          <cell r="E57" t="str">
            <v>四川太极崇州市崇阳镇永康东路药店 </v>
          </cell>
          <cell r="F57" t="str">
            <v/>
          </cell>
          <cell r="G57">
            <v>341</v>
          </cell>
          <cell r="H57" t="str">
            <v>崇州片</v>
          </cell>
          <cell r="I57" t="str">
            <v>胡建梅</v>
          </cell>
          <cell r="J57">
            <v>296</v>
          </cell>
          <cell r="K57">
            <v>65.73</v>
          </cell>
          <cell r="L57">
            <v>19455.09</v>
          </cell>
          <cell r="M57">
            <v>4957.65</v>
          </cell>
        </row>
        <row r="58">
          <cell r="D58">
            <v>598</v>
          </cell>
          <cell r="E58" t="str">
            <v>四川太极锦江区水杉街药店</v>
          </cell>
          <cell r="F58" t="str">
            <v>否</v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294</v>
          </cell>
          <cell r="K58">
            <v>65.56</v>
          </cell>
          <cell r="L58">
            <v>19275.22</v>
          </cell>
          <cell r="M58">
            <v>6716.65</v>
          </cell>
        </row>
        <row r="59">
          <cell r="D59">
            <v>744</v>
          </cell>
          <cell r="E59" t="str">
            <v>四川太极武侯区科华街药店</v>
          </cell>
          <cell r="F59" t="str">
            <v/>
          </cell>
          <cell r="G59">
            <v>142</v>
          </cell>
          <cell r="H59" t="str">
            <v>旗舰片区</v>
          </cell>
          <cell r="I59" t="str">
            <v>谭勤娟</v>
          </cell>
          <cell r="J59">
            <v>291</v>
          </cell>
          <cell r="K59">
            <v>65.13</v>
          </cell>
          <cell r="L59">
            <v>18954.01</v>
          </cell>
          <cell r="M59">
            <v>6570.44</v>
          </cell>
        </row>
        <row r="60">
          <cell r="D60">
            <v>587</v>
          </cell>
          <cell r="E60" t="str">
            <v>四川太极都江堰景中路店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260</v>
          </cell>
          <cell r="K60">
            <v>72.24</v>
          </cell>
          <cell r="L60">
            <v>18781.17</v>
          </cell>
          <cell r="M60">
            <v>6028.65</v>
          </cell>
        </row>
        <row r="61">
          <cell r="D61">
            <v>745</v>
          </cell>
          <cell r="E61" t="str">
            <v>四川太极金牛区金沙路药店</v>
          </cell>
          <cell r="F61" t="str">
            <v/>
          </cell>
          <cell r="G61">
            <v>181</v>
          </cell>
          <cell r="H61" t="str">
            <v>西门一片</v>
          </cell>
          <cell r="I61" t="str">
            <v>刘琴英</v>
          </cell>
          <cell r="J61">
            <v>321</v>
          </cell>
          <cell r="K61">
            <v>58.09</v>
          </cell>
          <cell r="L61">
            <v>18647.47</v>
          </cell>
          <cell r="M61">
            <v>4243.76</v>
          </cell>
        </row>
        <row r="62">
          <cell r="D62">
            <v>733</v>
          </cell>
          <cell r="E62" t="str">
            <v>四川太极双流区东升街道三强西路药店</v>
          </cell>
          <cell r="F62" t="str">
            <v>否</v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220</v>
          </cell>
          <cell r="K62">
            <v>82.43</v>
          </cell>
          <cell r="L62">
            <v>18135.27</v>
          </cell>
          <cell r="M62">
            <v>6933.38</v>
          </cell>
        </row>
        <row r="63">
          <cell r="D63">
            <v>114286</v>
          </cell>
          <cell r="E63" t="str">
            <v>四川太极青羊区光华北五路药店</v>
          </cell>
          <cell r="F63" t="str">
            <v/>
          </cell>
          <cell r="G63">
            <v>342</v>
          </cell>
          <cell r="H63" t="str">
            <v>西门二片</v>
          </cell>
          <cell r="I63" t="str">
            <v>林禹帅</v>
          </cell>
          <cell r="J63">
            <v>353</v>
          </cell>
          <cell r="K63">
            <v>50.78</v>
          </cell>
          <cell r="L63">
            <v>17926.47</v>
          </cell>
          <cell r="M63">
            <v>5763.23</v>
          </cell>
        </row>
        <row r="64">
          <cell r="D64">
            <v>387</v>
          </cell>
          <cell r="E64" t="str">
            <v>四川太极新乐中街药店</v>
          </cell>
          <cell r="F64" t="str">
            <v>否</v>
          </cell>
          <cell r="G64">
            <v>232</v>
          </cell>
          <cell r="H64" t="str">
            <v>东南片区</v>
          </cell>
          <cell r="I64" t="str">
            <v>曾蕾蕾</v>
          </cell>
          <cell r="J64">
            <v>329</v>
          </cell>
          <cell r="K64">
            <v>53.7</v>
          </cell>
          <cell r="L64">
            <v>17666.41</v>
          </cell>
          <cell r="M64">
            <v>5184.63</v>
          </cell>
        </row>
        <row r="65">
          <cell r="D65">
            <v>391</v>
          </cell>
          <cell r="E65" t="str">
            <v>四川太极金丝街药店</v>
          </cell>
          <cell r="F65" t="str">
            <v>否</v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343</v>
          </cell>
          <cell r="K65">
            <v>51.18</v>
          </cell>
          <cell r="L65">
            <v>17555.13</v>
          </cell>
          <cell r="M65">
            <v>6646.24</v>
          </cell>
        </row>
        <row r="66">
          <cell r="D66">
            <v>116919</v>
          </cell>
          <cell r="E66" t="str">
            <v>四川太极武侯区科华北路药店</v>
          </cell>
          <cell r="F66" t="str">
            <v/>
          </cell>
          <cell r="G66">
            <v>142</v>
          </cell>
          <cell r="H66" t="str">
            <v>旗舰片区</v>
          </cell>
          <cell r="I66" t="str">
            <v>谭勤娟</v>
          </cell>
          <cell r="J66">
            <v>265</v>
          </cell>
          <cell r="K66">
            <v>66.06</v>
          </cell>
          <cell r="L66">
            <v>17505.73</v>
          </cell>
          <cell r="M66">
            <v>5649.84</v>
          </cell>
        </row>
        <row r="67">
          <cell r="D67">
            <v>723</v>
          </cell>
          <cell r="E67" t="str">
            <v>四川太极锦江区柳翠路药店</v>
          </cell>
          <cell r="F67" t="str">
            <v>否</v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224</v>
          </cell>
          <cell r="K67">
            <v>73.77</v>
          </cell>
          <cell r="L67">
            <v>16524.65</v>
          </cell>
          <cell r="M67">
            <v>4729.7</v>
          </cell>
        </row>
        <row r="68">
          <cell r="D68">
            <v>113008</v>
          </cell>
          <cell r="E68" t="str">
            <v>四川太极成都高新区尚锦路药店</v>
          </cell>
          <cell r="F68" t="str">
            <v/>
          </cell>
          <cell r="G68">
            <v>342</v>
          </cell>
          <cell r="H68" t="str">
            <v>西门二片</v>
          </cell>
          <cell r="I68" t="str">
            <v>林禹帅</v>
          </cell>
          <cell r="J68">
            <v>256</v>
          </cell>
          <cell r="K68">
            <v>64.07</v>
          </cell>
          <cell r="L68">
            <v>16401.7</v>
          </cell>
          <cell r="M68">
            <v>2524.11</v>
          </cell>
        </row>
        <row r="69">
          <cell r="D69">
            <v>738</v>
          </cell>
          <cell r="E69" t="str">
            <v>四川太极都江堰市蒲阳路药店</v>
          </cell>
          <cell r="F69" t="str">
            <v>否</v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309</v>
          </cell>
          <cell r="K69">
            <v>52.74</v>
          </cell>
          <cell r="L69">
            <v>16295.59</v>
          </cell>
          <cell r="M69">
            <v>4969.14</v>
          </cell>
        </row>
        <row r="70">
          <cell r="D70">
            <v>122906</v>
          </cell>
          <cell r="E70" t="str">
            <v>四川太极新都区斑竹园街道医贸大道药店</v>
          </cell>
          <cell r="F70" t="str">
            <v/>
          </cell>
          <cell r="G70">
            <v>342</v>
          </cell>
          <cell r="H70" t="str">
            <v>西门二片</v>
          </cell>
          <cell r="I70" t="str">
            <v>林禹帅</v>
          </cell>
          <cell r="J70">
            <v>272</v>
          </cell>
          <cell r="K70">
            <v>59.83</v>
          </cell>
          <cell r="L70">
            <v>16274.08</v>
          </cell>
          <cell r="M70">
            <v>5598.72</v>
          </cell>
        </row>
        <row r="71">
          <cell r="D71">
            <v>367</v>
          </cell>
          <cell r="E71" t="str">
            <v>四川太极金带街药店</v>
          </cell>
          <cell r="F71" t="str">
            <v>否</v>
          </cell>
          <cell r="G71">
            <v>341</v>
          </cell>
          <cell r="H71" t="str">
            <v>崇州片</v>
          </cell>
          <cell r="I71" t="str">
            <v>胡建梅</v>
          </cell>
          <cell r="J71">
            <v>206</v>
          </cell>
          <cell r="K71">
            <v>78.78</v>
          </cell>
          <cell r="L71">
            <v>16229.34</v>
          </cell>
          <cell r="M71">
            <v>4972.98</v>
          </cell>
        </row>
        <row r="72">
          <cell r="D72">
            <v>311</v>
          </cell>
          <cell r="E72" t="str">
            <v>四川太极西部店</v>
          </cell>
          <cell r="F72" t="str">
            <v>是</v>
          </cell>
          <cell r="G72">
            <v>181</v>
          </cell>
          <cell r="H72" t="str">
            <v>西门一片</v>
          </cell>
          <cell r="I72" t="str">
            <v>刘琴英</v>
          </cell>
          <cell r="J72">
            <v>222</v>
          </cell>
          <cell r="K72">
            <v>72.3</v>
          </cell>
          <cell r="L72">
            <v>16051.3</v>
          </cell>
          <cell r="M72">
            <v>3884.21</v>
          </cell>
        </row>
        <row r="73">
          <cell r="D73">
            <v>573</v>
          </cell>
          <cell r="E73" t="str">
            <v>四川太极双流县西航港街道锦华路一段药店</v>
          </cell>
          <cell r="F73" t="str">
            <v>否</v>
          </cell>
          <cell r="G73">
            <v>232</v>
          </cell>
          <cell r="H73" t="str">
            <v>东南片区</v>
          </cell>
          <cell r="I73" t="str">
            <v>曾蕾蕾</v>
          </cell>
          <cell r="J73">
            <v>294</v>
          </cell>
          <cell r="K73">
            <v>54.43</v>
          </cell>
          <cell r="L73">
            <v>16002.78</v>
          </cell>
          <cell r="M73">
            <v>4434.38</v>
          </cell>
        </row>
        <row r="74">
          <cell r="D74">
            <v>102565</v>
          </cell>
          <cell r="E74" t="str">
            <v>四川太极武侯区佳灵路药店</v>
          </cell>
          <cell r="F74" t="str">
            <v/>
          </cell>
          <cell r="G74">
            <v>181</v>
          </cell>
          <cell r="H74" t="str">
            <v>西门一片</v>
          </cell>
          <cell r="I74" t="str">
            <v>刘琴英</v>
          </cell>
          <cell r="J74">
            <v>291</v>
          </cell>
          <cell r="K74">
            <v>54.92</v>
          </cell>
          <cell r="L74">
            <v>15980.65</v>
          </cell>
          <cell r="M74">
            <v>4758.92</v>
          </cell>
        </row>
        <row r="75">
          <cell r="D75">
            <v>103639</v>
          </cell>
          <cell r="E75" t="str">
            <v>四川太极成华区金马河路药店</v>
          </cell>
          <cell r="F75" t="str">
            <v/>
          </cell>
          <cell r="G75">
            <v>232</v>
          </cell>
          <cell r="H75" t="str">
            <v>东南片区</v>
          </cell>
          <cell r="I75" t="str">
            <v>曾蕾蕾</v>
          </cell>
          <cell r="J75">
            <v>322</v>
          </cell>
          <cell r="K75">
            <v>49.34</v>
          </cell>
          <cell r="L75">
            <v>15888.56</v>
          </cell>
          <cell r="M75">
            <v>4997.49</v>
          </cell>
        </row>
        <row r="76">
          <cell r="D76">
            <v>539</v>
          </cell>
          <cell r="E76" t="str">
            <v>四川太极大邑县晋原镇子龙路店</v>
          </cell>
          <cell r="F76" t="str">
            <v>否</v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197</v>
          </cell>
          <cell r="K76">
            <v>79.35</v>
          </cell>
          <cell r="L76">
            <v>15632.07</v>
          </cell>
          <cell r="M76">
            <v>3843.66</v>
          </cell>
        </row>
        <row r="77">
          <cell r="D77">
            <v>105910</v>
          </cell>
          <cell r="E77" t="str">
            <v>四川太极高新区紫薇东路药店</v>
          </cell>
          <cell r="F77" t="str">
            <v/>
          </cell>
          <cell r="G77">
            <v>142</v>
          </cell>
          <cell r="H77" t="str">
            <v>旗舰片区</v>
          </cell>
          <cell r="I77" t="str">
            <v>谭勤娟</v>
          </cell>
          <cell r="J77">
            <v>290</v>
          </cell>
          <cell r="K77">
            <v>52.97</v>
          </cell>
          <cell r="L77">
            <v>15360.72</v>
          </cell>
          <cell r="M77">
            <v>5081.68</v>
          </cell>
        </row>
        <row r="78">
          <cell r="D78">
            <v>101453</v>
          </cell>
          <cell r="E78" t="str">
            <v>四川太极温江区公平街道江安路药店</v>
          </cell>
          <cell r="F78" t="str">
            <v/>
          </cell>
          <cell r="G78">
            <v>342</v>
          </cell>
          <cell r="H78" t="str">
            <v>西门二片</v>
          </cell>
          <cell r="I78" t="str">
            <v>林禹帅</v>
          </cell>
          <cell r="J78">
            <v>239</v>
          </cell>
          <cell r="K78">
            <v>63.85</v>
          </cell>
          <cell r="L78">
            <v>15259.06</v>
          </cell>
          <cell r="M78">
            <v>4888.17</v>
          </cell>
        </row>
        <row r="79">
          <cell r="D79">
            <v>748</v>
          </cell>
          <cell r="E79" t="str">
            <v>四川太极大邑县晋原镇东街药店</v>
          </cell>
          <cell r="F79" t="str">
            <v/>
          </cell>
          <cell r="G79">
            <v>282</v>
          </cell>
          <cell r="H79" t="str">
            <v>城郊一片</v>
          </cell>
          <cell r="I79" t="str">
            <v>任会茹</v>
          </cell>
          <cell r="J79">
            <v>174</v>
          </cell>
          <cell r="K79">
            <v>87.37</v>
          </cell>
          <cell r="L79">
            <v>15202.25</v>
          </cell>
          <cell r="M79">
            <v>4721.94</v>
          </cell>
        </row>
        <row r="80">
          <cell r="D80">
            <v>106569</v>
          </cell>
          <cell r="E80" t="str">
            <v>四川太极武侯区大悦路药店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185</v>
          </cell>
          <cell r="K80">
            <v>79.72</v>
          </cell>
          <cell r="L80">
            <v>14748.07</v>
          </cell>
          <cell r="M80">
            <v>3845.54</v>
          </cell>
        </row>
        <row r="81">
          <cell r="D81">
            <v>716</v>
          </cell>
          <cell r="E81" t="str">
            <v>四川太极大邑县沙渠镇方圆路药店</v>
          </cell>
          <cell r="F81" t="str">
            <v>否</v>
          </cell>
          <cell r="G81">
            <v>282</v>
          </cell>
          <cell r="H81" t="str">
            <v>城郊一片</v>
          </cell>
          <cell r="I81" t="str">
            <v>任会茹</v>
          </cell>
          <cell r="J81">
            <v>170</v>
          </cell>
          <cell r="K81">
            <v>86.01</v>
          </cell>
          <cell r="L81">
            <v>14621.17</v>
          </cell>
          <cell r="M81">
            <v>5244.29</v>
          </cell>
        </row>
        <row r="82">
          <cell r="D82">
            <v>717</v>
          </cell>
          <cell r="E82" t="str">
            <v>四川太极大邑县晋原镇通达东路五段药店</v>
          </cell>
          <cell r="F82" t="str">
            <v>否</v>
          </cell>
          <cell r="G82">
            <v>282</v>
          </cell>
          <cell r="H82" t="str">
            <v>城郊一片</v>
          </cell>
          <cell r="I82" t="str">
            <v>任会茹</v>
          </cell>
          <cell r="J82">
            <v>209</v>
          </cell>
          <cell r="K82">
            <v>69.7</v>
          </cell>
          <cell r="L82">
            <v>14568.12</v>
          </cell>
          <cell r="M82">
            <v>3941.13</v>
          </cell>
        </row>
        <row r="83">
          <cell r="D83">
            <v>308</v>
          </cell>
          <cell r="E83" t="str">
            <v>四川太极红星店</v>
          </cell>
          <cell r="F83" t="str">
            <v>是</v>
          </cell>
          <cell r="G83">
            <v>142</v>
          </cell>
          <cell r="H83" t="str">
            <v>旗舰片区</v>
          </cell>
          <cell r="I83" t="str">
            <v>谭勤娟</v>
          </cell>
          <cell r="J83">
            <v>209</v>
          </cell>
          <cell r="K83">
            <v>69.33</v>
          </cell>
          <cell r="L83">
            <v>14490.7</v>
          </cell>
          <cell r="M83">
            <v>5070.18</v>
          </cell>
        </row>
        <row r="84">
          <cell r="D84">
            <v>119263</v>
          </cell>
          <cell r="E84" t="str">
            <v>四川太极青羊区蜀源路药店</v>
          </cell>
          <cell r="F84" t="str">
            <v/>
          </cell>
          <cell r="G84">
            <v>342</v>
          </cell>
          <cell r="H84" t="str">
            <v>西门二片</v>
          </cell>
          <cell r="I84" t="str">
            <v>林禹帅</v>
          </cell>
          <cell r="J84">
            <v>185</v>
          </cell>
          <cell r="K84">
            <v>76.95</v>
          </cell>
          <cell r="L84">
            <v>14235.21</v>
          </cell>
          <cell r="M84">
            <v>4172.56</v>
          </cell>
        </row>
        <row r="85">
          <cell r="D85">
            <v>594</v>
          </cell>
          <cell r="E85" t="str">
            <v>四川太极大邑县安仁镇千禧街药店</v>
          </cell>
          <cell r="F85" t="str">
            <v>否</v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249</v>
          </cell>
          <cell r="K85">
            <v>56.12</v>
          </cell>
          <cell r="L85">
            <v>13973.54</v>
          </cell>
          <cell r="M85">
            <v>4315.43</v>
          </cell>
        </row>
        <row r="86">
          <cell r="D86">
            <v>105751</v>
          </cell>
          <cell r="E86" t="str">
            <v>四川太极高新区新下街药店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238</v>
          </cell>
          <cell r="K86">
            <v>57.89</v>
          </cell>
          <cell r="L86">
            <v>13778.01</v>
          </cell>
          <cell r="M86">
            <v>2729.68</v>
          </cell>
        </row>
        <row r="87">
          <cell r="D87">
            <v>329</v>
          </cell>
          <cell r="E87" t="str">
            <v>四川太极温江店</v>
          </cell>
          <cell r="F87" t="str">
            <v>是</v>
          </cell>
          <cell r="G87">
            <v>342</v>
          </cell>
          <cell r="H87" t="str">
            <v>西门二片</v>
          </cell>
          <cell r="I87" t="str">
            <v>林禹帅</v>
          </cell>
          <cell r="J87">
            <v>162</v>
          </cell>
          <cell r="K87">
            <v>84.87</v>
          </cell>
          <cell r="L87">
            <v>13749.36</v>
          </cell>
          <cell r="M87">
            <v>4374.32</v>
          </cell>
        </row>
        <row r="88">
          <cell r="D88">
            <v>117310</v>
          </cell>
          <cell r="E88" t="str">
            <v>四川太极武侯区长寿路药店</v>
          </cell>
          <cell r="F88" t="str">
            <v/>
          </cell>
          <cell r="G88">
            <v>181</v>
          </cell>
          <cell r="H88" t="str">
            <v>西门一片</v>
          </cell>
          <cell r="I88" t="str">
            <v>刘琴英</v>
          </cell>
          <cell r="J88">
            <v>238</v>
          </cell>
          <cell r="K88">
            <v>57.53</v>
          </cell>
          <cell r="L88">
            <v>13692.01</v>
          </cell>
          <cell r="M88">
            <v>4679.22</v>
          </cell>
        </row>
        <row r="89">
          <cell r="D89">
            <v>106865</v>
          </cell>
          <cell r="E89" t="str">
            <v>四川太极武侯区丝竹路药店</v>
          </cell>
          <cell r="F89" t="str">
            <v/>
          </cell>
          <cell r="G89">
            <v>142</v>
          </cell>
          <cell r="H89" t="str">
            <v>旗舰片区</v>
          </cell>
          <cell r="I89" t="str">
            <v>谭勤娟</v>
          </cell>
          <cell r="J89">
            <v>161</v>
          </cell>
          <cell r="K89">
            <v>84.66</v>
          </cell>
          <cell r="L89">
            <v>13630.98</v>
          </cell>
          <cell r="M89">
            <v>3705.21</v>
          </cell>
        </row>
        <row r="90">
          <cell r="D90">
            <v>355</v>
          </cell>
          <cell r="E90" t="str">
            <v>四川太极双林路药店</v>
          </cell>
          <cell r="F90" t="str">
            <v>是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194</v>
          </cell>
          <cell r="K90">
            <v>69.9</v>
          </cell>
          <cell r="L90">
            <v>13561.09</v>
          </cell>
          <cell r="M90">
            <v>3981.96</v>
          </cell>
        </row>
        <row r="91">
          <cell r="D91">
            <v>115971</v>
          </cell>
          <cell r="E91" t="str">
            <v>四川太极高新区天顺路药店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241</v>
          </cell>
          <cell r="K91">
            <v>55.73</v>
          </cell>
          <cell r="L91">
            <v>13429.78</v>
          </cell>
          <cell r="M91">
            <v>4055.4</v>
          </cell>
        </row>
        <row r="92">
          <cell r="D92">
            <v>104533</v>
          </cell>
          <cell r="E92" t="str">
            <v>四川太极大邑县晋原镇潘家街药店</v>
          </cell>
          <cell r="F92" t="str">
            <v/>
          </cell>
          <cell r="G92">
            <v>282</v>
          </cell>
          <cell r="H92" t="str">
            <v>城郊一片</v>
          </cell>
          <cell r="I92" t="str">
            <v>任会茹</v>
          </cell>
          <cell r="J92">
            <v>244</v>
          </cell>
          <cell r="K92">
            <v>54.66</v>
          </cell>
          <cell r="L92">
            <v>13337.06</v>
          </cell>
          <cell r="M92">
            <v>3973.66</v>
          </cell>
        </row>
        <row r="93">
          <cell r="D93">
            <v>740</v>
          </cell>
          <cell r="E93" t="str">
            <v>四川太极成华区华康路药店</v>
          </cell>
          <cell r="F93" t="str">
            <v/>
          </cell>
          <cell r="G93">
            <v>232</v>
          </cell>
          <cell r="H93" t="str">
            <v>东南片区</v>
          </cell>
          <cell r="I93" t="str">
            <v>曾蕾蕾</v>
          </cell>
          <cell r="J93">
            <v>230</v>
          </cell>
          <cell r="K93">
            <v>57.6</v>
          </cell>
          <cell r="L93">
            <v>13248.24</v>
          </cell>
          <cell r="M93">
            <v>4499.6</v>
          </cell>
        </row>
        <row r="94">
          <cell r="D94">
            <v>104838</v>
          </cell>
          <cell r="E94" t="str">
            <v>四川太极崇州市崇阳镇蜀州中路药店</v>
          </cell>
          <cell r="F94" t="str">
            <v/>
          </cell>
          <cell r="G94">
            <v>341</v>
          </cell>
          <cell r="H94" t="str">
            <v>崇州片</v>
          </cell>
          <cell r="I94" t="str">
            <v>胡建梅</v>
          </cell>
          <cell r="J94">
            <v>136</v>
          </cell>
          <cell r="K94">
            <v>94.83</v>
          </cell>
          <cell r="L94">
            <v>12897.53</v>
          </cell>
          <cell r="M94">
            <v>3731.51</v>
          </cell>
        </row>
        <row r="95">
          <cell r="D95">
            <v>122198</v>
          </cell>
          <cell r="E95" t="str">
            <v>四川太极成华区华泰路二药店</v>
          </cell>
          <cell r="F95" t="str">
            <v/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199</v>
          </cell>
          <cell r="K95">
            <v>64.18</v>
          </cell>
          <cell r="L95">
            <v>12771.27</v>
          </cell>
          <cell r="M95">
            <v>4000.95</v>
          </cell>
        </row>
        <row r="96">
          <cell r="D96">
            <v>102935</v>
          </cell>
          <cell r="E96" t="str">
            <v>四川太极青羊区童子街药店</v>
          </cell>
          <cell r="F96" t="str">
            <v/>
          </cell>
          <cell r="G96">
            <v>142</v>
          </cell>
          <cell r="H96" t="str">
            <v>旗舰片区</v>
          </cell>
          <cell r="I96" t="str">
            <v>谭勤娟</v>
          </cell>
          <cell r="J96">
            <v>166</v>
          </cell>
          <cell r="K96">
            <v>75.22</v>
          </cell>
          <cell r="L96">
            <v>12485.87</v>
          </cell>
          <cell r="M96">
            <v>4665.58</v>
          </cell>
        </row>
        <row r="97">
          <cell r="D97">
            <v>754</v>
          </cell>
          <cell r="E97" t="str">
            <v>四川太极大药房连锁有限公司崇州市崇阳镇尚贤坊街药店</v>
          </cell>
          <cell r="F97" t="str">
            <v/>
          </cell>
          <cell r="G97">
            <v>341</v>
          </cell>
          <cell r="H97" t="str">
            <v>崇州片</v>
          </cell>
          <cell r="I97" t="str">
            <v>胡建梅</v>
          </cell>
          <cell r="J97">
            <v>143</v>
          </cell>
          <cell r="K97">
            <v>85.53</v>
          </cell>
          <cell r="L97">
            <v>12230.42</v>
          </cell>
          <cell r="M97">
            <v>3493.98</v>
          </cell>
        </row>
        <row r="98">
          <cell r="D98">
            <v>704</v>
          </cell>
          <cell r="E98" t="str">
            <v>四川太极都江堰奎光路中段药店</v>
          </cell>
          <cell r="F98" t="str">
            <v>否</v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233</v>
          </cell>
          <cell r="K98">
            <v>52.44</v>
          </cell>
          <cell r="L98">
            <v>12217.82</v>
          </cell>
          <cell r="M98">
            <v>4058.88</v>
          </cell>
        </row>
        <row r="99">
          <cell r="D99">
            <v>113025</v>
          </cell>
          <cell r="E99" t="str">
            <v>四川太极青羊区蜀鑫路药店</v>
          </cell>
          <cell r="F99" t="str">
            <v/>
          </cell>
          <cell r="G99">
            <v>342</v>
          </cell>
          <cell r="H99" t="str">
            <v>西门二片</v>
          </cell>
          <cell r="I99" t="str">
            <v>林禹帅</v>
          </cell>
          <cell r="J99">
            <v>192</v>
          </cell>
          <cell r="K99">
            <v>63.34</v>
          </cell>
          <cell r="L99">
            <v>12160.46</v>
          </cell>
          <cell r="M99">
            <v>3385.11</v>
          </cell>
        </row>
        <row r="100">
          <cell r="D100">
            <v>118951</v>
          </cell>
          <cell r="E100" t="str">
            <v>四川太极青羊区金祥路药店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256</v>
          </cell>
          <cell r="K100">
            <v>47.41</v>
          </cell>
          <cell r="L100">
            <v>12137.72</v>
          </cell>
          <cell r="M100">
            <v>4839.8</v>
          </cell>
        </row>
        <row r="101">
          <cell r="D101">
            <v>721</v>
          </cell>
          <cell r="E101" t="str">
            <v>四川太极邛崃市临邛镇洪川小区药店</v>
          </cell>
          <cell r="F101" t="str">
            <v>否</v>
          </cell>
          <cell r="G101">
            <v>282</v>
          </cell>
          <cell r="H101" t="str">
            <v>城郊一片</v>
          </cell>
          <cell r="I101" t="str">
            <v>任会茹</v>
          </cell>
          <cell r="J101">
            <v>242</v>
          </cell>
          <cell r="K101">
            <v>49.52</v>
          </cell>
          <cell r="L101">
            <v>11983.63</v>
          </cell>
          <cell r="M101">
            <v>4612.56</v>
          </cell>
        </row>
        <row r="102">
          <cell r="D102">
            <v>113299</v>
          </cell>
          <cell r="E102" t="str">
            <v>四川太极武侯区倪家桥路药店</v>
          </cell>
          <cell r="F102" t="str">
            <v/>
          </cell>
          <cell r="G102">
            <v>142</v>
          </cell>
          <cell r="H102" t="str">
            <v>旗舰片区</v>
          </cell>
          <cell r="I102" t="str">
            <v>谭勤娟</v>
          </cell>
          <cell r="J102">
            <v>235</v>
          </cell>
          <cell r="K102">
            <v>50.96</v>
          </cell>
          <cell r="L102">
            <v>11974.48</v>
          </cell>
          <cell r="M102">
            <v>4192.2</v>
          </cell>
        </row>
        <row r="103">
          <cell r="D103">
            <v>116773</v>
          </cell>
          <cell r="E103" t="str">
            <v>四川太极青羊区经一路药店</v>
          </cell>
          <cell r="F103" t="str">
            <v/>
          </cell>
          <cell r="G103">
            <v>342</v>
          </cell>
          <cell r="H103" t="str">
            <v>西门二片</v>
          </cell>
          <cell r="I103" t="str">
            <v>林禹帅</v>
          </cell>
          <cell r="J103">
            <v>216</v>
          </cell>
          <cell r="K103">
            <v>55.24</v>
          </cell>
          <cell r="L103">
            <v>11930.89</v>
          </cell>
          <cell r="M103">
            <v>4353.82</v>
          </cell>
        </row>
        <row r="104">
          <cell r="D104">
            <v>107728</v>
          </cell>
          <cell r="E104" t="str">
            <v>四川太极大邑县晋原镇北街药店</v>
          </cell>
          <cell r="F104" t="str">
            <v/>
          </cell>
          <cell r="G104">
            <v>282</v>
          </cell>
          <cell r="H104" t="str">
            <v>城郊一片</v>
          </cell>
          <cell r="I104" t="str">
            <v>任会茹</v>
          </cell>
          <cell r="J104">
            <v>199</v>
          </cell>
          <cell r="K104">
            <v>59.54</v>
          </cell>
          <cell r="L104">
            <v>11848.03</v>
          </cell>
          <cell r="M104">
            <v>3840.52</v>
          </cell>
        </row>
        <row r="105">
          <cell r="D105">
            <v>119622</v>
          </cell>
          <cell r="E105" t="str">
            <v>四川太极大药房连锁有限公司武侯区高攀西巷药店</v>
          </cell>
          <cell r="F105" t="str">
            <v/>
          </cell>
          <cell r="G105">
            <v>142</v>
          </cell>
          <cell r="H105" t="str">
            <v>旗舰片区</v>
          </cell>
          <cell r="I105" t="str">
            <v>谭勤娟</v>
          </cell>
          <cell r="J105">
            <v>187</v>
          </cell>
          <cell r="K105">
            <v>62.45</v>
          </cell>
          <cell r="L105">
            <v>11678.59</v>
          </cell>
          <cell r="M105">
            <v>3608.21</v>
          </cell>
        </row>
        <row r="106">
          <cell r="D106">
            <v>114848</v>
          </cell>
          <cell r="E106" t="str">
            <v>四川太极大药房连锁有限公司成都高新区吉瑞三路二药房</v>
          </cell>
          <cell r="F106" t="str">
            <v/>
          </cell>
          <cell r="G106">
            <v>232</v>
          </cell>
          <cell r="H106" t="str">
            <v>东南片区</v>
          </cell>
          <cell r="I106" t="str">
            <v>曾蕾蕾</v>
          </cell>
          <cell r="J106">
            <v>230</v>
          </cell>
          <cell r="K106">
            <v>50.28</v>
          </cell>
          <cell r="L106">
            <v>11564.77</v>
          </cell>
          <cell r="M106">
            <v>3717.32</v>
          </cell>
        </row>
        <row r="107">
          <cell r="D107">
            <v>570</v>
          </cell>
          <cell r="E107" t="str">
            <v>四川太极青羊区大石西路药店</v>
          </cell>
          <cell r="F107" t="str">
            <v>否</v>
          </cell>
          <cell r="G107">
            <v>342</v>
          </cell>
          <cell r="H107" t="str">
            <v>西门二片</v>
          </cell>
          <cell r="I107" t="str">
            <v>林禹帅</v>
          </cell>
          <cell r="J107">
            <v>189</v>
          </cell>
          <cell r="K107">
            <v>60.65</v>
          </cell>
          <cell r="L107">
            <v>11462.38</v>
          </cell>
          <cell r="M107">
            <v>4540.05</v>
          </cell>
        </row>
        <row r="108">
          <cell r="D108">
            <v>743</v>
          </cell>
          <cell r="E108" t="str">
            <v>四川太极成华区万宇路药店</v>
          </cell>
          <cell r="F108" t="str">
            <v/>
          </cell>
          <cell r="G108">
            <v>232</v>
          </cell>
          <cell r="H108" t="str">
            <v>东南片区</v>
          </cell>
          <cell r="I108" t="str">
            <v>曾蕾蕾</v>
          </cell>
          <cell r="J108">
            <v>242</v>
          </cell>
          <cell r="K108">
            <v>47.36</v>
          </cell>
          <cell r="L108">
            <v>11462.24</v>
          </cell>
          <cell r="M108">
            <v>3611.31</v>
          </cell>
        </row>
        <row r="109">
          <cell r="D109">
            <v>117637</v>
          </cell>
          <cell r="E109" t="str">
            <v>四川太极大邑晋原街道金巷西街药店</v>
          </cell>
          <cell r="F109" t="str">
            <v/>
          </cell>
          <cell r="G109">
            <v>282</v>
          </cell>
          <cell r="H109" t="str">
            <v>城郊一片</v>
          </cell>
          <cell r="I109" t="str">
            <v>任会茹</v>
          </cell>
          <cell r="J109">
            <v>145</v>
          </cell>
          <cell r="K109">
            <v>78.51</v>
          </cell>
          <cell r="L109">
            <v>11384.37</v>
          </cell>
          <cell r="M109">
            <v>3646.51</v>
          </cell>
        </row>
        <row r="110">
          <cell r="D110">
            <v>351</v>
          </cell>
          <cell r="E110" t="str">
            <v>四川太极都江堰药店</v>
          </cell>
          <cell r="F110" t="str">
            <v>是</v>
          </cell>
          <cell r="G110">
            <v>282</v>
          </cell>
          <cell r="H110" t="str">
            <v>城郊一片</v>
          </cell>
          <cell r="I110" t="str">
            <v>任会茹</v>
          </cell>
          <cell r="J110">
            <v>165</v>
          </cell>
          <cell r="K110">
            <v>68.94</v>
          </cell>
          <cell r="L110">
            <v>11375.3</v>
          </cell>
          <cell r="M110">
            <v>3460.65</v>
          </cell>
        </row>
        <row r="111">
          <cell r="D111">
            <v>110378</v>
          </cell>
          <cell r="E111" t="str">
            <v>四川太极都江堰市永丰街道宝莲路药店</v>
          </cell>
          <cell r="F111" t="str">
            <v/>
          </cell>
          <cell r="G111">
            <v>282</v>
          </cell>
          <cell r="H111" t="str">
            <v>城郊一片</v>
          </cell>
          <cell r="I111" t="str">
            <v>任会茹</v>
          </cell>
          <cell r="J111">
            <v>100</v>
          </cell>
          <cell r="K111">
            <v>113.06</v>
          </cell>
          <cell r="L111">
            <v>11306.14</v>
          </cell>
          <cell r="M111">
            <v>2485.57</v>
          </cell>
        </row>
        <row r="112">
          <cell r="D112">
            <v>706</v>
          </cell>
          <cell r="E112" t="str">
            <v>四川太极都江堰幸福镇翔凤路药店</v>
          </cell>
          <cell r="F112" t="str">
            <v>否</v>
          </cell>
          <cell r="G112">
            <v>282</v>
          </cell>
          <cell r="H112" t="str">
            <v>城郊一片</v>
          </cell>
          <cell r="I112" t="str">
            <v>任会茹</v>
          </cell>
          <cell r="J112">
            <v>171</v>
          </cell>
          <cell r="K112">
            <v>66.09</v>
          </cell>
          <cell r="L112">
            <v>11300.96</v>
          </cell>
          <cell r="M112">
            <v>3849.51</v>
          </cell>
        </row>
        <row r="113">
          <cell r="D113">
            <v>104429</v>
          </cell>
          <cell r="E113" t="str">
            <v>四川太极武侯区大华街药店</v>
          </cell>
          <cell r="F113" t="str">
            <v/>
          </cell>
          <cell r="G113">
            <v>342</v>
          </cell>
          <cell r="H113" t="str">
            <v>西门二片</v>
          </cell>
          <cell r="I113" t="str">
            <v>林禹帅</v>
          </cell>
          <cell r="J113">
            <v>157</v>
          </cell>
          <cell r="K113">
            <v>71.88</v>
          </cell>
          <cell r="L113">
            <v>11285.34</v>
          </cell>
          <cell r="M113">
            <v>4102.71</v>
          </cell>
        </row>
        <row r="114">
          <cell r="D114">
            <v>720</v>
          </cell>
          <cell r="E114" t="str">
            <v>四川太极大邑县新场镇文昌街药店</v>
          </cell>
          <cell r="F114" t="str">
            <v>否</v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155</v>
          </cell>
          <cell r="K114">
            <v>72.46</v>
          </cell>
          <cell r="L114">
            <v>11230.89</v>
          </cell>
          <cell r="M114">
            <v>2734.75</v>
          </cell>
        </row>
        <row r="115">
          <cell r="D115">
            <v>112415</v>
          </cell>
          <cell r="E115" t="str">
            <v>四川太极金牛区五福桥东路药店</v>
          </cell>
          <cell r="F115" t="str">
            <v/>
          </cell>
          <cell r="G115">
            <v>181</v>
          </cell>
          <cell r="H115" t="str">
            <v>西门一片</v>
          </cell>
          <cell r="I115" t="str">
            <v>刘琴英</v>
          </cell>
          <cell r="J115">
            <v>273</v>
          </cell>
          <cell r="K115">
            <v>40.72</v>
          </cell>
          <cell r="L115">
            <v>11116.64</v>
          </cell>
          <cell r="M115">
            <v>2738.44</v>
          </cell>
        </row>
        <row r="116">
          <cell r="D116">
            <v>549</v>
          </cell>
          <cell r="E116" t="str">
            <v>四川太极大邑县晋源镇东壕沟段药店</v>
          </cell>
          <cell r="F116" t="str">
            <v>否</v>
          </cell>
          <cell r="G116">
            <v>282</v>
          </cell>
          <cell r="H116" t="str">
            <v>城郊一片</v>
          </cell>
          <cell r="I116" t="str">
            <v>任会茹</v>
          </cell>
          <cell r="J116">
            <v>157</v>
          </cell>
          <cell r="K116">
            <v>70</v>
          </cell>
          <cell r="L116">
            <v>10989.66</v>
          </cell>
          <cell r="M116">
            <v>3522.48</v>
          </cell>
        </row>
        <row r="117">
          <cell r="D117">
            <v>138202</v>
          </cell>
          <cell r="E117" t="str">
            <v>雅安市太极智慧云医药科技有限公司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154</v>
          </cell>
          <cell r="K117">
            <v>70.77</v>
          </cell>
          <cell r="L117">
            <v>10898.44</v>
          </cell>
          <cell r="M117">
            <v>4583.02</v>
          </cell>
        </row>
        <row r="118">
          <cell r="D118">
            <v>103199</v>
          </cell>
          <cell r="E118" t="str">
            <v>四川太极成华区西林一街药店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224</v>
          </cell>
          <cell r="K118">
            <v>47.75</v>
          </cell>
          <cell r="L118">
            <v>10696.29</v>
          </cell>
          <cell r="M118">
            <v>3544.19</v>
          </cell>
        </row>
        <row r="119">
          <cell r="D119">
            <v>710</v>
          </cell>
          <cell r="E119" t="str">
            <v>四川太极都江堰市蒲阳镇堰问道西路药店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204</v>
          </cell>
          <cell r="K119">
            <v>52.34</v>
          </cell>
          <cell r="L119">
            <v>10676.68</v>
          </cell>
          <cell r="M119">
            <v>4063.7</v>
          </cell>
        </row>
        <row r="120">
          <cell r="D120">
            <v>102564</v>
          </cell>
          <cell r="E120" t="str">
            <v>四川太极邛崃市临邛镇翠荫街药店</v>
          </cell>
          <cell r="F120" t="str">
            <v/>
          </cell>
          <cell r="G120">
            <v>282</v>
          </cell>
          <cell r="H120" t="str">
            <v>城郊一片</v>
          </cell>
          <cell r="I120" t="str">
            <v>任会茹</v>
          </cell>
          <cell r="J120">
            <v>162</v>
          </cell>
          <cell r="K120">
            <v>65.85</v>
          </cell>
          <cell r="L120">
            <v>10667.7</v>
          </cell>
          <cell r="M120">
            <v>3841.98</v>
          </cell>
        </row>
        <row r="121">
          <cell r="D121">
            <v>106485</v>
          </cell>
          <cell r="E121" t="str">
            <v>四川太极成都高新区元华二巷药店</v>
          </cell>
          <cell r="F121" t="str">
            <v/>
          </cell>
          <cell r="G121">
            <v>142</v>
          </cell>
          <cell r="H121" t="str">
            <v>旗舰片区</v>
          </cell>
          <cell r="I121" t="str">
            <v>谭勤娟</v>
          </cell>
          <cell r="J121">
            <v>170</v>
          </cell>
          <cell r="K121">
            <v>62.36</v>
          </cell>
          <cell r="L121">
            <v>10601.45</v>
          </cell>
          <cell r="M121">
            <v>3270.06</v>
          </cell>
        </row>
        <row r="122">
          <cell r="D122">
            <v>56</v>
          </cell>
          <cell r="E122" t="str">
            <v>四川太极三江店</v>
          </cell>
          <cell r="F122" t="str">
            <v>是</v>
          </cell>
          <cell r="G122">
            <v>341</v>
          </cell>
          <cell r="H122" t="str">
            <v>崇州片</v>
          </cell>
          <cell r="I122" t="str">
            <v>胡建梅</v>
          </cell>
          <cell r="J122">
            <v>124</v>
          </cell>
          <cell r="K122">
            <v>84.87</v>
          </cell>
          <cell r="L122">
            <v>10524.4</v>
          </cell>
          <cell r="M122">
            <v>3140.46</v>
          </cell>
        </row>
        <row r="123">
          <cell r="D123">
            <v>732</v>
          </cell>
          <cell r="E123" t="str">
            <v>四川太极邛崃市羊安镇永康大道药店</v>
          </cell>
          <cell r="F123" t="str">
            <v>否</v>
          </cell>
          <cell r="G123">
            <v>282</v>
          </cell>
          <cell r="H123" t="str">
            <v>城郊一片</v>
          </cell>
          <cell r="I123" t="str">
            <v>任会茹</v>
          </cell>
          <cell r="J123">
            <v>161</v>
          </cell>
          <cell r="K123">
            <v>60.68</v>
          </cell>
          <cell r="L123">
            <v>9769.64</v>
          </cell>
          <cell r="M123">
            <v>3922.13</v>
          </cell>
        </row>
        <row r="124">
          <cell r="D124">
            <v>713</v>
          </cell>
          <cell r="E124" t="str">
            <v>四川太极都江堰聚源镇药店</v>
          </cell>
          <cell r="F124" t="str">
            <v>否</v>
          </cell>
          <cell r="G124">
            <v>282</v>
          </cell>
          <cell r="H124" t="str">
            <v>城郊一片</v>
          </cell>
          <cell r="I124" t="str">
            <v>任会茹</v>
          </cell>
          <cell r="J124">
            <v>164</v>
          </cell>
          <cell r="K124">
            <v>57.61</v>
          </cell>
          <cell r="L124">
            <v>9447.38</v>
          </cell>
          <cell r="M124">
            <v>3203.11</v>
          </cell>
        </row>
        <row r="125">
          <cell r="D125">
            <v>297863</v>
          </cell>
          <cell r="E125" t="str">
            <v>四川太极大药房连锁有限公司锦江区大田坎街药店</v>
          </cell>
          <cell r="F125" t="str">
            <v/>
          </cell>
          <cell r="G125">
            <v>232</v>
          </cell>
          <cell r="H125" t="str">
            <v>东南片区</v>
          </cell>
          <cell r="I125" t="str">
            <v>曾蕾蕾</v>
          </cell>
          <cell r="J125">
            <v>193</v>
          </cell>
          <cell r="K125">
            <v>46.43</v>
          </cell>
          <cell r="L125">
            <v>8961.2</v>
          </cell>
          <cell r="M125">
            <v>3027.89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139</v>
          </cell>
          <cell r="K126">
            <v>61.36</v>
          </cell>
          <cell r="L126">
            <v>8528.72</v>
          </cell>
          <cell r="M126">
            <v>3362.51</v>
          </cell>
        </row>
        <row r="127">
          <cell r="D127">
            <v>112888</v>
          </cell>
          <cell r="E127" t="str">
            <v>四川太极武侯区双楠路药店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130</v>
          </cell>
          <cell r="K127">
            <v>64.68</v>
          </cell>
          <cell r="L127">
            <v>8408.12</v>
          </cell>
          <cell r="M127">
            <v>2728.7</v>
          </cell>
        </row>
        <row r="128">
          <cell r="D128">
            <v>119262</v>
          </cell>
          <cell r="E128" t="str">
            <v>四川太极成华区驷马桥三路药店</v>
          </cell>
          <cell r="F128" t="str">
            <v/>
          </cell>
          <cell r="G128">
            <v>181</v>
          </cell>
          <cell r="H128" t="str">
            <v>西门一片</v>
          </cell>
          <cell r="I128" t="str">
            <v>刘琴英</v>
          </cell>
          <cell r="J128">
            <v>154</v>
          </cell>
          <cell r="K128">
            <v>54.16</v>
          </cell>
          <cell r="L128">
            <v>8340.99</v>
          </cell>
          <cell r="M128">
            <v>3050</v>
          </cell>
        </row>
        <row r="129">
          <cell r="D129">
            <v>102479</v>
          </cell>
          <cell r="E129" t="str">
            <v>四川太极锦江区劼人路药店</v>
          </cell>
          <cell r="F129" t="str">
            <v/>
          </cell>
          <cell r="G129">
            <v>232</v>
          </cell>
          <cell r="H129" t="str">
            <v>东南片区</v>
          </cell>
          <cell r="I129" t="str">
            <v>曾蕾蕾</v>
          </cell>
          <cell r="J129">
            <v>106</v>
          </cell>
          <cell r="K129">
            <v>76.07</v>
          </cell>
          <cell r="L129">
            <v>8063.3</v>
          </cell>
          <cell r="M129">
            <v>2102.94</v>
          </cell>
        </row>
        <row r="130">
          <cell r="D130">
            <v>752</v>
          </cell>
          <cell r="E130" t="str">
            <v>四川太极大药房连锁有限公司武侯区聚萃街药店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142</v>
          </cell>
          <cell r="K130">
            <v>56.51</v>
          </cell>
          <cell r="L130">
            <v>8024.05</v>
          </cell>
          <cell r="M130">
            <v>2520.06</v>
          </cell>
        </row>
        <row r="131">
          <cell r="D131">
            <v>113298</v>
          </cell>
          <cell r="E131" t="str">
            <v>四川太极武侯区逸都路药店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141</v>
          </cell>
          <cell r="K131">
            <v>55.96</v>
          </cell>
          <cell r="L131">
            <v>7889.73</v>
          </cell>
          <cell r="M131">
            <v>2067.37</v>
          </cell>
        </row>
        <row r="132">
          <cell r="D132">
            <v>117923</v>
          </cell>
          <cell r="E132" t="str">
            <v>四川太极大邑县观音阁街西段店</v>
          </cell>
          <cell r="F132" t="str">
            <v/>
          </cell>
          <cell r="G132">
            <v>282</v>
          </cell>
          <cell r="H132" t="str">
            <v>城郊一片</v>
          </cell>
          <cell r="I132" t="str">
            <v>任会茹</v>
          </cell>
          <cell r="J132">
            <v>165</v>
          </cell>
          <cell r="K132">
            <v>46.99</v>
          </cell>
          <cell r="L132">
            <v>7754</v>
          </cell>
          <cell r="M132">
            <v>2659.93</v>
          </cell>
        </row>
        <row r="133">
          <cell r="D133">
            <v>118151</v>
          </cell>
          <cell r="E133" t="str">
            <v>四川太极金牛区沙湾东一路药店</v>
          </cell>
          <cell r="F133" t="str">
            <v/>
          </cell>
          <cell r="G133">
            <v>181</v>
          </cell>
          <cell r="H133" t="str">
            <v>西门一片</v>
          </cell>
          <cell r="I133" t="str">
            <v>刘琴英</v>
          </cell>
          <cell r="J133">
            <v>179</v>
          </cell>
          <cell r="K133">
            <v>41.9</v>
          </cell>
          <cell r="L133">
            <v>7500.48</v>
          </cell>
          <cell r="M133">
            <v>2391.56</v>
          </cell>
        </row>
        <row r="134">
          <cell r="D134">
            <v>104430</v>
          </cell>
          <cell r="E134" t="str">
            <v>四川太极高新区中和大道药店</v>
          </cell>
          <cell r="F134" t="str">
            <v/>
          </cell>
          <cell r="G134">
            <v>232</v>
          </cell>
          <cell r="H134" t="str">
            <v>东南片区</v>
          </cell>
          <cell r="I134" t="str">
            <v>曾蕾蕾</v>
          </cell>
          <cell r="J134">
            <v>164</v>
          </cell>
          <cell r="K134">
            <v>45.62</v>
          </cell>
          <cell r="L134">
            <v>7482.02</v>
          </cell>
          <cell r="M134">
            <v>2216.77</v>
          </cell>
        </row>
        <row r="135">
          <cell r="D135">
            <v>123007</v>
          </cell>
          <cell r="E135" t="str">
            <v>四川太极大邑县青霞街道元通路南段药店</v>
          </cell>
          <cell r="F135" t="str">
            <v/>
          </cell>
          <cell r="G135">
            <v>282</v>
          </cell>
          <cell r="H135" t="str">
            <v>城郊一片</v>
          </cell>
          <cell r="I135" t="str">
            <v>任会茹</v>
          </cell>
          <cell r="J135">
            <v>146</v>
          </cell>
          <cell r="K135">
            <v>49.89</v>
          </cell>
          <cell r="L135">
            <v>7283.87</v>
          </cell>
          <cell r="M135">
            <v>2627.08</v>
          </cell>
        </row>
        <row r="136">
          <cell r="D136">
            <v>102567</v>
          </cell>
          <cell r="E136" t="str">
            <v>四川太极新津县五津镇武阳西路药店</v>
          </cell>
          <cell r="F136" t="str">
            <v/>
          </cell>
          <cell r="G136">
            <v>281</v>
          </cell>
          <cell r="H136" t="str">
            <v>新津片</v>
          </cell>
          <cell r="I136" t="str">
            <v>王燕丽</v>
          </cell>
          <cell r="J136">
            <v>110</v>
          </cell>
          <cell r="K136">
            <v>61.1</v>
          </cell>
          <cell r="L136">
            <v>6721.21</v>
          </cell>
          <cell r="M136">
            <v>2084.55</v>
          </cell>
        </row>
        <row r="137">
          <cell r="D137">
            <v>106568</v>
          </cell>
          <cell r="E137" t="str">
            <v>四川太极高新区中和公济桥路药店</v>
          </cell>
          <cell r="F137" t="str">
            <v/>
          </cell>
          <cell r="G137">
            <v>232</v>
          </cell>
          <cell r="H137" t="str">
            <v>东南片区</v>
          </cell>
          <cell r="I137" t="str">
            <v>曾蕾蕾</v>
          </cell>
          <cell r="J137">
            <v>134</v>
          </cell>
          <cell r="K137">
            <v>49.29</v>
          </cell>
          <cell r="L137">
            <v>6604.69</v>
          </cell>
          <cell r="M137">
            <v>2696.26</v>
          </cell>
        </row>
        <row r="138">
          <cell r="D138">
            <v>128640</v>
          </cell>
          <cell r="E138" t="str">
            <v>四川太极大药房连锁有限公司郫都区红光街道红高东路药店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165</v>
          </cell>
          <cell r="K138">
            <v>39.91</v>
          </cell>
          <cell r="L138">
            <v>6585.63</v>
          </cell>
          <cell r="M138">
            <v>1492.72</v>
          </cell>
        </row>
        <row r="139">
          <cell r="D139">
            <v>371</v>
          </cell>
          <cell r="E139" t="str">
            <v>四川太极兴义镇万兴路药店</v>
          </cell>
          <cell r="F139" t="str">
            <v>否</v>
          </cell>
          <cell r="G139">
            <v>281</v>
          </cell>
          <cell r="H139" t="str">
            <v>新津片</v>
          </cell>
          <cell r="I139" t="str">
            <v>王燕丽</v>
          </cell>
          <cell r="J139">
            <v>115</v>
          </cell>
          <cell r="K139">
            <v>56.11</v>
          </cell>
          <cell r="L139">
            <v>6452.88</v>
          </cell>
          <cell r="M139">
            <v>2151.18</v>
          </cell>
        </row>
        <row r="140">
          <cell r="D140">
            <v>118758</v>
          </cell>
          <cell r="E140" t="str">
            <v>四川太极成华区水碾河路药店</v>
          </cell>
          <cell r="F140" t="str">
            <v/>
          </cell>
          <cell r="G140">
            <v>232</v>
          </cell>
          <cell r="H140" t="str">
            <v>东南片区</v>
          </cell>
          <cell r="I140" t="str">
            <v>曾蕾蕾</v>
          </cell>
          <cell r="J140">
            <v>133</v>
          </cell>
          <cell r="K140">
            <v>46.46</v>
          </cell>
          <cell r="L140">
            <v>6178.7</v>
          </cell>
          <cell r="M140">
            <v>2304.32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90</v>
          </cell>
          <cell r="K141">
            <v>66.63</v>
          </cell>
          <cell r="L141">
            <v>5996.46</v>
          </cell>
          <cell r="M141">
            <v>1927.22</v>
          </cell>
        </row>
        <row r="142">
          <cell r="D142">
            <v>52</v>
          </cell>
          <cell r="E142" t="str">
            <v>四川太极崇州中心店</v>
          </cell>
          <cell r="F142" t="str">
            <v>是</v>
          </cell>
          <cell r="G142">
            <v>341</v>
          </cell>
          <cell r="H142" t="str">
            <v>崇州片</v>
          </cell>
          <cell r="I142" t="str">
            <v>胡建梅</v>
          </cell>
          <cell r="J142">
            <v>128</v>
          </cell>
          <cell r="K142">
            <v>45.07</v>
          </cell>
          <cell r="L142">
            <v>5768.78</v>
          </cell>
          <cell r="M142">
            <v>2129.72</v>
          </cell>
        </row>
        <row r="143">
          <cell r="D143">
            <v>143253</v>
          </cell>
          <cell r="E143" t="str">
            <v>四川太极大药房连锁有限公司成都高新区泰和二街三药店</v>
          </cell>
          <cell r="F143" t="str">
            <v/>
          </cell>
          <cell r="G143">
            <v>232</v>
          </cell>
          <cell r="H143" t="str">
            <v>东南片区</v>
          </cell>
          <cell r="I143" t="str">
            <v>曾蕾蕾</v>
          </cell>
          <cell r="J143">
            <v>108</v>
          </cell>
          <cell r="K143">
            <v>43.93</v>
          </cell>
          <cell r="L143">
            <v>4744.74</v>
          </cell>
          <cell r="M143">
            <v>2169.05</v>
          </cell>
        </row>
        <row r="144">
          <cell r="D144">
            <v>114069</v>
          </cell>
          <cell r="E144" t="str">
            <v>四川太极高新区剑南大道药店</v>
          </cell>
          <cell r="F144" t="str">
            <v/>
          </cell>
          <cell r="G144">
            <v>232</v>
          </cell>
          <cell r="H144" t="str">
            <v>东南片区</v>
          </cell>
          <cell r="I144" t="str">
            <v>曾蕾蕾</v>
          </cell>
          <cell r="J144">
            <v>125</v>
          </cell>
          <cell r="K144">
            <v>36.56</v>
          </cell>
          <cell r="L144">
            <v>4569.81</v>
          </cell>
          <cell r="M144">
            <v>1659.32</v>
          </cell>
        </row>
        <row r="145">
          <cell r="D145">
            <v>122718</v>
          </cell>
          <cell r="E145" t="str">
            <v>四川太极大邑县晋原街道南街药店</v>
          </cell>
          <cell r="F145" t="str">
            <v/>
          </cell>
          <cell r="G145">
            <v>282</v>
          </cell>
          <cell r="H145" t="str">
            <v>城郊一片</v>
          </cell>
          <cell r="I145" t="str">
            <v>任会茹</v>
          </cell>
          <cell r="J145">
            <v>88</v>
          </cell>
          <cell r="K145">
            <v>49.48</v>
          </cell>
          <cell r="L145">
            <v>4354.56</v>
          </cell>
          <cell r="M145">
            <v>1170.09</v>
          </cell>
        </row>
        <row r="146">
          <cell r="D146">
            <v>591</v>
          </cell>
          <cell r="E146" t="str">
            <v>四川太极邛崃市文君街道凤凰大道药店</v>
          </cell>
          <cell r="F146" t="str">
            <v>否</v>
          </cell>
          <cell r="G146">
            <v>282</v>
          </cell>
          <cell r="H146" t="str">
            <v>城郊一片</v>
          </cell>
          <cell r="I146" t="str">
            <v>任会茹</v>
          </cell>
          <cell r="J146">
            <v>70</v>
          </cell>
          <cell r="K146">
            <v>47.47</v>
          </cell>
          <cell r="L146">
            <v>3322.72</v>
          </cell>
          <cell r="M146">
            <v>1324.83</v>
          </cell>
        </row>
        <row r="147">
          <cell r="D147">
            <v>298747</v>
          </cell>
          <cell r="E147" t="str">
            <v>四川太极大药房连锁有限公司青羊区文和路药店</v>
          </cell>
          <cell r="F147" t="str">
            <v/>
          </cell>
          <cell r="G147">
            <v>181</v>
          </cell>
          <cell r="H147" t="str">
            <v>西门一片</v>
          </cell>
          <cell r="I147" t="str">
            <v>刘琴英</v>
          </cell>
          <cell r="J147">
            <v>103</v>
          </cell>
          <cell r="K147">
            <v>31.94</v>
          </cell>
          <cell r="L147">
            <v>3290.13</v>
          </cell>
          <cell r="M147">
            <v>823.91</v>
          </cell>
        </row>
        <row r="148">
          <cell r="D148">
            <v>339</v>
          </cell>
          <cell r="E148" t="str">
            <v>四川太极沙河源药店</v>
          </cell>
          <cell r="F148" t="str">
            <v>是</v>
          </cell>
          <cell r="G148">
            <v>181</v>
          </cell>
          <cell r="H148" t="str">
            <v>西门一片</v>
          </cell>
          <cell r="I148" t="str">
            <v>刘琴英</v>
          </cell>
          <cell r="J148">
            <v>46</v>
          </cell>
          <cell r="K148">
            <v>70.39</v>
          </cell>
          <cell r="L148">
            <v>3237.96</v>
          </cell>
          <cell r="M148">
            <v>818.63</v>
          </cell>
        </row>
        <row r="149">
          <cell r="D149" t="str">
            <v>合计</v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>
            <v>39039</v>
          </cell>
          <cell r="K149">
            <v>81.45</v>
          </cell>
          <cell r="L149">
            <v>3179646.07</v>
          </cell>
          <cell r="M149">
            <v>847287.86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>
        <row r="3">
          <cell r="A3" t="str">
            <v>门店ID</v>
          </cell>
          <cell r="B3" t="str">
            <v>求和项:销售数量</v>
          </cell>
        </row>
        <row r="4">
          <cell r="A4">
            <v>54</v>
          </cell>
          <cell r="B4">
            <v>16</v>
          </cell>
        </row>
        <row r="5">
          <cell r="A5">
            <v>56</v>
          </cell>
          <cell r="B5">
            <v>4</v>
          </cell>
        </row>
        <row r="6">
          <cell r="A6">
            <v>307</v>
          </cell>
          <cell r="B6">
            <v>28</v>
          </cell>
        </row>
        <row r="7">
          <cell r="A7">
            <v>308</v>
          </cell>
          <cell r="B7">
            <v>4</v>
          </cell>
        </row>
        <row r="8">
          <cell r="A8">
            <v>311</v>
          </cell>
          <cell r="B8">
            <v>4</v>
          </cell>
        </row>
        <row r="9">
          <cell r="A9">
            <v>329</v>
          </cell>
          <cell r="B9">
            <v>12</v>
          </cell>
        </row>
        <row r="10">
          <cell r="A10">
            <v>337</v>
          </cell>
          <cell r="B10">
            <v>16</v>
          </cell>
        </row>
        <row r="11">
          <cell r="A11">
            <v>341</v>
          </cell>
          <cell r="B11">
            <v>20</v>
          </cell>
        </row>
        <row r="12">
          <cell r="A12">
            <v>343</v>
          </cell>
          <cell r="B12">
            <v>7</v>
          </cell>
        </row>
        <row r="13">
          <cell r="A13">
            <v>351</v>
          </cell>
          <cell r="B13">
            <v>3</v>
          </cell>
        </row>
        <row r="14">
          <cell r="A14">
            <v>355</v>
          </cell>
          <cell r="B14">
            <v>3</v>
          </cell>
        </row>
        <row r="15">
          <cell r="A15">
            <v>357</v>
          </cell>
          <cell r="B15">
            <v>11</v>
          </cell>
        </row>
        <row r="16">
          <cell r="A16">
            <v>359</v>
          </cell>
          <cell r="B16">
            <v>6</v>
          </cell>
        </row>
        <row r="17">
          <cell r="A17">
            <v>365</v>
          </cell>
          <cell r="B17">
            <v>11</v>
          </cell>
        </row>
        <row r="18">
          <cell r="A18">
            <v>371</v>
          </cell>
          <cell r="B18">
            <v>12</v>
          </cell>
        </row>
        <row r="19">
          <cell r="A19">
            <v>373</v>
          </cell>
          <cell r="B19">
            <v>8</v>
          </cell>
        </row>
        <row r="20">
          <cell r="A20">
            <v>377</v>
          </cell>
          <cell r="B20">
            <v>6</v>
          </cell>
        </row>
        <row r="21">
          <cell r="A21">
            <v>379</v>
          </cell>
          <cell r="B21">
            <v>8</v>
          </cell>
        </row>
        <row r="22">
          <cell r="A22">
            <v>385</v>
          </cell>
          <cell r="B22">
            <v>43</v>
          </cell>
        </row>
        <row r="23">
          <cell r="A23">
            <v>387</v>
          </cell>
          <cell r="B23">
            <v>24</v>
          </cell>
        </row>
        <row r="24">
          <cell r="A24">
            <v>391</v>
          </cell>
          <cell r="B24">
            <v>6</v>
          </cell>
        </row>
        <row r="25">
          <cell r="A25">
            <v>399</v>
          </cell>
          <cell r="B25">
            <v>32</v>
          </cell>
        </row>
        <row r="26">
          <cell r="A26">
            <v>511</v>
          </cell>
          <cell r="B26">
            <v>3</v>
          </cell>
        </row>
        <row r="27">
          <cell r="A27">
            <v>513</v>
          </cell>
          <cell r="B27">
            <v>12</v>
          </cell>
        </row>
        <row r="28">
          <cell r="A28">
            <v>514</v>
          </cell>
          <cell r="B28">
            <v>4</v>
          </cell>
        </row>
        <row r="29">
          <cell r="A29">
            <v>515</v>
          </cell>
          <cell r="B29">
            <v>12</v>
          </cell>
        </row>
        <row r="30">
          <cell r="A30">
            <v>517</v>
          </cell>
          <cell r="B30">
            <v>13</v>
          </cell>
        </row>
        <row r="31">
          <cell r="A31">
            <v>539</v>
          </cell>
          <cell r="B31">
            <v>4</v>
          </cell>
        </row>
        <row r="32">
          <cell r="A32">
            <v>546</v>
          </cell>
          <cell r="B32">
            <v>9</v>
          </cell>
        </row>
        <row r="33">
          <cell r="A33">
            <v>549</v>
          </cell>
          <cell r="B33">
            <v>4</v>
          </cell>
        </row>
        <row r="34">
          <cell r="A34">
            <v>571</v>
          </cell>
          <cell r="B34">
            <v>6</v>
          </cell>
        </row>
        <row r="35">
          <cell r="A35">
            <v>578</v>
          </cell>
          <cell r="B35">
            <v>39</v>
          </cell>
        </row>
        <row r="36">
          <cell r="A36">
            <v>581</v>
          </cell>
          <cell r="B36">
            <v>12</v>
          </cell>
        </row>
        <row r="37">
          <cell r="A37">
            <v>582</v>
          </cell>
          <cell r="B37">
            <v>12</v>
          </cell>
        </row>
        <row r="38">
          <cell r="A38">
            <v>585</v>
          </cell>
          <cell r="B38">
            <v>3</v>
          </cell>
        </row>
        <row r="39">
          <cell r="A39">
            <v>591</v>
          </cell>
          <cell r="B39">
            <v>4</v>
          </cell>
        </row>
        <row r="40">
          <cell r="A40">
            <v>598</v>
          </cell>
          <cell r="B40">
            <v>8</v>
          </cell>
        </row>
        <row r="41">
          <cell r="A41">
            <v>704</v>
          </cell>
          <cell r="B41">
            <v>7</v>
          </cell>
        </row>
        <row r="42">
          <cell r="A42">
            <v>706</v>
          </cell>
          <cell r="B42">
            <v>16</v>
          </cell>
        </row>
        <row r="43">
          <cell r="A43">
            <v>707</v>
          </cell>
          <cell r="B43">
            <v>4</v>
          </cell>
        </row>
        <row r="44">
          <cell r="A44">
            <v>709</v>
          </cell>
          <cell r="B44">
            <v>6</v>
          </cell>
        </row>
        <row r="45">
          <cell r="A45">
            <v>710</v>
          </cell>
          <cell r="B45">
            <v>20</v>
          </cell>
        </row>
        <row r="46">
          <cell r="A46">
            <v>712</v>
          </cell>
          <cell r="B46">
            <v>10</v>
          </cell>
        </row>
        <row r="47">
          <cell r="A47">
            <v>717</v>
          </cell>
          <cell r="B47">
            <v>8</v>
          </cell>
        </row>
        <row r="48">
          <cell r="A48">
            <v>723</v>
          </cell>
          <cell r="B48">
            <v>8</v>
          </cell>
        </row>
        <row r="49">
          <cell r="A49">
            <v>726</v>
          </cell>
          <cell r="B49">
            <v>3</v>
          </cell>
        </row>
        <row r="50">
          <cell r="A50">
            <v>727</v>
          </cell>
          <cell r="B50">
            <v>16</v>
          </cell>
        </row>
        <row r="51">
          <cell r="A51">
            <v>730</v>
          </cell>
          <cell r="B51">
            <v>3</v>
          </cell>
        </row>
        <row r="52">
          <cell r="A52">
            <v>737</v>
          </cell>
          <cell r="B52">
            <v>14</v>
          </cell>
        </row>
        <row r="53">
          <cell r="A53">
            <v>738</v>
          </cell>
          <cell r="B53">
            <v>12</v>
          </cell>
        </row>
        <row r="54">
          <cell r="A54">
            <v>742</v>
          </cell>
          <cell r="B54">
            <v>12</v>
          </cell>
        </row>
        <row r="55">
          <cell r="A55">
            <v>744</v>
          </cell>
          <cell r="B55">
            <v>4</v>
          </cell>
        </row>
        <row r="56">
          <cell r="A56">
            <v>746</v>
          </cell>
          <cell r="B56">
            <v>12</v>
          </cell>
        </row>
        <row r="57">
          <cell r="A57">
            <v>747</v>
          </cell>
          <cell r="B57">
            <v>4</v>
          </cell>
        </row>
        <row r="58">
          <cell r="A58">
            <v>748</v>
          </cell>
          <cell r="B58">
            <v>4</v>
          </cell>
        </row>
        <row r="59">
          <cell r="A59">
            <v>752</v>
          </cell>
          <cell r="B59">
            <v>12</v>
          </cell>
        </row>
        <row r="60">
          <cell r="A60">
            <v>101453</v>
          </cell>
          <cell r="B60">
            <v>6</v>
          </cell>
        </row>
        <row r="61">
          <cell r="A61">
            <v>102564</v>
          </cell>
          <cell r="B61">
            <v>4</v>
          </cell>
        </row>
        <row r="62">
          <cell r="A62">
            <v>102565</v>
          </cell>
          <cell r="B62">
            <v>12</v>
          </cell>
        </row>
        <row r="63">
          <cell r="A63">
            <v>102567</v>
          </cell>
          <cell r="B63">
            <v>3</v>
          </cell>
        </row>
        <row r="64">
          <cell r="A64">
            <v>103198</v>
          </cell>
          <cell r="B64">
            <v>8</v>
          </cell>
        </row>
        <row r="65">
          <cell r="A65">
            <v>103199</v>
          </cell>
          <cell r="B65">
            <v>24</v>
          </cell>
        </row>
        <row r="66">
          <cell r="A66">
            <v>104838</v>
          </cell>
          <cell r="B66">
            <v>6</v>
          </cell>
        </row>
        <row r="67">
          <cell r="A67">
            <v>105267</v>
          </cell>
          <cell r="B67">
            <v>2</v>
          </cell>
        </row>
        <row r="68">
          <cell r="A68">
            <v>105910</v>
          </cell>
          <cell r="B68">
            <v>24</v>
          </cell>
        </row>
        <row r="69">
          <cell r="A69">
            <v>106066</v>
          </cell>
          <cell r="B69">
            <v>32</v>
          </cell>
        </row>
        <row r="70">
          <cell r="A70">
            <v>106399</v>
          </cell>
          <cell r="B70">
            <v>11</v>
          </cell>
        </row>
        <row r="71">
          <cell r="A71">
            <v>106485</v>
          </cell>
          <cell r="B71">
            <v>12</v>
          </cell>
        </row>
        <row r="72">
          <cell r="A72">
            <v>106568</v>
          </cell>
          <cell r="B72">
            <v>3</v>
          </cell>
        </row>
        <row r="73">
          <cell r="A73">
            <v>106569</v>
          </cell>
          <cell r="B73">
            <v>4</v>
          </cell>
        </row>
        <row r="74">
          <cell r="A74">
            <v>107658</v>
          </cell>
          <cell r="B74">
            <v>12</v>
          </cell>
        </row>
        <row r="75">
          <cell r="A75">
            <v>107728</v>
          </cell>
          <cell r="B75">
            <v>6</v>
          </cell>
        </row>
        <row r="76">
          <cell r="A76">
            <v>108277</v>
          </cell>
          <cell r="B76">
            <v>8</v>
          </cell>
        </row>
        <row r="77">
          <cell r="A77">
            <v>108656</v>
          </cell>
          <cell r="B77">
            <v>14</v>
          </cell>
        </row>
        <row r="78">
          <cell r="A78">
            <v>111219</v>
          </cell>
          <cell r="B78">
            <v>24</v>
          </cell>
        </row>
        <row r="79">
          <cell r="A79">
            <v>111400</v>
          </cell>
          <cell r="B79">
            <v>6</v>
          </cell>
        </row>
        <row r="80">
          <cell r="A80">
            <v>112888</v>
          </cell>
          <cell r="B80">
            <v>15</v>
          </cell>
        </row>
        <row r="81">
          <cell r="A81">
            <v>113008</v>
          </cell>
          <cell r="B81">
            <v>24</v>
          </cell>
        </row>
        <row r="82">
          <cell r="A82">
            <v>113299</v>
          </cell>
          <cell r="B82">
            <v>12</v>
          </cell>
        </row>
        <row r="83">
          <cell r="A83">
            <v>114069</v>
          </cell>
          <cell r="B83">
            <v>4</v>
          </cell>
        </row>
        <row r="84">
          <cell r="A84">
            <v>114685</v>
          </cell>
          <cell r="B84">
            <v>3</v>
          </cell>
        </row>
        <row r="85">
          <cell r="A85">
            <v>114844</v>
          </cell>
          <cell r="B85">
            <v>16</v>
          </cell>
        </row>
        <row r="86">
          <cell r="A86">
            <v>114848</v>
          </cell>
          <cell r="B86">
            <v>4</v>
          </cell>
        </row>
        <row r="87">
          <cell r="A87">
            <v>115971</v>
          </cell>
          <cell r="B87">
            <v>25</v>
          </cell>
        </row>
        <row r="88">
          <cell r="A88">
            <v>116482</v>
          </cell>
          <cell r="B88">
            <v>4</v>
          </cell>
        </row>
        <row r="89">
          <cell r="A89">
            <v>116773</v>
          </cell>
          <cell r="B89">
            <v>3</v>
          </cell>
        </row>
        <row r="90">
          <cell r="A90">
            <v>116919</v>
          </cell>
          <cell r="B90">
            <v>16</v>
          </cell>
        </row>
        <row r="91">
          <cell r="A91">
            <v>117184</v>
          </cell>
          <cell r="B91">
            <v>28</v>
          </cell>
        </row>
        <row r="92">
          <cell r="A92">
            <v>117310</v>
          </cell>
          <cell r="B92">
            <v>3</v>
          </cell>
        </row>
        <row r="93">
          <cell r="A93">
            <v>117637</v>
          </cell>
          <cell r="B93">
            <v>3</v>
          </cell>
        </row>
        <row r="94">
          <cell r="A94">
            <v>117923</v>
          </cell>
          <cell r="B94">
            <v>3</v>
          </cell>
        </row>
        <row r="95">
          <cell r="A95">
            <v>118074</v>
          </cell>
          <cell r="B95">
            <v>4</v>
          </cell>
        </row>
        <row r="96">
          <cell r="A96">
            <v>118151</v>
          </cell>
          <cell r="B96">
            <v>4</v>
          </cell>
        </row>
        <row r="97">
          <cell r="A97">
            <v>118758</v>
          </cell>
          <cell r="B97">
            <v>6</v>
          </cell>
        </row>
        <row r="98">
          <cell r="A98">
            <v>118951</v>
          </cell>
          <cell r="B98">
            <v>6</v>
          </cell>
        </row>
        <row r="99">
          <cell r="A99">
            <v>119263</v>
          </cell>
          <cell r="B99">
            <v>14</v>
          </cell>
        </row>
        <row r="100">
          <cell r="A100">
            <v>120844</v>
          </cell>
          <cell r="B100">
            <v>15</v>
          </cell>
        </row>
        <row r="101">
          <cell r="A101">
            <v>122686</v>
          </cell>
          <cell r="B101">
            <v>11</v>
          </cell>
        </row>
        <row r="102">
          <cell r="A102">
            <v>297863</v>
          </cell>
          <cell r="B102">
            <v>8</v>
          </cell>
        </row>
        <row r="103">
          <cell r="B103">
            <v>1056</v>
          </cell>
        </row>
        <row r="104">
          <cell r="A104" t="str">
            <v>总计</v>
          </cell>
          <cell r="B104">
            <v>2112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49"/>
  <sheetViews>
    <sheetView workbookViewId="0">
      <selection activeCell="F17" sqref="F17"/>
    </sheetView>
  </sheetViews>
  <sheetFormatPr defaultColWidth="9" defaultRowHeight="13.5"/>
  <cols>
    <col min="1" max="1" width="6.375" style="26" customWidth="1"/>
    <col min="2" max="2" width="9" style="26" customWidth="1"/>
    <col min="3" max="3" width="25.75" style="27" customWidth="1"/>
    <col min="4" max="4" width="11.375" style="28" customWidth="1"/>
    <col min="5" max="5" width="7.25" style="28" customWidth="1"/>
    <col min="6" max="6" width="12.25" style="26" customWidth="1"/>
    <col min="7" max="7" width="13.125" style="29" customWidth="1"/>
    <col min="8" max="10" width="12.125" style="30" customWidth="1"/>
    <col min="11" max="11" width="14.125" style="30" customWidth="1"/>
    <col min="12" max="12" width="11.875" style="30" customWidth="1"/>
    <col min="13" max="15" width="12.125" style="30" customWidth="1"/>
    <col min="16" max="16" width="13.625" style="26" customWidth="1"/>
    <col min="17" max="17" width="14.5" style="31" customWidth="1"/>
    <col min="18" max="25" width="13.625" style="26" customWidth="1"/>
    <col min="26" max="26" width="14.875" style="32" customWidth="1"/>
    <col min="27" max="27" width="9" style="29"/>
    <col min="28" max="28" width="12.625" style="29"/>
    <col min="29" max="16384" width="9" style="29"/>
  </cols>
  <sheetData>
    <row r="1" ht="37" customHeight="1" spans="1:29">
      <c r="A1" s="33" t="s">
        <v>0</v>
      </c>
      <c r="B1" s="34"/>
      <c r="C1" s="34"/>
      <c r="D1" s="35"/>
      <c r="E1" s="35"/>
      <c r="F1" s="36" t="s">
        <v>1</v>
      </c>
      <c r="G1" s="37"/>
      <c r="H1" s="37"/>
      <c r="I1" s="37"/>
      <c r="J1" s="37"/>
      <c r="K1" s="37"/>
      <c r="L1" s="37"/>
      <c r="M1" s="37"/>
      <c r="N1" s="37"/>
      <c r="O1" s="37"/>
      <c r="P1" s="54" t="s">
        <v>2</v>
      </c>
      <c r="Q1" s="62"/>
      <c r="R1" s="62"/>
      <c r="S1" s="62"/>
      <c r="T1" s="62"/>
      <c r="U1" s="62"/>
      <c r="V1" s="62"/>
      <c r="W1" s="62"/>
      <c r="X1" s="63"/>
      <c r="Y1" s="63"/>
      <c r="Z1" s="71" t="s">
        <v>3</v>
      </c>
      <c r="AA1" s="72"/>
      <c r="AB1" s="72"/>
      <c r="AC1" s="73"/>
    </row>
    <row r="2" s="25" customFormat="1" ht="31" customHeight="1" spans="1:29">
      <c r="A2" s="38" t="s">
        <v>4</v>
      </c>
      <c r="B2" s="39" t="s">
        <v>5</v>
      </c>
      <c r="C2" s="40" t="s">
        <v>6</v>
      </c>
      <c r="D2" s="39" t="s">
        <v>7</v>
      </c>
      <c r="E2" s="39" t="s">
        <v>8</v>
      </c>
      <c r="F2" s="41" t="s">
        <v>9</v>
      </c>
      <c r="G2" s="41" t="s">
        <v>10</v>
      </c>
      <c r="H2" s="42" t="s">
        <v>11</v>
      </c>
      <c r="I2" s="42" t="s">
        <v>12</v>
      </c>
      <c r="J2" s="42" t="s">
        <v>13</v>
      </c>
      <c r="K2" s="42" t="s">
        <v>14</v>
      </c>
      <c r="L2" s="42" t="s">
        <v>15</v>
      </c>
      <c r="M2" s="42" t="s">
        <v>16</v>
      </c>
      <c r="N2" s="42" t="s">
        <v>17</v>
      </c>
      <c r="O2" s="42" t="s">
        <v>18</v>
      </c>
      <c r="P2" s="55" t="s">
        <v>9</v>
      </c>
      <c r="Q2" s="64" t="s">
        <v>10</v>
      </c>
      <c r="R2" s="55" t="s">
        <v>11</v>
      </c>
      <c r="S2" s="65" t="s">
        <v>19</v>
      </c>
      <c r="T2" s="65" t="s">
        <v>20</v>
      </c>
      <c r="U2" s="65" t="s">
        <v>21</v>
      </c>
      <c r="V2" s="65" t="s">
        <v>22</v>
      </c>
      <c r="W2" s="55" t="s">
        <v>23</v>
      </c>
      <c r="X2" s="65" t="s">
        <v>24</v>
      </c>
      <c r="Y2" s="65" t="s">
        <v>25</v>
      </c>
      <c r="Z2" s="74" t="s">
        <v>26</v>
      </c>
      <c r="AA2" s="38" t="s">
        <v>27</v>
      </c>
      <c r="AB2" s="38" t="s">
        <v>28</v>
      </c>
      <c r="AC2" s="38" t="s">
        <v>25</v>
      </c>
    </row>
    <row r="3" ht="15" customHeight="1" spans="1:29">
      <c r="A3" s="43">
        <v>1</v>
      </c>
      <c r="B3" s="44">
        <v>307</v>
      </c>
      <c r="C3" s="45" t="s">
        <v>29</v>
      </c>
      <c r="D3" s="44" t="s">
        <v>30</v>
      </c>
      <c r="E3" s="44" t="s">
        <v>31</v>
      </c>
      <c r="F3" s="46">
        <v>160000</v>
      </c>
      <c r="G3" s="46">
        <v>28000</v>
      </c>
      <c r="H3" s="47">
        <v>0.175</v>
      </c>
      <c r="I3" s="56">
        <f>F3*4</f>
        <v>640000</v>
      </c>
      <c r="J3" s="56">
        <f>G3*4</f>
        <v>112000</v>
      </c>
      <c r="K3" s="56">
        <f>VLOOKUP(B:B,[1]查询时间段分门店销售汇总!$D:$L,9,0)</f>
        <v>358554.76</v>
      </c>
      <c r="L3" s="56">
        <f>VLOOKUP(B:B,[1]查询时间段分门店销售汇总!$D:$M,10,0)</f>
        <v>52716.78</v>
      </c>
      <c r="M3" s="47">
        <f>K3/I3</f>
        <v>0.5602418125</v>
      </c>
      <c r="N3" s="57">
        <f>L3-J3</f>
        <v>-59283.22</v>
      </c>
      <c r="O3" s="57"/>
      <c r="P3" s="58">
        <v>144000</v>
      </c>
      <c r="Q3" s="66">
        <v>27072</v>
      </c>
      <c r="R3" s="67">
        <v>0.188</v>
      </c>
      <c r="S3" s="68">
        <f>P3*3</f>
        <v>432000</v>
      </c>
      <c r="T3" s="68">
        <f>Q3*3</f>
        <v>81216</v>
      </c>
      <c r="U3" s="68">
        <f>VLOOKUP(B:B,[2]查询时间段分门店销售汇总!$D:$L,9,0)</f>
        <v>390577.91</v>
      </c>
      <c r="V3" s="68">
        <f>VLOOKUP(B:B,[2]查询时间段分门店销售汇总!$D:$M,10,0)</f>
        <v>36303.85</v>
      </c>
      <c r="W3" s="69">
        <f>U3/S3</f>
        <v>0.904115532407407</v>
      </c>
      <c r="X3" s="69">
        <f>V3/T3</f>
        <v>0.447003669227738</v>
      </c>
      <c r="Y3" s="75"/>
      <c r="Z3" s="24">
        <v>80</v>
      </c>
      <c r="AA3" s="43">
        <f>VLOOKUP(B:B,[3]Sheet1!$A:$B,2,0)</f>
        <v>28</v>
      </c>
      <c r="AB3" s="76">
        <f>AA3/Z3</f>
        <v>0.35</v>
      </c>
      <c r="AC3" s="43"/>
    </row>
    <row r="4" ht="15" customHeight="1" spans="1:29">
      <c r="A4" s="43">
        <v>2</v>
      </c>
      <c r="B4" s="44">
        <v>114685</v>
      </c>
      <c r="C4" s="45" t="s">
        <v>32</v>
      </c>
      <c r="D4" s="44" t="s">
        <v>30</v>
      </c>
      <c r="E4" s="44" t="s">
        <v>33</v>
      </c>
      <c r="F4" s="46">
        <v>27200</v>
      </c>
      <c r="G4" s="46">
        <v>6664</v>
      </c>
      <c r="H4" s="47">
        <v>0.245</v>
      </c>
      <c r="I4" s="56">
        <f t="shared" ref="I4:I35" si="0">F4*4</f>
        <v>108800</v>
      </c>
      <c r="J4" s="56">
        <f t="shared" ref="J4:J35" si="1">G4*4</f>
        <v>26656</v>
      </c>
      <c r="K4" s="56">
        <f>VLOOKUP(B:B,[1]查询时间段分门店销售汇总!$D:$L,9,0)</f>
        <v>106707.34</v>
      </c>
      <c r="L4" s="56">
        <f>VLOOKUP(B:B,[1]查询时间段分门店销售汇总!$D:$M,10,0)</f>
        <v>20608.93</v>
      </c>
      <c r="M4" s="47">
        <f t="shared" ref="M4:M35" si="2">K4/I4</f>
        <v>0.980765992647059</v>
      </c>
      <c r="N4" s="57">
        <f t="shared" ref="N4:N35" si="3">L4-J4</f>
        <v>-6047.07</v>
      </c>
      <c r="O4" s="57"/>
      <c r="P4" s="58">
        <v>24480</v>
      </c>
      <c r="Q4" s="66">
        <v>6443.136</v>
      </c>
      <c r="R4" s="67">
        <v>0.2632</v>
      </c>
      <c r="S4" s="68">
        <f t="shared" ref="S4:S35" si="4">P4*3</f>
        <v>73440</v>
      </c>
      <c r="T4" s="68">
        <f t="shared" ref="T4:T35" si="5">Q4*3</f>
        <v>19329.408</v>
      </c>
      <c r="U4" s="68">
        <f>VLOOKUP(B:B,[2]查询时间段分门店销售汇总!$D:$L,9,0)</f>
        <v>82928.42</v>
      </c>
      <c r="V4" s="68">
        <f>VLOOKUP(B:B,[2]查询时间段分门店销售汇总!$D:$M,10,0)</f>
        <v>17075.9</v>
      </c>
      <c r="W4" s="69">
        <f t="shared" ref="W4:W35" si="6">U4/S4</f>
        <v>1.12919961873638</v>
      </c>
      <c r="X4" s="69">
        <f t="shared" ref="X4:X35" si="7">V4/T4</f>
        <v>0.883415570720014</v>
      </c>
      <c r="Y4" s="75"/>
      <c r="Z4" s="24">
        <v>30</v>
      </c>
      <c r="AA4" s="43">
        <f>VLOOKUP(B:B,[3]Sheet1!$A:$B,2,0)</f>
        <v>3</v>
      </c>
      <c r="AB4" s="76">
        <f t="shared" ref="AB4:AB35" si="8">AA4/Z4</f>
        <v>0.1</v>
      </c>
      <c r="AC4" s="43"/>
    </row>
    <row r="5" ht="15" customHeight="1" spans="1:29">
      <c r="A5" s="43">
        <v>3</v>
      </c>
      <c r="B5" s="44">
        <v>582</v>
      </c>
      <c r="C5" s="45" t="s">
        <v>34</v>
      </c>
      <c r="D5" s="44" t="s">
        <v>35</v>
      </c>
      <c r="E5" s="44" t="s">
        <v>36</v>
      </c>
      <c r="F5" s="46">
        <v>27200</v>
      </c>
      <c r="G5" s="46">
        <v>6664</v>
      </c>
      <c r="H5" s="47">
        <v>0.245</v>
      </c>
      <c r="I5" s="56">
        <f t="shared" si="0"/>
        <v>108800</v>
      </c>
      <c r="J5" s="56">
        <f t="shared" si="1"/>
        <v>26656</v>
      </c>
      <c r="K5" s="56">
        <f>VLOOKUP(B:B,[1]查询时间段分门店销售汇总!$D:$L,9,0)</f>
        <v>106067.85</v>
      </c>
      <c r="L5" s="56">
        <f>VLOOKUP(B:B,[1]查询时间段分门店销售汇总!$D:$M,10,0)</f>
        <v>19445.02</v>
      </c>
      <c r="M5" s="47">
        <f t="shared" si="2"/>
        <v>0.974888327205882</v>
      </c>
      <c r="N5" s="57">
        <f t="shared" si="3"/>
        <v>-7210.98</v>
      </c>
      <c r="O5" s="57"/>
      <c r="P5" s="58">
        <v>24480</v>
      </c>
      <c r="Q5" s="66">
        <v>6443.136</v>
      </c>
      <c r="R5" s="67">
        <v>0.2632</v>
      </c>
      <c r="S5" s="68">
        <f t="shared" si="4"/>
        <v>73440</v>
      </c>
      <c r="T5" s="68">
        <f t="shared" si="5"/>
        <v>19329.408</v>
      </c>
      <c r="U5" s="68">
        <f>VLOOKUP(B:B,[2]查询时间段分门店销售汇总!$D:$L,9,0)</f>
        <v>74387.31</v>
      </c>
      <c r="V5" s="68">
        <f>VLOOKUP(B:B,[2]查询时间段分门店销售汇总!$D:$M,10,0)</f>
        <v>15071.21</v>
      </c>
      <c r="W5" s="69">
        <f t="shared" si="6"/>
        <v>1.01289910130719</v>
      </c>
      <c r="X5" s="69">
        <f t="shared" si="7"/>
        <v>0.779703651555185</v>
      </c>
      <c r="Y5" s="75"/>
      <c r="Z5" s="24">
        <v>30</v>
      </c>
      <c r="AA5" s="43">
        <f>VLOOKUP(B:B,[3]Sheet1!$A:$B,2,0)</f>
        <v>12</v>
      </c>
      <c r="AB5" s="76">
        <f t="shared" si="8"/>
        <v>0.4</v>
      </c>
      <c r="AC5" s="43"/>
    </row>
    <row r="6" ht="15" customHeight="1" spans="1:29">
      <c r="A6" s="43">
        <v>4</v>
      </c>
      <c r="B6" s="44">
        <v>337</v>
      </c>
      <c r="C6" s="45" t="s">
        <v>37</v>
      </c>
      <c r="D6" s="44" t="s">
        <v>30</v>
      </c>
      <c r="E6" s="44" t="s">
        <v>36</v>
      </c>
      <c r="F6" s="46">
        <v>26200</v>
      </c>
      <c r="G6" s="46">
        <v>6419</v>
      </c>
      <c r="H6" s="47">
        <v>0.245</v>
      </c>
      <c r="I6" s="56">
        <f t="shared" si="0"/>
        <v>104800</v>
      </c>
      <c r="J6" s="56">
        <f t="shared" si="1"/>
        <v>25676</v>
      </c>
      <c r="K6" s="56">
        <f>VLOOKUP(B:B,[1]查询时间段分门店销售汇总!$D:$L,9,0)</f>
        <v>68333.7</v>
      </c>
      <c r="L6" s="56">
        <f>VLOOKUP(B:B,[1]查询时间段分门店销售汇总!$D:$M,10,0)</f>
        <v>19080.84</v>
      </c>
      <c r="M6" s="47">
        <f t="shared" si="2"/>
        <v>0.652039122137405</v>
      </c>
      <c r="N6" s="57">
        <f t="shared" si="3"/>
        <v>-6595.16</v>
      </c>
      <c r="O6" s="57"/>
      <c r="P6" s="58">
        <v>23580</v>
      </c>
      <c r="Q6" s="66">
        <v>6206.256</v>
      </c>
      <c r="R6" s="67">
        <v>0.2632</v>
      </c>
      <c r="S6" s="68">
        <f t="shared" si="4"/>
        <v>70740</v>
      </c>
      <c r="T6" s="68">
        <f t="shared" si="5"/>
        <v>18618.768</v>
      </c>
      <c r="U6" s="68">
        <f>VLOOKUP(B:B,[2]查询时间段分门店销售汇总!$D:$L,9,0)</f>
        <v>59215.71</v>
      </c>
      <c r="V6" s="68">
        <f>VLOOKUP(B:B,[2]查询时间段分门店销售汇总!$D:$M,10,0)</f>
        <v>17402.53</v>
      </c>
      <c r="W6" s="69">
        <f t="shared" si="6"/>
        <v>0.837089482612383</v>
      </c>
      <c r="X6" s="69">
        <f t="shared" si="7"/>
        <v>0.934676773457836</v>
      </c>
      <c r="Y6" s="75"/>
      <c r="Z6" s="24">
        <v>60</v>
      </c>
      <c r="AA6" s="43">
        <f>VLOOKUP(B:B,[3]Sheet1!$A:$B,2,0)</f>
        <v>16</v>
      </c>
      <c r="AB6" s="76">
        <f t="shared" si="8"/>
        <v>0.266666666666667</v>
      </c>
      <c r="AC6" s="43"/>
    </row>
    <row r="7" ht="15" customHeight="1" spans="1:29">
      <c r="A7" s="43">
        <v>5</v>
      </c>
      <c r="B7" s="44">
        <v>399</v>
      </c>
      <c r="C7" s="45" t="s">
        <v>38</v>
      </c>
      <c r="D7" s="44" t="s">
        <v>30</v>
      </c>
      <c r="E7" s="44" t="s">
        <v>36</v>
      </c>
      <c r="F7" s="46">
        <v>26200</v>
      </c>
      <c r="G7" s="46">
        <v>7565.25</v>
      </c>
      <c r="H7" s="47">
        <v>0.28875</v>
      </c>
      <c r="I7" s="56">
        <f t="shared" si="0"/>
        <v>104800</v>
      </c>
      <c r="J7" s="56">
        <f t="shared" si="1"/>
        <v>30261</v>
      </c>
      <c r="K7" s="56">
        <f>VLOOKUP(B:B,[1]查询时间段分门店销售汇总!$D:$L,9,0)</f>
        <v>82834.18</v>
      </c>
      <c r="L7" s="56">
        <f>VLOOKUP(B:B,[1]查询时间段分门店销售汇总!$D:$M,10,0)</f>
        <v>24840.87</v>
      </c>
      <c r="M7" s="47">
        <f t="shared" si="2"/>
        <v>0.79040248091603</v>
      </c>
      <c r="N7" s="57">
        <f t="shared" si="3"/>
        <v>-5420.13</v>
      </c>
      <c r="O7" s="57"/>
      <c r="P7" s="58">
        <v>23580</v>
      </c>
      <c r="Q7" s="66">
        <v>7314.516</v>
      </c>
      <c r="R7" s="67">
        <v>0.3102</v>
      </c>
      <c r="S7" s="68">
        <f t="shared" si="4"/>
        <v>70740</v>
      </c>
      <c r="T7" s="68">
        <f t="shared" si="5"/>
        <v>21943.548</v>
      </c>
      <c r="U7" s="68">
        <f>VLOOKUP(B:B,[2]查询时间段分门店销售汇总!$D:$L,9,0)</f>
        <v>94454.73</v>
      </c>
      <c r="V7" s="68">
        <f>VLOOKUP(B:B,[2]查询时间段分门店销售汇总!$D:$M,10,0)</f>
        <v>27784.01</v>
      </c>
      <c r="W7" s="70">
        <f t="shared" si="6"/>
        <v>1.33523791348601</v>
      </c>
      <c r="X7" s="70">
        <f t="shared" si="7"/>
        <v>1.26615850818655</v>
      </c>
      <c r="Y7" s="77">
        <v>300</v>
      </c>
      <c r="Z7" s="24">
        <v>45</v>
      </c>
      <c r="AA7" s="43">
        <f>VLOOKUP(B:B,[3]Sheet1!$A:$B,2,0)</f>
        <v>32</v>
      </c>
      <c r="AB7" s="76">
        <f t="shared" si="8"/>
        <v>0.711111111111111</v>
      </c>
      <c r="AC7" s="43"/>
    </row>
    <row r="8" ht="15" customHeight="1" spans="1:29">
      <c r="A8" s="43">
        <v>6</v>
      </c>
      <c r="B8" s="44">
        <v>517</v>
      </c>
      <c r="C8" s="45" t="s">
        <v>39</v>
      </c>
      <c r="D8" s="44" t="s">
        <v>35</v>
      </c>
      <c r="E8" s="44" t="s">
        <v>36</v>
      </c>
      <c r="F8" s="46">
        <v>26200</v>
      </c>
      <c r="G8" s="46">
        <v>6419</v>
      </c>
      <c r="H8" s="47">
        <v>0.245</v>
      </c>
      <c r="I8" s="56">
        <f t="shared" si="0"/>
        <v>104800</v>
      </c>
      <c r="J8" s="56">
        <f t="shared" si="1"/>
        <v>25676</v>
      </c>
      <c r="K8" s="56">
        <f>VLOOKUP(B:B,[1]查询时间段分门店销售汇总!$D:$L,9,0)</f>
        <v>68517.14</v>
      </c>
      <c r="L8" s="56">
        <f>VLOOKUP(B:B,[1]查询时间段分门店销售汇总!$D:$M,10,0)</f>
        <v>20292.06</v>
      </c>
      <c r="M8" s="47">
        <f t="shared" si="2"/>
        <v>0.653789503816794</v>
      </c>
      <c r="N8" s="57">
        <f t="shared" si="3"/>
        <v>-5383.94</v>
      </c>
      <c r="O8" s="57"/>
      <c r="P8" s="58">
        <v>23580</v>
      </c>
      <c r="Q8" s="66">
        <v>6206.256</v>
      </c>
      <c r="R8" s="67">
        <v>0.2632</v>
      </c>
      <c r="S8" s="68">
        <f t="shared" si="4"/>
        <v>70740</v>
      </c>
      <c r="T8" s="68">
        <f t="shared" si="5"/>
        <v>18618.768</v>
      </c>
      <c r="U8" s="68">
        <f>VLOOKUP(B:B,[2]查询时间段分门店销售汇总!$D:$L,9,0)</f>
        <v>65677.84</v>
      </c>
      <c r="V8" s="68">
        <f>VLOOKUP(B:B,[2]查询时间段分门店销售汇总!$D:$M,10,0)</f>
        <v>18094.79</v>
      </c>
      <c r="W8" s="69">
        <f t="shared" si="6"/>
        <v>0.928439920836867</v>
      </c>
      <c r="X8" s="69">
        <f t="shared" si="7"/>
        <v>0.971857536438501</v>
      </c>
      <c r="Y8" s="75"/>
      <c r="Z8" s="24">
        <v>60</v>
      </c>
      <c r="AA8" s="43">
        <f>VLOOKUP(B:B,[3]Sheet1!$A:$B,2,0)</f>
        <v>13</v>
      </c>
      <c r="AB8" s="76">
        <f t="shared" si="8"/>
        <v>0.216666666666667</v>
      </c>
      <c r="AC8" s="43"/>
    </row>
    <row r="9" ht="15" customHeight="1" spans="1:29">
      <c r="A9" s="43">
        <v>7</v>
      </c>
      <c r="B9" s="44">
        <v>343</v>
      </c>
      <c r="C9" s="45" t="s">
        <v>40</v>
      </c>
      <c r="D9" s="44" t="s">
        <v>35</v>
      </c>
      <c r="E9" s="44" t="s">
        <v>36</v>
      </c>
      <c r="F9" s="46">
        <v>20000</v>
      </c>
      <c r="G9" s="46">
        <v>6125</v>
      </c>
      <c r="H9" s="47">
        <v>0.30625</v>
      </c>
      <c r="I9" s="56">
        <f t="shared" si="0"/>
        <v>80000</v>
      </c>
      <c r="J9" s="56">
        <f t="shared" si="1"/>
        <v>24500</v>
      </c>
      <c r="K9" s="56">
        <f>VLOOKUP(B:B,[1]查询时间段分门店销售汇总!$D:$L,9,0)</f>
        <v>86314.05</v>
      </c>
      <c r="L9" s="56">
        <f>VLOOKUP(B:B,[1]查询时间段分门店销售汇总!$D:$M,10,0)</f>
        <v>25722.71</v>
      </c>
      <c r="M9" s="59">
        <f t="shared" si="2"/>
        <v>1.078925625</v>
      </c>
      <c r="N9" s="60">
        <f t="shared" si="3"/>
        <v>1222.71</v>
      </c>
      <c r="O9" s="60">
        <f>N9*0.1</f>
        <v>122.271</v>
      </c>
      <c r="P9" s="58">
        <v>18000</v>
      </c>
      <c r="Q9" s="66">
        <v>5922</v>
      </c>
      <c r="R9" s="67">
        <v>0.329</v>
      </c>
      <c r="S9" s="68">
        <f t="shared" si="4"/>
        <v>54000</v>
      </c>
      <c r="T9" s="68">
        <f t="shared" si="5"/>
        <v>17766</v>
      </c>
      <c r="U9" s="68">
        <f>VLOOKUP(B:B,[2]查询时间段分门店销售汇总!$D:$L,9,0)</f>
        <v>53588.39</v>
      </c>
      <c r="V9" s="68">
        <f>VLOOKUP(B:B,[2]查询时间段分门店销售汇总!$D:$M,10,0)</f>
        <v>15140.93</v>
      </c>
      <c r="W9" s="69">
        <f t="shared" si="6"/>
        <v>0.992377592592593</v>
      </c>
      <c r="X9" s="69">
        <f t="shared" si="7"/>
        <v>0.852241922773838</v>
      </c>
      <c r="Y9" s="75"/>
      <c r="Z9" s="24">
        <v>40</v>
      </c>
      <c r="AA9" s="43">
        <f>VLOOKUP(B:B,[3]Sheet1!$A:$B,2,0)</f>
        <v>7</v>
      </c>
      <c r="AB9" s="76">
        <f t="shared" si="8"/>
        <v>0.175</v>
      </c>
      <c r="AC9" s="43"/>
    </row>
    <row r="10" ht="15" customHeight="1" spans="1:29">
      <c r="A10" s="43">
        <v>8</v>
      </c>
      <c r="B10" s="44">
        <v>571</v>
      </c>
      <c r="C10" s="45" t="s">
        <v>41</v>
      </c>
      <c r="D10" s="44" t="s">
        <v>42</v>
      </c>
      <c r="E10" s="44" t="s">
        <v>36</v>
      </c>
      <c r="F10" s="46">
        <v>16500</v>
      </c>
      <c r="G10" s="46">
        <v>5053.125</v>
      </c>
      <c r="H10" s="47">
        <v>0.30625</v>
      </c>
      <c r="I10" s="56">
        <f t="shared" si="0"/>
        <v>66000</v>
      </c>
      <c r="J10" s="56">
        <f t="shared" si="1"/>
        <v>20212.5</v>
      </c>
      <c r="K10" s="56">
        <f>VLOOKUP(B:B,[1]查询时间段分门店销售汇总!$D:$L,9,0)</f>
        <v>60962.67</v>
      </c>
      <c r="L10" s="56">
        <f>VLOOKUP(B:B,[1]查询时间段分门店销售汇总!$D:$M,10,0)</f>
        <v>13990.88</v>
      </c>
      <c r="M10" s="47">
        <f t="shared" si="2"/>
        <v>0.923676818181818</v>
      </c>
      <c r="N10" s="57">
        <f t="shared" si="3"/>
        <v>-6221.62</v>
      </c>
      <c r="O10" s="57"/>
      <c r="P10" s="58">
        <v>14850</v>
      </c>
      <c r="Q10" s="66">
        <v>4885.65</v>
      </c>
      <c r="R10" s="67">
        <v>0.329</v>
      </c>
      <c r="S10" s="68">
        <f t="shared" si="4"/>
        <v>44550</v>
      </c>
      <c r="T10" s="68">
        <f t="shared" si="5"/>
        <v>14656.95</v>
      </c>
      <c r="U10" s="68">
        <f>VLOOKUP(B:B,[2]查询时间段分门店销售汇总!$D:$L,9,0)</f>
        <v>59046.38</v>
      </c>
      <c r="V10" s="68">
        <f>VLOOKUP(B:B,[2]查询时间段分门店销售汇总!$D:$M,10,0)</f>
        <v>15349.78</v>
      </c>
      <c r="W10" s="70">
        <f t="shared" si="6"/>
        <v>1.32539573512907</v>
      </c>
      <c r="X10" s="70">
        <f t="shared" si="7"/>
        <v>1.04726972528391</v>
      </c>
      <c r="Y10" s="77">
        <v>300</v>
      </c>
      <c r="Z10" s="24">
        <v>30</v>
      </c>
      <c r="AA10" s="43">
        <f>VLOOKUP(B:B,[3]Sheet1!$A:$B,2,0)</f>
        <v>6</v>
      </c>
      <c r="AB10" s="76">
        <f t="shared" si="8"/>
        <v>0.2</v>
      </c>
      <c r="AC10" s="43"/>
    </row>
    <row r="11" ht="15" customHeight="1" spans="1:29">
      <c r="A11" s="43">
        <v>9</v>
      </c>
      <c r="B11" s="44">
        <v>385</v>
      </c>
      <c r="C11" s="45" t="s">
        <v>43</v>
      </c>
      <c r="D11" s="44" t="s">
        <v>44</v>
      </c>
      <c r="E11" s="44" t="s">
        <v>45</v>
      </c>
      <c r="F11" s="46">
        <v>14500</v>
      </c>
      <c r="G11" s="46">
        <v>3298.75</v>
      </c>
      <c r="H11" s="47">
        <v>0.2275</v>
      </c>
      <c r="I11" s="56">
        <f t="shared" si="0"/>
        <v>58000</v>
      </c>
      <c r="J11" s="56">
        <f t="shared" si="1"/>
        <v>13195</v>
      </c>
      <c r="K11" s="56">
        <f>VLOOKUP(B:B,[1]查询时间段分门店销售汇总!$D:$L,9,0)</f>
        <v>49195.33</v>
      </c>
      <c r="L11" s="56">
        <f>VLOOKUP(B:B,[1]查询时间段分门店销售汇总!$D:$M,10,0)</f>
        <v>9781.35</v>
      </c>
      <c r="M11" s="47">
        <f t="shared" si="2"/>
        <v>0.848195344827586</v>
      </c>
      <c r="N11" s="57">
        <f t="shared" si="3"/>
        <v>-3413.65</v>
      </c>
      <c r="O11" s="57"/>
      <c r="P11" s="58">
        <v>13050</v>
      </c>
      <c r="Q11" s="66">
        <v>3189.42</v>
      </c>
      <c r="R11" s="67">
        <v>0.2444</v>
      </c>
      <c r="S11" s="68">
        <f t="shared" si="4"/>
        <v>39150</v>
      </c>
      <c r="T11" s="68">
        <f t="shared" si="5"/>
        <v>9568.26</v>
      </c>
      <c r="U11" s="68">
        <f>VLOOKUP(B:B,[2]查询时间段分门店销售汇总!$D:$L,9,0)</f>
        <v>33623.82</v>
      </c>
      <c r="V11" s="68">
        <f>VLOOKUP(B:B,[2]查询时间段分门店销售汇总!$D:$M,10,0)</f>
        <v>6680.3</v>
      </c>
      <c r="W11" s="69">
        <f t="shared" si="6"/>
        <v>0.858845977011494</v>
      </c>
      <c r="X11" s="69">
        <f t="shared" si="7"/>
        <v>0.698172917541956</v>
      </c>
      <c r="Y11" s="75"/>
      <c r="Z11" s="24">
        <v>30</v>
      </c>
      <c r="AA11" s="43">
        <f>VLOOKUP(B:B,[3]Sheet1!$A:$B,2,0)</f>
        <v>43</v>
      </c>
      <c r="AB11" s="76">
        <f t="shared" si="8"/>
        <v>1.43333333333333</v>
      </c>
      <c r="AC11" s="43">
        <f>AA11*0.5</f>
        <v>21.5</v>
      </c>
    </row>
    <row r="12" ht="15" customHeight="1" spans="1:29">
      <c r="A12" s="43">
        <v>10</v>
      </c>
      <c r="B12" s="44">
        <v>341</v>
      </c>
      <c r="C12" s="45" t="s">
        <v>46</v>
      </c>
      <c r="D12" s="44" t="s">
        <v>47</v>
      </c>
      <c r="E12" s="44" t="s">
        <v>48</v>
      </c>
      <c r="F12" s="46">
        <v>14500</v>
      </c>
      <c r="G12" s="46">
        <v>4060</v>
      </c>
      <c r="H12" s="47">
        <v>0.28</v>
      </c>
      <c r="I12" s="56">
        <f t="shared" si="0"/>
        <v>58000</v>
      </c>
      <c r="J12" s="56">
        <f t="shared" si="1"/>
        <v>16240</v>
      </c>
      <c r="K12" s="56">
        <f>VLOOKUP(B:B,[1]查询时间段分门店销售汇总!$D:$L,9,0)</f>
        <v>49135.86</v>
      </c>
      <c r="L12" s="56">
        <f>VLOOKUP(B:B,[1]查询时间段分门店销售汇总!$D:$M,10,0)</f>
        <v>15955.72</v>
      </c>
      <c r="M12" s="47">
        <f t="shared" si="2"/>
        <v>0.84717</v>
      </c>
      <c r="N12" s="57">
        <f t="shared" si="3"/>
        <v>-284.280000000001</v>
      </c>
      <c r="O12" s="57"/>
      <c r="P12" s="58">
        <v>13050</v>
      </c>
      <c r="Q12" s="66">
        <v>3925.44</v>
      </c>
      <c r="R12" s="67">
        <v>0.3008</v>
      </c>
      <c r="S12" s="68">
        <f t="shared" si="4"/>
        <v>39150</v>
      </c>
      <c r="T12" s="68">
        <f t="shared" si="5"/>
        <v>11776.32</v>
      </c>
      <c r="U12" s="68">
        <f>VLOOKUP(B:B,[2]查询时间段分门店销售汇总!$D:$L,9,0)</f>
        <v>25437.85</v>
      </c>
      <c r="V12" s="68">
        <f>VLOOKUP(B:B,[2]查询时间段分门店销售汇总!$D:$M,10,0)</f>
        <v>7964.2</v>
      </c>
      <c r="W12" s="69">
        <f t="shared" si="6"/>
        <v>0.649753512132822</v>
      </c>
      <c r="X12" s="69">
        <f t="shared" si="7"/>
        <v>0.676289367136763</v>
      </c>
      <c r="Y12" s="75"/>
      <c r="Z12" s="24">
        <v>30</v>
      </c>
      <c r="AA12" s="43">
        <f>VLOOKUP(B:B,[3]Sheet1!$A:$B,2,0)</f>
        <v>20</v>
      </c>
      <c r="AB12" s="76">
        <f t="shared" si="8"/>
        <v>0.666666666666667</v>
      </c>
      <c r="AC12" s="43"/>
    </row>
    <row r="13" ht="15" customHeight="1" spans="1:29">
      <c r="A13" s="43">
        <v>11</v>
      </c>
      <c r="B13" s="44">
        <v>365</v>
      </c>
      <c r="C13" s="45" t="s">
        <v>49</v>
      </c>
      <c r="D13" s="44" t="s">
        <v>35</v>
      </c>
      <c r="E13" s="44" t="s">
        <v>36</v>
      </c>
      <c r="F13" s="46">
        <v>13500</v>
      </c>
      <c r="G13" s="46">
        <v>4370.625</v>
      </c>
      <c r="H13" s="47">
        <v>0.32375</v>
      </c>
      <c r="I13" s="56">
        <f t="shared" si="0"/>
        <v>54000</v>
      </c>
      <c r="J13" s="56">
        <f t="shared" si="1"/>
        <v>17482.5</v>
      </c>
      <c r="K13" s="56">
        <f>VLOOKUP(B:B,[1]查询时间段分门店销售汇总!$D:$L,9,0)</f>
        <v>43178.63</v>
      </c>
      <c r="L13" s="56">
        <f>VLOOKUP(B:B,[1]查询时间段分门店销售汇总!$D:$M,10,0)</f>
        <v>12674.11</v>
      </c>
      <c r="M13" s="47">
        <f t="shared" si="2"/>
        <v>0.799604259259259</v>
      </c>
      <c r="N13" s="57">
        <f t="shared" si="3"/>
        <v>-4808.39</v>
      </c>
      <c r="O13" s="57"/>
      <c r="P13" s="58">
        <v>12150</v>
      </c>
      <c r="Q13" s="66">
        <v>4225.77</v>
      </c>
      <c r="R13" s="67">
        <v>0.3478</v>
      </c>
      <c r="S13" s="68">
        <f t="shared" si="4"/>
        <v>36450</v>
      </c>
      <c r="T13" s="68">
        <f t="shared" si="5"/>
        <v>12677.31</v>
      </c>
      <c r="U13" s="68">
        <f>VLOOKUP(B:B,[2]查询时间段分门店销售汇总!$D:$L,9,0)</f>
        <v>37691.29</v>
      </c>
      <c r="V13" s="68">
        <f>VLOOKUP(B:B,[2]查询时间段分门店销售汇总!$D:$M,10,0)</f>
        <v>10160.9</v>
      </c>
      <c r="W13" s="69">
        <f t="shared" si="6"/>
        <v>1.03405459533608</v>
      </c>
      <c r="X13" s="69">
        <f t="shared" si="7"/>
        <v>0.80150284247999</v>
      </c>
      <c r="Y13" s="75"/>
      <c r="Z13" s="24">
        <v>40</v>
      </c>
      <c r="AA13" s="43">
        <f>VLOOKUP(B:B,[3]Sheet1!$A:$B,2,0)</f>
        <v>11</v>
      </c>
      <c r="AB13" s="76">
        <f t="shared" si="8"/>
        <v>0.275</v>
      </c>
      <c r="AC13" s="43"/>
    </row>
    <row r="14" ht="15" customHeight="1" spans="1:29">
      <c r="A14" s="43">
        <v>12</v>
      </c>
      <c r="B14" s="44">
        <v>707</v>
      </c>
      <c r="C14" s="45" t="s">
        <v>50</v>
      </c>
      <c r="D14" s="44" t="s">
        <v>42</v>
      </c>
      <c r="E14" s="44" t="s">
        <v>45</v>
      </c>
      <c r="F14" s="46">
        <v>13500</v>
      </c>
      <c r="G14" s="46">
        <v>4252.5</v>
      </c>
      <c r="H14" s="47">
        <v>0.315</v>
      </c>
      <c r="I14" s="56">
        <f t="shared" si="0"/>
        <v>54000</v>
      </c>
      <c r="J14" s="56">
        <f t="shared" si="1"/>
        <v>17010</v>
      </c>
      <c r="K14" s="56">
        <f>VLOOKUP(B:B,[1]查询时间段分门店销售汇总!$D:$L,9,0)</f>
        <v>48254.59</v>
      </c>
      <c r="L14" s="56">
        <f>VLOOKUP(B:B,[1]查询时间段分门店销售汇总!$D:$M,10,0)</f>
        <v>13970.28</v>
      </c>
      <c r="M14" s="47">
        <f t="shared" si="2"/>
        <v>0.893603518518518</v>
      </c>
      <c r="N14" s="57">
        <f t="shared" si="3"/>
        <v>-3039.72</v>
      </c>
      <c r="O14" s="57"/>
      <c r="P14" s="58">
        <v>12150</v>
      </c>
      <c r="Q14" s="66">
        <v>4111.56</v>
      </c>
      <c r="R14" s="67">
        <v>0.3384</v>
      </c>
      <c r="S14" s="68">
        <f t="shared" si="4"/>
        <v>36450</v>
      </c>
      <c r="T14" s="68">
        <f t="shared" si="5"/>
        <v>12334.68</v>
      </c>
      <c r="U14" s="68">
        <f>VLOOKUP(B:B,[2]查询时间段分门店销售汇总!$D:$L,9,0)</f>
        <v>32477.49</v>
      </c>
      <c r="V14" s="68">
        <f>VLOOKUP(B:B,[2]查询时间段分门店销售汇总!$D:$M,10,0)</f>
        <v>9608.38</v>
      </c>
      <c r="W14" s="69">
        <f t="shared" si="6"/>
        <v>0.891014814814815</v>
      </c>
      <c r="X14" s="69">
        <f t="shared" si="7"/>
        <v>0.778972782431324</v>
      </c>
      <c r="Y14" s="75"/>
      <c r="Z14" s="24">
        <v>30</v>
      </c>
      <c r="AA14" s="43">
        <f>VLOOKUP(B:B,[3]Sheet1!$A:$B,2,0)</f>
        <v>4</v>
      </c>
      <c r="AB14" s="76">
        <f t="shared" si="8"/>
        <v>0.133333333333333</v>
      </c>
      <c r="AC14" s="43"/>
    </row>
    <row r="15" ht="15" customHeight="1" spans="1:29">
      <c r="A15" s="43">
        <v>13</v>
      </c>
      <c r="B15" s="44">
        <v>730</v>
      </c>
      <c r="C15" s="45" t="s">
        <v>51</v>
      </c>
      <c r="D15" s="44" t="s">
        <v>52</v>
      </c>
      <c r="E15" s="44" t="s">
        <v>48</v>
      </c>
      <c r="F15" s="46">
        <v>12800</v>
      </c>
      <c r="G15" s="46">
        <v>3752</v>
      </c>
      <c r="H15" s="47">
        <v>0.293125</v>
      </c>
      <c r="I15" s="56">
        <f t="shared" si="0"/>
        <v>51200</v>
      </c>
      <c r="J15" s="56">
        <f t="shared" si="1"/>
        <v>15008</v>
      </c>
      <c r="K15" s="56">
        <f>VLOOKUP(B:B,[1]查询时间段分门店销售汇总!$D:$L,9,0)</f>
        <v>36621.22</v>
      </c>
      <c r="L15" s="56">
        <f>VLOOKUP(B:B,[1]查询时间段分门店销售汇总!$D:$M,10,0)</f>
        <v>11586.01</v>
      </c>
      <c r="M15" s="47">
        <f t="shared" si="2"/>
        <v>0.715258203125</v>
      </c>
      <c r="N15" s="57">
        <f t="shared" si="3"/>
        <v>-3421.99</v>
      </c>
      <c r="O15" s="57"/>
      <c r="P15" s="58">
        <v>11520</v>
      </c>
      <c r="Q15" s="66">
        <v>3627.648</v>
      </c>
      <c r="R15" s="67">
        <v>0.3149</v>
      </c>
      <c r="S15" s="68">
        <f t="shared" si="4"/>
        <v>34560</v>
      </c>
      <c r="T15" s="68">
        <f t="shared" si="5"/>
        <v>10882.944</v>
      </c>
      <c r="U15" s="68">
        <f>VLOOKUP(B:B,[2]查询时间段分门店销售汇总!$D:$L,9,0)</f>
        <v>24559.41</v>
      </c>
      <c r="V15" s="68">
        <f>VLOOKUP(B:B,[2]查询时间段分门店销售汇总!$D:$M,10,0)</f>
        <v>7256.34</v>
      </c>
      <c r="W15" s="69">
        <f t="shared" si="6"/>
        <v>0.710631076388889</v>
      </c>
      <c r="X15" s="69">
        <f t="shared" si="7"/>
        <v>0.666762596591511</v>
      </c>
      <c r="Y15" s="75"/>
      <c r="Z15" s="24">
        <v>30</v>
      </c>
      <c r="AA15" s="43">
        <f>VLOOKUP(B:B,[3]Sheet1!$A:$B,2,0)</f>
        <v>3</v>
      </c>
      <c r="AB15" s="76">
        <f t="shared" si="8"/>
        <v>0.1</v>
      </c>
      <c r="AC15" s="43"/>
    </row>
    <row r="16" ht="15" customHeight="1" spans="1:29">
      <c r="A16" s="43">
        <v>14</v>
      </c>
      <c r="B16" s="44">
        <v>712</v>
      </c>
      <c r="C16" s="45" t="s">
        <v>53</v>
      </c>
      <c r="D16" s="44" t="s">
        <v>42</v>
      </c>
      <c r="E16" s="44" t="s">
        <v>48</v>
      </c>
      <c r="F16" s="46">
        <v>12800</v>
      </c>
      <c r="G16" s="46">
        <v>4256</v>
      </c>
      <c r="H16" s="47">
        <v>0.3325</v>
      </c>
      <c r="I16" s="56">
        <f t="shared" si="0"/>
        <v>51200</v>
      </c>
      <c r="J16" s="56">
        <f t="shared" si="1"/>
        <v>17024</v>
      </c>
      <c r="K16" s="56">
        <f>VLOOKUP(B:B,[1]查询时间段分门店销售汇总!$D:$L,9,0)</f>
        <v>33901.8</v>
      </c>
      <c r="L16" s="56">
        <f>VLOOKUP(B:B,[1]查询时间段分门店销售汇总!$D:$M,10,0)</f>
        <v>12141.55</v>
      </c>
      <c r="M16" s="47">
        <f t="shared" si="2"/>
        <v>0.66214453125</v>
      </c>
      <c r="N16" s="57">
        <f t="shared" si="3"/>
        <v>-4882.45</v>
      </c>
      <c r="O16" s="57"/>
      <c r="P16" s="58">
        <v>11520</v>
      </c>
      <c r="Q16" s="66">
        <v>4114.944</v>
      </c>
      <c r="R16" s="67">
        <v>0.3572</v>
      </c>
      <c r="S16" s="68">
        <f t="shared" si="4"/>
        <v>34560</v>
      </c>
      <c r="T16" s="68">
        <f t="shared" si="5"/>
        <v>12344.832</v>
      </c>
      <c r="U16" s="68">
        <f>VLOOKUP(B:B,[2]查询时间段分门店销售汇总!$D:$L,9,0)</f>
        <v>23182.84</v>
      </c>
      <c r="V16" s="68">
        <f>VLOOKUP(B:B,[2]查询时间段分门店销售汇总!$D:$M,10,0)</f>
        <v>7640.79</v>
      </c>
      <c r="W16" s="69">
        <f t="shared" si="6"/>
        <v>0.670799768518519</v>
      </c>
      <c r="X16" s="69">
        <f t="shared" si="7"/>
        <v>0.618946454678363</v>
      </c>
      <c r="Y16" s="75"/>
      <c r="Z16" s="24">
        <v>30</v>
      </c>
      <c r="AA16" s="43">
        <f>VLOOKUP(B:B,[3]Sheet1!$A:$B,2,0)</f>
        <v>10</v>
      </c>
      <c r="AB16" s="76">
        <f t="shared" si="8"/>
        <v>0.333333333333333</v>
      </c>
      <c r="AC16" s="43"/>
    </row>
    <row r="17" ht="15" customHeight="1" spans="1:29">
      <c r="A17" s="43">
        <v>15</v>
      </c>
      <c r="B17" s="44">
        <v>546</v>
      </c>
      <c r="C17" s="45" t="s">
        <v>54</v>
      </c>
      <c r="D17" s="44" t="s">
        <v>42</v>
      </c>
      <c r="E17" s="44" t="s">
        <v>48</v>
      </c>
      <c r="F17" s="46">
        <v>12500</v>
      </c>
      <c r="G17" s="46">
        <v>3882.8125</v>
      </c>
      <c r="H17" s="47">
        <v>0.310625</v>
      </c>
      <c r="I17" s="56">
        <f t="shared" si="0"/>
        <v>50000</v>
      </c>
      <c r="J17" s="56">
        <f t="shared" si="1"/>
        <v>15531.25</v>
      </c>
      <c r="K17" s="56">
        <f>VLOOKUP(B:B,[1]查询时间段分门店销售汇总!$D:$L,9,0)</f>
        <v>38369.47</v>
      </c>
      <c r="L17" s="56">
        <f>VLOOKUP(B:B,[1]查询时间段分门店销售汇总!$D:$M,10,0)</f>
        <v>11929.31</v>
      </c>
      <c r="M17" s="47">
        <f t="shared" si="2"/>
        <v>0.7673894</v>
      </c>
      <c r="N17" s="57">
        <f t="shared" si="3"/>
        <v>-3601.94</v>
      </c>
      <c r="O17" s="57"/>
      <c r="P17" s="58">
        <v>11250</v>
      </c>
      <c r="Q17" s="66">
        <v>3754.125</v>
      </c>
      <c r="R17" s="67">
        <v>0.3337</v>
      </c>
      <c r="S17" s="68">
        <f t="shared" si="4"/>
        <v>33750</v>
      </c>
      <c r="T17" s="68">
        <f t="shared" si="5"/>
        <v>11262.375</v>
      </c>
      <c r="U17" s="68">
        <f>VLOOKUP(B:B,[2]查询时间段分门店销售汇总!$D:$L,9,0)</f>
        <v>28608.13</v>
      </c>
      <c r="V17" s="68">
        <f>VLOOKUP(B:B,[2]查询时间段分门店销售汇总!$D:$M,10,0)</f>
        <v>9272.64</v>
      </c>
      <c r="W17" s="69">
        <f t="shared" si="6"/>
        <v>0.847648296296296</v>
      </c>
      <c r="X17" s="69">
        <f t="shared" si="7"/>
        <v>0.823329004761429</v>
      </c>
      <c r="Y17" s="75"/>
      <c r="Z17" s="24">
        <v>30</v>
      </c>
      <c r="AA17" s="43">
        <f>VLOOKUP(B:B,[3]Sheet1!$A:$B,2,0)</f>
        <v>9</v>
      </c>
      <c r="AB17" s="76">
        <f t="shared" si="8"/>
        <v>0.3</v>
      </c>
      <c r="AC17" s="43"/>
    </row>
    <row r="18" ht="15" customHeight="1" spans="1:29">
      <c r="A18" s="43">
        <v>16</v>
      </c>
      <c r="B18" s="48">
        <v>117491</v>
      </c>
      <c r="C18" s="49" t="s">
        <v>55</v>
      </c>
      <c r="D18" s="44" t="s">
        <v>35</v>
      </c>
      <c r="E18" s="44" t="s">
        <v>45</v>
      </c>
      <c r="F18" s="46">
        <v>12500</v>
      </c>
      <c r="G18" s="46">
        <v>3062.5</v>
      </c>
      <c r="H18" s="47">
        <v>0.245</v>
      </c>
      <c r="I18" s="56">
        <f t="shared" si="0"/>
        <v>50000</v>
      </c>
      <c r="J18" s="56">
        <f t="shared" si="1"/>
        <v>12250</v>
      </c>
      <c r="K18" s="56">
        <f>VLOOKUP(B:B,[1]查询时间段分门店销售汇总!$D:$L,9,0)</f>
        <v>66756.78</v>
      </c>
      <c r="L18" s="56">
        <f>VLOOKUP(B:B,[1]查询时间段分门店销售汇总!$D:$M,10,0)</f>
        <v>16528.36</v>
      </c>
      <c r="M18" s="59">
        <f t="shared" si="2"/>
        <v>1.3351356</v>
      </c>
      <c r="N18" s="60">
        <f t="shared" si="3"/>
        <v>4278.36</v>
      </c>
      <c r="O18" s="60">
        <f>N18*0.1</f>
        <v>427.836</v>
      </c>
      <c r="P18" s="58">
        <v>11250</v>
      </c>
      <c r="Q18" s="66">
        <v>2961</v>
      </c>
      <c r="R18" s="67">
        <v>0.2632</v>
      </c>
      <c r="S18" s="68">
        <f t="shared" si="4"/>
        <v>33750</v>
      </c>
      <c r="T18" s="68">
        <f t="shared" si="5"/>
        <v>8883</v>
      </c>
      <c r="U18" s="68">
        <f>VLOOKUP(B:B,[2]查询时间段分门店销售汇总!$D:$L,9,0)</f>
        <v>38014.95</v>
      </c>
      <c r="V18" s="68">
        <f>VLOOKUP(B:B,[2]查询时间段分门店销售汇总!$D:$M,10,0)</f>
        <v>8819.41</v>
      </c>
      <c r="W18" s="69">
        <f t="shared" si="6"/>
        <v>1.12636888888889</v>
      </c>
      <c r="X18" s="69">
        <f t="shared" si="7"/>
        <v>0.992841382415851</v>
      </c>
      <c r="Y18" s="75"/>
      <c r="Z18" s="24">
        <v>30</v>
      </c>
      <c r="AA18" s="43">
        <v>0</v>
      </c>
      <c r="AB18" s="76">
        <f t="shared" si="8"/>
        <v>0</v>
      </c>
      <c r="AC18" s="43"/>
    </row>
    <row r="19" ht="15" customHeight="1" spans="1:29">
      <c r="A19" s="43">
        <v>17</v>
      </c>
      <c r="B19" s="44">
        <v>742</v>
      </c>
      <c r="C19" s="45" t="s">
        <v>56</v>
      </c>
      <c r="D19" s="44" t="s">
        <v>30</v>
      </c>
      <c r="E19" s="44" t="s">
        <v>45</v>
      </c>
      <c r="F19" s="46">
        <v>12000</v>
      </c>
      <c r="G19" s="46">
        <v>2940</v>
      </c>
      <c r="H19" s="47">
        <v>0.245</v>
      </c>
      <c r="I19" s="56">
        <f t="shared" si="0"/>
        <v>48000</v>
      </c>
      <c r="J19" s="56">
        <f t="shared" si="1"/>
        <v>11760</v>
      </c>
      <c r="K19" s="56">
        <f>VLOOKUP(B:B,[1]查询时间段分门店销售汇总!$D:$L,9,0)</f>
        <v>44826.51</v>
      </c>
      <c r="L19" s="56">
        <f>VLOOKUP(B:B,[1]查询时间段分门店销售汇总!$D:$M,10,0)</f>
        <v>9742.83</v>
      </c>
      <c r="M19" s="47">
        <f t="shared" si="2"/>
        <v>0.933885625</v>
      </c>
      <c r="N19" s="57">
        <f t="shared" si="3"/>
        <v>-2017.17</v>
      </c>
      <c r="O19" s="57"/>
      <c r="P19" s="58">
        <v>10800</v>
      </c>
      <c r="Q19" s="66">
        <v>2842.56</v>
      </c>
      <c r="R19" s="67">
        <v>0.2632</v>
      </c>
      <c r="S19" s="68">
        <f t="shared" si="4"/>
        <v>32400</v>
      </c>
      <c r="T19" s="68">
        <f t="shared" si="5"/>
        <v>8527.68</v>
      </c>
      <c r="U19" s="68">
        <f>VLOOKUP(B:B,[2]查询时间段分门店销售汇总!$D:$L,9,0)</f>
        <v>45175.04</v>
      </c>
      <c r="V19" s="68">
        <f>VLOOKUP(B:B,[2]查询时间段分门店销售汇总!$D:$M,10,0)</f>
        <v>9095.8</v>
      </c>
      <c r="W19" s="70">
        <f t="shared" si="6"/>
        <v>1.39429135802469</v>
      </c>
      <c r="X19" s="70">
        <f t="shared" si="7"/>
        <v>1.0666206987129</v>
      </c>
      <c r="Y19" s="77">
        <v>300</v>
      </c>
      <c r="Z19" s="24">
        <v>30</v>
      </c>
      <c r="AA19" s="43">
        <f>VLOOKUP(B:B,[3]Sheet1!$A:$B,2,0)</f>
        <v>12</v>
      </c>
      <c r="AB19" s="76">
        <f t="shared" si="8"/>
        <v>0.4</v>
      </c>
      <c r="AC19" s="43"/>
    </row>
    <row r="20" ht="15" customHeight="1" spans="1:29">
      <c r="A20" s="43">
        <v>18</v>
      </c>
      <c r="B20" s="44">
        <v>111400</v>
      </c>
      <c r="C20" s="45" t="s">
        <v>57</v>
      </c>
      <c r="D20" s="44" t="s">
        <v>47</v>
      </c>
      <c r="E20" s="44" t="s">
        <v>48</v>
      </c>
      <c r="F20" s="46">
        <v>12200</v>
      </c>
      <c r="G20" s="46">
        <v>3202.5</v>
      </c>
      <c r="H20" s="47">
        <v>0.2625</v>
      </c>
      <c r="I20" s="56">
        <f t="shared" si="0"/>
        <v>48800</v>
      </c>
      <c r="J20" s="56">
        <f t="shared" si="1"/>
        <v>12810</v>
      </c>
      <c r="K20" s="56">
        <f>VLOOKUP(B:B,[1]查询时间段分门店销售汇总!$D:$L,9,0)</f>
        <v>34824.85</v>
      </c>
      <c r="L20" s="56">
        <f>VLOOKUP(B:B,[1]查询时间段分门店销售汇总!$D:$M,10,0)</f>
        <v>7900.24</v>
      </c>
      <c r="M20" s="47">
        <f t="shared" si="2"/>
        <v>0.713623975409836</v>
      </c>
      <c r="N20" s="57">
        <f t="shared" si="3"/>
        <v>-4909.76</v>
      </c>
      <c r="O20" s="57"/>
      <c r="P20" s="58">
        <v>10980</v>
      </c>
      <c r="Q20" s="66">
        <v>3096.36</v>
      </c>
      <c r="R20" s="67">
        <v>0.282</v>
      </c>
      <c r="S20" s="68">
        <f t="shared" si="4"/>
        <v>32940</v>
      </c>
      <c r="T20" s="68">
        <f t="shared" si="5"/>
        <v>9289.08</v>
      </c>
      <c r="U20" s="68">
        <f>VLOOKUP(B:B,[2]查询时间段分门店销售汇总!$D:$L,9,0)</f>
        <v>24324.05</v>
      </c>
      <c r="V20" s="68">
        <f>VLOOKUP(B:B,[2]查询时间段分门店销售汇总!$D:$M,10,0)</f>
        <v>6127.61</v>
      </c>
      <c r="W20" s="69">
        <f t="shared" si="6"/>
        <v>0.73843503339405</v>
      </c>
      <c r="X20" s="69">
        <f t="shared" si="7"/>
        <v>0.659657361116494</v>
      </c>
      <c r="Y20" s="75"/>
      <c r="Z20" s="24">
        <v>30</v>
      </c>
      <c r="AA20" s="43">
        <f>VLOOKUP(B:B,[3]Sheet1!$A:$B,2,0)</f>
        <v>6</v>
      </c>
      <c r="AB20" s="76">
        <f t="shared" si="8"/>
        <v>0.2</v>
      </c>
      <c r="AC20" s="43"/>
    </row>
    <row r="21" ht="15" customHeight="1" spans="1:29">
      <c r="A21" s="43">
        <v>19</v>
      </c>
      <c r="B21" s="50">
        <v>107658</v>
      </c>
      <c r="C21" s="51" t="s">
        <v>58</v>
      </c>
      <c r="D21" s="44" t="s">
        <v>52</v>
      </c>
      <c r="E21" s="44" t="s">
        <v>48</v>
      </c>
      <c r="F21" s="46">
        <v>12000</v>
      </c>
      <c r="G21" s="46">
        <v>3675</v>
      </c>
      <c r="H21" s="47">
        <v>0.30625</v>
      </c>
      <c r="I21" s="56">
        <f t="shared" si="0"/>
        <v>48000</v>
      </c>
      <c r="J21" s="56">
        <f t="shared" si="1"/>
        <v>14700</v>
      </c>
      <c r="K21" s="56">
        <f>VLOOKUP(B:B,[1]查询时间段分门店销售汇总!$D:$L,9,0)</f>
        <v>33634.81</v>
      </c>
      <c r="L21" s="56">
        <f>VLOOKUP(B:B,[1]查询时间段分门店销售汇总!$D:$M,10,0)</f>
        <v>11278.17</v>
      </c>
      <c r="M21" s="47">
        <f t="shared" si="2"/>
        <v>0.700725208333333</v>
      </c>
      <c r="N21" s="57">
        <f t="shared" si="3"/>
        <v>-3421.83</v>
      </c>
      <c r="O21" s="57"/>
      <c r="P21" s="58">
        <v>10800</v>
      </c>
      <c r="Q21" s="66">
        <v>3553.2</v>
      </c>
      <c r="R21" s="67">
        <v>0.329</v>
      </c>
      <c r="S21" s="68">
        <f t="shared" si="4"/>
        <v>32400</v>
      </c>
      <c r="T21" s="68">
        <f t="shared" si="5"/>
        <v>10659.6</v>
      </c>
      <c r="U21" s="68">
        <f>VLOOKUP(B:B,[2]查询时间段分门店销售汇总!$D:$L,9,0)</f>
        <v>22049.51</v>
      </c>
      <c r="V21" s="68">
        <f>VLOOKUP(B:B,[2]查询时间段分门店销售汇总!$D:$M,10,0)</f>
        <v>6759.85</v>
      </c>
      <c r="W21" s="69">
        <f t="shared" si="6"/>
        <v>0.680540432098765</v>
      </c>
      <c r="X21" s="69">
        <f t="shared" si="7"/>
        <v>0.634156065893655</v>
      </c>
      <c r="Y21" s="75"/>
      <c r="Z21" s="24">
        <v>30</v>
      </c>
      <c r="AA21" s="43">
        <f>VLOOKUP(B:B,[3]Sheet1!$A:$B,2,0)</f>
        <v>12</v>
      </c>
      <c r="AB21" s="76">
        <f t="shared" si="8"/>
        <v>0.4</v>
      </c>
      <c r="AC21" s="43"/>
    </row>
    <row r="22" ht="15" customHeight="1" spans="1:29">
      <c r="A22" s="43">
        <v>20</v>
      </c>
      <c r="B22" s="44">
        <v>373</v>
      </c>
      <c r="C22" s="45" t="s">
        <v>59</v>
      </c>
      <c r="D22" s="44" t="s">
        <v>42</v>
      </c>
      <c r="E22" s="44" t="s">
        <v>48</v>
      </c>
      <c r="F22" s="46">
        <v>12000</v>
      </c>
      <c r="G22" s="46">
        <v>3570</v>
      </c>
      <c r="H22" s="47">
        <v>0.2975</v>
      </c>
      <c r="I22" s="56">
        <f t="shared" si="0"/>
        <v>48000</v>
      </c>
      <c r="J22" s="56">
        <f t="shared" si="1"/>
        <v>14280</v>
      </c>
      <c r="K22" s="56">
        <f>VLOOKUP(B:B,[1]查询时间段分门店销售汇总!$D:$L,9,0)</f>
        <v>40061.93</v>
      </c>
      <c r="L22" s="56">
        <f>VLOOKUP(B:B,[1]查询时间段分门店销售汇总!$D:$M,10,0)</f>
        <v>11334.64</v>
      </c>
      <c r="M22" s="47">
        <f t="shared" si="2"/>
        <v>0.834623541666667</v>
      </c>
      <c r="N22" s="57">
        <f t="shared" si="3"/>
        <v>-2945.36</v>
      </c>
      <c r="O22" s="57"/>
      <c r="P22" s="58">
        <v>10800</v>
      </c>
      <c r="Q22" s="66">
        <v>3451.68</v>
      </c>
      <c r="R22" s="67">
        <v>0.3196</v>
      </c>
      <c r="S22" s="68">
        <f t="shared" si="4"/>
        <v>32400</v>
      </c>
      <c r="T22" s="68">
        <f t="shared" si="5"/>
        <v>10355.04</v>
      </c>
      <c r="U22" s="68">
        <f>VLOOKUP(B:B,[2]查询时间段分门店销售汇总!$D:$L,9,0)</f>
        <v>26306.17</v>
      </c>
      <c r="V22" s="68">
        <f>VLOOKUP(B:B,[2]查询时间段分门店销售汇总!$D:$M,10,0)</f>
        <v>7556.05</v>
      </c>
      <c r="W22" s="69">
        <f t="shared" si="6"/>
        <v>0.811918827160494</v>
      </c>
      <c r="X22" s="69">
        <f t="shared" si="7"/>
        <v>0.729697808989632</v>
      </c>
      <c r="Y22" s="75"/>
      <c r="Z22" s="24">
        <v>30</v>
      </c>
      <c r="AA22" s="43">
        <f>VLOOKUP(B:B,[3]Sheet1!$A:$B,2,0)</f>
        <v>8</v>
      </c>
      <c r="AB22" s="76">
        <f t="shared" si="8"/>
        <v>0.266666666666667</v>
      </c>
      <c r="AC22" s="43"/>
    </row>
    <row r="23" ht="15" customHeight="1" spans="1:29">
      <c r="A23" s="43">
        <v>21</v>
      </c>
      <c r="B23" s="44">
        <v>585</v>
      </c>
      <c r="C23" s="45" t="s">
        <v>60</v>
      </c>
      <c r="D23" s="44" t="s">
        <v>35</v>
      </c>
      <c r="E23" s="44" t="s">
        <v>48</v>
      </c>
      <c r="F23" s="46">
        <v>12000</v>
      </c>
      <c r="G23" s="46">
        <v>3675</v>
      </c>
      <c r="H23" s="47">
        <v>0.30625</v>
      </c>
      <c r="I23" s="56">
        <f t="shared" si="0"/>
        <v>48000</v>
      </c>
      <c r="J23" s="56">
        <f t="shared" si="1"/>
        <v>14700</v>
      </c>
      <c r="K23" s="56">
        <f>VLOOKUP(B:B,[1]查询时间段分门店销售汇总!$D:$L,9,0)</f>
        <v>37505.74</v>
      </c>
      <c r="L23" s="56">
        <f>VLOOKUP(B:B,[1]查询时间段分门店销售汇总!$D:$M,10,0)</f>
        <v>12569.41</v>
      </c>
      <c r="M23" s="47">
        <f t="shared" si="2"/>
        <v>0.781369583333333</v>
      </c>
      <c r="N23" s="57">
        <f t="shared" si="3"/>
        <v>-2130.59</v>
      </c>
      <c r="O23" s="57"/>
      <c r="P23" s="58">
        <v>10800</v>
      </c>
      <c r="Q23" s="66">
        <v>3553.2</v>
      </c>
      <c r="R23" s="67">
        <v>0.329</v>
      </c>
      <c r="S23" s="68">
        <f t="shared" si="4"/>
        <v>32400</v>
      </c>
      <c r="T23" s="68">
        <f t="shared" si="5"/>
        <v>10659.6</v>
      </c>
      <c r="U23" s="68">
        <f>VLOOKUP(B:B,[2]查询时间段分门店销售汇总!$D:$L,9,0)</f>
        <v>20305.18</v>
      </c>
      <c r="V23" s="68">
        <f>VLOOKUP(B:B,[2]查询时间段分门店销售汇总!$D:$M,10,0)</f>
        <v>7352.18</v>
      </c>
      <c r="W23" s="69">
        <f t="shared" si="6"/>
        <v>0.626703086419753</v>
      </c>
      <c r="X23" s="69">
        <f t="shared" si="7"/>
        <v>0.689723817028782</v>
      </c>
      <c r="Y23" s="75"/>
      <c r="Z23" s="24">
        <v>30</v>
      </c>
      <c r="AA23" s="43">
        <f>VLOOKUP(B:B,[3]Sheet1!$A:$B,2,0)</f>
        <v>3</v>
      </c>
      <c r="AB23" s="76">
        <f t="shared" si="8"/>
        <v>0.1</v>
      </c>
      <c r="AC23" s="43"/>
    </row>
    <row r="24" ht="15" customHeight="1" spans="1:29">
      <c r="A24" s="43">
        <v>22</v>
      </c>
      <c r="B24" s="50">
        <v>108656</v>
      </c>
      <c r="C24" s="51" t="s">
        <v>61</v>
      </c>
      <c r="D24" s="44" t="s">
        <v>44</v>
      </c>
      <c r="E24" s="44" t="s">
        <v>45</v>
      </c>
      <c r="F24" s="46">
        <v>11500</v>
      </c>
      <c r="G24" s="46">
        <v>3018.75</v>
      </c>
      <c r="H24" s="47">
        <v>0.2625</v>
      </c>
      <c r="I24" s="56">
        <f t="shared" si="0"/>
        <v>46000</v>
      </c>
      <c r="J24" s="56">
        <f t="shared" si="1"/>
        <v>12075</v>
      </c>
      <c r="K24" s="56">
        <f>VLOOKUP(B:B,[1]查询时间段分门店销售汇总!$D:$L,9,0)</f>
        <v>41164.89</v>
      </c>
      <c r="L24" s="56">
        <f>VLOOKUP(B:B,[1]查询时间段分门店销售汇总!$D:$M,10,0)</f>
        <v>6715.6</v>
      </c>
      <c r="M24" s="47">
        <f t="shared" si="2"/>
        <v>0.894888913043478</v>
      </c>
      <c r="N24" s="57">
        <f t="shared" si="3"/>
        <v>-5359.4</v>
      </c>
      <c r="O24" s="57"/>
      <c r="P24" s="58">
        <v>10350</v>
      </c>
      <c r="Q24" s="66">
        <v>2918.7</v>
      </c>
      <c r="R24" s="67">
        <v>0.282</v>
      </c>
      <c r="S24" s="68">
        <f t="shared" si="4"/>
        <v>31050</v>
      </c>
      <c r="T24" s="68">
        <f t="shared" si="5"/>
        <v>8756.1</v>
      </c>
      <c r="U24" s="68">
        <f>VLOOKUP(B:B,[2]查询时间段分门店销售汇总!$D:$L,9,0)</f>
        <v>34302.38</v>
      </c>
      <c r="V24" s="68">
        <f>VLOOKUP(B:B,[2]查询时间段分门店销售汇总!$D:$M,10,0)</f>
        <v>9321.46</v>
      </c>
      <c r="W24" s="70">
        <f t="shared" si="6"/>
        <v>1.10474653784219</v>
      </c>
      <c r="X24" s="70">
        <f t="shared" si="7"/>
        <v>1.06456755861628</v>
      </c>
      <c r="Y24" s="77">
        <v>300</v>
      </c>
      <c r="Z24" s="24">
        <v>30</v>
      </c>
      <c r="AA24" s="43">
        <f>VLOOKUP(B:B,[3]Sheet1!$A:$B,2,0)</f>
        <v>14</v>
      </c>
      <c r="AB24" s="76">
        <f t="shared" si="8"/>
        <v>0.466666666666667</v>
      </c>
      <c r="AC24" s="43"/>
    </row>
    <row r="25" ht="15" customHeight="1" spans="1:29">
      <c r="A25" s="43">
        <v>23</v>
      </c>
      <c r="B25" s="44">
        <v>511</v>
      </c>
      <c r="C25" s="45" t="s">
        <v>62</v>
      </c>
      <c r="D25" s="44" t="s">
        <v>42</v>
      </c>
      <c r="E25" s="44" t="s">
        <v>48</v>
      </c>
      <c r="F25" s="46">
        <v>11500</v>
      </c>
      <c r="G25" s="46">
        <v>3320.625</v>
      </c>
      <c r="H25" s="47">
        <v>0.28875</v>
      </c>
      <c r="I25" s="56">
        <f t="shared" si="0"/>
        <v>46000</v>
      </c>
      <c r="J25" s="56">
        <f t="shared" si="1"/>
        <v>13282.5</v>
      </c>
      <c r="K25" s="56">
        <f>VLOOKUP(B:B,[1]查询时间段分门店销售汇总!$D:$L,9,0)</f>
        <v>28417.87</v>
      </c>
      <c r="L25" s="56">
        <f>VLOOKUP(B:B,[1]查询时间段分门店销售汇总!$D:$M,10,0)</f>
        <v>9241.35</v>
      </c>
      <c r="M25" s="47">
        <f t="shared" si="2"/>
        <v>0.617779782608696</v>
      </c>
      <c r="N25" s="57">
        <f t="shared" si="3"/>
        <v>-4041.15</v>
      </c>
      <c r="O25" s="57"/>
      <c r="P25" s="58">
        <v>10350</v>
      </c>
      <c r="Q25" s="66">
        <v>3210.57</v>
      </c>
      <c r="R25" s="67">
        <v>0.3102</v>
      </c>
      <c r="S25" s="68">
        <f t="shared" si="4"/>
        <v>31050</v>
      </c>
      <c r="T25" s="68">
        <f t="shared" si="5"/>
        <v>9631.71</v>
      </c>
      <c r="U25" s="68">
        <f>VLOOKUP(B:B,[2]查询时间段分门店销售汇总!$D:$L,9,0)</f>
        <v>22574.75</v>
      </c>
      <c r="V25" s="68">
        <f>VLOOKUP(B:B,[2]查询时间段分门店销售汇总!$D:$M,10,0)</f>
        <v>5938</v>
      </c>
      <c r="W25" s="69">
        <f t="shared" si="6"/>
        <v>0.727045088566828</v>
      </c>
      <c r="X25" s="69">
        <f t="shared" si="7"/>
        <v>0.61650527268782</v>
      </c>
      <c r="Y25" s="75"/>
      <c r="Z25" s="24">
        <v>30</v>
      </c>
      <c r="AA25" s="43">
        <f>VLOOKUP(B:B,[3]Sheet1!$A:$B,2,0)</f>
        <v>3</v>
      </c>
      <c r="AB25" s="76">
        <f t="shared" si="8"/>
        <v>0.1</v>
      </c>
      <c r="AC25" s="43"/>
    </row>
    <row r="26" ht="15" customHeight="1" spans="1:29">
      <c r="A26" s="43">
        <v>24</v>
      </c>
      <c r="B26" s="44">
        <v>581</v>
      </c>
      <c r="C26" s="45" t="s">
        <v>63</v>
      </c>
      <c r="D26" s="44" t="s">
        <v>35</v>
      </c>
      <c r="E26" s="44" t="s">
        <v>64</v>
      </c>
      <c r="F26" s="46">
        <v>11500</v>
      </c>
      <c r="G26" s="46">
        <v>3572.1875</v>
      </c>
      <c r="H26" s="47">
        <v>0.310625</v>
      </c>
      <c r="I26" s="56">
        <f t="shared" si="0"/>
        <v>46000</v>
      </c>
      <c r="J26" s="56">
        <f t="shared" si="1"/>
        <v>14288.75</v>
      </c>
      <c r="K26" s="56">
        <f>VLOOKUP(B:B,[1]查询时间段分门店销售汇总!$D:$L,9,0)</f>
        <v>28715.31</v>
      </c>
      <c r="L26" s="56">
        <f>VLOOKUP(B:B,[1]查询时间段分门店销售汇总!$D:$M,10,0)</f>
        <v>10527.66</v>
      </c>
      <c r="M26" s="47">
        <f t="shared" si="2"/>
        <v>0.624245869565217</v>
      </c>
      <c r="N26" s="57">
        <f t="shared" si="3"/>
        <v>-3761.09</v>
      </c>
      <c r="O26" s="57"/>
      <c r="P26" s="58">
        <v>10350</v>
      </c>
      <c r="Q26" s="66">
        <v>3453.795</v>
      </c>
      <c r="R26" s="67">
        <v>0.3337</v>
      </c>
      <c r="S26" s="68">
        <f t="shared" si="4"/>
        <v>31050</v>
      </c>
      <c r="T26" s="68">
        <f t="shared" si="5"/>
        <v>10361.385</v>
      </c>
      <c r="U26" s="68">
        <f>VLOOKUP(B:B,[2]查询时间段分门店销售汇总!$D:$L,9,0)</f>
        <v>19767.59</v>
      </c>
      <c r="V26" s="68">
        <f>VLOOKUP(B:B,[2]查询时间段分门店销售汇总!$D:$M,10,0)</f>
        <v>6965.9</v>
      </c>
      <c r="W26" s="69">
        <f t="shared" si="6"/>
        <v>0.636637359098229</v>
      </c>
      <c r="X26" s="69">
        <f t="shared" si="7"/>
        <v>0.672294292703147</v>
      </c>
      <c r="Y26" s="75"/>
      <c r="Z26" s="24">
        <v>30</v>
      </c>
      <c r="AA26" s="43">
        <f>VLOOKUP(B:B,[3]Sheet1!$A:$B,2,0)</f>
        <v>12</v>
      </c>
      <c r="AB26" s="76">
        <f t="shared" si="8"/>
        <v>0.4</v>
      </c>
      <c r="AC26" s="43"/>
    </row>
    <row r="27" ht="15" customHeight="1" spans="1:29">
      <c r="A27" s="43">
        <v>25</v>
      </c>
      <c r="B27" s="44">
        <v>357</v>
      </c>
      <c r="C27" s="45" t="s">
        <v>65</v>
      </c>
      <c r="D27" s="44" t="s">
        <v>35</v>
      </c>
      <c r="E27" s="44" t="s">
        <v>48</v>
      </c>
      <c r="F27" s="46">
        <v>11500</v>
      </c>
      <c r="G27" s="46">
        <v>3370.9375</v>
      </c>
      <c r="H27" s="47">
        <v>0.293125</v>
      </c>
      <c r="I27" s="56">
        <f t="shared" si="0"/>
        <v>46000</v>
      </c>
      <c r="J27" s="56">
        <f t="shared" si="1"/>
        <v>13483.75</v>
      </c>
      <c r="K27" s="56">
        <f>VLOOKUP(B:B,[1]查询时间段分门店销售汇总!$D:$L,9,0)</f>
        <v>43692.31</v>
      </c>
      <c r="L27" s="56">
        <f>VLOOKUP(B:B,[1]查询时间段分门店销售汇总!$D:$M,10,0)</f>
        <v>14854.14</v>
      </c>
      <c r="M27" s="47">
        <f t="shared" si="2"/>
        <v>0.949832826086957</v>
      </c>
      <c r="N27" s="60">
        <f t="shared" si="3"/>
        <v>1370.39</v>
      </c>
      <c r="O27" s="60">
        <f>N27*0.1</f>
        <v>137.039</v>
      </c>
      <c r="P27" s="58">
        <v>10350</v>
      </c>
      <c r="Q27" s="66">
        <v>3259.215</v>
      </c>
      <c r="R27" s="67">
        <v>0.3149</v>
      </c>
      <c r="S27" s="68">
        <f t="shared" si="4"/>
        <v>31050</v>
      </c>
      <c r="T27" s="68">
        <f t="shared" si="5"/>
        <v>9777.645</v>
      </c>
      <c r="U27" s="68">
        <f>VLOOKUP(B:B,[2]查询时间段分门店销售汇总!$D:$L,9,0)</f>
        <v>31683.57</v>
      </c>
      <c r="V27" s="68">
        <f>VLOOKUP(B:B,[2]查询时间段分门店销售汇总!$D:$M,10,0)</f>
        <v>8500.99</v>
      </c>
      <c r="W27" s="69">
        <f t="shared" si="6"/>
        <v>1.02040483091787</v>
      </c>
      <c r="X27" s="69">
        <f t="shared" si="7"/>
        <v>0.869431238299202</v>
      </c>
      <c r="Y27" s="75"/>
      <c r="Z27" s="24">
        <v>30</v>
      </c>
      <c r="AA27" s="43">
        <f>VLOOKUP(B:B,[3]Sheet1!$A:$B,2,0)</f>
        <v>11</v>
      </c>
      <c r="AB27" s="76">
        <f t="shared" si="8"/>
        <v>0.366666666666667</v>
      </c>
      <c r="AC27" s="43"/>
    </row>
    <row r="28" ht="15" customHeight="1" spans="1:29">
      <c r="A28" s="43">
        <v>26</v>
      </c>
      <c r="B28" s="44">
        <v>114844</v>
      </c>
      <c r="C28" s="45" t="s">
        <v>66</v>
      </c>
      <c r="D28" s="44" t="s">
        <v>35</v>
      </c>
      <c r="E28" s="44" t="s">
        <v>48</v>
      </c>
      <c r="F28" s="46">
        <v>11100</v>
      </c>
      <c r="G28" s="46">
        <v>2719.5</v>
      </c>
      <c r="H28" s="47">
        <v>0.245</v>
      </c>
      <c r="I28" s="56">
        <f t="shared" si="0"/>
        <v>44400</v>
      </c>
      <c r="J28" s="56">
        <f t="shared" si="1"/>
        <v>10878</v>
      </c>
      <c r="K28" s="56">
        <f>VLOOKUP(B:B,[1]查询时间段分门店销售汇总!$D:$L,9,0)</f>
        <v>30990.18</v>
      </c>
      <c r="L28" s="56">
        <f>VLOOKUP(B:B,[1]查询时间段分门店销售汇总!$D:$M,10,0)</f>
        <v>6053.52</v>
      </c>
      <c r="M28" s="47">
        <f t="shared" si="2"/>
        <v>0.697977027027027</v>
      </c>
      <c r="N28" s="57">
        <f t="shared" si="3"/>
        <v>-4824.48</v>
      </c>
      <c r="O28" s="57"/>
      <c r="P28" s="58">
        <v>9990</v>
      </c>
      <c r="Q28" s="66">
        <v>2629.368</v>
      </c>
      <c r="R28" s="67">
        <v>0.2632</v>
      </c>
      <c r="S28" s="68">
        <f t="shared" si="4"/>
        <v>29970</v>
      </c>
      <c r="T28" s="68">
        <f t="shared" si="5"/>
        <v>7888.104</v>
      </c>
      <c r="U28" s="68">
        <f>VLOOKUP(B:B,[2]查询时间段分门店销售汇总!$D:$L,9,0)</f>
        <v>23580.62</v>
      </c>
      <c r="V28" s="68">
        <f>VLOOKUP(B:B,[2]查询时间段分门店销售汇总!$D:$M,10,0)</f>
        <v>6711.92</v>
      </c>
      <c r="W28" s="69">
        <f t="shared" si="6"/>
        <v>0.786807474140807</v>
      </c>
      <c r="X28" s="69">
        <f t="shared" si="7"/>
        <v>0.850891418267305</v>
      </c>
      <c r="Y28" s="75"/>
      <c r="Z28" s="24">
        <v>30</v>
      </c>
      <c r="AA28" s="43">
        <f>VLOOKUP(B:B,[3]Sheet1!$A:$B,2,0)</f>
        <v>16</v>
      </c>
      <c r="AB28" s="76">
        <f t="shared" si="8"/>
        <v>0.533333333333333</v>
      </c>
      <c r="AC28" s="43"/>
    </row>
    <row r="29" ht="15" customHeight="1" spans="1:29">
      <c r="A29" s="43">
        <v>27</v>
      </c>
      <c r="B29" s="44">
        <v>379</v>
      </c>
      <c r="C29" s="45" t="s">
        <v>67</v>
      </c>
      <c r="D29" s="44" t="s">
        <v>35</v>
      </c>
      <c r="E29" s="44" t="s">
        <v>48</v>
      </c>
      <c r="F29" s="46">
        <v>11100</v>
      </c>
      <c r="G29" s="46">
        <v>3302.25</v>
      </c>
      <c r="H29" s="47">
        <v>0.2975</v>
      </c>
      <c r="I29" s="56">
        <f t="shared" si="0"/>
        <v>44400</v>
      </c>
      <c r="J29" s="56">
        <f t="shared" si="1"/>
        <v>13209</v>
      </c>
      <c r="K29" s="56">
        <f>VLOOKUP(B:B,[1]查询时间段分门店销售汇总!$D:$L,9,0)</f>
        <v>45375.15</v>
      </c>
      <c r="L29" s="56">
        <f>VLOOKUP(B:B,[1]查询时间段分门店销售汇总!$D:$M,10,0)</f>
        <v>11481.73</v>
      </c>
      <c r="M29" s="59">
        <f t="shared" si="2"/>
        <v>1.02196283783784</v>
      </c>
      <c r="N29" s="57">
        <f t="shared" si="3"/>
        <v>-1727.27</v>
      </c>
      <c r="O29" s="57"/>
      <c r="P29" s="58">
        <v>9990</v>
      </c>
      <c r="Q29" s="66">
        <v>3192.804</v>
      </c>
      <c r="R29" s="67">
        <v>0.3196</v>
      </c>
      <c r="S29" s="68">
        <f t="shared" si="4"/>
        <v>29970</v>
      </c>
      <c r="T29" s="68">
        <f t="shared" si="5"/>
        <v>9578.412</v>
      </c>
      <c r="U29" s="68">
        <f>VLOOKUP(B:B,[2]查询时间段分门店销售汇总!$D:$L,9,0)</f>
        <v>22532.59</v>
      </c>
      <c r="V29" s="68">
        <f>VLOOKUP(B:B,[2]查询时间段分门店销售汇总!$D:$M,10,0)</f>
        <v>6529.87</v>
      </c>
      <c r="W29" s="69">
        <f t="shared" si="6"/>
        <v>0.751838171504838</v>
      </c>
      <c r="X29" s="69">
        <f t="shared" si="7"/>
        <v>0.681727827117898</v>
      </c>
      <c r="Y29" s="75"/>
      <c r="Z29" s="24">
        <v>30</v>
      </c>
      <c r="AA29" s="43">
        <f>VLOOKUP(B:B,[3]Sheet1!$A:$B,2,0)</f>
        <v>8</v>
      </c>
      <c r="AB29" s="76">
        <f t="shared" si="8"/>
        <v>0.266666666666667</v>
      </c>
      <c r="AC29" s="43"/>
    </row>
    <row r="30" ht="15" customHeight="1" spans="1:29">
      <c r="A30" s="43">
        <v>28</v>
      </c>
      <c r="B30" s="44">
        <v>578</v>
      </c>
      <c r="C30" s="45" t="s">
        <v>68</v>
      </c>
      <c r="D30" s="44" t="s">
        <v>35</v>
      </c>
      <c r="E30" s="44" t="s">
        <v>69</v>
      </c>
      <c r="F30" s="46">
        <v>11100</v>
      </c>
      <c r="G30" s="46">
        <v>3302.25</v>
      </c>
      <c r="H30" s="47">
        <v>0.2975</v>
      </c>
      <c r="I30" s="56">
        <f t="shared" si="0"/>
        <v>44400</v>
      </c>
      <c r="J30" s="56">
        <f t="shared" si="1"/>
        <v>13209</v>
      </c>
      <c r="K30" s="56">
        <f>VLOOKUP(B:B,[1]查询时间段分门店销售汇总!$D:$L,9,0)</f>
        <v>26942.32</v>
      </c>
      <c r="L30" s="56">
        <f>VLOOKUP(B:B,[1]查询时间段分门店销售汇总!$D:$M,10,0)</f>
        <v>7824.38</v>
      </c>
      <c r="M30" s="47">
        <f t="shared" si="2"/>
        <v>0.606809009009009</v>
      </c>
      <c r="N30" s="57">
        <f t="shared" si="3"/>
        <v>-5384.62</v>
      </c>
      <c r="O30" s="57"/>
      <c r="P30" s="58">
        <v>9990</v>
      </c>
      <c r="Q30" s="66">
        <v>3192.804</v>
      </c>
      <c r="R30" s="67">
        <v>0.3196</v>
      </c>
      <c r="S30" s="68">
        <f t="shared" si="4"/>
        <v>29970</v>
      </c>
      <c r="T30" s="68">
        <f t="shared" si="5"/>
        <v>9578.412</v>
      </c>
      <c r="U30" s="68">
        <f>VLOOKUP(B:B,[2]查询时间段分门店销售汇总!$D:$L,9,0)</f>
        <v>21068.04</v>
      </c>
      <c r="V30" s="68">
        <f>VLOOKUP(B:B,[2]查询时间段分门店销售汇总!$D:$M,10,0)</f>
        <v>6004.86</v>
      </c>
      <c r="W30" s="69">
        <f t="shared" si="6"/>
        <v>0.702970970970971</v>
      </c>
      <c r="X30" s="69">
        <f t="shared" si="7"/>
        <v>0.626916027416653</v>
      </c>
      <c r="Y30" s="75"/>
      <c r="Z30" s="24">
        <v>30</v>
      </c>
      <c r="AA30" s="43">
        <f>VLOOKUP(B:B,[3]Sheet1!$A:$B,2,0)</f>
        <v>39</v>
      </c>
      <c r="AB30" s="76">
        <f t="shared" si="8"/>
        <v>1.3</v>
      </c>
      <c r="AC30" s="43">
        <f>AA30*0.5</f>
        <v>19.5</v>
      </c>
    </row>
    <row r="31" ht="15" customHeight="1" spans="1:29">
      <c r="A31" s="43">
        <v>29</v>
      </c>
      <c r="B31" s="44">
        <v>744</v>
      </c>
      <c r="C31" s="45" t="s">
        <v>70</v>
      </c>
      <c r="D31" s="44" t="s">
        <v>30</v>
      </c>
      <c r="E31" s="44" t="s">
        <v>64</v>
      </c>
      <c r="F31" s="46">
        <v>11100</v>
      </c>
      <c r="G31" s="46">
        <v>3399.375</v>
      </c>
      <c r="H31" s="47">
        <v>0.30625</v>
      </c>
      <c r="I31" s="56">
        <f t="shared" si="0"/>
        <v>44400</v>
      </c>
      <c r="J31" s="56">
        <f t="shared" si="1"/>
        <v>13597.5</v>
      </c>
      <c r="K31" s="56">
        <f>VLOOKUP(B:B,[1]查询时间段分门店销售汇总!$D:$L,9,0)</f>
        <v>36163.98</v>
      </c>
      <c r="L31" s="56">
        <f>VLOOKUP(B:B,[1]查询时间段分门店销售汇总!$D:$M,10,0)</f>
        <v>12056.11</v>
      </c>
      <c r="M31" s="47">
        <f t="shared" si="2"/>
        <v>0.814504054054054</v>
      </c>
      <c r="N31" s="57">
        <f t="shared" si="3"/>
        <v>-1541.39</v>
      </c>
      <c r="O31" s="57"/>
      <c r="P31" s="58">
        <v>9990</v>
      </c>
      <c r="Q31" s="66">
        <v>3286.71</v>
      </c>
      <c r="R31" s="67">
        <v>0.329</v>
      </c>
      <c r="S31" s="68">
        <f t="shared" si="4"/>
        <v>29970</v>
      </c>
      <c r="T31" s="68">
        <f t="shared" si="5"/>
        <v>9860.13</v>
      </c>
      <c r="U31" s="68">
        <f>VLOOKUP(B:B,[2]查询时间段分门店销售汇总!$D:$L,9,0)</f>
        <v>18954.01</v>
      </c>
      <c r="V31" s="68">
        <f>VLOOKUP(B:B,[2]查询时间段分门店销售汇总!$D:$M,10,0)</f>
        <v>6570.44</v>
      </c>
      <c r="W31" s="69">
        <f t="shared" si="6"/>
        <v>0.632432766099433</v>
      </c>
      <c r="X31" s="69">
        <f t="shared" si="7"/>
        <v>0.666364439414085</v>
      </c>
      <c r="Y31" s="75"/>
      <c r="Z31" s="24">
        <v>30</v>
      </c>
      <c r="AA31" s="43">
        <f>VLOOKUP(B:B,[3]Sheet1!$A:$B,2,0)</f>
        <v>4</v>
      </c>
      <c r="AB31" s="76">
        <f t="shared" si="8"/>
        <v>0.133333333333333</v>
      </c>
      <c r="AC31" s="43"/>
    </row>
    <row r="32" ht="15" customHeight="1" spans="1:29">
      <c r="A32" s="43">
        <v>30</v>
      </c>
      <c r="B32" s="48">
        <v>120844</v>
      </c>
      <c r="C32" s="49" t="s">
        <v>71</v>
      </c>
      <c r="D32" s="44" t="s">
        <v>52</v>
      </c>
      <c r="E32" s="44" t="s">
        <v>48</v>
      </c>
      <c r="F32" s="46">
        <v>11100</v>
      </c>
      <c r="G32" s="46">
        <v>2913.75</v>
      </c>
      <c r="H32" s="47">
        <v>0.2625</v>
      </c>
      <c r="I32" s="56">
        <f t="shared" si="0"/>
        <v>44400</v>
      </c>
      <c r="J32" s="56">
        <f t="shared" si="1"/>
        <v>11655</v>
      </c>
      <c r="K32" s="56">
        <f>VLOOKUP(B:B,[1]查询时间段分门店销售汇总!$D:$L,9,0)</f>
        <v>46950.28</v>
      </c>
      <c r="L32" s="56">
        <f>VLOOKUP(B:B,[1]查询时间段分门店销售汇总!$D:$M,10,0)</f>
        <v>11936.14</v>
      </c>
      <c r="M32" s="59">
        <f t="shared" si="2"/>
        <v>1.05743873873874</v>
      </c>
      <c r="N32" s="60">
        <f t="shared" si="3"/>
        <v>281.139999999999</v>
      </c>
      <c r="O32" s="61">
        <f>N32*0.1</f>
        <v>28.1139999999999</v>
      </c>
      <c r="P32" s="58">
        <v>9990</v>
      </c>
      <c r="Q32" s="66">
        <v>2817.18</v>
      </c>
      <c r="R32" s="67">
        <v>0.282</v>
      </c>
      <c r="S32" s="68">
        <f t="shared" si="4"/>
        <v>29970</v>
      </c>
      <c r="T32" s="68">
        <f t="shared" si="5"/>
        <v>8451.54</v>
      </c>
      <c r="U32" s="68">
        <f>VLOOKUP(B:B,[2]查询时间段分门店销售汇总!$D:$L,9,0)</f>
        <v>38341.12</v>
      </c>
      <c r="V32" s="68">
        <f>VLOOKUP(B:B,[2]查询时间段分门店销售汇总!$D:$M,10,0)</f>
        <v>9480.99</v>
      </c>
      <c r="W32" s="70">
        <f t="shared" si="6"/>
        <v>1.27931664998332</v>
      </c>
      <c r="X32" s="70">
        <f t="shared" si="7"/>
        <v>1.12180620336649</v>
      </c>
      <c r="Y32" s="77">
        <v>200</v>
      </c>
      <c r="Z32" s="24">
        <v>30</v>
      </c>
      <c r="AA32" s="43">
        <f>VLOOKUP(B:B,[3]Sheet1!$A:$B,2,0)</f>
        <v>15</v>
      </c>
      <c r="AB32" s="76">
        <f t="shared" si="8"/>
        <v>0.5</v>
      </c>
      <c r="AC32" s="43"/>
    </row>
    <row r="33" ht="15" customHeight="1" spans="1:29">
      <c r="A33" s="43">
        <v>31</v>
      </c>
      <c r="B33" s="44">
        <v>102934</v>
      </c>
      <c r="C33" s="45" t="s">
        <v>72</v>
      </c>
      <c r="D33" s="44" t="s">
        <v>35</v>
      </c>
      <c r="E33" s="44" t="s">
        <v>64</v>
      </c>
      <c r="F33" s="46">
        <v>11100</v>
      </c>
      <c r="G33" s="46">
        <v>3253.6875</v>
      </c>
      <c r="H33" s="47">
        <v>0.293125</v>
      </c>
      <c r="I33" s="56">
        <f t="shared" si="0"/>
        <v>44400</v>
      </c>
      <c r="J33" s="56">
        <f t="shared" si="1"/>
        <v>13014.75</v>
      </c>
      <c r="K33" s="56">
        <f>VLOOKUP(B:B,[1]查询时间段分门店销售汇总!$D:$L,9,0)</f>
        <v>27567.07</v>
      </c>
      <c r="L33" s="56">
        <f>VLOOKUP(B:B,[1]查询时间段分门店销售汇总!$D:$M,10,0)</f>
        <v>8583.79</v>
      </c>
      <c r="M33" s="47">
        <f t="shared" si="2"/>
        <v>0.620879954954955</v>
      </c>
      <c r="N33" s="57">
        <f t="shared" si="3"/>
        <v>-4430.96</v>
      </c>
      <c r="O33" s="57"/>
      <c r="P33" s="58">
        <v>9990</v>
      </c>
      <c r="Q33" s="66">
        <v>3145.851</v>
      </c>
      <c r="R33" s="67">
        <v>0.3149</v>
      </c>
      <c r="S33" s="68">
        <f t="shared" si="4"/>
        <v>29970</v>
      </c>
      <c r="T33" s="68">
        <f t="shared" si="5"/>
        <v>9437.553</v>
      </c>
      <c r="U33" s="68">
        <f>VLOOKUP(B:B,[2]查询时间段分门店销售汇总!$D:$L,9,0)</f>
        <v>26502.73</v>
      </c>
      <c r="V33" s="68">
        <f>VLOOKUP(B:B,[2]查询时间段分门店销售汇总!$D:$M,10,0)</f>
        <v>7534.52</v>
      </c>
      <c r="W33" s="69">
        <f t="shared" si="6"/>
        <v>0.884308641975309</v>
      </c>
      <c r="X33" s="69">
        <f t="shared" si="7"/>
        <v>0.798355251620839</v>
      </c>
      <c r="Y33" s="75"/>
      <c r="Z33" s="24">
        <v>30</v>
      </c>
      <c r="AA33" s="43">
        <v>0</v>
      </c>
      <c r="AB33" s="76">
        <f t="shared" si="8"/>
        <v>0</v>
      </c>
      <c r="AC33" s="43"/>
    </row>
    <row r="34" ht="15" customHeight="1" spans="1:29">
      <c r="A34" s="43">
        <v>32</v>
      </c>
      <c r="B34" s="48">
        <v>111219</v>
      </c>
      <c r="C34" s="49" t="s">
        <v>73</v>
      </c>
      <c r="D34" s="44" t="s">
        <v>35</v>
      </c>
      <c r="E34" s="44" t="s">
        <v>48</v>
      </c>
      <c r="F34" s="46">
        <v>11100</v>
      </c>
      <c r="G34" s="46">
        <v>3399.375</v>
      </c>
      <c r="H34" s="47">
        <v>0.30625</v>
      </c>
      <c r="I34" s="56">
        <f t="shared" si="0"/>
        <v>44400</v>
      </c>
      <c r="J34" s="56">
        <f t="shared" si="1"/>
        <v>13597.5</v>
      </c>
      <c r="K34" s="56">
        <f>VLOOKUP(B:B,[1]查询时间段分门店销售汇总!$D:$L,9,0)</f>
        <v>33361.55</v>
      </c>
      <c r="L34" s="56">
        <f>VLOOKUP(B:B,[1]查询时间段分门店销售汇总!$D:$M,10,0)</f>
        <v>11026.74</v>
      </c>
      <c r="M34" s="47">
        <f t="shared" si="2"/>
        <v>0.751386261261261</v>
      </c>
      <c r="N34" s="57">
        <f t="shared" si="3"/>
        <v>-2570.76</v>
      </c>
      <c r="O34" s="57"/>
      <c r="P34" s="58">
        <v>9990</v>
      </c>
      <c r="Q34" s="66">
        <v>3286.71</v>
      </c>
      <c r="R34" s="67">
        <v>0.329</v>
      </c>
      <c r="S34" s="68">
        <f t="shared" si="4"/>
        <v>29970</v>
      </c>
      <c r="T34" s="68">
        <f t="shared" si="5"/>
        <v>9860.13</v>
      </c>
      <c r="U34" s="68">
        <f>VLOOKUP(B:B,[2]查询时间段分门店销售汇总!$D:$L,9,0)</f>
        <v>22285.57</v>
      </c>
      <c r="V34" s="68">
        <f>VLOOKUP(B:B,[2]查询时间段分门店销售汇总!$D:$M,10,0)</f>
        <v>5844.79</v>
      </c>
      <c r="W34" s="69">
        <f t="shared" si="6"/>
        <v>0.743595929262596</v>
      </c>
      <c r="X34" s="69">
        <f t="shared" si="7"/>
        <v>0.592770075039579</v>
      </c>
      <c r="Y34" s="75"/>
      <c r="Z34" s="24">
        <v>30</v>
      </c>
      <c r="AA34" s="43">
        <f>VLOOKUP(B:B,[3]Sheet1!$A:$B,2,0)</f>
        <v>24</v>
      </c>
      <c r="AB34" s="76">
        <f t="shared" si="8"/>
        <v>0.8</v>
      </c>
      <c r="AC34" s="43"/>
    </row>
    <row r="35" ht="15" customHeight="1" spans="1:29">
      <c r="A35" s="43">
        <v>33</v>
      </c>
      <c r="B35" s="44">
        <v>106066</v>
      </c>
      <c r="C35" s="45" t="s">
        <v>74</v>
      </c>
      <c r="D35" s="44" t="s">
        <v>30</v>
      </c>
      <c r="E35" s="44" t="s">
        <v>45</v>
      </c>
      <c r="F35" s="46">
        <v>11100</v>
      </c>
      <c r="G35" s="46">
        <v>3810.21375</v>
      </c>
      <c r="H35" s="47">
        <v>0.3432625</v>
      </c>
      <c r="I35" s="56">
        <f t="shared" si="0"/>
        <v>44400</v>
      </c>
      <c r="J35" s="56">
        <f t="shared" si="1"/>
        <v>15240.855</v>
      </c>
      <c r="K35" s="56">
        <f>VLOOKUP(B:B,[1]查询时间段分门店销售汇总!$D:$L,9,0)</f>
        <v>44182.33</v>
      </c>
      <c r="L35" s="56">
        <f>VLOOKUP(B:B,[1]查询时间段分门店销售汇总!$D:$M,10,0)</f>
        <v>16031.51</v>
      </c>
      <c r="M35" s="47">
        <f t="shared" si="2"/>
        <v>0.995097522522523</v>
      </c>
      <c r="N35" s="60">
        <f t="shared" si="3"/>
        <v>790.655000000001</v>
      </c>
      <c r="O35" s="60">
        <f>N35*0.1</f>
        <v>79.0655000000001</v>
      </c>
      <c r="P35" s="58">
        <v>9990</v>
      </c>
      <c r="Q35" s="66">
        <v>3683.93238</v>
      </c>
      <c r="R35" s="67">
        <v>0.368762</v>
      </c>
      <c r="S35" s="68">
        <f t="shared" si="4"/>
        <v>29970</v>
      </c>
      <c r="T35" s="68">
        <f t="shared" si="5"/>
        <v>11051.79714</v>
      </c>
      <c r="U35" s="68">
        <f>VLOOKUP(B:B,[2]查询时间段分门店销售汇总!$D:$L,9,0)</f>
        <v>31376.52</v>
      </c>
      <c r="V35" s="68">
        <f>VLOOKUP(B:B,[2]查询时间段分门店销售汇总!$D:$M,10,0)</f>
        <v>11465.37</v>
      </c>
      <c r="W35" s="70">
        <f t="shared" si="6"/>
        <v>1.04693093093093</v>
      </c>
      <c r="X35" s="70">
        <f t="shared" si="7"/>
        <v>1.03742132204935</v>
      </c>
      <c r="Y35" s="77">
        <v>300</v>
      </c>
      <c r="Z35" s="24">
        <v>25</v>
      </c>
      <c r="AA35" s="43">
        <f>VLOOKUP(B:B,[3]Sheet1!$A:$B,2,0)</f>
        <v>32</v>
      </c>
      <c r="AB35" s="76">
        <f t="shared" si="8"/>
        <v>1.28</v>
      </c>
      <c r="AC35" s="43">
        <f>AA35*0.5</f>
        <v>16</v>
      </c>
    </row>
    <row r="36" ht="15" customHeight="1" spans="1:29">
      <c r="A36" s="43">
        <v>34</v>
      </c>
      <c r="B36" s="44">
        <v>513</v>
      </c>
      <c r="C36" s="45" t="s">
        <v>75</v>
      </c>
      <c r="D36" s="44" t="s">
        <v>52</v>
      </c>
      <c r="E36" s="44" t="s">
        <v>64</v>
      </c>
      <c r="F36" s="46">
        <v>11100</v>
      </c>
      <c r="G36" s="46">
        <v>3302.25</v>
      </c>
      <c r="H36" s="47">
        <v>0.2975</v>
      </c>
      <c r="I36" s="56">
        <f t="shared" ref="I36:I67" si="9">F36*4</f>
        <v>44400</v>
      </c>
      <c r="J36" s="56">
        <f t="shared" ref="J36:J67" si="10">G36*4</f>
        <v>13209</v>
      </c>
      <c r="K36" s="56">
        <f>VLOOKUP(B:B,[1]查询时间段分门店销售汇总!$D:$L,9,0)</f>
        <v>21967.75</v>
      </c>
      <c r="L36" s="56">
        <f>VLOOKUP(B:B,[1]查询时间段分门店销售汇总!$D:$M,10,0)</f>
        <v>7312.5</v>
      </c>
      <c r="M36" s="47">
        <f t="shared" ref="M36:M67" si="11">K36/I36</f>
        <v>0.494769144144144</v>
      </c>
      <c r="N36" s="57">
        <f t="shared" ref="N36:N67" si="12">L36-J36</f>
        <v>-5896.5</v>
      </c>
      <c r="O36" s="57"/>
      <c r="P36" s="58">
        <v>9990</v>
      </c>
      <c r="Q36" s="66">
        <v>3192.804</v>
      </c>
      <c r="R36" s="67">
        <v>0.3196</v>
      </c>
      <c r="S36" s="68">
        <f t="shared" ref="S36:S67" si="13">P36*3</f>
        <v>29970</v>
      </c>
      <c r="T36" s="68">
        <f t="shared" ref="T36:T67" si="14">Q36*3</f>
        <v>9578.412</v>
      </c>
      <c r="U36" s="68">
        <f>VLOOKUP(B:B,[2]查询时间段分门店销售汇总!$D:$L,9,0)</f>
        <v>24909.23</v>
      </c>
      <c r="V36" s="68">
        <f>VLOOKUP(B:B,[2]查询时间段分门店销售汇总!$D:$M,10,0)</f>
        <v>6401.72</v>
      </c>
      <c r="W36" s="69">
        <f t="shared" ref="W36:W67" si="15">U36/S36</f>
        <v>0.831138805472139</v>
      </c>
      <c r="X36" s="69">
        <f t="shared" ref="X36:X67" si="16">V36/T36</f>
        <v>0.668348782658336</v>
      </c>
      <c r="Y36" s="75"/>
      <c r="Z36" s="24">
        <v>25</v>
      </c>
      <c r="AA36" s="43">
        <f>VLOOKUP(B:B,[3]Sheet1!$A:$B,2,0)</f>
        <v>12</v>
      </c>
      <c r="AB36" s="76">
        <f t="shared" ref="AB36:AB67" si="17">AA36/Z36</f>
        <v>0.48</v>
      </c>
      <c r="AC36" s="43"/>
    </row>
    <row r="37" ht="15" customHeight="1" spans="1:29">
      <c r="A37" s="43">
        <v>35</v>
      </c>
      <c r="B37" s="44">
        <v>724</v>
      </c>
      <c r="C37" s="45" t="s">
        <v>76</v>
      </c>
      <c r="D37" s="44" t="s">
        <v>42</v>
      </c>
      <c r="E37" s="44" t="s">
        <v>48</v>
      </c>
      <c r="F37" s="46">
        <v>11140</v>
      </c>
      <c r="G37" s="46">
        <v>3704.05</v>
      </c>
      <c r="H37" s="47">
        <v>0.3325</v>
      </c>
      <c r="I37" s="56">
        <f t="shared" si="9"/>
        <v>44560</v>
      </c>
      <c r="J37" s="56">
        <f t="shared" si="10"/>
        <v>14816.2</v>
      </c>
      <c r="K37" s="56">
        <f>VLOOKUP(B:B,[1]查询时间段分门店销售汇总!$D:$L,9,0)</f>
        <v>27447.22</v>
      </c>
      <c r="L37" s="56">
        <f>VLOOKUP(B:B,[1]查询时间段分门店销售汇总!$D:$M,10,0)</f>
        <v>10077.13</v>
      </c>
      <c r="M37" s="47">
        <f t="shared" si="11"/>
        <v>0.615960951526032</v>
      </c>
      <c r="N37" s="57">
        <f t="shared" si="12"/>
        <v>-4739.07</v>
      </c>
      <c r="O37" s="57"/>
      <c r="P37" s="58">
        <v>10026</v>
      </c>
      <c r="Q37" s="66">
        <v>3581.2872</v>
      </c>
      <c r="R37" s="67">
        <v>0.3572</v>
      </c>
      <c r="S37" s="68">
        <f t="shared" si="13"/>
        <v>30078</v>
      </c>
      <c r="T37" s="68">
        <f t="shared" si="14"/>
        <v>10743.8616</v>
      </c>
      <c r="U37" s="68">
        <f>VLOOKUP(B:B,[2]查询时间段分门店销售汇总!$D:$L,9,0)</f>
        <v>20291.82</v>
      </c>
      <c r="V37" s="68">
        <f>VLOOKUP(B:B,[2]查询时间段分门店销售汇总!$D:$M,10,0)</f>
        <v>6854.74</v>
      </c>
      <c r="W37" s="69">
        <f t="shared" si="15"/>
        <v>0.674639936165969</v>
      </c>
      <c r="X37" s="69">
        <f t="shared" si="16"/>
        <v>0.638014547767443</v>
      </c>
      <c r="Y37" s="75"/>
      <c r="Z37" s="24">
        <v>25</v>
      </c>
      <c r="AA37" s="43">
        <v>0</v>
      </c>
      <c r="AB37" s="76">
        <f t="shared" si="17"/>
        <v>0</v>
      </c>
      <c r="AC37" s="43"/>
    </row>
    <row r="38" ht="15" customHeight="1" spans="1:29">
      <c r="A38" s="43">
        <v>36</v>
      </c>
      <c r="B38" s="44">
        <v>709</v>
      </c>
      <c r="C38" s="45" t="s">
        <v>77</v>
      </c>
      <c r="D38" s="44" t="s">
        <v>52</v>
      </c>
      <c r="E38" s="44" t="s">
        <v>64</v>
      </c>
      <c r="F38" s="46">
        <v>11140</v>
      </c>
      <c r="G38" s="46">
        <v>3411.625</v>
      </c>
      <c r="H38" s="47">
        <v>0.30625</v>
      </c>
      <c r="I38" s="56">
        <f t="shared" si="9"/>
        <v>44560</v>
      </c>
      <c r="J38" s="56">
        <f t="shared" si="10"/>
        <v>13646.5</v>
      </c>
      <c r="K38" s="56">
        <f>VLOOKUP(B:B,[1]查询时间段分门店销售汇总!$D:$L,9,0)</f>
        <v>27127.57</v>
      </c>
      <c r="L38" s="56">
        <f>VLOOKUP(B:B,[1]查询时间段分门店销售汇总!$D:$M,10,0)</f>
        <v>7947.04</v>
      </c>
      <c r="M38" s="47">
        <f t="shared" si="11"/>
        <v>0.608787477558348</v>
      </c>
      <c r="N38" s="57">
        <f t="shared" si="12"/>
        <v>-5699.46</v>
      </c>
      <c r="O38" s="57"/>
      <c r="P38" s="58">
        <v>10026</v>
      </c>
      <c r="Q38" s="66">
        <v>3298.554</v>
      </c>
      <c r="R38" s="67">
        <v>0.329</v>
      </c>
      <c r="S38" s="68">
        <f t="shared" si="13"/>
        <v>30078</v>
      </c>
      <c r="T38" s="68">
        <f t="shared" si="14"/>
        <v>9895.662</v>
      </c>
      <c r="U38" s="68">
        <f>VLOOKUP(B:B,[2]查询时间段分门店销售汇总!$D:$L,9,0)</f>
        <v>20191.64</v>
      </c>
      <c r="V38" s="68">
        <f>VLOOKUP(B:B,[2]查询时间段分门店销售汇总!$D:$M,10,0)</f>
        <v>4879.89</v>
      </c>
      <c r="W38" s="69">
        <f t="shared" si="15"/>
        <v>0.671309262583948</v>
      </c>
      <c r="X38" s="69">
        <f t="shared" si="16"/>
        <v>0.493134264286715</v>
      </c>
      <c r="Y38" s="75"/>
      <c r="Z38" s="24">
        <v>25</v>
      </c>
      <c r="AA38" s="43">
        <f>VLOOKUP(B:B,[3]Sheet1!$A:$B,2,0)</f>
        <v>6</v>
      </c>
      <c r="AB38" s="76">
        <f t="shared" si="17"/>
        <v>0.24</v>
      </c>
      <c r="AC38" s="43"/>
    </row>
    <row r="39" ht="15" customHeight="1" spans="1:29">
      <c r="A39" s="43">
        <v>37</v>
      </c>
      <c r="B39" s="44">
        <v>359</v>
      </c>
      <c r="C39" s="45" t="s">
        <v>78</v>
      </c>
      <c r="D39" s="44" t="s">
        <v>35</v>
      </c>
      <c r="E39" s="44" t="s">
        <v>64</v>
      </c>
      <c r="F39" s="46">
        <v>11000</v>
      </c>
      <c r="G39" s="46">
        <v>3128.125</v>
      </c>
      <c r="H39" s="47">
        <v>0.284375</v>
      </c>
      <c r="I39" s="56">
        <f t="shared" si="9"/>
        <v>44000</v>
      </c>
      <c r="J39" s="56">
        <f t="shared" si="10"/>
        <v>12512.5</v>
      </c>
      <c r="K39" s="56">
        <f>VLOOKUP(B:B,[1]查询时间段分门店销售汇总!$D:$L,9,0)</f>
        <v>27590.84</v>
      </c>
      <c r="L39" s="56">
        <f>VLOOKUP(B:B,[1]查询时间段分门店销售汇总!$D:$M,10,0)</f>
        <v>6072.63</v>
      </c>
      <c r="M39" s="47">
        <f t="shared" si="11"/>
        <v>0.627064545454545</v>
      </c>
      <c r="N39" s="57">
        <f t="shared" si="12"/>
        <v>-6439.87</v>
      </c>
      <c r="O39" s="57"/>
      <c r="P39" s="58">
        <v>9900</v>
      </c>
      <c r="Q39" s="66">
        <v>3024.45</v>
      </c>
      <c r="R39" s="67">
        <v>0.3055</v>
      </c>
      <c r="S39" s="68">
        <f t="shared" si="13"/>
        <v>29700</v>
      </c>
      <c r="T39" s="68">
        <f t="shared" si="14"/>
        <v>9073.35</v>
      </c>
      <c r="U39" s="68">
        <f>VLOOKUP(B:B,[2]查询时间段分门店销售汇总!$D:$L,9,0)</f>
        <v>30551.34</v>
      </c>
      <c r="V39" s="68">
        <f>VLOOKUP(B:B,[2]查询时间段分门店销售汇总!$D:$M,10,0)</f>
        <v>7432.94</v>
      </c>
      <c r="W39" s="69">
        <f t="shared" si="15"/>
        <v>1.02866464646465</v>
      </c>
      <c r="X39" s="69">
        <f t="shared" si="16"/>
        <v>0.819205695801441</v>
      </c>
      <c r="Y39" s="75"/>
      <c r="Z39" s="24">
        <v>25</v>
      </c>
      <c r="AA39" s="43">
        <f>VLOOKUP(B:B,[3]Sheet1!$A:$B,2,0)</f>
        <v>6</v>
      </c>
      <c r="AB39" s="76">
        <f t="shared" si="17"/>
        <v>0.24</v>
      </c>
      <c r="AC39" s="43"/>
    </row>
    <row r="40" ht="15" customHeight="1" spans="1:29">
      <c r="A40" s="43">
        <v>38</v>
      </c>
      <c r="B40" s="44">
        <v>746</v>
      </c>
      <c r="C40" s="45" t="s">
        <v>79</v>
      </c>
      <c r="D40" s="44" t="s">
        <v>47</v>
      </c>
      <c r="E40" s="44" t="s">
        <v>48</v>
      </c>
      <c r="F40" s="46">
        <v>10860</v>
      </c>
      <c r="G40" s="46">
        <v>3135.825</v>
      </c>
      <c r="H40" s="47">
        <v>0.28875</v>
      </c>
      <c r="I40" s="56">
        <f t="shared" si="9"/>
        <v>43440</v>
      </c>
      <c r="J40" s="56">
        <f t="shared" si="10"/>
        <v>12543.3</v>
      </c>
      <c r="K40" s="56">
        <f>VLOOKUP(B:B,[1]查询时间段分门店销售汇总!$D:$L,9,0)</f>
        <v>38531.59</v>
      </c>
      <c r="L40" s="56">
        <f>VLOOKUP(B:B,[1]查询时间段分门店销售汇总!$D:$M,10,0)</f>
        <v>10556.83</v>
      </c>
      <c r="M40" s="47">
        <f t="shared" si="11"/>
        <v>0.887007136279926</v>
      </c>
      <c r="N40" s="57">
        <f t="shared" si="12"/>
        <v>-1986.47</v>
      </c>
      <c r="O40" s="57"/>
      <c r="P40" s="58">
        <v>9774</v>
      </c>
      <c r="Q40" s="66">
        <v>3031.8948</v>
      </c>
      <c r="R40" s="67">
        <v>0.3102</v>
      </c>
      <c r="S40" s="68">
        <f t="shared" si="13"/>
        <v>29322</v>
      </c>
      <c r="T40" s="68">
        <f t="shared" si="14"/>
        <v>9095.6844</v>
      </c>
      <c r="U40" s="68">
        <f>VLOOKUP(B:B,[2]查询时间段分门店销售汇总!$D:$L,9,0)</f>
        <v>26300.93</v>
      </c>
      <c r="V40" s="68">
        <f>VLOOKUP(B:B,[2]查询时间段分门店销售汇总!$D:$M,10,0)</f>
        <v>8053.82</v>
      </c>
      <c r="W40" s="69">
        <f t="shared" si="15"/>
        <v>0.896969169906555</v>
      </c>
      <c r="X40" s="69">
        <f t="shared" si="16"/>
        <v>0.885455084611335</v>
      </c>
      <c r="Y40" s="75"/>
      <c r="Z40" s="24">
        <v>25</v>
      </c>
      <c r="AA40" s="43">
        <f>VLOOKUP(B:B,[3]Sheet1!$A:$B,2,0)</f>
        <v>12</v>
      </c>
      <c r="AB40" s="76">
        <f t="shared" si="17"/>
        <v>0.48</v>
      </c>
      <c r="AC40" s="43"/>
    </row>
    <row r="41" ht="15" customHeight="1" spans="1:29">
      <c r="A41" s="43">
        <v>39</v>
      </c>
      <c r="B41" s="44">
        <v>737</v>
      </c>
      <c r="C41" s="45" t="s">
        <v>80</v>
      </c>
      <c r="D41" s="44" t="s">
        <v>42</v>
      </c>
      <c r="E41" s="44" t="s">
        <v>48</v>
      </c>
      <c r="F41" s="46">
        <v>10860</v>
      </c>
      <c r="G41" s="46">
        <v>3135.825</v>
      </c>
      <c r="H41" s="47">
        <v>0.28875</v>
      </c>
      <c r="I41" s="56">
        <f t="shared" si="9"/>
        <v>43440</v>
      </c>
      <c r="J41" s="56">
        <f t="shared" si="10"/>
        <v>12543.3</v>
      </c>
      <c r="K41" s="56">
        <f>VLOOKUP(B:B,[1]查询时间段分门店销售汇总!$D:$L,9,0)</f>
        <v>33604.93</v>
      </c>
      <c r="L41" s="56">
        <f>VLOOKUP(B:B,[1]查询时间段分门店销售汇总!$D:$M,10,0)</f>
        <v>9649.27</v>
      </c>
      <c r="M41" s="47">
        <f t="shared" si="11"/>
        <v>0.773594152854512</v>
      </c>
      <c r="N41" s="57">
        <f t="shared" si="12"/>
        <v>-2894.03</v>
      </c>
      <c r="O41" s="57"/>
      <c r="P41" s="58">
        <v>9774</v>
      </c>
      <c r="Q41" s="66">
        <v>3031.8948</v>
      </c>
      <c r="R41" s="67">
        <v>0.3102</v>
      </c>
      <c r="S41" s="68">
        <f t="shared" si="13"/>
        <v>29322</v>
      </c>
      <c r="T41" s="68">
        <f t="shared" si="14"/>
        <v>9095.6844</v>
      </c>
      <c r="U41" s="68">
        <f>VLOOKUP(B:B,[2]查询时间段分门店销售汇总!$D:$L,9,0)</f>
        <v>22017.98</v>
      </c>
      <c r="V41" s="68">
        <f>VLOOKUP(B:B,[2]查询时间段分门店销售汇总!$D:$M,10,0)</f>
        <v>5481.84</v>
      </c>
      <c r="W41" s="69">
        <f t="shared" si="15"/>
        <v>0.750903076188527</v>
      </c>
      <c r="X41" s="69">
        <f t="shared" si="16"/>
        <v>0.602685818782367</v>
      </c>
      <c r="Y41" s="75"/>
      <c r="Z41" s="24">
        <v>25</v>
      </c>
      <c r="AA41" s="43">
        <f>VLOOKUP(B:B,[3]Sheet1!$A:$B,2,0)</f>
        <v>14</v>
      </c>
      <c r="AB41" s="76">
        <f t="shared" si="17"/>
        <v>0.56</v>
      </c>
      <c r="AC41" s="43"/>
    </row>
    <row r="42" ht="15" customHeight="1" spans="1:29">
      <c r="A42" s="43">
        <v>40</v>
      </c>
      <c r="B42" s="44">
        <v>514</v>
      </c>
      <c r="C42" s="45" t="s">
        <v>81</v>
      </c>
      <c r="D42" s="44" t="s">
        <v>44</v>
      </c>
      <c r="E42" s="44" t="s">
        <v>64</v>
      </c>
      <c r="F42" s="46">
        <v>10860</v>
      </c>
      <c r="G42" s="46">
        <v>3420.9</v>
      </c>
      <c r="H42" s="47">
        <v>0.315</v>
      </c>
      <c r="I42" s="56">
        <f t="shared" si="9"/>
        <v>43440</v>
      </c>
      <c r="J42" s="56">
        <f t="shared" si="10"/>
        <v>13683.6</v>
      </c>
      <c r="K42" s="56">
        <f>VLOOKUP(B:B,[1]查询时间段分门店销售汇总!$D:$L,9,0)</f>
        <v>29745.44</v>
      </c>
      <c r="L42" s="56">
        <f>VLOOKUP(B:B,[1]查询时间段分门店销售汇总!$D:$M,10,0)</f>
        <v>10669.65</v>
      </c>
      <c r="M42" s="47">
        <f t="shared" si="11"/>
        <v>0.684747697974217</v>
      </c>
      <c r="N42" s="57">
        <f t="shared" si="12"/>
        <v>-3013.95</v>
      </c>
      <c r="O42" s="57"/>
      <c r="P42" s="58">
        <v>9774</v>
      </c>
      <c r="Q42" s="66">
        <v>3307.5216</v>
      </c>
      <c r="R42" s="67">
        <v>0.3384</v>
      </c>
      <c r="S42" s="68">
        <f t="shared" si="13"/>
        <v>29322</v>
      </c>
      <c r="T42" s="68">
        <f t="shared" si="14"/>
        <v>9922.5648</v>
      </c>
      <c r="U42" s="68">
        <f>VLOOKUP(B:B,[2]查询时间段分门店销售汇总!$D:$L,9,0)</f>
        <v>21556.44</v>
      </c>
      <c r="V42" s="68">
        <f>VLOOKUP(B:B,[2]查询时间段分门店销售汇总!$D:$M,10,0)</f>
        <v>7110.84</v>
      </c>
      <c r="W42" s="69">
        <f t="shared" si="15"/>
        <v>0.735162676488643</v>
      </c>
      <c r="X42" s="69">
        <f t="shared" si="16"/>
        <v>0.716633264012546</v>
      </c>
      <c r="Y42" s="75"/>
      <c r="Z42" s="24">
        <v>25</v>
      </c>
      <c r="AA42" s="43">
        <f>VLOOKUP(B:B,[3]Sheet1!$A:$B,2,0)</f>
        <v>4</v>
      </c>
      <c r="AB42" s="76">
        <f t="shared" si="17"/>
        <v>0.16</v>
      </c>
      <c r="AC42" s="43"/>
    </row>
    <row r="43" ht="15" customHeight="1" spans="1:29">
      <c r="A43" s="43">
        <v>41</v>
      </c>
      <c r="B43" s="44">
        <v>387</v>
      </c>
      <c r="C43" s="45" t="s">
        <v>82</v>
      </c>
      <c r="D43" s="44" t="s">
        <v>42</v>
      </c>
      <c r="E43" s="44" t="s">
        <v>64</v>
      </c>
      <c r="F43" s="46">
        <v>10860</v>
      </c>
      <c r="G43" s="46">
        <v>3135.825</v>
      </c>
      <c r="H43" s="47">
        <v>0.28875</v>
      </c>
      <c r="I43" s="56">
        <f t="shared" si="9"/>
        <v>43440</v>
      </c>
      <c r="J43" s="56">
        <f t="shared" si="10"/>
        <v>12543.3</v>
      </c>
      <c r="K43" s="56">
        <f>VLOOKUP(B:B,[1]查询时间段分门店销售汇总!$D:$L,9,0)</f>
        <v>33808.34</v>
      </c>
      <c r="L43" s="56">
        <f>VLOOKUP(B:B,[1]查询时间段分门店销售汇总!$D:$M,10,0)</f>
        <v>10672.78</v>
      </c>
      <c r="M43" s="47">
        <f t="shared" si="11"/>
        <v>0.778276703499079</v>
      </c>
      <c r="N43" s="57">
        <f t="shared" si="12"/>
        <v>-1870.52</v>
      </c>
      <c r="O43" s="57"/>
      <c r="P43" s="58">
        <v>9774</v>
      </c>
      <c r="Q43" s="66">
        <v>3031.8948</v>
      </c>
      <c r="R43" s="67">
        <v>0.3102</v>
      </c>
      <c r="S43" s="68">
        <f t="shared" si="13"/>
        <v>29322</v>
      </c>
      <c r="T43" s="68">
        <f t="shared" si="14"/>
        <v>9095.6844</v>
      </c>
      <c r="U43" s="68">
        <f>VLOOKUP(B:B,[2]查询时间段分门店销售汇总!$D:$L,9,0)</f>
        <v>17666.41</v>
      </c>
      <c r="V43" s="68">
        <f>VLOOKUP(B:B,[2]查询时间段分门店销售汇总!$D:$M,10,0)</f>
        <v>5184.63</v>
      </c>
      <c r="W43" s="69">
        <f t="shared" si="15"/>
        <v>0.602496760111861</v>
      </c>
      <c r="X43" s="69">
        <f t="shared" si="16"/>
        <v>0.570009882928656</v>
      </c>
      <c r="Y43" s="75"/>
      <c r="Z43" s="24">
        <v>25</v>
      </c>
      <c r="AA43" s="43">
        <f>VLOOKUP(B:B,[3]Sheet1!$A:$B,2,0)</f>
        <v>24</v>
      </c>
      <c r="AB43" s="76">
        <f t="shared" si="17"/>
        <v>0.96</v>
      </c>
      <c r="AC43" s="43"/>
    </row>
    <row r="44" ht="15" customHeight="1" spans="1:29">
      <c r="A44" s="43">
        <v>42</v>
      </c>
      <c r="B44" s="48">
        <v>118074</v>
      </c>
      <c r="C44" s="49" t="s">
        <v>83</v>
      </c>
      <c r="D44" s="44" t="s">
        <v>42</v>
      </c>
      <c r="E44" s="44" t="s">
        <v>48</v>
      </c>
      <c r="F44" s="46">
        <v>10748</v>
      </c>
      <c r="G44" s="46">
        <v>3385.62</v>
      </c>
      <c r="H44" s="47">
        <v>0.315</v>
      </c>
      <c r="I44" s="56">
        <f t="shared" si="9"/>
        <v>42992</v>
      </c>
      <c r="J44" s="56">
        <f t="shared" si="10"/>
        <v>13542.48</v>
      </c>
      <c r="K44" s="56">
        <f>VLOOKUP(B:B,[1]查询时间段分门店销售汇总!$D:$L,9,0)</f>
        <v>39579.37</v>
      </c>
      <c r="L44" s="56">
        <f>VLOOKUP(B:B,[1]查询时间段分门店销售汇总!$D:$M,10,0)</f>
        <v>12650.55</v>
      </c>
      <c r="M44" s="47">
        <f t="shared" si="11"/>
        <v>0.920621743580201</v>
      </c>
      <c r="N44" s="57">
        <f t="shared" si="12"/>
        <v>-891.93</v>
      </c>
      <c r="O44" s="57"/>
      <c r="P44" s="58">
        <v>9673.2</v>
      </c>
      <c r="Q44" s="66">
        <v>3273.41088</v>
      </c>
      <c r="R44" s="67">
        <v>0.3384</v>
      </c>
      <c r="S44" s="68">
        <f t="shared" si="13"/>
        <v>29019.6</v>
      </c>
      <c r="T44" s="68">
        <f t="shared" si="14"/>
        <v>9820.23264</v>
      </c>
      <c r="U44" s="68">
        <f>VLOOKUP(B:B,[2]查询时间段分门店销售汇总!$D:$L,9,0)</f>
        <v>26623.61</v>
      </c>
      <c r="V44" s="68">
        <f>VLOOKUP(B:B,[2]查询时间段分门店销售汇总!$D:$M,10,0)</f>
        <v>7766.19</v>
      </c>
      <c r="W44" s="69">
        <f t="shared" si="15"/>
        <v>0.917435457414988</v>
      </c>
      <c r="X44" s="69">
        <f t="shared" si="16"/>
        <v>0.790835643584101</v>
      </c>
      <c r="Y44" s="75"/>
      <c r="Z44" s="24">
        <v>25</v>
      </c>
      <c r="AA44" s="43">
        <f>VLOOKUP(B:B,[3]Sheet1!$A:$B,2,0)</f>
        <v>4</v>
      </c>
      <c r="AB44" s="76">
        <f t="shared" si="17"/>
        <v>0.16</v>
      </c>
      <c r="AC44" s="43"/>
    </row>
    <row r="45" ht="15" customHeight="1" spans="1:29">
      <c r="A45" s="43">
        <v>43</v>
      </c>
      <c r="B45" s="44">
        <v>106399</v>
      </c>
      <c r="C45" s="45" t="s">
        <v>84</v>
      </c>
      <c r="D45" s="44" t="s">
        <v>52</v>
      </c>
      <c r="E45" s="44" t="s">
        <v>64</v>
      </c>
      <c r="F45" s="46">
        <v>10720</v>
      </c>
      <c r="G45" s="46">
        <v>3189.2</v>
      </c>
      <c r="H45" s="47">
        <v>0.2975</v>
      </c>
      <c r="I45" s="56">
        <f t="shared" si="9"/>
        <v>42880</v>
      </c>
      <c r="J45" s="56">
        <f t="shared" si="10"/>
        <v>12756.8</v>
      </c>
      <c r="K45" s="56">
        <f>VLOOKUP(B:B,[1]查询时间段分门店销售汇总!$D:$L,9,0)</f>
        <v>33296.45</v>
      </c>
      <c r="L45" s="56">
        <f>VLOOKUP(B:B,[1]查询时间段分门店销售汇总!$D:$M,10,0)</f>
        <v>10556.54</v>
      </c>
      <c r="M45" s="47">
        <f t="shared" si="11"/>
        <v>0.776503031716418</v>
      </c>
      <c r="N45" s="57">
        <f t="shared" si="12"/>
        <v>-2200.26</v>
      </c>
      <c r="O45" s="57"/>
      <c r="P45" s="58">
        <v>9648</v>
      </c>
      <c r="Q45" s="66">
        <v>3083.5008</v>
      </c>
      <c r="R45" s="67">
        <v>0.3196</v>
      </c>
      <c r="S45" s="68">
        <f t="shared" si="13"/>
        <v>28944</v>
      </c>
      <c r="T45" s="68">
        <f t="shared" si="14"/>
        <v>9250.5024</v>
      </c>
      <c r="U45" s="68">
        <f>VLOOKUP(B:B,[2]查询时间段分门店销售汇总!$D:$L,9,0)</f>
        <v>23464.55</v>
      </c>
      <c r="V45" s="68">
        <f>VLOOKUP(B:B,[2]查询时间段分门店销售汇总!$D:$M,10,0)</f>
        <v>6896.95</v>
      </c>
      <c r="W45" s="69">
        <f t="shared" si="15"/>
        <v>0.810687880044223</v>
      </c>
      <c r="X45" s="69">
        <f t="shared" si="16"/>
        <v>0.745575721379198</v>
      </c>
      <c r="Y45" s="75"/>
      <c r="Z45" s="24">
        <v>25</v>
      </c>
      <c r="AA45" s="43">
        <f>VLOOKUP(B:B,[3]Sheet1!$A:$B,2,0)</f>
        <v>11</v>
      </c>
      <c r="AB45" s="76">
        <f t="shared" si="17"/>
        <v>0.44</v>
      </c>
      <c r="AC45" s="43"/>
    </row>
    <row r="46" ht="15" customHeight="1" spans="1:29">
      <c r="A46" s="43">
        <v>44</v>
      </c>
      <c r="B46" s="44">
        <v>377</v>
      </c>
      <c r="C46" s="45" t="s">
        <v>85</v>
      </c>
      <c r="D46" s="44" t="s">
        <v>42</v>
      </c>
      <c r="E46" s="44" t="s">
        <v>48</v>
      </c>
      <c r="F46" s="46">
        <v>10720</v>
      </c>
      <c r="G46" s="46">
        <v>3376.8</v>
      </c>
      <c r="H46" s="47">
        <v>0.315</v>
      </c>
      <c r="I46" s="56">
        <f t="shared" si="9"/>
        <v>42880</v>
      </c>
      <c r="J46" s="56">
        <f t="shared" si="10"/>
        <v>13507.2</v>
      </c>
      <c r="K46" s="56">
        <f>VLOOKUP(B:B,[1]查询时间段分门店销售汇总!$D:$L,9,0)</f>
        <v>33539.8</v>
      </c>
      <c r="L46" s="56">
        <f>VLOOKUP(B:B,[1]查询时间段分门店销售汇总!$D:$M,10,0)</f>
        <v>9545.34</v>
      </c>
      <c r="M46" s="47">
        <f t="shared" si="11"/>
        <v>0.782178171641791</v>
      </c>
      <c r="N46" s="57">
        <f t="shared" si="12"/>
        <v>-3961.86</v>
      </c>
      <c r="O46" s="57"/>
      <c r="P46" s="58">
        <v>9648</v>
      </c>
      <c r="Q46" s="66">
        <v>3264.8832</v>
      </c>
      <c r="R46" s="67">
        <v>0.3384</v>
      </c>
      <c r="S46" s="68">
        <f t="shared" si="13"/>
        <v>28944</v>
      </c>
      <c r="T46" s="68">
        <f t="shared" si="14"/>
        <v>9794.6496</v>
      </c>
      <c r="U46" s="68">
        <f>VLOOKUP(B:B,[2]查询时间段分门店销售汇总!$D:$L,9,0)</f>
        <v>30311.85</v>
      </c>
      <c r="V46" s="68">
        <f>VLOOKUP(B:B,[2]查询时间段分门店销售汇总!$D:$M,10,0)</f>
        <v>8691.1</v>
      </c>
      <c r="W46" s="69">
        <f t="shared" si="15"/>
        <v>1.04725849917081</v>
      </c>
      <c r="X46" s="69">
        <f t="shared" si="16"/>
        <v>0.887331385494383</v>
      </c>
      <c r="Y46" s="75"/>
      <c r="Z46" s="24">
        <v>25</v>
      </c>
      <c r="AA46" s="43">
        <f>VLOOKUP(B:B,[3]Sheet1!$A:$B,2,0)</f>
        <v>6</v>
      </c>
      <c r="AB46" s="76">
        <f t="shared" si="17"/>
        <v>0.24</v>
      </c>
      <c r="AC46" s="43"/>
    </row>
    <row r="47" ht="15" customHeight="1" spans="1:29">
      <c r="A47" s="43">
        <v>45</v>
      </c>
      <c r="B47" s="44">
        <v>103198</v>
      </c>
      <c r="C47" s="45" t="s">
        <v>86</v>
      </c>
      <c r="D47" s="44" t="s">
        <v>35</v>
      </c>
      <c r="E47" s="44" t="s">
        <v>48</v>
      </c>
      <c r="F47" s="46">
        <v>10594</v>
      </c>
      <c r="G47" s="46">
        <v>3383.45875</v>
      </c>
      <c r="H47" s="47">
        <v>0.319375</v>
      </c>
      <c r="I47" s="56">
        <f t="shared" si="9"/>
        <v>42376</v>
      </c>
      <c r="J47" s="56">
        <f t="shared" si="10"/>
        <v>13533.835</v>
      </c>
      <c r="K47" s="56">
        <f>VLOOKUP(B:B,[1]查询时间段分门店销售汇总!$D:$L,9,0)</f>
        <v>35671.16</v>
      </c>
      <c r="L47" s="56">
        <f>VLOOKUP(B:B,[1]查询时间段分门店销售汇总!$D:$M,10,0)</f>
        <v>10840.51</v>
      </c>
      <c r="M47" s="47">
        <f t="shared" si="11"/>
        <v>0.841777421181801</v>
      </c>
      <c r="N47" s="57">
        <f t="shared" si="12"/>
        <v>-2693.325</v>
      </c>
      <c r="O47" s="57"/>
      <c r="P47" s="58">
        <v>9534.6</v>
      </c>
      <c r="Q47" s="66">
        <v>3271.32126</v>
      </c>
      <c r="R47" s="67">
        <v>0.3431</v>
      </c>
      <c r="S47" s="68">
        <f t="shared" si="13"/>
        <v>28603.8</v>
      </c>
      <c r="T47" s="68">
        <f t="shared" si="14"/>
        <v>9813.96378</v>
      </c>
      <c r="U47" s="68">
        <f>VLOOKUP(B:B,[2]查询时间段分门店销售汇总!$D:$L,9,0)</f>
        <v>28867.25</v>
      </c>
      <c r="V47" s="68">
        <f>VLOOKUP(B:B,[2]查询时间段分门店销售汇总!$D:$M,10,0)</f>
        <v>8586.51</v>
      </c>
      <c r="W47" s="69">
        <f t="shared" si="15"/>
        <v>1.00921031471343</v>
      </c>
      <c r="X47" s="69">
        <f t="shared" si="16"/>
        <v>0.874927826562653</v>
      </c>
      <c r="Y47" s="75"/>
      <c r="Z47" s="24">
        <v>30</v>
      </c>
      <c r="AA47" s="43">
        <f>VLOOKUP(B:B,[3]Sheet1!$A:$B,2,0)</f>
        <v>8</v>
      </c>
      <c r="AB47" s="76">
        <f t="shared" si="17"/>
        <v>0.266666666666667</v>
      </c>
      <c r="AC47" s="43"/>
    </row>
    <row r="48" ht="15" customHeight="1" spans="1:29">
      <c r="A48" s="43">
        <v>46</v>
      </c>
      <c r="B48" s="52">
        <v>105267</v>
      </c>
      <c r="C48" s="53" t="s">
        <v>87</v>
      </c>
      <c r="D48" s="44" t="s">
        <v>35</v>
      </c>
      <c r="E48" s="44" t="s">
        <v>48</v>
      </c>
      <c r="F48" s="46">
        <v>10300</v>
      </c>
      <c r="G48" s="46">
        <v>3154.375</v>
      </c>
      <c r="H48" s="47">
        <v>0.30625</v>
      </c>
      <c r="I48" s="56">
        <f t="shared" si="9"/>
        <v>41200</v>
      </c>
      <c r="J48" s="56">
        <f t="shared" si="10"/>
        <v>12617.5</v>
      </c>
      <c r="K48" s="56">
        <f>VLOOKUP(B:B,[1]查询时间段分门店销售汇总!$D:$L,9,0)</f>
        <v>41684.75</v>
      </c>
      <c r="L48" s="56">
        <f>VLOOKUP(B:B,[1]查询时间段分门店销售汇总!$D:$M,10,0)</f>
        <v>13243.67</v>
      </c>
      <c r="M48" s="59">
        <f t="shared" si="11"/>
        <v>1.01176577669903</v>
      </c>
      <c r="N48" s="60">
        <f t="shared" si="12"/>
        <v>626.17</v>
      </c>
      <c r="O48" s="60">
        <f>N48*0.1</f>
        <v>62.617</v>
      </c>
      <c r="P48" s="58">
        <v>9270</v>
      </c>
      <c r="Q48" s="66">
        <v>3049.83</v>
      </c>
      <c r="R48" s="67">
        <v>0.329</v>
      </c>
      <c r="S48" s="68">
        <f t="shared" si="13"/>
        <v>27810</v>
      </c>
      <c r="T48" s="68">
        <f t="shared" si="14"/>
        <v>9149.49</v>
      </c>
      <c r="U48" s="68">
        <f>VLOOKUP(B:B,[2]查询时间段分门店销售汇总!$D:$L,9,0)</f>
        <v>29571.84</v>
      </c>
      <c r="V48" s="68">
        <f>VLOOKUP(B:B,[2]查询时间段分门店销售汇总!$D:$M,10,0)</f>
        <v>9800.69</v>
      </c>
      <c r="W48" s="70">
        <f t="shared" si="15"/>
        <v>1.06335275080906</v>
      </c>
      <c r="X48" s="70">
        <f t="shared" si="16"/>
        <v>1.07117336594717</v>
      </c>
      <c r="Y48" s="77">
        <v>200</v>
      </c>
      <c r="Z48" s="24">
        <v>25</v>
      </c>
      <c r="AA48" s="43">
        <f>VLOOKUP(B:B,[3]Sheet1!$A:$B,2,0)</f>
        <v>2</v>
      </c>
      <c r="AB48" s="76">
        <f t="shared" si="17"/>
        <v>0.08</v>
      </c>
      <c r="AC48" s="43"/>
    </row>
    <row r="49" ht="15" customHeight="1" spans="1:29">
      <c r="A49" s="43">
        <v>47</v>
      </c>
      <c r="B49" s="44">
        <v>726</v>
      </c>
      <c r="C49" s="45" t="s">
        <v>88</v>
      </c>
      <c r="D49" s="44" t="s">
        <v>35</v>
      </c>
      <c r="E49" s="44" t="s">
        <v>48</v>
      </c>
      <c r="F49" s="46">
        <v>10300</v>
      </c>
      <c r="G49" s="46">
        <v>3154.375</v>
      </c>
      <c r="H49" s="47">
        <v>0.30625</v>
      </c>
      <c r="I49" s="56">
        <f t="shared" si="9"/>
        <v>41200</v>
      </c>
      <c r="J49" s="56">
        <f t="shared" si="10"/>
        <v>12617.5</v>
      </c>
      <c r="K49" s="56">
        <f>VLOOKUP(B:B,[1]查询时间段分门店销售汇总!$D:$L,9,0)</f>
        <v>41478.55</v>
      </c>
      <c r="L49" s="56">
        <f>VLOOKUP(B:B,[1]查询时间段分门店销售汇总!$D:$M,10,0)</f>
        <v>12175.41</v>
      </c>
      <c r="M49" s="59">
        <f t="shared" si="11"/>
        <v>1.0067609223301</v>
      </c>
      <c r="N49" s="57">
        <f t="shared" si="12"/>
        <v>-442.09</v>
      </c>
      <c r="O49" s="57"/>
      <c r="P49" s="58">
        <v>9270</v>
      </c>
      <c r="Q49" s="66">
        <v>3049.83</v>
      </c>
      <c r="R49" s="67">
        <v>0.329</v>
      </c>
      <c r="S49" s="68">
        <f t="shared" si="13"/>
        <v>27810</v>
      </c>
      <c r="T49" s="68">
        <f t="shared" si="14"/>
        <v>9149.49</v>
      </c>
      <c r="U49" s="68">
        <f>VLOOKUP(B:B,[2]查询时间段分门店销售汇总!$D:$L,9,0)</f>
        <v>25268.12</v>
      </c>
      <c r="V49" s="68">
        <f>VLOOKUP(B:B,[2]查询时间段分门店销售汇总!$D:$M,10,0)</f>
        <v>6807.93</v>
      </c>
      <c r="W49" s="69">
        <f t="shared" si="15"/>
        <v>0.908598345918734</v>
      </c>
      <c r="X49" s="69">
        <f t="shared" si="16"/>
        <v>0.744077538748061</v>
      </c>
      <c r="Y49" s="75"/>
      <c r="Z49" s="24">
        <v>25</v>
      </c>
      <c r="AA49" s="43">
        <f>VLOOKUP(B:B,[3]Sheet1!$A:$B,2,0)</f>
        <v>3</v>
      </c>
      <c r="AB49" s="76">
        <f t="shared" si="17"/>
        <v>0.12</v>
      </c>
      <c r="AC49" s="43"/>
    </row>
    <row r="50" ht="15" customHeight="1" spans="1:29">
      <c r="A50" s="43">
        <v>48</v>
      </c>
      <c r="B50" s="44">
        <v>54</v>
      </c>
      <c r="C50" s="45" t="s">
        <v>89</v>
      </c>
      <c r="D50" s="44" t="s">
        <v>90</v>
      </c>
      <c r="E50" s="44" t="s">
        <v>48</v>
      </c>
      <c r="F50" s="46">
        <v>10360</v>
      </c>
      <c r="G50" s="46">
        <v>3036.775</v>
      </c>
      <c r="H50" s="47">
        <v>0.293125</v>
      </c>
      <c r="I50" s="56">
        <f t="shared" si="9"/>
        <v>41440</v>
      </c>
      <c r="J50" s="56">
        <f t="shared" si="10"/>
        <v>12147.1</v>
      </c>
      <c r="K50" s="56">
        <f>VLOOKUP(B:B,[1]查询时间段分门店销售汇总!$D:$L,9,0)</f>
        <v>40341.93</v>
      </c>
      <c r="L50" s="56">
        <f>VLOOKUP(B:B,[1]查询时间段分门店销售汇总!$D:$M,10,0)</f>
        <v>10550.23</v>
      </c>
      <c r="M50" s="47">
        <f t="shared" si="11"/>
        <v>0.973502171814672</v>
      </c>
      <c r="N50" s="57">
        <f t="shared" si="12"/>
        <v>-1596.87</v>
      </c>
      <c r="O50" s="57"/>
      <c r="P50" s="58">
        <v>9324</v>
      </c>
      <c r="Q50" s="66">
        <v>2936.1276</v>
      </c>
      <c r="R50" s="67">
        <v>0.3149</v>
      </c>
      <c r="S50" s="68">
        <f t="shared" si="13"/>
        <v>27972</v>
      </c>
      <c r="T50" s="68">
        <f t="shared" si="14"/>
        <v>8808.3828</v>
      </c>
      <c r="U50" s="68">
        <f>VLOOKUP(B:B,[2]查询时间段分门店销售汇总!$D:$L,9,0)</f>
        <v>28833.51</v>
      </c>
      <c r="V50" s="68">
        <f>VLOOKUP(B:B,[2]查询时间段分门店销售汇总!$D:$M,10,0)</f>
        <v>7213.63</v>
      </c>
      <c r="W50" s="69">
        <f t="shared" si="15"/>
        <v>1.03079901329901</v>
      </c>
      <c r="X50" s="69">
        <f t="shared" si="16"/>
        <v>0.818950556962624</v>
      </c>
      <c r="Y50" s="75"/>
      <c r="Z50" s="24">
        <v>25</v>
      </c>
      <c r="AA50" s="43">
        <f>VLOOKUP(B:B,[3]Sheet1!$A:$B,2,0)</f>
        <v>16</v>
      </c>
      <c r="AB50" s="76">
        <f t="shared" si="17"/>
        <v>0.64</v>
      </c>
      <c r="AC50" s="43"/>
    </row>
    <row r="51" ht="15" customHeight="1" spans="1:29">
      <c r="A51" s="43">
        <v>49</v>
      </c>
      <c r="B51" s="44">
        <v>114622</v>
      </c>
      <c r="C51" s="45" t="s">
        <v>91</v>
      </c>
      <c r="D51" s="44" t="s">
        <v>35</v>
      </c>
      <c r="E51" s="44" t="s">
        <v>64</v>
      </c>
      <c r="F51" s="46">
        <v>10215</v>
      </c>
      <c r="G51" s="46">
        <v>3173.034375</v>
      </c>
      <c r="H51" s="47">
        <v>0.310625</v>
      </c>
      <c r="I51" s="56">
        <f t="shared" si="9"/>
        <v>40860</v>
      </c>
      <c r="J51" s="56">
        <f t="shared" si="10"/>
        <v>12692.1375</v>
      </c>
      <c r="K51" s="56">
        <f>VLOOKUP(B:B,[1]查询时间段分门店销售汇总!$D:$L,9,0)</f>
        <v>24772.57</v>
      </c>
      <c r="L51" s="56">
        <f>VLOOKUP(B:B,[1]查询时间段分门店销售汇总!$D:$M,10,0)</f>
        <v>8270.62</v>
      </c>
      <c r="M51" s="47">
        <f t="shared" si="11"/>
        <v>0.606279246206559</v>
      </c>
      <c r="N51" s="57">
        <f t="shared" si="12"/>
        <v>-4421.5175</v>
      </c>
      <c r="O51" s="57"/>
      <c r="P51" s="58">
        <v>9193.5</v>
      </c>
      <c r="Q51" s="66">
        <v>3067.87095</v>
      </c>
      <c r="R51" s="67">
        <v>0.3337</v>
      </c>
      <c r="S51" s="68">
        <f t="shared" si="13"/>
        <v>27580.5</v>
      </c>
      <c r="T51" s="68">
        <f t="shared" si="14"/>
        <v>9203.61285</v>
      </c>
      <c r="U51" s="68">
        <f>VLOOKUP(B:B,[2]查询时间段分门店销售汇总!$D:$L,9,0)</f>
        <v>20492.22</v>
      </c>
      <c r="V51" s="68">
        <f>VLOOKUP(B:B,[2]查询时间段分门店销售汇总!$D:$M,10,0)</f>
        <v>7070.49</v>
      </c>
      <c r="W51" s="69">
        <f t="shared" si="15"/>
        <v>0.74299668243868</v>
      </c>
      <c r="X51" s="69">
        <f t="shared" si="16"/>
        <v>0.76822983704709</v>
      </c>
      <c r="Y51" s="75"/>
      <c r="Z51" s="24">
        <v>30</v>
      </c>
      <c r="AA51" s="43">
        <v>0</v>
      </c>
      <c r="AB51" s="76">
        <f t="shared" si="17"/>
        <v>0</v>
      </c>
      <c r="AC51" s="43"/>
    </row>
    <row r="52" ht="15" customHeight="1" spans="1:29">
      <c r="A52" s="43">
        <v>50</v>
      </c>
      <c r="B52" s="44">
        <v>598</v>
      </c>
      <c r="C52" s="45" t="s">
        <v>92</v>
      </c>
      <c r="D52" s="44" t="s">
        <v>42</v>
      </c>
      <c r="E52" s="44" t="s">
        <v>69</v>
      </c>
      <c r="F52" s="46">
        <v>10070</v>
      </c>
      <c r="G52" s="46">
        <v>3304.21875</v>
      </c>
      <c r="H52" s="47">
        <v>0.328125</v>
      </c>
      <c r="I52" s="56">
        <f t="shared" si="9"/>
        <v>40280</v>
      </c>
      <c r="J52" s="56">
        <f t="shared" si="10"/>
        <v>13216.875</v>
      </c>
      <c r="K52" s="56">
        <f>VLOOKUP(B:B,[1]查询时间段分门店销售汇总!$D:$L,9,0)</f>
        <v>28865.34</v>
      </c>
      <c r="L52" s="56">
        <f>VLOOKUP(B:B,[1]查询时间段分门店销售汇总!$D:$M,10,0)</f>
        <v>10480.4</v>
      </c>
      <c r="M52" s="47">
        <f t="shared" si="11"/>
        <v>0.716617179741807</v>
      </c>
      <c r="N52" s="57">
        <f t="shared" si="12"/>
        <v>-2736.475</v>
      </c>
      <c r="O52" s="57"/>
      <c r="P52" s="58">
        <v>9063</v>
      </c>
      <c r="Q52" s="66">
        <v>3194.7075</v>
      </c>
      <c r="R52" s="67">
        <v>0.3525</v>
      </c>
      <c r="S52" s="68">
        <f t="shared" si="13"/>
        <v>27189</v>
      </c>
      <c r="T52" s="68">
        <f t="shared" si="14"/>
        <v>9584.1225</v>
      </c>
      <c r="U52" s="68">
        <f>VLOOKUP(B:B,[2]查询时间段分门店销售汇总!$D:$L,9,0)</f>
        <v>19275.22</v>
      </c>
      <c r="V52" s="68">
        <f>VLOOKUP(B:B,[2]查询时间段分门店销售汇总!$D:$M,10,0)</f>
        <v>6716.65</v>
      </c>
      <c r="W52" s="69">
        <f t="shared" si="15"/>
        <v>0.708934495568061</v>
      </c>
      <c r="X52" s="69">
        <f t="shared" si="16"/>
        <v>0.700810115897413</v>
      </c>
      <c r="Y52" s="75"/>
      <c r="Z52" s="24">
        <v>25</v>
      </c>
      <c r="AA52" s="43">
        <f>VLOOKUP(B:B,[3]Sheet1!$A:$B,2,0)</f>
        <v>8</v>
      </c>
      <c r="AB52" s="76">
        <f t="shared" si="17"/>
        <v>0.32</v>
      </c>
      <c r="AC52" s="43"/>
    </row>
    <row r="53" ht="15" customHeight="1" spans="1:29">
      <c r="A53" s="43">
        <v>51</v>
      </c>
      <c r="B53" s="44">
        <v>101453</v>
      </c>
      <c r="C53" s="45" t="s">
        <v>93</v>
      </c>
      <c r="D53" s="44" t="s">
        <v>52</v>
      </c>
      <c r="E53" s="44" t="s">
        <v>69</v>
      </c>
      <c r="F53" s="46">
        <v>9925</v>
      </c>
      <c r="G53" s="46">
        <v>3039.53125</v>
      </c>
      <c r="H53" s="47">
        <v>0.30625</v>
      </c>
      <c r="I53" s="56">
        <f t="shared" si="9"/>
        <v>39700</v>
      </c>
      <c r="J53" s="56">
        <f t="shared" si="10"/>
        <v>12158.125</v>
      </c>
      <c r="K53" s="56">
        <f>VLOOKUP(B:B,[1]查询时间段分门店销售汇总!$D:$L,9,0)</f>
        <v>27619.21</v>
      </c>
      <c r="L53" s="56">
        <f>VLOOKUP(B:B,[1]查询时间段分门店销售汇总!$D:$M,10,0)</f>
        <v>7950.98</v>
      </c>
      <c r="M53" s="47">
        <f t="shared" si="11"/>
        <v>0.69569798488665</v>
      </c>
      <c r="N53" s="57">
        <f t="shared" si="12"/>
        <v>-4207.145</v>
      </c>
      <c r="O53" s="57"/>
      <c r="P53" s="58">
        <v>8932.5</v>
      </c>
      <c r="Q53" s="66">
        <v>2938.7925</v>
      </c>
      <c r="R53" s="67">
        <v>0.329</v>
      </c>
      <c r="S53" s="68">
        <f t="shared" si="13"/>
        <v>26797.5</v>
      </c>
      <c r="T53" s="68">
        <f t="shared" si="14"/>
        <v>8816.3775</v>
      </c>
      <c r="U53" s="68">
        <f>VLOOKUP(B:B,[2]查询时间段分门店销售汇总!$D:$L,9,0)</f>
        <v>15259.06</v>
      </c>
      <c r="V53" s="68">
        <f>VLOOKUP(B:B,[2]查询时间段分门店销售汇总!$D:$M,10,0)</f>
        <v>4888.17</v>
      </c>
      <c r="W53" s="69">
        <f t="shared" si="15"/>
        <v>0.569421028080978</v>
      </c>
      <c r="X53" s="69">
        <f t="shared" si="16"/>
        <v>0.554442002965504</v>
      </c>
      <c r="Y53" s="75"/>
      <c r="Z53" s="24">
        <v>25</v>
      </c>
      <c r="AA53" s="43">
        <f>VLOOKUP(B:B,[3]Sheet1!$A:$B,2,0)</f>
        <v>6</v>
      </c>
      <c r="AB53" s="76">
        <f t="shared" si="17"/>
        <v>0.24</v>
      </c>
      <c r="AC53" s="43"/>
    </row>
    <row r="54" ht="15" customHeight="1" spans="1:29">
      <c r="A54" s="43">
        <v>52</v>
      </c>
      <c r="B54" s="44">
        <v>106569</v>
      </c>
      <c r="C54" s="45" t="s">
        <v>94</v>
      </c>
      <c r="D54" s="44" t="s">
        <v>52</v>
      </c>
      <c r="E54" s="44" t="s">
        <v>69</v>
      </c>
      <c r="F54" s="46">
        <v>9635</v>
      </c>
      <c r="G54" s="46">
        <v>3077.178125</v>
      </c>
      <c r="H54" s="47">
        <v>0.319375</v>
      </c>
      <c r="I54" s="56">
        <f t="shared" si="9"/>
        <v>38540</v>
      </c>
      <c r="J54" s="56">
        <f t="shared" si="10"/>
        <v>12308.7125</v>
      </c>
      <c r="K54" s="56">
        <f>VLOOKUP(B:B,[1]查询时间段分门店销售汇总!$D:$L,9,0)</f>
        <v>40614.06</v>
      </c>
      <c r="L54" s="56">
        <f>VLOOKUP(B:B,[1]查询时间段分门店销售汇总!$D:$M,10,0)</f>
        <v>11468.75</v>
      </c>
      <c r="M54" s="59">
        <f t="shared" si="11"/>
        <v>1.05381577581733</v>
      </c>
      <c r="N54" s="57">
        <f t="shared" si="12"/>
        <v>-839.9625</v>
      </c>
      <c r="O54" s="57"/>
      <c r="P54" s="58">
        <v>8671.5</v>
      </c>
      <c r="Q54" s="66">
        <v>2975.19165</v>
      </c>
      <c r="R54" s="67">
        <v>0.3431</v>
      </c>
      <c r="S54" s="68">
        <f t="shared" si="13"/>
        <v>26014.5</v>
      </c>
      <c r="T54" s="68">
        <f t="shared" si="14"/>
        <v>8925.57495</v>
      </c>
      <c r="U54" s="68">
        <f>VLOOKUP(B:B,[2]查询时间段分门店销售汇总!$D:$L,9,0)</f>
        <v>14748.07</v>
      </c>
      <c r="V54" s="68">
        <f>VLOOKUP(B:B,[2]查询时间段分门店销售汇总!$D:$M,10,0)</f>
        <v>3845.54</v>
      </c>
      <c r="W54" s="69">
        <f t="shared" si="15"/>
        <v>0.566917296123316</v>
      </c>
      <c r="X54" s="69">
        <f t="shared" si="16"/>
        <v>0.430845074019573</v>
      </c>
      <c r="Y54" s="75"/>
      <c r="Z54" s="24">
        <v>25</v>
      </c>
      <c r="AA54" s="43">
        <f>VLOOKUP(B:B,[3]Sheet1!$A:$B,2,0)</f>
        <v>4</v>
      </c>
      <c r="AB54" s="76">
        <f t="shared" si="17"/>
        <v>0.16</v>
      </c>
      <c r="AC54" s="43"/>
    </row>
    <row r="55" ht="15" customHeight="1" spans="1:29">
      <c r="A55" s="43">
        <v>53</v>
      </c>
      <c r="B55" s="44">
        <v>105751</v>
      </c>
      <c r="C55" s="45" t="s">
        <v>95</v>
      </c>
      <c r="D55" s="44" t="s">
        <v>42</v>
      </c>
      <c r="E55" s="44" t="s">
        <v>69</v>
      </c>
      <c r="F55" s="46">
        <v>9635</v>
      </c>
      <c r="G55" s="46">
        <v>2782.10625</v>
      </c>
      <c r="H55" s="47">
        <v>0.28875</v>
      </c>
      <c r="I55" s="56">
        <f t="shared" si="9"/>
        <v>38540</v>
      </c>
      <c r="J55" s="56">
        <f t="shared" si="10"/>
        <v>11128.425</v>
      </c>
      <c r="K55" s="56">
        <f>VLOOKUP(B:B,[1]查询时间段分门店销售汇总!$D:$L,9,0)</f>
        <v>18022.73</v>
      </c>
      <c r="L55" s="56">
        <f>VLOOKUP(B:B,[1]查询时间段分门店销售汇总!$D:$M,10,0)</f>
        <v>3245.3</v>
      </c>
      <c r="M55" s="47">
        <f t="shared" si="11"/>
        <v>0.467637000518941</v>
      </c>
      <c r="N55" s="57">
        <f t="shared" si="12"/>
        <v>-7883.125</v>
      </c>
      <c r="O55" s="57"/>
      <c r="P55" s="58">
        <v>8671.5</v>
      </c>
      <c r="Q55" s="66">
        <v>2689.8993</v>
      </c>
      <c r="R55" s="67">
        <v>0.3102</v>
      </c>
      <c r="S55" s="68">
        <f t="shared" si="13"/>
        <v>26014.5</v>
      </c>
      <c r="T55" s="68">
        <f t="shared" si="14"/>
        <v>8069.6979</v>
      </c>
      <c r="U55" s="68">
        <f>VLOOKUP(B:B,[2]查询时间段分门店销售汇总!$D:$L,9,0)</f>
        <v>13778.01</v>
      </c>
      <c r="V55" s="68">
        <f>VLOOKUP(B:B,[2]查询时间段分门店销售汇总!$D:$M,10,0)</f>
        <v>2729.68</v>
      </c>
      <c r="W55" s="69">
        <f t="shared" si="15"/>
        <v>0.529628092025601</v>
      </c>
      <c r="X55" s="69">
        <f t="shared" si="16"/>
        <v>0.338262972644862</v>
      </c>
      <c r="Y55" s="75"/>
      <c r="Z55" s="24">
        <v>25</v>
      </c>
      <c r="AA55" s="43">
        <v>0</v>
      </c>
      <c r="AB55" s="76">
        <f t="shared" si="17"/>
        <v>0</v>
      </c>
      <c r="AC55" s="43"/>
    </row>
    <row r="56" ht="15" customHeight="1" spans="1:29">
      <c r="A56" s="43">
        <v>54</v>
      </c>
      <c r="B56" s="48">
        <v>117184</v>
      </c>
      <c r="C56" s="49" t="s">
        <v>96</v>
      </c>
      <c r="D56" s="44" t="s">
        <v>42</v>
      </c>
      <c r="E56" s="44" t="s">
        <v>64</v>
      </c>
      <c r="F56" s="46">
        <v>9635</v>
      </c>
      <c r="G56" s="46">
        <v>3119.33125</v>
      </c>
      <c r="H56" s="47">
        <v>0.32375</v>
      </c>
      <c r="I56" s="56">
        <f t="shared" si="9"/>
        <v>38540</v>
      </c>
      <c r="J56" s="56">
        <f t="shared" si="10"/>
        <v>12477.325</v>
      </c>
      <c r="K56" s="56">
        <f>VLOOKUP(B:B,[1]查询时间段分门店销售汇总!$D:$L,9,0)</f>
        <v>39012.58</v>
      </c>
      <c r="L56" s="56">
        <f>VLOOKUP(B:B,[1]查询时间段分门店销售汇总!$D:$M,10,0)</f>
        <v>12408.24</v>
      </c>
      <c r="M56" s="59">
        <f t="shared" si="11"/>
        <v>1.01226206538661</v>
      </c>
      <c r="N56" s="57">
        <f t="shared" si="12"/>
        <v>-69.0850000000009</v>
      </c>
      <c r="O56" s="57"/>
      <c r="P56" s="58">
        <v>8671.5</v>
      </c>
      <c r="Q56" s="66">
        <v>3015.9477</v>
      </c>
      <c r="R56" s="67">
        <v>0.3478</v>
      </c>
      <c r="S56" s="68">
        <f t="shared" si="13"/>
        <v>26014.5</v>
      </c>
      <c r="T56" s="68">
        <f t="shared" si="14"/>
        <v>9047.8431</v>
      </c>
      <c r="U56" s="68">
        <f>VLOOKUP(B:B,[2]查询时间段分门店销售汇总!$D:$L,9,0)</f>
        <v>20363.85</v>
      </c>
      <c r="V56" s="68">
        <f>VLOOKUP(B:B,[2]查询时间段分门店销售汇总!$D:$M,10,0)</f>
        <v>6570.85</v>
      </c>
      <c r="W56" s="69">
        <f t="shared" si="15"/>
        <v>0.782788444905726</v>
      </c>
      <c r="X56" s="69">
        <f t="shared" si="16"/>
        <v>0.726233857879344</v>
      </c>
      <c r="Y56" s="75"/>
      <c r="Z56" s="24">
        <v>25</v>
      </c>
      <c r="AA56" s="43">
        <f>VLOOKUP(B:B,[3]Sheet1!$A:$B,2,0)</f>
        <v>28</v>
      </c>
      <c r="AB56" s="76">
        <f t="shared" si="17"/>
        <v>1.12</v>
      </c>
      <c r="AC56" s="43">
        <f>AA56*0.5</f>
        <v>14</v>
      </c>
    </row>
    <row r="57" ht="15" customHeight="1" spans="1:29">
      <c r="A57" s="43">
        <v>55</v>
      </c>
      <c r="B57" s="44">
        <v>747</v>
      </c>
      <c r="C57" s="45" t="s">
        <v>97</v>
      </c>
      <c r="D57" s="44" t="s">
        <v>52</v>
      </c>
      <c r="E57" s="44" t="s">
        <v>69</v>
      </c>
      <c r="F57" s="46">
        <v>9490</v>
      </c>
      <c r="G57" s="46">
        <v>2740.2375</v>
      </c>
      <c r="H57" s="47">
        <v>0.28875</v>
      </c>
      <c r="I57" s="56">
        <f t="shared" si="9"/>
        <v>37960</v>
      </c>
      <c r="J57" s="56">
        <f t="shared" si="10"/>
        <v>10960.95</v>
      </c>
      <c r="K57" s="56">
        <f>VLOOKUP(B:B,[1]查询时间段分门店销售汇总!$D:$L,9,0)</f>
        <v>27788.22</v>
      </c>
      <c r="L57" s="56">
        <f>VLOOKUP(B:B,[1]查询时间段分门店销售汇总!$D:$M,10,0)</f>
        <v>7765.53</v>
      </c>
      <c r="M57" s="47">
        <f t="shared" si="11"/>
        <v>0.732039515279241</v>
      </c>
      <c r="N57" s="57">
        <f t="shared" si="12"/>
        <v>-3195.42</v>
      </c>
      <c r="O57" s="57"/>
      <c r="P57" s="58">
        <v>8541</v>
      </c>
      <c r="Q57" s="66">
        <v>2649.4182</v>
      </c>
      <c r="R57" s="67">
        <v>0.3102</v>
      </c>
      <c r="S57" s="68">
        <f t="shared" si="13"/>
        <v>25623</v>
      </c>
      <c r="T57" s="68">
        <f t="shared" si="14"/>
        <v>7948.2546</v>
      </c>
      <c r="U57" s="68">
        <f>VLOOKUP(B:B,[2]查询时间段分门店销售汇总!$D:$L,9,0)</f>
        <v>26884.9</v>
      </c>
      <c r="V57" s="68">
        <f>VLOOKUP(B:B,[2]查询时间段分门店销售汇总!$D:$M,10,0)</f>
        <v>7830.22</v>
      </c>
      <c r="W57" s="69">
        <f t="shared" si="15"/>
        <v>1.04924872185146</v>
      </c>
      <c r="X57" s="69">
        <f t="shared" si="16"/>
        <v>0.985149620144277</v>
      </c>
      <c r="Y57" s="75"/>
      <c r="Z57" s="24">
        <v>15</v>
      </c>
      <c r="AA57" s="43">
        <f>VLOOKUP(B:B,[3]Sheet1!$A:$B,2,0)</f>
        <v>4</v>
      </c>
      <c r="AB57" s="76">
        <f t="shared" si="17"/>
        <v>0.266666666666667</v>
      </c>
      <c r="AC57" s="43"/>
    </row>
    <row r="58" ht="15" customHeight="1" spans="1:29">
      <c r="A58" s="43">
        <v>56</v>
      </c>
      <c r="B58" s="44">
        <v>311</v>
      </c>
      <c r="C58" s="45" t="s">
        <v>98</v>
      </c>
      <c r="D58" s="44" t="s">
        <v>35</v>
      </c>
      <c r="E58" s="44" t="s">
        <v>69</v>
      </c>
      <c r="F58" s="46">
        <v>9200</v>
      </c>
      <c r="G58" s="46">
        <v>2576</v>
      </c>
      <c r="H58" s="47">
        <v>0.28</v>
      </c>
      <c r="I58" s="56">
        <f t="shared" si="9"/>
        <v>36800</v>
      </c>
      <c r="J58" s="56">
        <f t="shared" si="10"/>
        <v>10304</v>
      </c>
      <c r="K58" s="56">
        <f>VLOOKUP(B:B,[1]查询时间段分门店销售汇总!$D:$L,9,0)</f>
        <v>21888.17</v>
      </c>
      <c r="L58" s="56">
        <f>VLOOKUP(B:B,[1]查询时间段分门店销售汇总!$D:$M,10,0)</f>
        <v>5994.31</v>
      </c>
      <c r="M58" s="47">
        <f t="shared" si="11"/>
        <v>0.594787228260869</v>
      </c>
      <c r="N58" s="57">
        <f t="shared" si="12"/>
        <v>-4309.69</v>
      </c>
      <c r="O58" s="57"/>
      <c r="P58" s="58">
        <v>8280</v>
      </c>
      <c r="Q58" s="66">
        <v>2490.624</v>
      </c>
      <c r="R58" s="67">
        <v>0.3008</v>
      </c>
      <c r="S58" s="68">
        <f t="shared" si="13"/>
        <v>24840</v>
      </c>
      <c r="T58" s="68">
        <f t="shared" si="14"/>
        <v>7471.872</v>
      </c>
      <c r="U58" s="68">
        <f>VLOOKUP(B:B,[2]查询时间段分门店销售汇总!$D:$L,9,0)</f>
        <v>16051.3</v>
      </c>
      <c r="V58" s="68">
        <f>VLOOKUP(B:B,[2]查询时间段分门店销售汇总!$D:$M,10,0)</f>
        <v>3884.21</v>
      </c>
      <c r="W58" s="69">
        <f t="shared" si="15"/>
        <v>0.646187600644122</v>
      </c>
      <c r="X58" s="69">
        <f t="shared" si="16"/>
        <v>0.519844290694487</v>
      </c>
      <c r="Y58" s="75"/>
      <c r="Z58" s="24">
        <v>15</v>
      </c>
      <c r="AA58" s="43">
        <f>VLOOKUP(B:B,[3]Sheet1!$A:$B,2,0)</f>
        <v>4</v>
      </c>
      <c r="AB58" s="76">
        <f t="shared" si="17"/>
        <v>0.266666666666667</v>
      </c>
      <c r="AC58" s="43"/>
    </row>
    <row r="59" ht="15" customHeight="1" spans="1:29">
      <c r="A59" s="43">
        <v>57</v>
      </c>
      <c r="B59" s="44">
        <v>515</v>
      </c>
      <c r="C59" s="45" t="s">
        <v>99</v>
      </c>
      <c r="D59" s="44" t="s">
        <v>42</v>
      </c>
      <c r="E59" s="44" t="s">
        <v>69</v>
      </c>
      <c r="F59" s="46">
        <v>9171</v>
      </c>
      <c r="G59" s="46">
        <v>2648.12625</v>
      </c>
      <c r="H59" s="47">
        <v>0.28875</v>
      </c>
      <c r="I59" s="56">
        <f t="shared" si="9"/>
        <v>36684</v>
      </c>
      <c r="J59" s="56">
        <f t="shared" si="10"/>
        <v>10592.505</v>
      </c>
      <c r="K59" s="56">
        <f>VLOOKUP(B:B,[1]查询时间段分门店销售汇总!$D:$L,9,0)</f>
        <v>27882.82</v>
      </c>
      <c r="L59" s="56">
        <f>VLOOKUP(B:B,[1]查询时间段分门店销售汇总!$D:$M,10,0)</f>
        <v>7444.2</v>
      </c>
      <c r="M59" s="47">
        <f t="shared" si="11"/>
        <v>0.760081234325591</v>
      </c>
      <c r="N59" s="57">
        <f t="shared" si="12"/>
        <v>-3148.305</v>
      </c>
      <c r="O59" s="57"/>
      <c r="P59" s="58">
        <v>8253.9</v>
      </c>
      <c r="Q59" s="66">
        <v>2560.35978</v>
      </c>
      <c r="R59" s="67">
        <v>0.3102</v>
      </c>
      <c r="S59" s="68">
        <f t="shared" si="13"/>
        <v>24761.7</v>
      </c>
      <c r="T59" s="68">
        <f t="shared" si="14"/>
        <v>7681.07934</v>
      </c>
      <c r="U59" s="68">
        <f>VLOOKUP(B:B,[2]查询时间段分门店销售汇总!$D:$L,9,0)</f>
        <v>21499.41</v>
      </c>
      <c r="V59" s="68">
        <f>VLOOKUP(B:B,[2]查询时间段分门店销售汇总!$D:$M,10,0)</f>
        <v>3595.19</v>
      </c>
      <c r="W59" s="69">
        <f t="shared" si="15"/>
        <v>0.868252583627134</v>
      </c>
      <c r="X59" s="69">
        <f t="shared" si="16"/>
        <v>0.468057917495746</v>
      </c>
      <c r="Y59" s="75"/>
      <c r="Z59" s="24">
        <v>15</v>
      </c>
      <c r="AA59" s="43">
        <f>VLOOKUP(B:B,[3]Sheet1!$A:$B,2,0)</f>
        <v>12</v>
      </c>
      <c r="AB59" s="76">
        <f t="shared" si="17"/>
        <v>0.8</v>
      </c>
      <c r="AC59" s="43"/>
    </row>
    <row r="60" ht="15" customHeight="1" spans="1:29">
      <c r="A60" s="43">
        <v>58</v>
      </c>
      <c r="B60" s="44">
        <v>114286</v>
      </c>
      <c r="C60" s="45" t="s">
        <v>100</v>
      </c>
      <c r="D60" s="44" t="s">
        <v>52</v>
      </c>
      <c r="E60" s="44" t="s">
        <v>64</v>
      </c>
      <c r="F60" s="46">
        <v>8910</v>
      </c>
      <c r="G60" s="46">
        <v>2806.65</v>
      </c>
      <c r="H60" s="47">
        <v>0.315</v>
      </c>
      <c r="I60" s="56">
        <f t="shared" si="9"/>
        <v>35640</v>
      </c>
      <c r="J60" s="56">
        <f t="shared" si="10"/>
        <v>11226.6</v>
      </c>
      <c r="K60" s="56">
        <f>VLOOKUP(B:B,[1]查询时间段分门店销售汇总!$D:$L,9,0)</f>
        <v>28231.77</v>
      </c>
      <c r="L60" s="56">
        <f>VLOOKUP(B:B,[1]查询时间段分门店销售汇总!$D:$M,10,0)</f>
        <v>8800.44</v>
      </c>
      <c r="M60" s="47">
        <f t="shared" si="11"/>
        <v>0.792137205387205</v>
      </c>
      <c r="N60" s="57">
        <f t="shared" si="12"/>
        <v>-2426.16</v>
      </c>
      <c r="O60" s="57"/>
      <c r="P60" s="58">
        <v>8019</v>
      </c>
      <c r="Q60" s="66">
        <v>2713.6296</v>
      </c>
      <c r="R60" s="67">
        <v>0.3384</v>
      </c>
      <c r="S60" s="68">
        <f t="shared" si="13"/>
        <v>24057</v>
      </c>
      <c r="T60" s="68">
        <f t="shared" si="14"/>
        <v>8140.8888</v>
      </c>
      <c r="U60" s="68">
        <f>VLOOKUP(B:B,[2]查询时间段分门店销售汇总!$D:$L,9,0)</f>
        <v>17926.47</v>
      </c>
      <c r="V60" s="68">
        <f>VLOOKUP(B:B,[2]查询时间段分门店销售汇总!$D:$M,10,0)</f>
        <v>5763.23</v>
      </c>
      <c r="W60" s="69">
        <f t="shared" si="15"/>
        <v>0.745166479610924</v>
      </c>
      <c r="X60" s="69">
        <f t="shared" si="16"/>
        <v>0.707936214532251</v>
      </c>
      <c r="Y60" s="75"/>
      <c r="Z60" s="24">
        <v>25</v>
      </c>
      <c r="AA60" s="43">
        <v>0</v>
      </c>
      <c r="AB60" s="76">
        <f t="shared" si="17"/>
        <v>0</v>
      </c>
      <c r="AC60" s="43"/>
    </row>
    <row r="61" ht="15" customHeight="1" spans="1:29">
      <c r="A61" s="43">
        <v>59</v>
      </c>
      <c r="B61" s="44">
        <v>105910</v>
      </c>
      <c r="C61" s="45" t="s">
        <v>101</v>
      </c>
      <c r="D61" s="44" t="s">
        <v>30</v>
      </c>
      <c r="E61" s="44" t="s">
        <v>64</v>
      </c>
      <c r="F61" s="46">
        <v>8910</v>
      </c>
      <c r="G61" s="46">
        <v>2767.66875</v>
      </c>
      <c r="H61" s="47">
        <v>0.310625</v>
      </c>
      <c r="I61" s="56">
        <f t="shared" si="9"/>
        <v>35640</v>
      </c>
      <c r="J61" s="56">
        <f t="shared" si="10"/>
        <v>11070.675</v>
      </c>
      <c r="K61" s="56">
        <f>VLOOKUP(B:B,[1]查询时间段分门店销售汇总!$D:$L,9,0)</f>
        <v>25830.96</v>
      </c>
      <c r="L61" s="56">
        <f>VLOOKUP(B:B,[1]查询时间段分门店销售汇总!$D:$M,10,0)</f>
        <v>8613.33</v>
      </c>
      <c r="M61" s="47">
        <f t="shared" si="11"/>
        <v>0.724774410774411</v>
      </c>
      <c r="N61" s="57">
        <f t="shared" si="12"/>
        <v>-2457.345</v>
      </c>
      <c r="O61" s="57"/>
      <c r="P61" s="58">
        <v>8019</v>
      </c>
      <c r="Q61" s="66">
        <v>2675.9403</v>
      </c>
      <c r="R61" s="67">
        <v>0.3337</v>
      </c>
      <c r="S61" s="68">
        <f t="shared" si="13"/>
        <v>24057</v>
      </c>
      <c r="T61" s="68">
        <f t="shared" si="14"/>
        <v>8027.8209</v>
      </c>
      <c r="U61" s="68">
        <f>VLOOKUP(B:B,[2]查询时间段分门店销售汇总!$D:$L,9,0)</f>
        <v>15360.72</v>
      </c>
      <c r="V61" s="68">
        <f>VLOOKUP(B:B,[2]查询时间段分门店销售汇总!$D:$M,10,0)</f>
        <v>5081.68</v>
      </c>
      <c r="W61" s="69">
        <f t="shared" si="15"/>
        <v>0.638513530365382</v>
      </c>
      <c r="X61" s="69">
        <f t="shared" si="16"/>
        <v>0.633008641236627</v>
      </c>
      <c r="Y61" s="75"/>
      <c r="Z61" s="24">
        <v>25</v>
      </c>
      <c r="AA61" s="43">
        <f>VLOOKUP(B:B,[3]Sheet1!$A:$B,2,0)</f>
        <v>24</v>
      </c>
      <c r="AB61" s="76">
        <f t="shared" si="17"/>
        <v>0.96</v>
      </c>
      <c r="AC61" s="43"/>
    </row>
    <row r="62" ht="15" customHeight="1" spans="1:29">
      <c r="A62" s="43">
        <v>60</v>
      </c>
      <c r="B62" s="50">
        <v>108277</v>
      </c>
      <c r="C62" s="51" t="s">
        <v>102</v>
      </c>
      <c r="D62" s="44" t="s">
        <v>35</v>
      </c>
      <c r="E62" s="44" t="s">
        <v>69</v>
      </c>
      <c r="F62" s="46">
        <v>8900</v>
      </c>
      <c r="G62" s="46">
        <v>2725.625</v>
      </c>
      <c r="H62" s="47">
        <v>0.30625</v>
      </c>
      <c r="I62" s="56">
        <f t="shared" si="9"/>
        <v>35600</v>
      </c>
      <c r="J62" s="56">
        <f t="shared" si="10"/>
        <v>10902.5</v>
      </c>
      <c r="K62" s="56">
        <f>VLOOKUP(B:B,[1]查询时间段分门店销售汇总!$D:$L,9,0)</f>
        <v>25811.6</v>
      </c>
      <c r="L62" s="56">
        <f>VLOOKUP(B:B,[1]查询时间段分门店销售汇总!$D:$M,10,0)</f>
        <v>7727.02</v>
      </c>
      <c r="M62" s="47">
        <f t="shared" si="11"/>
        <v>0.725044943820225</v>
      </c>
      <c r="N62" s="57">
        <f t="shared" si="12"/>
        <v>-3175.48</v>
      </c>
      <c r="O62" s="57"/>
      <c r="P62" s="58">
        <v>8010</v>
      </c>
      <c r="Q62" s="66">
        <v>2635.29</v>
      </c>
      <c r="R62" s="67">
        <v>0.329</v>
      </c>
      <c r="S62" s="68">
        <f t="shared" si="13"/>
        <v>24030</v>
      </c>
      <c r="T62" s="68">
        <f t="shared" si="14"/>
        <v>7905.87</v>
      </c>
      <c r="U62" s="68">
        <f>VLOOKUP(B:B,[2]查询时间段分门店销售汇总!$D:$L,9,0)</f>
        <v>19923.66</v>
      </c>
      <c r="V62" s="68">
        <f>VLOOKUP(B:B,[2]查询时间段分门店销售汇总!$D:$M,10,0)</f>
        <v>5856.34</v>
      </c>
      <c r="W62" s="69">
        <f t="shared" si="15"/>
        <v>0.829116104868914</v>
      </c>
      <c r="X62" s="69">
        <f t="shared" si="16"/>
        <v>0.740758449101743</v>
      </c>
      <c r="Y62" s="75"/>
      <c r="Z62" s="24">
        <v>15</v>
      </c>
      <c r="AA62" s="43">
        <f>VLOOKUP(B:B,[3]Sheet1!$A:$B,2,0)</f>
        <v>8</v>
      </c>
      <c r="AB62" s="76">
        <f t="shared" si="17"/>
        <v>0.533333333333333</v>
      </c>
      <c r="AC62" s="43"/>
    </row>
    <row r="63" ht="15" customHeight="1" spans="1:29">
      <c r="A63" s="43">
        <v>61</v>
      </c>
      <c r="B63" s="44">
        <v>103639</v>
      </c>
      <c r="C63" s="45" t="s">
        <v>103</v>
      </c>
      <c r="D63" s="44" t="s">
        <v>42</v>
      </c>
      <c r="E63" s="44" t="s">
        <v>69</v>
      </c>
      <c r="F63" s="46">
        <v>8900</v>
      </c>
      <c r="G63" s="46">
        <v>2959.25</v>
      </c>
      <c r="H63" s="47">
        <v>0.3325</v>
      </c>
      <c r="I63" s="56">
        <f t="shared" si="9"/>
        <v>35600</v>
      </c>
      <c r="J63" s="56">
        <f t="shared" si="10"/>
        <v>11837</v>
      </c>
      <c r="K63" s="56">
        <f>VLOOKUP(B:B,[1]查询时间段分门店销售汇总!$D:$L,9,0)</f>
        <v>25290.92</v>
      </c>
      <c r="L63" s="56">
        <f>VLOOKUP(B:B,[1]查询时间段分门店销售汇总!$D:$M,10,0)</f>
        <v>7188.35</v>
      </c>
      <c r="M63" s="47">
        <f t="shared" si="11"/>
        <v>0.710419101123595</v>
      </c>
      <c r="N63" s="57">
        <f t="shared" si="12"/>
        <v>-4648.65</v>
      </c>
      <c r="O63" s="57"/>
      <c r="P63" s="58">
        <v>8010</v>
      </c>
      <c r="Q63" s="66">
        <v>2861.172</v>
      </c>
      <c r="R63" s="67">
        <v>0.3572</v>
      </c>
      <c r="S63" s="68">
        <f t="shared" si="13"/>
        <v>24030</v>
      </c>
      <c r="T63" s="68">
        <f t="shared" si="14"/>
        <v>8583.516</v>
      </c>
      <c r="U63" s="68">
        <f>VLOOKUP(B:B,[2]查询时间段分门店销售汇总!$D:$L,9,0)</f>
        <v>15888.56</v>
      </c>
      <c r="V63" s="68">
        <f>VLOOKUP(B:B,[2]查询时间段分门店销售汇总!$D:$M,10,0)</f>
        <v>4997.49</v>
      </c>
      <c r="W63" s="69">
        <f t="shared" si="15"/>
        <v>0.661196837286725</v>
      </c>
      <c r="X63" s="69">
        <f t="shared" si="16"/>
        <v>0.582219454125792</v>
      </c>
      <c r="Y63" s="75"/>
      <c r="Z63" s="24">
        <v>15</v>
      </c>
      <c r="AA63" s="43">
        <v>0</v>
      </c>
      <c r="AB63" s="76">
        <f t="shared" si="17"/>
        <v>0</v>
      </c>
      <c r="AC63" s="43"/>
    </row>
    <row r="64" ht="15" customHeight="1" spans="1:29">
      <c r="A64" s="43">
        <v>62</v>
      </c>
      <c r="B64" s="44">
        <v>716</v>
      </c>
      <c r="C64" s="45" t="s">
        <v>104</v>
      </c>
      <c r="D64" s="44" t="s">
        <v>47</v>
      </c>
      <c r="E64" s="44" t="s">
        <v>69</v>
      </c>
      <c r="F64" s="46">
        <v>8800</v>
      </c>
      <c r="G64" s="46">
        <v>2541</v>
      </c>
      <c r="H64" s="47">
        <v>0.28875</v>
      </c>
      <c r="I64" s="56">
        <f t="shared" si="9"/>
        <v>35200</v>
      </c>
      <c r="J64" s="56">
        <f t="shared" si="10"/>
        <v>10164</v>
      </c>
      <c r="K64" s="56">
        <f>VLOOKUP(B:B,[1]查询时间段分门店销售汇总!$D:$L,9,0)</f>
        <v>20233.67</v>
      </c>
      <c r="L64" s="56">
        <f>VLOOKUP(B:B,[1]查询时间段分门店销售汇总!$D:$M,10,0)</f>
        <v>6754.18</v>
      </c>
      <c r="M64" s="47">
        <f t="shared" si="11"/>
        <v>0.574820170454545</v>
      </c>
      <c r="N64" s="57">
        <f t="shared" si="12"/>
        <v>-3409.82</v>
      </c>
      <c r="O64" s="57"/>
      <c r="P64" s="58">
        <v>7920</v>
      </c>
      <c r="Q64" s="66">
        <v>2456.784</v>
      </c>
      <c r="R64" s="67">
        <v>0.3102</v>
      </c>
      <c r="S64" s="68">
        <f t="shared" si="13"/>
        <v>23760</v>
      </c>
      <c r="T64" s="68">
        <f t="shared" si="14"/>
        <v>7370.352</v>
      </c>
      <c r="U64" s="68">
        <f>VLOOKUP(B:B,[2]查询时间段分门店销售汇总!$D:$L,9,0)</f>
        <v>14621.17</v>
      </c>
      <c r="V64" s="68">
        <f>VLOOKUP(B:B,[2]查询时间段分门店销售汇总!$D:$M,10,0)</f>
        <v>5244.29</v>
      </c>
      <c r="W64" s="69">
        <f t="shared" si="15"/>
        <v>0.615369107744108</v>
      </c>
      <c r="X64" s="69">
        <f t="shared" si="16"/>
        <v>0.711538607654017</v>
      </c>
      <c r="Y64" s="75"/>
      <c r="Z64" s="24">
        <v>15</v>
      </c>
      <c r="AA64" s="43">
        <v>0</v>
      </c>
      <c r="AB64" s="76">
        <f t="shared" si="17"/>
        <v>0</v>
      </c>
      <c r="AC64" s="43"/>
    </row>
    <row r="65" ht="15" customHeight="1" spans="1:29">
      <c r="A65" s="43">
        <v>63</v>
      </c>
      <c r="B65" s="44">
        <v>329</v>
      </c>
      <c r="C65" s="45" t="s">
        <v>105</v>
      </c>
      <c r="D65" s="44" t="s">
        <v>52</v>
      </c>
      <c r="E65" s="44" t="s">
        <v>69</v>
      </c>
      <c r="F65" s="46">
        <v>8765</v>
      </c>
      <c r="G65" s="46">
        <v>2684.28125</v>
      </c>
      <c r="H65" s="47">
        <v>0.30625</v>
      </c>
      <c r="I65" s="56">
        <f t="shared" si="9"/>
        <v>35060</v>
      </c>
      <c r="J65" s="56">
        <f t="shared" si="10"/>
        <v>10737.125</v>
      </c>
      <c r="K65" s="56">
        <f>VLOOKUP(B:B,[1]查询时间段分门店销售汇总!$D:$L,9,0)</f>
        <v>24812.67</v>
      </c>
      <c r="L65" s="56">
        <f>VLOOKUP(B:B,[1]查询时间段分门店销售汇总!$D:$M,10,0)</f>
        <v>8398.89</v>
      </c>
      <c r="M65" s="47">
        <f t="shared" si="11"/>
        <v>0.707720193953223</v>
      </c>
      <c r="N65" s="57">
        <f t="shared" si="12"/>
        <v>-2338.235</v>
      </c>
      <c r="O65" s="57"/>
      <c r="P65" s="58">
        <v>7888.5</v>
      </c>
      <c r="Q65" s="66">
        <v>2595.3165</v>
      </c>
      <c r="R65" s="67">
        <v>0.329</v>
      </c>
      <c r="S65" s="68">
        <f t="shared" si="13"/>
        <v>23665.5</v>
      </c>
      <c r="T65" s="68">
        <f t="shared" si="14"/>
        <v>7785.9495</v>
      </c>
      <c r="U65" s="68">
        <f>VLOOKUP(B:B,[2]查询时间段分门店销售汇总!$D:$L,9,0)</f>
        <v>13749.36</v>
      </c>
      <c r="V65" s="68">
        <f>VLOOKUP(B:B,[2]查询时间段分门店销售汇总!$D:$M,10,0)</f>
        <v>4374.32</v>
      </c>
      <c r="W65" s="69">
        <f t="shared" si="15"/>
        <v>0.580987513468974</v>
      </c>
      <c r="X65" s="69">
        <f t="shared" si="16"/>
        <v>0.561822292836603</v>
      </c>
      <c r="Y65" s="75"/>
      <c r="Z65" s="24">
        <v>25</v>
      </c>
      <c r="AA65" s="43">
        <f>VLOOKUP(B:B,[3]Sheet1!$A:$B,2,0)</f>
        <v>12</v>
      </c>
      <c r="AB65" s="76">
        <f t="shared" si="17"/>
        <v>0.48</v>
      </c>
      <c r="AC65" s="43"/>
    </row>
    <row r="66" ht="15" customHeight="1" spans="1:29">
      <c r="A66" s="43">
        <v>64</v>
      </c>
      <c r="B66" s="44">
        <v>721</v>
      </c>
      <c r="C66" s="45" t="s">
        <v>106</v>
      </c>
      <c r="D66" s="44" t="s">
        <v>47</v>
      </c>
      <c r="E66" s="44" t="s">
        <v>69</v>
      </c>
      <c r="F66" s="46">
        <v>8700</v>
      </c>
      <c r="G66" s="46">
        <v>2854.6875</v>
      </c>
      <c r="H66" s="47">
        <v>0.328125</v>
      </c>
      <c r="I66" s="56">
        <f t="shared" si="9"/>
        <v>34800</v>
      </c>
      <c r="J66" s="56">
        <f t="shared" si="10"/>
        <v>11418.75</v>
      </c>
      <c r="K66" s="56">
        <f>VLOOKUP(B:B,[1]查询时间段分门店销售汇总!$D:$L,9,0)</f>
        <v>18369.62</v>
      </c>
      <c r="L66" s="56">
        <f>VLOOKUP(B:B,[1]查询时间段分门店销售汇总!$D:$M,10,0)</f>
        <v>6273.39</v>
      </c>
      <c r="M66" s="47">
        <f t="shared" si="11"/>
        <v>0.527862643678161</v>
      </c>
      <c r="N66" s="57">
        <f t="shared" si="12"/>
        <v>-5145.36</v>
      </c>
      <c r="O66" s="57"/>
      <c r="P66" s="58">
        <v>7830</v>
      </c>
      <c r="Q66" s="66">
        <v>2760.075</v>
      </c>
      <c r="R66" s="67">
        <v>0.3525</v>
      </c>
      <c r="S66" s="68">
        <f t="shared" si="13"/>
        <v>23490</v>
      </c>
      <c r="T66" s="68">
        <f t="shared" si="14"/>
        <v>8280.225</v>
      </c>
      <c r="U66" s="68">
        <f>VLOOKUP(B:B,[2]查询时间段分门店销售汇总!$D:$L,9,0)</f>
        <v>11983.63</v>
      </c>
      <c r="V66" s="68">
        <f>VLOOKUP(B:B,[2]查询时间段分门店销售汇总!$D:$M,10,0)</f>
        <v>4612.56</v>
      </c>
      <c r="W66" s="69">
        <f t="shared" si="15"/>
        <v>0.510158790974883</v>
      </c>
      <c r="X66" s="69">
        <f t="shared" si="16"/>
        <v>0.55705732634077</v>
      </c>
      <c r="Y66" s="75"/>
      <c r="Z66" s="24">
        <v>15</v>
      </c>
      <c r="AA66" s="43">
        <v>0</v>
      </c>
      <c r="AB66" s="76">
        <f t="shared" si="17"/>
        <v>0</v>
      </c>
      <c r="AC66" s="43"/>
    </row>
    <row r="67" ht="15" customHeight="1" spans="1:29">
      <c r="A67" s="43">
        <v>65</v>
      </c>
      <c r="B67" s="44">
        <v>104428</v>
      </c>
      <c r="C67" s="45" t="s">
        <v>107</v>
      </c>
      <c r="D67" s="44" t="s">
        <v>90</v>
      </c>
      <c r="E67" s="44" t="s">
        <v>48</v>
      </c>
      <c r="F67" s="46">
        <v>8500</v>
      </c>
      <c r="G67" s="46">
        <v>2603.125</v>
      </c>
      <c r="H67" s="47">
        <v>0.30625</v>
      </c>
      <c r="I67" s="56">
        <f t="shared" si="9"/>
        <v>34000</v>
      </c>
      <c r="J67" s="56">
        <f t="shared" si="10"/>
        <v>10412.5</v>
      </c>
      <c r="K67" s="56">
        <f>VLOOKUP(B:B,[1]查询时间段分门店销售汇总!$D:$L,9,0)</f>
        <v>27637.61</v>
      </c>
      <c r="L67" s="56">
        <f>VLOOKUP(B:B,[1]查询时间段分门店销售汇总!$D:$M,10,0)</f>
        <v>8687.28</v>
      </c>
      <c r="M67" s="47">
        <f t="shared" si="11"/>
        <v>0.812870882352941</v>
      </c>
      <c r="N67" s="57">
        <f t="shared" si="12"/>
        <v>-1725.22</v>
      </c>
      <c r="O67" s="57"/>
      <c r="P67" s="58">
        <v>7650</v>
      </c>
      <c r="Q67" s="66">
        <v>2516.85</v>
      </c>
      <c r="R67" s="67">
        <v>0.329</v>
      </c>
      <c r="S67" s="68">
        <f t="shared" si="13"/>
        <v>22950</v>
      </c>
      <c r="T67" s="68">
        <f t="shared" si="14"/>
        <v>7550.55</v>
      </c>
      <c r="U67" s="68">
        <f>VLOOKUP(B:B,[2]查询时间段分门店销售汇总!$D:$L,9,0)</f>
        <v>19455.09</v>
      </c>
      <c r="V67" s="68">
        <f>VLOOKUP(B:B,[2]查询时间段分门店销售汇总!$D:$M,10,0)</f>
        <v>4957.65</v>
      </c>
      <c r="W67" s="69">
        <f t="shared" si="15"/>
        <v>0.847716339869281</v>
      </c>
      <c r="X67" s="69">
        <f t="shared" si="16"/>
        <v>0.656594552714703</v>
      </c>
      <c r="Y67" s="75"/>
      <c r="Z67" s="24">
        <v>25</v>
      </c>
      <c r="AA67" s="43">
        <v>0</v>
      </c>
      <c r="AB67" s="76">
        <f t="shared" si="17"/>
        <v>0</v>
      </c>
      <c r="AC67" s="43"/>
    </row>
    <row r="68" ht="15" customHeight="1" spans="1:29">
      <c r="A68" s="43">
        <v>66</v>
      </c>
      <c r="B68" s="44">
        <v>113008</v>
      </c>
      <c r="C68" s="45" t="s">
        <v>108</v>
      </c>
      <c r="D68" s="44" t="s">
        <v>52</v>
      </c>
      <c r="E68" s="44" t="s">
        <v>69</v>
      </c>
      <c r="F68" s="46">
        <v>8500</v>
      </c>
      <c r="G68" s="46">
        <v>2082.5</v>
      </c>
      <c r="H68" s="47">
        <v>0.245</v>
      </c>
      <c r="I68" s="56">
        <f t="shared" ref="I68:I99" si="18">F68*4</f>
        <v>34000</v>
      </c>
      <c r="J68" s="56">
        <f t="shared" ref="J68:J99" si="19">G68*4</f>
        <v>8330</v>
      </c>
      <c r="K68" s="56">
        <f>VLOOKUP(B:B,[1]查询时间段分门店销售汇总!$D:$L,9,0)</f>
        <v>30536.54</v>
      </c>
      <c r="L68" s="56">
        <f>VLOOKUP(B:B,[1]查询时间段分门店销售汇总!$D:$M,10,0)</f>
        <v>4937.33</v>
      </c>
      <c r="M68" s="47">
        <f t="shared" ref="M68:M99" si="20">K68/I68</f>
        <v>0.898133529411765</v>
      </c>
      <c r="N68" s="57">
        <f t="shared" ref="N68:N99" si="21">L68-J68</f>
        <v>-3392.67</v>
      </c>
      <c r="O68" s="57"/>
      <c r="P68" s="58">
        <v>7650</v>
      </c>
      <c r="Q68" s="66">
        <v>2013.48</v>
      </c>
      <c r="R68" s="67">
        <v>0.2632</v>
      </c>
      <c r="S68" s="68">
        <f t="shared" ref="S68:S99" si="22">P68*3</f>
        <v>22950</v>
      </c>
      <c r="T68" s="68">
        <f t="shared" ref="T68:T99" si="23">Q68*3</f>
        <v>6040.44</v>
      </c>
      <c r="U68" s="68">
        <f>VLOOKUP(B:B,[2]查询时间段分门店销售汇总!$D:$L,9,0)</f>
        <v>16401.7</v>
      </c>
      <c r="V68" s="68">
        <f>VLOOKUP(B:B,[2]查询时间段分门店销售汇总!$D:$M,10,0)</f>
        <v>2524.11</v>
      </c>
      <c r="W68" s="69">
        <f t="shared" ref="W68:W99" si="24">U68/S68</f>
        <v>0.714671023965142</v>
      </c>
      <c r="X68" s="69">
        <f t="shared" ref="X68:X99" si="25">V68/T68</f>
        <v>0.417868565866063</v>
      </c>
      <c r="Y68" s="75"/>
      <c r="Z68" s="24">
        <v>15</v>
      </c>
      <c r="AA68" s="43">
        <f>VLOOKUP(B:B,[3]Sheet1!$A:$B,2,0)</f>
        <v>24</v>
      </c>
      <c r="AB68" s="76">
        <f t="shared" ref="AB68:AB99" si="26">AA68/Z68</f>
        <v>1.6</v>
      </c>
      <c r="AC68" s="43">
        <f>AA68*0.5</f>
        <v>12</v>
      </c>
    </row>
    <row r="69" ht="15" customHeight="1" spans="1:29">
      <c r="A69" s="43">
        <v>67</v>
      </c>
      <c r="B69" s="44">
        <v>391</v>
      </c>
      <c r="C69" s="45" t="s">
        <v>109</v>
      </c>
      <c r="D69" s="44" t="s">
        <v>35</v>
      </c>
      <c r="E69" s="44" t="s">
        <v>69</v>
      </c>
      <c r="F69" s="46">
        <v>8500</v>
      </c>
      <c r="G69" s="46">
        <v>2836.6625</v>
      </c>
      <c r="H69" s="47">
        <v>0.333725</v>
      </c>
      <c r="I69" s="56">
        <f t="shared" si="18"/>
        <v>34000</v>
      </c>
      <c r="J69" s="56">
        <f t="shared" si="19"/>
        <v>11346.65</v>
      </c>
      <c r="K69" s="56">
        <f>VLOOKUP(B:B,[1]查询时间段分门店销售汇总!$D:$L,9,0)</f>
        <v>18766.18</v>
      </c>
      <c r="L69" s="56">
        <f>VLOOKUP(B:B,[1]查询时间段分门店销售汇总!$D:$M,10,0)</f>
        <v>7607.62</v>
      </c>
      <c r="M69" s="47">
        <f t="shared" si="20"/>
        <v>0.551946470588235</v>
      </c>
      <c r="N69" s="57">
        <f t="shared" si="21"/>
        <v>-3739.03</v>
      </c>
      <c r="O69" s="57"/>
      <c r="P69" s="58">
        <v>7650</v>
      </c>
      <c r="Q69" s="66">
        <v>2742.6474</v>
      </c>
      <c r="R69" s="67">
        <v>0.358516</v>
      </c>
      <c r="S69" s="68">
        <f t="shared" si="22"/>
        <v>22950</v>
      </c>
      <c r="T69" s="68">
        <f t="shared" si="23"/>
        <v>8227.9422</v>
      </c>
      <c r="U69" s="68">
        <f>VLOOKUP(B:B,[2]查询时间段分门店销售汇总!$D:$L,9,0)</f>
        <v>17555.13</v>
      </c>
      <c r="V69" s="68">
        <f>VLOOKUP(B:B,[2]查询时间段分门店销售汇总!$D:$M,10,0)</f>
        <v>6646.24</v>
      </c>
      <c r="W69" s="69">
        <f t="shared" si="24"/>
        <v>0.764929411764706</v>
      </c>
      <c r="X69" s="69">
        <f t="shared" si="25"/>
        <v>0.807764546522945</v>
      </c>
      <c r="Y69" s="75"/>
      <c r="Z69" s="24">
        <v>15</v>
      </c>
      <c r="AA69" s="43">
        <f>VLOOKUP(B:B,[3]Sheet1!$A:$B,2,0)</f>
        <v>6</v>
      </c>
      <c r="AB69" s="76">
        <f t="shared" si="26"/>
        <v>0.4</v>
      </c>
      <c r="AC69" s="43"/>
    </row>
    <row r="70" ht="15" customHeight="1" spans="1:29">
      <c r="A70" s="43">
        <v>68</v>
      </c>
      <c r="B70" s="44">
        <v>106485</v>
      </c>
      <c r="C70" s="45" t="s">
        <v>110</v>
      </c>
      <c r="D70" s="44" t="s">
        <v>30</v>
      </c>
      <c r="E70" s="44" t="s">
        <v>69</v>
      </c>
      <c r="F70" s="46">
        <v>8330</v>
      </c>
      <c r="G70" s="46">
        <v>1895.075</v>
      </c>
      <c r="H70" s="47">
        <v>0.2275</v>
      </c>
      <c r="I70" s="56">
        <f t="shared" si="18"/>
        <v>33320</v>
      </c>
      <c r="J70" s="56">
        <f t="shared" si="19"/>
        <v>7580.3</v>
      </c>
      <c r="K70" s="56">
        <f>VLOOKUP(B:B,[1]查询时间段分门店销售汇总!$D:$L,9,0)</f>
        <v>15189.25</v>
      </c>
      <c r="L70" s="56">
        <f>VLOOKUP(B:B,[1]查询时间段分门店销售汇总!$D:$M,10,0)</f>
        <v>4194.16</v>
      </c>
      <c r="M70" s="47">
        <f t="shared" si="20"/>
        <v>0.455859843937575</v>
      </c>
      <c r="N70" s="57">
        <f t="shared" si="21"/>
        <v>-3386.14</v>
      </c>
      <c r="O70" s="57"/>
      <c r="P70" s="58">
        <v>7497</v>
      </c>
      <c r="Q70" s="66">
        <v>1832.2668</v>
      </c>
      <c r="R70" s="67">
        <v>0.2444</v>
      </c>
      <c r="S70" s="68">
        <f t="shared" si="22"/>
        <v>22491</v>
      </c>
      <c r="T70" s="68">
        <f t="shared" si="23"/>
        <v>5496.8004</v>
      </c>
      <c r="U70" s="68">
        <f>VLOOKUP(B:B,[2]查询时间段分门店销售汇总!$D:$L,9,0)</f>
        <v>10601.45</v>
      </c>
      <c r="V70" s="68">
        <f>VLOOKUP(B:B,[2]查询时间段分门店销售汇总!$D:$M,10,0)</f>
        <v>3270.06</v>
      </c>
      <c r="W70" s="69">
        <f t="shared" si="24"/>
        <v>0.471364101196034</v>
      </c>
      <c r="X70" s="69">
        <f t="shared" si="25"/>
        <v>0.59490244542989</v>
      </c>
      <c r="Y70" s="75"/>
      <c r="Z70" s="24">
        <v>25</v>
      </c>
      <c r="AA70" s="43">
        <f>VLOOKUP(B:B,[3]Sheet1!$A:$B,2,0)</f>
        <v>12</v>
      </c>
      <c r="AB70" s="76">
        <f t="shared" si="26"/>
        <v>0.48</v>
      </c>
      <c r="AC70" s="43"/>
    </row>
    <row r="71" ht="15" customHeight="1" spans="1:29">
      <c r="A71" s="43">
        <v>69</v>
      </c>
      <c r="B71" s="44">
        <v>102565</v>
      </c>
      <c r="C71" s="45" t="s">
        <v>111</v>
      </c>
      <c r="D71" s="44" t="s">
        <v>35</v>
      </c>
      <c r="E71" s="44" t="s">
        <v>69</v>
      </c>
      <c r="F71" s="46">
        <v>8330</v>
      </c>
      <c r="G71" s="46">
        <v>2769.725</v>
      </c>
      <c r="H71" s="47">
        <v>0.3325</v>
      </c>
      <c r="I71" s="56">
        <f t="shared" si="18"/>
        <v>33320</v>
      </c>
      <c r="J71" s="56">
        <f t="shared" si="19"/>
        <v>11078.9</v>
      </c>
      <c r="K71" s="56">
        <f>VLOOKUP(B:B,[1]查询时间段分门店销售汇总!$D:$L,9,0)</f>
        <v>23378.85</v>
      </c>
      <c r="L71" s="56">
        <f>VLOOKUP(B:B,[1]查询时间段分门店销售汇总!$D:$M,10,0)</f>
        <v>7372.26</v>
      </c>
      <c r="M71" s="47">
        <f t="shared" si="20"/>
        <v>0.701646158463385</v>
      </c>
      <c r="N71" s="57">
        <f t="shared" si="21"/>
        <v>-3706.64</v>
      </c>
      <c r="O71" s="57"/>
      <c r="P71" s="58">
        <v>7497</v>
      </c>
      <c r="Q71" s="66">
        <v>2677.9284</v>
      </c>
      <c r="R71" s="67">
        <v>0.3572</v>
      </c>
      <c r="S71" s="68">
        <f t="shared" si="22"/>
        <v>22491</v>
      </c>
      <c r="T71" s="68">
        <f t="shared" si="23"/>
        <v>8033.7852</v>
      </c>
      <c r="U71" s="68">
        <f>VLOOKUP(B:B,[2]查询时间段分门店销售汇总!$D:$L,9,0)</f>
        <v>15980.65</v>
      </c>
      <c r="V71" s="68">
        <f>VLOOKUP(B:B,[2]查询时间段分门店销售汇总!$D:$M,10,0)</f>
        <v>4758.92</v>
      </c>
      <c r="W71" s="69">
        <f t="shared" si="24"/>
        <v>0.710535325241208</v>
      </c>
      <c r="X71" s="69">
        <f t="shared" si="25"/>
        <v>0.592363360673372</v>
      </c>
      <c r="Y71" s="75"/>
      <c r="Z71" s="24">
        <v>25</v>
      </c>
      <c r="AA71" s="43">
        <f>VLOOKUP(B:B,[3]Sheet1!$A:$B,2,0)</f>
        <v>12</v>
      </c>
      <c r="AB71" s="76">
        <f t="shared" si="26"/>
        <v>0.48</v>
      </c>
      <c r="AC71" s="43"/>
    </row>
    <row r="72" ht="15" customHeight="1" spans="1:29">
      <c r="A72" s="43">
        <v>70</v>
      </c>
      <c r="B72" s="44">
        <v>539</v>
      </c>
      <c r="C72" s="45" t="s">
        <v>112</v>
      </c>
      <c r="D72" s="44" t="s">
        <v>47</v>
      </c>
      <c r="E72" s="44" t="s">
        <v>69</v>
      </c>
      <c r="F72" s="46">
        <v>8272</v>
      </c>
      <c r="G72" s="46">
        <v>2533.3</v>
      </c>
      <c r="H72" s="47">
        <v>0.30625</v>
      </c>
      <c r="I72" s="56">
        <f t="shared" si="18"/>
        <v>33088</v>
      </c>
      <c r="J72" s="56">
        <f t="shared" si="19"/>
        <v>10133.2</v>
      </c>
      <c r="K72" s="56">
        <f>VLOOKUP(B:B,[1]查询时间段分门店销售汇总!$D:$L,9,0)</f>
        <v>21913.01</v>
      </c>
      <c r="L72" s="56">
        <f>VLOOKUP(B:B,[1]查询时间段分门店销售汇总!$D:$M,10,0)</f>
        <v>7228.24</v>
      </c>
      <c r="M72" s="47">
        <f t="shared" si="20"/>
        <v>0.6622645672147</v>
      </c>
      <c r="N72" s="57">
        <f t="shared" si="21"/>
        <v>-2904.96</v>
      </c>
      <c r="O72" s="57"/>
      <c r="P72" s="58">
        <v>7444.8</v>
      </c>
      <c r="Q72" s="66">
        <v>2449.3392</v>
      </c>
      <c r="R72" s="67">
        <v>0.329</v>
      </c>
      <c r="S72" s="68">
        <f t="shared" si="22"/>
        <v>22334.4</v>
      </c>
      <c r="T72" s="68">
        <f t="shared" si="23"/>
        <v>7348.0176</v>
      </c>
      <c r="U72" s="68">
        <f>VLOOKUP(B:B,[2]查询时间段分门店销售汇总!$D:$L,9,0)</f>
        <v>15632.07</v>
      </c>
      <c r="V72" s="68">
        <f>VLOOKUP(B:B,[2]查询时间段分门店销售汇总!$D:$M,10,0)</f>
        <v>3843.66</v>
      </c>
      <c r="W72" s="69">
        <f t="shared" si="24"/>
        <v>0.699910004298302</v>
      </c>
      <c r="X72" s="69">
        <f t="shared" si="25"/>
        <v>0.523088023088023</v>
      </c>
      <c r="Y72" s="75"/>
      <c r="Z72" s="24">
        <v>15</v>
      </c>
      <c r="AA72" s="43">
        <f>VLOOKUP(B:B,[3]Sheet1!$A:$B,2,0)</f>
        <v>4</v>
      </c>
      <c r="AB72" s="76">
        <f t="shared" si="26"/>
        <v>0.266666666666667</v>
      </c>
      <c r="AC72" s="43"/>
    </row>
    <row r="73" ht="15" customHeight="1" spans="1:29">
      <c r="A73" s="43">
        <v>71</v>
      </c>
      <c r="B73" s="44">
        <v>745</v>
      </c>
      <c r="C73" s="45" t="s">
        <v>113</v>
      </c>
      <c r="D73" s="44" t="s">
        <v>35</v>
      </c>
      <c r="E73" s="44" t="s">
        <v>69</v>
      </c>
      <c r="F73" s="46">
        <v>8272</v>
      </c>
      <c r="G73" s="46">
        <v>2533.3</v>
      </c>
      <c r="H73" s="47">
        <v>0.30625</v>
      </c>
      <c r="I73" s="56">
        <f t="shared" si="18"/>
        <v>33088</v>
      </c>
      <c r="J73" s="56">
        <f t="shared" si="19"/>
        <v>10133.2</v>
      </c>
      <c r="K73" s="56">
        <f>VLOOKUP(B:B,[1]查询时间段分门店销售汇总!$D:$L,9,0)</f>
        <v>18140.88</v>
      </c>
      <c r="L73" s="56">
        <f>VLOOKUP(B:B,[1]查询时间段分门店销售汇总!$D:$M,10,0)</f>
        <v>6165.4</v>
      </c>
      <c r="M73" s="47">
        <f t="shared" si="20"/>
        <v>0.548261605415861</v>
      </c>
      <c r="N73" s="57">
        <f t="shared" si="21"/>
        <v>-3967.8</v>
      </c>
      <c r="O73" s="57"/>
      <c r="P73" s="58">
        <v>7444.8</v>
      </c>
      <c r="Q73" s="66">
        <v>2449.3392</v>
      </c>
      <c r="R73" s="67">
        <v>0.329</v>
      </c>
      <c r="S73" s="68">
        <f t="shared" si="22"/>
        <v>22334.4</v>
      </c>
      <c r="T73" s="68">
        <f t="shared" si="23"/>
        <v>7348.0176</v>
      </c>
      <c r="U73" s="68">
        <f>VLOOKUP(B:B,[2]查询时间段分门店销售汇总!$D:$L,9,0)</f>
        <v>18647.47</v>
      </c>
      <c r="V73" s="68">
        <f>VLOOKUP(B:B,[2]查询时间段分门店销售汇总!$D:$M,10,0)</f>
        <v>4243.76</v>
      </c>
      <c r="W73" s="69">
        <f t="shared" si="24"/>
        <v>0.834921466437424</v>
      </c>
      <c r="X73" s="69">
        <f t="shared" si="25"/>
        <v>0.577538083196752</v>
      </c>
      <c r="Y73" s="75"/>
      <c r="Z73" s="24">
        <v>15</v>
      </c>
      <c r="AA73" s="43">
        <v>0</v>
      </c>
      <c r="AB73" s="76">
        <f t="shared" si="26"/>
        <v>0</v>
      </c>
      <c r="AC73" s="43"/>
    </row>
    <row r="74" ht="15" customHeight="1" spans="1:29">
      <c r="A74" s="43">
        <v>72</v>
      </c>
      <c r="B74" s="44">
        <v>717</v>
      </c>
      <c r="C74" s="45" t="s">
        <v>114</v>
      </c>
      <c r="D74" s="44" t="s">
        <v>47</v>
      </c>
      <c r="E74" s="44" t="s">
        <v>69</v>
      </c>
      <c r="F74" s="46">
        <v>8272</v>
      </c>
      <c r="G74" s="46">
        <v>2750.44</v>
      </c>
      <c r="H74" s="47">
        <v>0.3325</v>
      </c>
      <c r="I74" s="56">
        <f t="shared" si="18"/>
        <v>33088</v>
      </c>
      <c r="J74" s="56">
        <f t="shared" si="19"/>
        <v>11001.76</v>
      </c>
      <c r="K74" s="56">
        <f>VLOOKUP(B:B,[1]查询时间段分门店销售汇总!$D:$L,9,0)</f>
        <v>26991.03</v>
      </c>
      <c r="L74" s="56">
        <f>VLOOKUP(B:B,[1]查询时间段分门店销售汇总!$D:$M,10,0)</f>
        <v>8251.49</v>
      </c>
      <c r="M74" s="47">
        <f t="shared" si="20"/>
        <v>0.815734707446808</v>
      </c>
      <c r="N74" s="57">
        <f t="shared" si="21"/>
        <v>-2750.27</v>
      </c>
      <c r="O74" s="57"/>
      <c r="P74" s="58">
        <v>7444.8</v>
      </c>
      <c r="Q74" s="66">
        <v>2659.28256</v>
      </c>
      <c r="R74" s="67">
        <v>0.3572</v>
      </c>
      <c r="S74" s="68">
        <f t="shared" si="22"/>
        <v>22334.4</v>
      </c>
      <c r="T74" s="68">
        <f t="shared" si="23"/>
        <v>7977.84768</v>
      </c>
      <c r="U74" s="68">
        <f>VLOOKUP(B:B,[2]查询时间段分门店销售汇总!$D:$L,9,0)</f>
        <v>14568.12</v>
      </c>
      <c r="V74" s="68">
        <f>VLOOKUP(B:B,[2]查询时间段分门店销售汇总!$D:$M,10,0)</f>
        <v>3941.13</v>
      </c>
      <c r="W74" s="69">
        <f t="shared" si="24"/>
        <v>0.652272727272727</v>
      </c>
      <c r="X74" s="69">
        <f t="shared" si="25"/>
        <v>0.494009181183063</v>
      </c>
      <c r="Y74" s="75"/>
      <c r="Z74" s="24">
        <v>25</v>
      </c>
      <c r="AA74" s="43">
        <f>VLOOKUP(B:B,[3]Sheet1!$A:$B,2,0)</f>
        <v>8</v>
      </c>
      <c r="AB74" s="76">
        <f t="shared" si="26"/>
        <v>0.32</v>
      </c>
      <c r="AC74" s="43"/>
    </row>
    <row r="75" ht="15" customHeight="1" spans="1:29">
      <c r="A75" s="43">
        <v>73</v>
      </c>
      <c r="B75" s="44">
        <v>103199</v>
      </c>
      <c r="C75" s="45" t="s">
        <v>115</v>
      </c>
      <c r="D75" s="44" t="s">
        <v>35</v>
      </c>
      <c r="E75" s="44" t="s">
        <v>69</v>
      </c>
      <c r="F75" s="46">
        <v>8185</v>
      </c>
      <c r="G75" s="46">
        <v>2578.275</v>
      </c>
      <c r="H75" s="47">
        <v>0.315</v>
      </c>
      <c r="I75" s="56">
        <f t="shared" si="18"/>
        <v>32740</v>
      </c>
      <c r="J75" s="56">
        <f t="shared" si="19"/>
        <v>10313.1</v>
      </c>
      <c r="K75" s="56">
        <f>VLOOKUP(B:B,[1]查询时间段分门店销售汇总!$D:$L,9,0)</f>
        <v>16363.11</v>
      </c>
      <c r="L75" s="56">
        <f>VLOOKUP(B:B,[1]查询时间段分门店销售汇总!$D:$M,10,0)</f>
        <v>5756.43</v>
      </c>
      <c r="M75" s="47">
        <f t="shared" si="20"/>
        <v>0.499789554062309</v>
      </c>
      <c r="N75" s="57">
        <f t="shared" si="21"/>
        <v>-4556.67</v>
      </c>
      <c r="O75" s="57"/>
      <c r="P75" s="58">
        <v>7366.5</v>
      </c>
      <c r="Q75" s="66">
        <v>2492.8236</v>
      </c>
      <c r="R75" s="67">
        <v>0.3384</v>
      </c>
      <c r="S75" s="68">
        <f t="shared" si="22"/>
        <v>22099.5</v>
      </c>
      <c r="T75" s="68">
        <f t="shared" si="23"/>
        <v>7478.4708</v>
      </c>
      <c r="U75" s="68">
        <f>VLOOKUP(B:B,[2]查询时间段分门店销售汇总!$D:$L,9,0)</f>
        <v>10696.29</v>
      </c>
      <c r="V75" s="68">
        <f>VLOOKUP(B:B,[2]查询时间段分门店销售汇总!$D:$M,10,0)</f>
        <v>3544.19</v>
      </c>
      <c r="W75" s="69">
        <f t="shared" si="24"/>
        <v>0.484005972985814</v>
      </c>
      <c r="X75" s="69">
        <f t="shared" si="25"/>
        <v>0.473919079820436</v>
      </c>
      <c r="Y75" s="75"/>
      <c r="Z75" s="24">
        <v>25</v>
      </c>
      <c r="AA75" s="43">
        <f>VLOOKUP(B:B,[3]Sheet1!$A:$B,2,0)</f>
        <v>24</v>
      </c>
      <c r="AB75" s="76">
        <f t="shared" si="26"/>
        <v>0.96</v>
      </c>
      <c r="AC75" s="43"/>
    </row>
    <row r="76" ht="15" customHeight="1" spans="1:29">
      <c r="A76" s="43">
        <v>74</v>
      </c>
      <c r="B76" s="44">
        <v>572</v>
      </c>
      <c r="C76" s="45" t="s">
        <v>116</v>
      </c>
      <c r="D76" s="44" t="s">
        <v>52</v>
      </c>
      <c r="E76" s="44" t="s">
        <v>69</v>
      </c>
      <c r="F76" s="46">
        <v>8185</v>
      </c>
      <c r="G76" s="46">
        <v>2291.8</v>
      </c>
      <c r="H76" s="47">
        <v>0.28</v>
      </c>
      <c r="I76" s="56">
        <f t="shared" si="18"/>
        <v>32740</v>
      </c>
      <c r="J76" s="56">
        <f t="shared" si="19"/>
        <v>9167.2</v>
      </c>
      <c r="K76" s="56">
        <f>VLOOKUP(B:B,[1]查询时间段分门店销售汇总!$D:$L,9,0)</f>
        <v>24385.43</v>
      </c>
      <c r="L76" s="56">
        <f>VLOOKUP(B:B,[1]查询时间段分门店销售汇总!$D:$M,10,0)</f>
        <v>6371.03</v>
      </c>
      <c r="M76" s="47">
        <f t="shared" si="20"/>
        <v>0.744820708613317</v>
      </c>
      <c r="N76" s="57">
        <f t="shared" si="21"/>
        <v>-2796.17</v>
      </c>
      <c r="O76" s="57"/>
      <c r="P76" s="58">
        <v>7366.5</v>
      </c>
      <c r="Q76" s="66">
        <v>2215.8432</v>
      </c>
      <c r="R76" s="67">
        <v>0.3008</v>
      </c>
      <c r="S76" s="68">
        <f t="shared" si="22"/>
        <v>22099.5</v>
      </c>
      <c r="T76" s="68">
        <f t="shared" si="23"/>
        <v>6647.5296</v>
      </c>
      <c r="U76" s="68">
        <f>VLOOKUP(B:B,[2]查询时间段分门店销售汇总!$D:$L,9,0)</f>
        <v>20078.1</v>
      </c>
      <c r="V76" s="68">
        <f>VLOOKUP(B:B,[2]查询时间段分门店销售汇总!$D:$M,10,0)</f>
        <v>5573.16</v>
      </c>
      <c r="W76" s="69">
        <f t="shared" si="24"/>
        <v>0.908531867236815</v>
      </c>
      <c r="X76" s="69">
        <f t="shared" si="25"/>
        <v>0.838380621877938</v>
      </c>
      <c r="Y76" s="75"/>
      <c r="Z76" s="24">
        <v>15</v>
      </c>
      <c r="AA76" s="43">
        <v>0</v>
      </c>
      <c r="AB76" s="76">
        <f t="shared" si="26"/>
        <v>0</v>
      </c>
      <c r="AC76" s="43"/>
    </row>
    <row r="77" ht="15" customHeight="1" spans="1:29">
      <c r="A77" s="43">
        <v>75</v>
      </c>
      <c r="B77" s="48">
        <v>116919</v>
      </c>
      <c r="C77" s="49" t="s">
        <v>117</v>
      </c>
      <c r="D77" s="44" t="s">
        <v>30</v>
      </c>
      <c r="E77" s="44" t="s">
        <v>69</v>
      </c>
      <c r="F77" s="46">
        <v>8180</v>
      </c>
      <c r="G77" s="46">
        <v>2791.425</v>
      </c>
      <c r="H77" s="47">
        <v>0.34125</v>
      </c>
      <c r="I77" s="56">
        <f t="shared" si="18"/>
        <v>32720</v>
      </c>
      <c r="J77" s="56">
        <f t="shared" si="19"/>
        <v>11165.7</v>
      </c>
      <c r="K77" s="56">
        <f>VLOOKUP(B:B,[1]查询时间段分门店销售汇总!$D:$L,9,0)</f>
        <v>29390.43</v>
      </c>
      <c r="L77" s="56">
        <f>VLOOKUP(B:B,[1]查询时间段分门店销售汇总!$D:$M,10,0)</f>
        <v>8423.28</v>
      </c>
      <c r="M77" s="47">
        <f t="shared" si="20"/>
        <v>0.898240525672372</v>
      </c>
      <c r="N77" s="57">
        <f t="shared" si="21"/>
        <v>-2742.42</v>
      </c>
      <c r="O77" s="57"/>
      <c r="P77" s="58">
        <v>7362</v>
      </c>
      <c r="Q77" s="66">
        <v>2698.9092</v>
      </c>
      <c r="R77" s="67">
        <v>0.3666</v>
      </c>
      <c r="S77" s="68">
        <f t="shared" si="22"/>
        <v>22086</v>
      </c>
      <c r="T77" s="68">
        <f t="shared" si="23"/>
        <v>8096.7276</v>
      </c>
      <c r="U77" s="68">
        <f>VLOOKUP(B:B,[2]查询时间段分门店销售汇总!$D:$L,9,0)</f>
        <v>17505.73</v>
      </c>
      <c r="V77" s="68">
        <f>VLOOKUP(B:B,[2]查询时间段分门店销售汇总!$D:$M,10,0)</f>
        <v>5649.84</v>
      </c>
      <c r="W77" s="69">
        <f t="shared" si="24"/>
        <v>0.792616589694829</v>
      </c>
      <c r="X77" s="69">
        <f t="shared" si="25"/>
        <v>0.697793019490985</v>
      </c>
      <c r="Y77" s="75"/>
      <c r="Z77" s="24">
        <v>25</v>
      </c>
      <c r="AA77" s="43">
        <f>VLOOKUP(B:B,[3]Sheet1!$A:$B,2,0)</f>
        <v>16</v>
      </c>
      <c r="AB77" s="76">
        <f t="shared" si="26"/>
        <v>0.64</v>
      </c>
      <c r="AC77" s="43"/>
    </row>
    <row r="78" ht="15" customHeight="1" spans="1:29">
      <c r="A78" s="43">
        <v>76</v>
      </c>
      <c r="B78" s="44">
        <v>587</v>
      </c>
      <c r="C78" s="45" t="s">
        <v>118</v>
      </c>
      <c r="D78" s="44" t="s">
        <v>47</v>
      </c>
      <c r="E78" s="44" t="s">
        <v>64</v>
      </c>
      <c r="F78" s="46">
        <v>7895</v>
      </c>
      <c r="G78" s="46">
        <v>2279.68125</v>
      </c>
      <c r="H78" s="47">
        <v>0.28875</v>
      </c>
      <c r="I78" s="56">
        <f t="shared" si="18"/>
        <v>31580</v>
      </c>
      <c r="J78" s="56">
        <f t="shared" si="19"/>
        <v>9118.725</v>
      </c>
      <c r="K78" s="56">
        <f>VLOOKUP(B:B,[1]查询时间段分门店销售汇总!$D:$L,9,0)</f>
        <v>26578.65</v>
      </c>
      <c r="L78" s="56">
        <f>VLOOKUP(B:B,[1]查询时间段分门店销售汇总!$D:$M,10,0)</f>
        <v>8910.56</v>
      </c>
      <c r="M78" s="47">
        <f t="shared" si="20"/>
        <v>0.841629195693477</v>
      </c>
      <c r="N78" s="57">
        <f t="shared" si="21"/>
        <v>-208.165000000001</v>
      </c>
      <c r="O78" s="57"/>
      <c r="P78" s="58">
        <v>7105.5</v>
      </c>
      <c r="Q78" s="66">
        <v>2204.1261</v>
      </c>
      <c r="R78" s="67">
        <v>0.3102</v>
      </c>
      <c r="S78" s="68">
        <f t="shared" si="22"/>
        <v>21316.5</v>
      </c>
      <c r="T78" s="68">
        <f t="shared" si="23"/>
        <v>6612.3783</v>
      </c>
      <c r="U78" s="68">
        <f>VLOOKUP(B:B,[2]查询时间段分门店销售汇总!$D:$L,9,0)</f>
        <v>18781.17</v>
      </c>
      <c r="V78" s="68">
        <f>VLOOKUP(B:B,[2]查询时间段分门店销售汇总!$D:$M,10,0)</f>
        <v>6028.65</v>
      </c>
      <c r="W78" s="69">
        <f t="shared" si="24"/>
        <v>0.88106255717402</v>
      </c>
      <c r="X78" s="69">
        <f t="shared" si="25"/>
        <v>0.911721883788772</v>
      </c>
      <c r="Y78" s="75"/>
      <c r="Z78" s="24">
        <v>25</v>
      </c>
      <c r="AA78" s="43">
        <v>0</v>
      </c>
      <c r="AB78" s="76">
        <f t="shared" si="26"/>
        <v>0</v>
      </c>
      <c r="AC78" s="43"/>
    </row>
    <row r="79" ht="15" customHeight="1" spans="1:29">
      <c r="A79" s="43">
        <v>77</v>
      </c>
      <c r="B79" s="44">
        <v>308</v>
      </c>
      <c r="C79" s="45" t="s">
        <v>119</v>
      </c>
      <c r="D79" s="44" t="s">
        <v>30</v>
      </c>
      <c r="E79" s="44" t="s">
        <v>69</v>
      </c>
      <c r="F79" s="46">
        <v>7895</v>
      </c>
      <c r="G79" s="46">
        <v>2659.628125</v>
      </c>
      <c r="H79" s="47">
        <v>0.336875</v>
      </c>
      <c r="I79" s="56">
        <f t="shared" si="18"/>
        <v>31580</v>
      </c>
      <c r="J79" s="56">
        <f t="shared" si="19"/>
        <v>10638.5125</v>
      </c>
      <c r="K79" s="56">
        <f>VLOOKUP(B:B,[1]查询时间段分门店销售汇总!$D:$L,9,0)</f>
        <v>19133.77</v>
      </c>
      <c r="L79" s="56">
        <f>VLOOKUP(B:B,[1]查询时间段分门店销售汇总!$D:$M,10,0)</f>
        <v>6244.32</v>
      </c>
      <c r="M79" s="47">
        <f t="shared" si="20"/>
        <v>0.605882520582647</v>
      </c>
      <c r="N79" s="57">
        <f t="shared" si="21"/>
        <v>-4394.1925</v>
      </c>
      <c r="O79" s="57"/>
      <c r="P79" s="58">
        <v>7105.5</v>
      </c>
      <c r="Q79" s="66">
        <v>2571.48045</v>
      </c>
      <c r="R79" s="67">
        <v>0.3619</v>
      </c>
      <c r="S79" s="68">
        <f t="shared" si="22"/>
        <v>21316.5</v>
      </c>
      <c r="T79" s="68">
        <f t="shared" si="23"/>
        <v>7714.44135</v>
      </c>
      <c r="U79" s="68">
        <f>VLOOKUP(B:B,[2]查询时间段分门店销售汇总!$D:$L,9,0)</f>
        <v>14490.7</v>
      </c>
      <c r="V79" s="68">
        <f>VLOOKUP(B:B,[2]查询时间段分门店销售汇总!$D:$M,10,0)</f>
        <v>5070.18</v>
      </c>
      <c r="W79" s="69">
        <f t="shared" si="24"/>
        <v>0.679787957685361</v>
      </c>
      <c r="X79" s="69">
        <f t="shared" si="25"/>
        <v>0.657232295893986</v>
      </c>
      <c r="Y79" s="75"/>
      <c r="Z79" s="24">
        <v>15</v>
      </c>
      <c r="AA79" s="43">
        <f>VLOOKUP(B:B,[3]Sheet1!$A:$B,2,0)</f>
        <v>4</v>
      </c>
      <c r="AB79" s="76">
        <f t="shared" si="26"/>
        <v>0.266666666666667</v>
      </c>
      <c r="AC79" s="43"/>
    </row>
    <row r="80" ht="15" customHeight="1" spans="1:29">
      <c r="A80" s="43">
        <v>78</v>
      </c>
      <c r="B80" s="44">
        <v>743</v>
      </c>
      <c r="C80" s="45" t="s">
        <v>120</v>
      </c>
      <c r="D80" s="44" t="s">
        <v>42</v>
      </c>
      <c r="E80" s="44" t="s">
        <v>69</v>
      </c>
      <c r="F80" s="46">
        <v>7750</v>
      </c>
      <c r="G80" s="46">
        <v>2441.25</v>
      </c>
      <c r="H80" s="47">
        <v>0.315</v>
      </c>
      <c r="I80" s="56">
        <f t="shared" si="18"/>
        <v>31000</v>
      </c>
      <c r="J80" s="56">
        <f t="shared" si="19"/>
        <v>9765</v>
      </c>
      <c r="K80" s="56">
        <f>VLOOKUP(B:B,[1]查询时间段分门店销售汇总!$D:$L,9,0)</f>
        <v>17350.26</v>
      </c>
      <c r="L80" s="56">
        <f>VLOOKUP(B:B,[1]查询时间段分门店销售汇总!$D:$M,10,0)</f>
        <v>6083.69</v>
      </c>
      <c r="M80" s="47">
        <f t="shared" si="20"/>
        <v>0.559685806451613</v>
      </c>
      <c r="N80" s="57">
        <f t="shared" si="21"/>
        <v>-3681.31</v>
      </c>
      <c r="O80" s="57"/>
      <c r="P80" s="58">
        <v>6975</v>
      </c>
      <c r="Q80" s="66">
        <v>2360.34</v>
      </c>
      <c r="R80" s="67">
        <v>0.3384</v>
      </c>
      <c r="S80" s="68">
        <f t="shared" si="22"/>
        <v>20925</v>
      </c>
      <c r="T80" s="68">
        <f t="shared" si="23"/>
        <v>7081.02</v>
      </c>
      <c r="U80" s="68">
        <f>VLOOKUP(B:B,[2]查询时间段分门店销售汇总!$D:$L,9,0)</f>
        <v>11462.24</v>
      </c>
      <c r="V80" s="68">
        <f>VLOOKUP(B:B,[2]查询时间段分门店销售汇总!$D:$M,10,0)</f>
        <v>3611.31</v>
      </c>
      <c r="W80" s="69">
        <f t="shared" si="24"/>
        <v>0.547777299880526</v>
      </c>
      <c r="X80" s="69">
        <f t="shared" si="25"/>
        <v>0.509998559529559</v>
      </c>
      <c r="Y80" s="75"/>
      <c r="Z80" s="24">
        <v>15</v>
      </c>
      <c r="AA80" s="43">
        <v>0</v>
      </c>
      <c r="AB80" s="76">
        <f t="shared" si="26"/>
        <v>0</v>
      </c>
      <c r="AC80" s="43"/>
    </row>
    <row r="81" ht="15" customHeight="1" spans="1:29">
      <c r="A81" s="43">
        <v>79</v>
      </c>
      <c r="B81" s="44">
        <v>355</v>
      </c>
      <c r="C81" s="45" t="s">
        <v>121</v>
      </c>
      <c r="D81" s="44" t="s">
        <v>42</v>
      </c>
      <c r="E81" s="44" t="s">
        <v>69</v>
      </c>
      <c r="F81" s="46">
        <v>7750</v>
      </c>
      <c r="G81" s="46">
        <v>2237.8125</v>
      </c>
      <c r="H81" s="47">
        <v>0.28875</v>
      </c>
      <c r="I81" s="56">
        <f t="shared" si="18"/>
        <v>31000</v>
      </c>
      <c r="J81" s="56">
        <f t="shared" si="19"/>
        <v>8951.25</v>
      </c>
      <c r="K81" s="56">
        <f>VLOOKUP(B:B,[1]查询时间段分门店销售汇总!$D:$L,9,0)</f>
        <v>16750.65</v>
      </c>
      <c r="L81" s="56">
        <f>VLOOKUP(B:B,[1]查询时间段分门店销售汇总!$D:$M,10,0)</f>
        <v>5850.94</v>
      </c>
      <c r="M81" s="47">
        <f t="shared" si="20"/>
        <v>0.540343548387097</v>
      </c>
      <c r="N81" s="57">
        <f t="shared" si="21"/>
        <v>-3100.31</v>
      </c>
      <c r="O81" s="57"/>
      <c r="P81" s="58">
        <v>6975</v>
      </c>
      <c r="Q81" s="66">
        <v>2163.645</v>
      </c>
      <c r="R81" s="67">
        <v>0.3102</v>
      </c>
      <c r="S81" s="68">
        <f t="shared" si="22"/>
        <v>20925</v>
      </c>
      <c r="T81" s="68">
        <f t="shared" si="23"/>
        <v>6490.935</v>
      </c>
      <c r="U81" s="68">
        <f>VLOOKUP(B:B,[2]查询时间段分门店销售汇总!$D:$L,9,0)</f>
        <v>13561.09</v>
      </c>
      <c r="V81" s="68">
        <f>VLOOKUP(B:B,[2]查询时间段分门店销售汇总!$D:$M,10,0)</f>
        <v>3981.96</v>
      </c>
      <c r="W81" s="69">
        <f t="shared" si="24"/>
        <v>0.648080764635603</v>
      </c>
      <c r="X81" s="69">
        <f t="shared" si="25"/>
        <v>0.61346477818681</v>
      </c>
      <c r="Y81" s="75"/>
      <c r="Z81" s="24">
        <v>15</v>
      </c>
      <c r="AA81" s="43">
        <f>VLOOKUP(B:B,[3]Sheet1!$A:$B,2,0)</f>
        <v>3</v>
      </c>
      <c r="AB81" s="76">
        <f t="shared" si="26"/>
        <v>0.2</v>
      </c>
      <c r="AC81" s="43"/>
    </row>
    <row r="82" ht="15" customHeight="1" spans="1:29">
      <c r="A82" s="43">
        <v>80</v>
      </c>
      <c r="B82" s="50">
        <v>107728</v>
      </c>
      <c r="C82" s="51" t="s">
        <v>122</v>
      </c>
      <c r="D82" s="44" t="s">
        <v>47</v>
      </c>
      <c r="E82" s="44" t="s">
        <v>69</v>
      </c>
      <c r="F82" s="46">
        <v>7605</v>
      </c>
      <c r="G82" s="46">
        <v>2195.94375</v>
      </c>
      <c r="H82" s="47">
        <v>0.28875</v>
      </c>
      <c r="I82" s="56">
        <f t="shared" si="18"/>
        <v>30420</v>
      </c>
      <c r="J82" s="56">
        <f t="shared" si="19"/>
        <v>8783.775</v>
      </c>
      <c r="K82" s="56">
        <f>VLOOKUP(B:B,[1]查询时间段分门店销售汇总!$D:$L,9,0)</f>
        <v>16609.79</v>
      </c>
      <c r="L82" s="56">
        <f>VLOOKUP(B:B,[1]查询时间段分门店销售汇总!$D:$M,10,0)</f>
        <v>5076.73</v>
      </c>
      <c r="M82" s="47">
        <f t="shared" si="20"/>
        <v>0.546015450361604</v>
      </c>
      <c r="N82" s="57">
        <f t="shared" si="21"/>
        <v>-3707.045</v>
      </c>
      <c r="O82" s="57"/>
      <c r="P82" s="58">
        <v>6844.5</v>
      </c>
      <c r="Q82" s="66">
        <v>2123.1639</v>
      </c>
      <c r="R82" s="67">
        <v>0.3102</v>
      </c>
      <c r="S82" s="68">
        <f t="shared" si="22"/>
        <v>20533.5</v>
      </c>
      <c r="T82" s="68">
        <f t="shared" si="23"/>
        <v>6369.4917</v>
      </c>
      <c r="U82" s="68">
        <f>VLOOKUP(B:B,[2]查询时间段分门店销售汇总!$D:$L,9,0)</f>
        <v>11848.03</v>
      </c>
      <c r="V82" s="68">
        <f>VLOOKUP(B:B,[2]查询时间段分门店销售汇总!$D:$M,10,0)</f>
        <v>3840.52</v>
      </c>
      <c r="W82" s="69">
        <f t="shared" si="24"/>
        <v>0.577009764531132</v>
      </c>
      <c r="X82" s="69">
        <f t="shared" si="25"/>
        <v>0.602955491723146</v>
      </c>
      <c r="Y82" s="75"/>
      <c r="Z82" s="24">
        <v>15</v>
      </c>
      <c r="AA82" s="43">
        <f>VLOOKUP(B:B,[3]Sheet1!$A:$B,2,0)</f>
        <v>6</v>
      </c>
      <c r="AB82" s="76">
        <f t="shared" si="26"/>
        <v>0.4</v>
      </c>
      <c r="AC82" s="43"/>
    </row>
    <row r="83" ht="15" customHeight="1" spans="1:29">
      <c r="A83" s="43">
        <v>81</v>
      </c>
      <c r="B83" s="44">
        <v>102935</v>
      </c>
      <c r="C83" s="45" t="s">
        <v>123</v>
      </c>
      <c r="D83" s="44" t="s">
        <v>30</v>
      </c>
      <c r="E83" s="44" t="s">
        <v>69</v>
      </c>
      <c r="F83" s="46">
        <v>7605</v>
      </c>
      <c r="G83" s="46">
        <v>2395.575</v>
      </c>
      <c r="H83" s="47">
        <v>0.315</v>
      </c>
      <c r="I83" s="56">
        <f t="shared" si="18"/>
        <v>30420</v>
      </c>
      <c r="J83" s="56">
        <f t="shared" si="19"/>
        <v>9582.3</v>
      </c>
      <c r="K83" s="56">
        <f>VLOOKUP(B:B,[1]查询时间段分门店销售汇总!$D:$L,9,0)</f>
        <v>18823.34</v>
      </c>
      <c r="L83" s="56">
        <f>VLOOKUP(B:B,[1]查询时间段分门店销售汇总!$D:$M,10,0)</f>
        <v>6327.46</v>
      </c>
      <c r="M83" s="47">
        <f t="shared" si="20"/>
        <v>0.618781722550953</v>
      </c>
      <c r="N83" s="57">
        <f t="shared" si="21"/>
        <v>-3254.84</v>
      </c>
      <c r="O83" s="57"/>
      <c r="P83" s="58">
        <v>6844.5</v>
      </c>
      <c r="Q83" s="66">
        <v>2316.1788</v>
      </c>
      <c r="R83" s="67">
        <v>0.3384</v>
      </c>
      <c r="S83" s="68">
        <f t="shared" si="22"/>
        <v>20533.5</v>
      </c>
      <c r="T83" s="68">
        <f t="shared" si="23"/>
        <v>6948.5364</v>
      </c>
      <c r="U83" s="68">
        <f>VLOOKUP(B:B,[2]查询时间段分门店销售汇总!$D:$L,9,0)</f>
        <v>12485.87</v>
      </c>
      <c r="V83" s="68">
        <f>VLOOKUP(B:B,[2]查询时间段分门店销售汇总!$D:$M,10,0)</f>
        <v>4665.58</v>
      </c>
      <c r="W83" s="69">
        <f t="shared" si="24"/>
        <v>0.608073148756909</v>
      </c>
      <c r="X83" s="69">
        <f t="shared" si="25"/>
        <v>0.67144787497983</v>
      </c>
      <c r="Y83" s="75"/>
      <c r="Z83" s="24">
        <v>15</v>
      </c>
      <c r="AA83" s="43">
        <v>0</v>
      </c>
      <c r="AB83" s="76">
        <f t="shared" si="26"/>
        <v>0</v>
      </c>
      <c r="AC83" s="43"/>
    </row>
    <row r="84" ht="15" customHeight="1" spans="1:29">
      <c r="A84" s="43">
        <v>82</v>
      </c>
      <c r="B84" s="44">
        <v>748</v>
      </c>
      <c r="C84" s="45" t="s">
        <v>124</v>
      </c>
      <c r="D84" s="44" t="s">
        <v>47</v>
      </c>
      <c r="E84" s="44" t="s">
        <v>69</v>
      </c>
      <c r="F84" s="46">
        <v>7605</v>
      </c>
      <c r="G84" s="46">
        <v>2262.4875</v>
      </c>
      <c r="H84" s="47">
        <v>0.2975</v>
      </c>
      <c r="I84" s="56">
        <f t="shared" si="18"/>
        <v>30420</v>
      </c>
      <c r="J84" s="56">
        <f t="shared" si="19"/>
        <v>9049.95</v>
      </c>
      <c r="K84" s="56">
        <f>VLOOKUP(B:B,[1]查询时间段分门店销售汇总!$D:$L,9,0)</f>
        <v>19052.08</v>
      </c>
      <c r="L84" s="56">
        <f>VLOOKUP(B:B,[1]查询时间段分门店销售汇总!$D:$M,10,0)</f>
        <v>6348.5</v>
      </c>
      <c r="M84" s="47">
        <f t="shared" si="20"/>
        <v>0.626301117685733</v>
      </c>
      <c r="N84" s="57">
        <f t="shared" si="21"/>
        <v>-2701.45</v>
      </c>
      <c r="O84" s="57"/>
      <c r="P84" s="58">
        <v>6844.5</v>
      </c>
      <c r="Q84" s="66">
        <v>2187.5022</v>
      </c>
      <c r="R84" s="67">
        <v>0.3196</v>
      </c>
      <c r="S84" s="68">
        <f t="shared" si="22"/>
        <v>20533.5</v>
      </c>
      <c r="T84" s="68">
        <f t="shared" si="23"/>
        <v>6562.5066</v>
      </c>
      <c r="U84" s="68">
        <f>VLOOKUP(B:B,[2]查询时间段分门店销售汇总!$D:$L,9,0)</f>
        <v>15202.25</v>
      </c>
      <c r="V84" s="68">
        <f>VLOOKUP(B:B,[2]查询时间段分门店销售汇总!$D:$M,10,0)</f>
        <v>4721.94</v>
      </c>
      <c r="W84" s="69">
        <f t="shared" si="24"/>
        <v>0.740363308739377</v>
      </c>
      <c r="X84" s="69">
        <f t="shared" si="25"/>
        <v>0.719532990641107</v>
      </c>
      <c r="Y84" s="75"/>
      <c r="Z84" s="24">
        <v>15</v>
      </c>
      <c r="AA84" s="43">
        <f>VLOOKUP(B:B,[3]Sheet1!$A:$B,2,0)</f>
        <v>4</v>
      </c>
      <c r="AB84" s="76">
        <f t="shared" si="26"/>
        <v>0.266666666666667</v>
      </c>
      <c r="AC84" s="43"/>
    </row>
    <row r="85" ht="15" customHeight="1" spans="1:29">
      <c r="A85" s="43">
        <v>83</v>
      </c>
      <c r="B85" s="48">
        <v>106865</v>
      </c>
      <c r="C85" s="49" t="s">
        <v>125</v>
      </c>
      <c r="D85" s="44" t="s">
        <v>30</v>
      </c>
      <c r="E85" s="44" t="s">
        <v>69</v>
      </c>
      <c r="F85" s="46">
        <v>7315</v>
      </c>
      <c r="G85" s="46">
        <v>2496.24375</v>
      </c>
      <c r="H85" s="47">
        <v>0.34125</v>
      </c>
      <c r="I85" s="56">
        <f t="shared" si="18"/>
        <v>29260</v>
      </c>
      <c r="J85" s="56">
        <f t="shared" si="19"/>
        <v>9984.975</v>
      </c>
      <c r="K85" s="56">
        <f>VLOOKUP(B:B,[1]查询时间段分门店销售汇总!$D:$L,9,0)</f>
        <v>19841.75</v>
      </c>
      <c r="L85" s="56">
        <f>VLOOKUP(B:B,[1]查询时间段分门店销售汇总!$D:$M,10,0)</f>
        <v>5537.65</v>
      </c>
      <c r="M85" s="47">
        <f t="shared" si="20"/>
        <v>0.678118591934381</v>
      </c>
      <c r="N85" s="57">
        <f t="shared" si="21"/>
        <v>-4447.325</v>
      </c>
      <c r="O85" s="57"/>
      <c r="P85" s="58">
        <v>6583.5</v>
      </c>
      <c r="Q85" s="66">
        <v>2413.5111</v>
      </c>
      <c r="R85" s="67">
        <v>0.3666</v>
      </c>
      <c r="S85" s="68">
        <f t="shared" si="22"/>
        <v>19750.5</v>
      </c>
      <c r="T85" s="68">
        <f t="shared" si="23"/>
        <v>7240.5333</v>
      </c>
      <c r="U85" s="68">
        <f>VLOOKUP(B:B,[2]查询时间段分门店销售汇总!$D:$L,9,0)</f>
        <v>13630.98</v>
      </c>
      <c r="V85" s="68">
        <f>VLOOKUP(B:B,[2]查询时间段分门店销售汇总!$D:$M,10,0)</f>
        <v>3705.21</v>
      </c>
      <c r="W85" s="69">
        <f t="shared" si="24"/>
        <v>0.69015873015873</v>
      </c>
      <c r="X85" s="69">
        <f t="shared" si="25"/>
        <v>0.51173164275068</v>
      </c>
      <c r="Y85" s="75"/>
      <c r="Z85" s="24">
        <v>15</v>
      </c>
      <c r="AA85" s="43">
        <v>0</v>
      </c>
      <c r="AB85" s="76">
        <f t="shared" si="26"/>
        <v>0</v>
      </c>
      <c r="AC85" s="43"/>
    </row>
    <row r="86" ht="15" customHeight="1" spans="1:29">
      <c r="A86" s="43">
        <v>84</v>
      </c>
      <c r="B86" s="44">
        <v>367</v>
      </c>
      <c r="C86" s="45" t="s">
        <v>126</v>
      </c>
      <c r="D86" s="44" t="s">
        <v>90</v>
      </c>
      <c r="E86" s="44" t="s">
        <v>69</v>
      </c>
      <c r="F86" s="46">
        <v>7300</v>
      </c>
      <c r="G86" s="46">
        <v>2235.625</v>
      </c>
      <c r="H86" s="47">
        <v>0.30625</v>
      </c>
      <c r="I86" s="56">
        <f t="shared" si="18"/>
        <v>29200</v>
      </c>
      <c r="J86" s="56">
        <f t="shared" si="19"/>
        <v>8942.5</v>
      </c>
      <c r="K86" s="56">
        <f>VLOOKUP(B:B,[1]查询时间段分门店销售汇总!$D:$L,9,0)</f>
        <v>22027.75</v>
      </c>
      <c r="L86" s="56">
        <f>VLOOKUP(B:B,[1]查询时间段分门店销售汇总!$D:$M,10,0)</f>
        <v>7035.73</v>
      </c>
      <c r="M86" s="47">
        <f t="shared" si="20"/>
        <v>0.754375</v>
      </c>
      <c r="N86" s="57">
        <f t="shared" si="21"/>
        <v>-1906.77</v>
      </c>
      <c r="O86" s="57"/>
      <c r="P86" s="58">
        <v>6570</v>
      </c>
      <c r="Q86" s="66">
        <v>2161.53</v>
      </c>
      <c r="R86" s="67">
        <v>0.329</v>
      </c>
      <c r="S86" s="68">
        <f t="shared" si="22"/>
        <v>19710</v>
      </c>
      <c r="T86" s="68">
        <f t="shared" si="23"/>
        <v>6484.59</v>
      </c>
      <c r="U86" s="68">
        <f>VLOOKUP(B:B,[2]查询时间段分门店销售汇总!$D:$L,9,0)</f>
        <v>16229.34</v>
      </c>
      <c r="V86" s="68">
        <f>VLOOKUP(B:B,[2]查询时间段分门店销售汇总!$D:$M,10,0)</f>
        <v>4972.98</v>
      </c>
      <c r="W86" s="69">
        <f t="shared" si="24"/>
        <v>0.823406392694064</v>
      </c>
      <c r="X86" s="69">
        <f t="shared" si="25"/>
        <v>0.76689197003974</v>
      </c>
      <c r="Y86" s="75"/>
      <c r="Z86" s="24">
        <v>15</v>
      </c>
      <c r="AA86" s="43">
        <v>0</v>
      </c>
      <c r="AB86" s="76">
        <f t="shared" si="26"/>
        <v>0</v>
      </c>
      <c r="AC86" s="43"/>
    </row>
    <row r="87" ht="15" customHeight="1" spans="1:29">
      <c r="A87" s="43">
        <v>85</v>
      </c>
      <c r="B87" s="48">
        <v>116482</v>
      </c>
      <c r="C87" s="49" t="s">
        <v>127</v>
      </c>
      <c r="D87" s="44" t="s">
        <v>30</v>
      </c>
      <c r="E87" s="44" t="s">
        <v>64</v>
      </c>
      <c r="F87" s="46">
        <v>7300</v>
      </c>
      <c r="G87" s="46">
        <v>2363.375</v>
      </c>
      <c r="H87" s="47">
        <v>0.32375</v>
      </c>
      <c r="I87" s="56">
        <f t="shared" si="18"/>
        <v>29200</v>
      </c>
      <c r="J87" s="56">
        <f t="shared" si="19"/>
        <v>9453.5</v>
      </c>
      <c r="K87" s="56">
        <f>VLOOKUP(B:B,[1]查询时间段分门店销售汇总!$D:$L,9,0)</f>
        <v>19606.77</v>
      </c>
      <c r="L87" s="56">
        <f>VLOOKUP(B:B,[1]查询时间段分门店销售汇总!$D:$M,10,0)</f>
        <v>7749.8</v>
      </c>
      <c r="M87" s="47">
        <f t="shared" si="20"/>
        <v>0.671464726027397</v>
      </c>
      <c r="N87" s="57">
        <f t="shared" si="21"/>
        <v>-1703.7</v>
      </c>
      <c r="O87" s="57"/>
      <c r="P87" s="58">
        <v>6570</v>
      </c>
      <c r="Q87" s="66">
        <v>2285.046</v>
      </c>
      <c r="R87" s="67">
        <v>0.3478</v>
      </c>
      <c r="S87" s="68">
        <f t="shared" si="22"/>
        <v>19710</v>
      </c>
      <c r="T87" s="68">
        <f t="shared" si="23"/>
        <v>6855.138</v>
      </c>
      <c r="U87" s="68">
        <f>VLOOKUP(B:B,[2]查询时间段分门店销售汇总!$D:$L,9,0)</f>
        <v>19903.51</v>
      </c>
      <c r="V87" s="68">
        <f>VLOOKUP(B:B,[2]查询时间段分门店销售汇总!$D:$M,10,0)</f>
        <v>6168.26</v>
      </c>
      <c r="W87" s="69">
        <f t="shared" si="24"/>
        <v>1.00981785895485</v>
      </c>
      <c r="X87" s="69">
        <f t="shared" si="25"/>
        <v>0.899800995982867</v>
      </c>
      <c r="Y87" s="75"/>
      <c r="Z87" s="24">
        <v>25</v>
      </c>
      <c r="AA87" s="43">
        <f>VLOOKUP(B:B,[3]Sheet1!$A:$B,2,0)</f>
        <v>4</v>
      </c>
      <c r="AB87" s="76">
        <f t="shared" si="26"/>
        <v>0.16</v>
      </c>
      <c r="AC87" s="43"/>
    </row>
    <row r="88" ht="15" customHeight="1" spans="1:29">
      <c r="A88" s="43">
        <v>86</v>
      </c>
      <c r="B88" s="44">
        <v>723</v>
      </c>
      <c r="C88" s="45" t="s">
        <v>128</v>
      </c>
      <c r="D88" s="44" t="s">
        <v>42</v>
      </c>
      <c r="E88" s="44" t="s">
        <v>69</v>
      </c>
      <c r="F88" s="46">
        <v>7145</v>
      </c>
      <c r="G88" s="46">
        <v>2063.11875</v>
      </c>
      <c r="H88" s="47">
        <v>0.28875</v>
      </c>
      <c r="I88" s="56">
        <f t="shared" si="18"/>
        <v>28580</v>
      </c>
      <c r="J88" s="56">
        <f t="shared" si="19"/>
        <v>8252.475</v>
      </c>
      <c r="K88" s="56">
        <f>VLOOKUP(B:B,[1]查询时间段分门店销售汇总!$D:$L,9,0)</f>
        <v>23476.04</v>
      </c>
      <c r="L88" s="56">
        <f>VLOOKUP(B:B,[1]查询时间段分门店销售汇总!$D:$M,10,0)</f>
        <v>7114.14</v>
      </c>
      <c r="M88" s="47">
        <f t="shared" si="20"/>
        <v>0.821414975507348</v>
      </c>
      <c r="N88" s="57">
        <f t="shared" si="21"/>
        <v>-1138.335</v>
      </c>
      <c r="O88" s="57"/>
      <c r="P88" s="58">
        <v>6430.5</v>
      </c>
      <c r="Q88" s="66">
        <v>1994.7411</v>
      </c>
      <c r="R88" s="67">
        <v>0.3102</v>
      </c>
      <c r="S88" s="68">
        <f t="shared" si="22"/>
        <v>19291.5</v>
      </c>
      <c r="T88" s="68">
        <f t="shared" si="23"/>
        <v>5984.2233</v>
      </c>
      <c r="U88" s="68">
        <f>VLOOKUP(B:B,[2]查询时间段分门店销售汇总!$D:$L,9,0)</f>
        <v>16524.65</v>
      </c>
      <c r="V88" s="68">
        <f>VLOOKUP(B:B,[2]查询时间段分门店销售汇总!$D:$M,10,0)</f>
        <v>4729.7</v>
      </c>
      <c r="W88" s="69">
        <f t="shared" si="24"/>
        <v>0.856576730684498</v>
      </c>
      <c r="X88" s="69">
        <f t="shared" si="25"/>
        <v>0.790361549509692</v>
      </c>
      <c r="Y88" s="75"/>
      <c r="Z88" s="24">
        <v>25</v>
      </c>
      <c r="AA88" s="43">
        <f>VLOOKUP(B:B,[3]Sheet1!$A:$B,2,0)</f>
        <v>8</v>
      </c>
      <c r="AB88" s="76">
        <f t="shared" si="26"/>
        <v>0.32</v>
      </c>
      <c r="AC88" s="43"/>
    </row>
    <row r="89" ht="15" customHeight="1" spans="1:29">
      <c r="A89" s="43">
        <v>87</v>
      </c>
      <c r="B89" s="44">
        <v>710</v>
      </c>
      <c r="C89" s="45" t="s">
        <v>129</v>
      </c>
      <c r="D89" s="44" t="s">
        <v>47</v>
      </c>
      <c r="E89" s="44" t="s">
        <v>69</v>
      </c>
      <c r="F89" s="46">
        <v>7145</v>
      </c>
      <c r="G89" s="46">
        <v>2438.23125</v>
      </c>
      <c r="H89" s="47">
        <v>0.34125</v>
      </c>
      <c r="I89" s="56">
        <f t="shared" si="18"/>
        <v>28580</v>
      </c>
      <c r="J89" s="56">
        <f t="shared" si="19"/>
        <v>9752.925</v>
      </c>
      <c r="K89" s="56">
        <f>VLOOKUP(B:B,[1]查询时间段分门店销售汇总!$D:$L,9,0)</f>
        <v>20977.95</v>
      </c>
      <c r="L89" s="56">
        <f>VLOOKUP(B:B,[1]查询时间段分门店销售汇总!$D:$M,10,0)</f>
        <v>6641.08</v>
      </c>
      <c r="M89" s="47">
        <f t="shared" si="20"/>
        <v>0.734008047585724</v>
      </c>
      <c r="N89" s="57">
        <f t="shared" si="21"/>
        <v>-3111.845</v>
      </c>
      <c r="O89" s="57"/>
      <c r="P89" s="58">
        <v>6430.5</v>
      </c>
      <c r="Q89" s="66">
        <v>2357.4213</v>
      </c>
      <c r="R89" s="67">
        <v>0.3666</v>
      </c>
      <c r="S89" s="68">
        <f t="shared" si="22"/>
        <v>19291.5</v>
      </c>
      <c r="T89" s="68">
        <f t="shared" si="23"/>
        <v>7072.2639</v>
      </c>
      <c r="U89" s="68">
        <f>VLOOKUP(B:B,[2]查询时间段分门店销售汇总!$D:$L,9,0)</f>
        <v>10676.68</v>
      </c>
      <c r="V89" s="68">
        <f>VLOOKUP(B:B,[2]查询时间段分门店销售汇总!$D:$M,10,0)</f>
        <v>4063.7</v>
      </c>
      <c r="W89" s="69">
        <f t="shared" si="24"/>
        <v>0.553439597750305</v>
      </c>
      <c r="X89" s="69">
        <f t="shared" si="25"/>
        <v>0.57459677091518</v>
      </c>
      <c r="Y89" s="75"/>
      <c r="Z89" s="24">
        <v>15</v>
      </c>
      <c r="AA89" s="43">
        <f>VLOOKUP(B:B,[3]Sheet1!$A:$B,2,0)</f>
        <v>20</v>
      </c>
      <c r="AB89" s="76">
        <f t="shared" si="26"/>
        <v>1.33333333333333</v>
      </c>
      <c r="AC89" s="43">
        <f>AA89*0.5</f>
        <v>10</v>
      </c>
    </row>
    <row r="90" ht="15" customHeight="1" spans="1:29">
      <c r="A90" s="43">
        <v>88</v>
      </c>
      <c r="B90" s="48">
        <v>122198</v>
      </c>
      <c r="C90" s="49" t="s">
        <v>130</v>
      </c>
      <c r="D90" s="44" t="s">
        <v>42</v>
      </c>
      <c r="E90" s="44" t="s">
        <v>131</v>
      </c>
      <c r="F90" s="46">
        <v>7145</v>
      </c>
      <c r="G90" s="46">
        <v>2063.11875</v>
      </c>
      <c r="H90" s="47">
        <v>0.28875</v>
      </c>
      <c r="I90" s="56">
        <f t="shared" si="18"/>
        <v>28580</v>
      </c>
      <c r="J90" s="56">
        <f t="shared" si="19"/>
        <v>8252.475</v>
      </c>
      <c r="K90" s="56">
        <f>VLOOKUP(B:B,[1]查询时间段分门店销售汇总!$D:$L,9,0)</f>
        <v>14223.13</v>
      </c>
      <c r="L90" s="56">
        <f>VLOOKUP(B:B,[1]查询时间段分门店销售汇总!$D:$M,10,0)</f>
        <v>4886.01</v>
      </c>
      <c r="M90" s="47">
        <f t="shared" si="20"/>
        <v>0.497660251924423</v>
      </c>
      <c r="N90" s="57">
        <f t="shared" si="21"/>
        <v>-3366.465</v>
      </c>
      <c r="O90" s="57"/>
      <c r="P90" s="58">
        <v>6430.5</v>
      </c>
      <c r="Q90" s="66">
        <v>1994.7411</v>
      </c>
      <c r="R90" s="67">
        <v>0.3102</v>
      </c>
      <c r="S90" s="68">
        <f t="shared" si="22"/>
        <v>19291.5</v>
      </c>
      <c r="T90" s="68">
        <f t="shared" si="23"/>
        <v>5984.2233</v>
      </c>
      <c r="U90" s="68">
        <f>VLOOKUP(B:B,[2]查询时间段分门店销售汇总!$D:$L,9,0)</f>
        <v>12771.27</v>
      </c>
      <c r="V90" s="68">
        <f>VLOOKUP(B:B,[2]查询时间段分门店销售汇总!$D:$M,10,0)</f>
        <v>4000.95</v>
      </c>
      <c r="W90" s="69">
        <f t="shared" si="24"/>
        <v>0.662015395381386</v>
      </c>
      <c r="X90" s="69">
        <f t="shared" si="25"/>
        <v>0.668583005584033</v>
      </c>
      <c r="Y90" s="75"/>
      <c r="Z90" s="24">
        <v>15</v>
      </c>
      <c r="AA90" s="43">
        <v>0</v>
      </c>
      <c r="AB90" s="76">
        <f t="shared" si="26"/>
        <v>0</v>
      </c>
      <c r="AC90" s="43"/>
    </row>
    <row r="91" ht="15" customHeight="1" spans="1:29">
      <c r="A91" s="43">
        <v>89</v>
      </c>
      <c r="B91" s="44">
        <v>740</v>
      </c>
      <c r="C91" s="45" t="s">
        <v>132</v>
      </c>
      <c r="D91" s="44" t="s">
        <v>42</v>
      </c>
      <c r="E91" s="44" t="s">
        <v>131</v>
      </c>
      <c r="F91" s="46">
        <v>7100</v>
      </c>
      <c r="G91" s="46">
        <v>2422.875</v>
      </c>
      <c r="H91" s="47">
        <v>0.34125</v>
      </c>
      <c r="I91" s="56">
        <f t="shared" si="18"/>
        <v>28400</v>
      </c>
      <c r="J91" s="56">
        <f t="shared" si="19"/>
        <v>9691.5</v>
      </c>
      <c r="K91" s="56">
        <f>VLOOKUP(B:B,[1]查询时间段分门店销售汇总!$D:$L,9,0)</f>
        <v>19710.6</v>
      </c>
      <c r="L91" s="56">
        <f>VLOOKUP(B:B,[1]查询时间段分门店销售汇总!$D:$M,10,0)</f>
        <v>7433.2</v>
      </c>
      <c r="M91" s="47">
        <f t="shared" si="20"/>
        <v>0.694035211267606</v>
      </c>
      <c r="N91" s="57">
        <f t="shared" si="21"/>
        <v>-2258.3</v>
      </c>
      <c r="O91" s="57"/>
      <c r="P91" s="58">
        <v>6390</v>
      </c>
      <c r="Q91" s="66">
        <v>2342.574</v>
      </c>
      <c r="R91" s="67">
        <v>0.3666</v>
      </c>
      <c r="S91" s="68">
        <f t="shared" si="22"/>
        <v>19170</v>
      </c>
      <c r="T91" s="68">
        <f t="shared" si="23"/>
        <v>7027.722</v>
      </c>
      <c r="U91" s="68">
        <f>VLOOKUP(B:B,[2]查询时间段分门店销售汇总!$D:$L,9,0)</f>
        <v>13248.24</v>
      </c>
      <c r="V91" s="68">
        <f>VLOOKUP(B:B,[2]查询时间段分门店销售汇总!$D:$M,10,0)</f>
        <v>4499.6</v>
      </c>
      <c r="W91" s="69">
        <f t="shared" si="24"/>
        <v>0.691092331768388</v>
      </c>
      <c r="X91" s="69">
        <f t="shared" si="25"/>
        <v>0.640264370161483</v>
      </c>
      <c r="Y91" s="75"/>
      <c r="Z91" s="24">
        <v>15</v>
      </c>
      <c r="AA91" s="43">
        <v>0</v>
      </c>
      <c r="AB91" s="76">
        <f t="shared" si="26"/>
        <v>0</v>
      </c>
      <c r="AC91" s="43"/>
    </row>
    <row r="92" ht="15" customHeight="1" spans="1:29">
      <c r="A92" s="43">
        <v>90</v>
      </c>
      <c r="B92" s="48">
        <v>112415</v>
      </c>
      <c r="C92" s="49" t="s">
        <v>133</v>
      </c>
      <c r="D92" s="44" t="s">
        <v>35</v>
      </c>
      <c r="E92" s="44" t="s">
        <v>69</v>
      </c>
      <c r="F92" s="46">
        <v>7100</v>
      </c>
      <c r="G92" s="46">
        <v>2174.375</v>
      </c>
      <c r="H92" s="47">
        <v>0.30625</v>
      </c>
      <c r="I92" s="56">
        <f t="shared" si="18"/>
        <v>28400</v>
      </c>
      <c r="J92" s="56">
        <f t="shared" si="19"/>
        <v>8697.5</v>
      </c>
      <c r="K92" s="56">
        <f>VLOOKUP(B:B,[1]查询时间段分门店销售汇总!$D:$L,9,0)</f>
        <v>18673.86</v>
      </c>
      <c r="L92" s="56">
        <f>VLOOKUP(B:B,[1]查询时间段分门店销售汇总!$D:$M,10,0)</f>
        <v>4945.55</v>
      </c>
      <c r="M92" s="47">
        <f t="shared" si="20"/>
        <v>0.657530281690141</v>
      </c>
      <c r="N92" s="57">
        <f t="shared" si="21"/>
        <v>-3751.95</v>
      </c>
      <c r="O92" s="57"/>
      <c r="P92" s="58">
        <v>6390</v>
      </c>
      <c r="Q92" s="66">
        <v>2102.31</v>
      </c>
      <c r="R92" s="67">
        <v>0.329</v>
      </c>
      <c r="S92" s="68">
        <f t="shared" si="22"/>
        <v>19170</v>
      </c>
      <c r="T92" s="68">
        <f t="shared" si="23"/>
        <v>6306.93</v>
      </c>
      <c r="U92" s="68">
        <f>VLOOKUP(B:B,[2]查询时间段分门店销售汇总!$D:$L,9,0)</f>
        <v>11116.64</v>
      </c>
      <c r="V92" s="68">
        <f>VLOOKUP(B:B,[2]查询时间段分门店销售汇总!$D:$M,10,0)</f>
        <v>2738.44</v>
      </c>
      <c r="W92" s="69">
        <f t="shared" si="24"/>
        <v>0.579897756911841</v>
      </c>
      <c r="X92" s="69">
        <f t="shared" si="25"/>
        <v>0.434195400931991</v>
      </c>
      <c r="Y92" s="75"/>
      <c r="Z92" s="24">
        <v>15</v>
      </c>
      <c r="AA92" s="43">
        <v>0</v>
      </c>
      <c r="AB92" s="76">
        <f t="shared" si="26"/>
        <v>0</v>
      </c>
      <c r="AC92" s="43"/>
    </row>
    <row r="93" ht="15" customHeight="1" spans="1:29">
      <c r="A93" s="43">
        <v>91</v>
      </c>
      <c r="B93" s="44">
        <v>594</v>
      </c>
      <c r="C93" s="45" t="s">
        <v>134</v>
      </c>
      <c r="D93" s="44" t="s">
        <v>47</v>
      </c>
      <c r="E93" s="44" t="s">
        <v>69</v>
      </c>
      <c r="F93" s="46">
        <v>7100</v>
      </c>
      <c r="G93" s="46">
        <v>2112.25</v>
      </c>
      <c r="H93" s="47">
        <v>0.2975</v>
      </c>
      <c r="I93" s="56">
        <f t="shared" si="18"/>
        <v>28400</v>
      </c>
      <c r="J93" s="56">
        <f t="shared" si="19"/>
        <v>8449</v>
      </c>
      <c r="K93" s="56">
        <f>VLOOKUP(B:B,[1]查询时间段分门店销售汇总!$D:$L,9,0)</f>
        <v>19437.93</v>
      </c>
      <c r="L93" s="56">
        <f>VLOOKUP(B:B,[1]查询时间段分门店销售汇总!$D:$M,10,0)</f>
        <v>6402.13</v>
      </c>
      <c r="M93" s="47">
        <f t="shared" si="20"/>
        <v>0.684434154929577</v>
      </c>
      <c r="N93" s="57">
        <f t="shared" si="21"/>
        <v>-2046.87</v>
      </c>
      <c r="O93" s="57"/>
      <c r="P93" s="58">
        <v>6390</v>
      </c>
      <c r="Q93" s="66">
        <v>2042.244</v>
      </c>
      <c r="R93" s="67">
        <v>0.3196</v>
      </c>
      <c r="S93" s="68">
        <f t="shared" si="22"/>
        <v>19170</v>
      </c>
      <c r="T93" s="68">
        <f t="shared" si="23"/>
        <v>6126.732</v>
      </c>
      <c r="U93" s="68">
        <f>VLOOKUP(B:B,[2]查询时间段分门店销售汇总!$D:$L,9,0)</f>
        <v>13973.54</v>
      </c>
      <c r="V93" s="68">
        <f>VLOOKUP(B:B,[2]查询时间段分门店销售汇总!$D:$M,10,0)</f>
        <v>4315.43</v>
      </c>
      <c r="W93" s="69">
        <f t="shared" si="24"/>
        <v>0.728927490871153</v>
      </c>
      <c r="X93" s="69">
        <f t="shared" si="25"/>
        <v>0.704360824008623</v>
      </c>
      <c r="Y93" s="75"/>
      <c r="Z93" s="24">
        <v>15</v>
      </c>
      <c r="AA93" s="43">
        <v>0</v>
      </c>
      <c r="AB93" s="76">
        <f t="shared" si="26"/>
        <v>0</v>
      </c>
      <c r="AC93" s="43"/>
    </row>
    <row r="94" ht="15" customHeight="1" spans="1:29">
      <c r="A94" s="43">
        <v>92</v>
      </c>
      <c r="B94" s="44">
        <v>102479</v>
      </c>
      <c r="C94" s="45" t="s">
        <v>135</v>
      </c>
      <c r="D94" s="44" t="s">
        <v>42</v>
      </c>
      <c r="E94" s="44" t="s">
        <v>131</v>
      </c>
      <c r="F94" s="46">
        <v>7100</v>
      </c>
      <c r="G94" s="46">
        <v>2267.5625</v>
      </c>
      <c r="H94" s="47">
        <v>0.319375</v>
      </c>
      <c r="I94" s="56">
        <f t="shared" si="18"/>
        <v>28400</v>
      </c>
      <c r="J94" s="56">
        <f t="shared" si="19"/>
        <v>9070.25</v>
      </c>
      <c r="K94" s="56">
        <f>VLOOKUP(B:B,[1]查询时间段分门店销售汇总!$D:$L,9,0)</f>
        <v>10837.62</v>
      </c>
      <c r="L94" s="56">
        <f>VLOOKUP(B:B,[1]查询时间段分门店销售汇总!$D:$M,10,0)</f>
        <v>2658.87</v>
      </c>
      <c r="M94" s="47">
        <f t="shared" si="20"/>
        <v>0.381606338028169</v>
      </c>
      <c r="N94" s="57">
        <f t="shared" si="21"/>
        <v>-6411.38</v>
      </c>
      <c r="O94" s="57"/>
      <c r="P94" s="58">
        <v>6390</v>
      </c>
      <c r="Q94" s="66">
        <v>2192.409</v>
      </c>
      <c r="R94" s="67">
        <v>0.3431</v>
      </c>
      <c r="S94" s="68">
        <f t="shared" si="22"/>
        <v>19170</v>
      </c>
      <c r="T94" s="68">
        <f t="shared" si="23"/>
        <v>6577.227</v>
      </c>
      <c r="U94" s="68">
        <f>VLOOKUP(B:B,[2]查询时间段分门店销售汇总!$D:$L,9,0)</f>
        <v>8063.3</v>
      </c>
      <c r="V94" s="68">
        <f>VLOOKUP(B:B,[2]查询时间段分门店销售汇总!$D:$M,10,0)</f>
        <v>2102.94</v>
      </c>
      <c r="W94" s="69">
        <f t="shared" si="24"/>
        <v>0.420620761606677</v>
      </c>
      <c r="X94" s="69">
        <f t="shared" si="25"/>
        <v>0.319730488243754</v>
      </c>
      <c r="Y94" s="75"/>
      <c r="Z94" s="24">
        <v>15</v>
      </c>
      <c r="AA94" s="43">
        <v>0</v>
      </c>
      <c r="AB94" s="76">
        <f t="shared" si="26"/>
        <v>0</v>
      </c>
      <c r="AC94" s="43"/>
    </row>
    <row r="95" ht="15" customHeight="1" spans="1:29">
      <c r="A95" s="43">
        <v>93</v>
      </c>
      <c r="B95" s="44">
        <v>738</v>
      </c>
      <c r="C95" s="45" t="s">
        <v>136</v>
      </c>
      <c r="D95" s="44" t="s">
        <v>47</v>
      </c>
      <c r="E95" s="44" t="s">
        <v>69</v>
      </c>
      <c r="F95" s="46">
        <v>7000</v>
      </c>
      <c r="G95" s="46">
        <v>2205</v>
      </c>
      <c r="H95" s="47">
        <v>0.315</v>
      </c>
      <c r="I95" s="56">
        <f t="shared" si="18"/>
        <v>28000</v>
      </c>
      <c r="J95" s="56">
        <f t="shared" si="19"/>
        <v>8820</v>
      </c>
      <c r="K95" s="56">
        <f>VLOOKUP(B:B,[1]查询时间段分门店销售汇总!$D:$L,9,0)</f>
        <v>28290.18</v>
      </c>
      <c r="L95" s="56">
        <f>VLOOKUP(B:B,[1]查询时间段分门店销售汇总!$D:$M,10,0)</f>
        <v>7907.44</v>
      </c>
      <c r="M95" s="59">
        <f t="shared" si="20"/>
        <v>1.01036357142857</v>
      </c>
      <c r="N95" s="57">
        <f t="shared" si="21"/>
        <v>-912.56</v>
      </c>
      <c r="O95" s="57"/>
      <c r="P95" s="58">
        <v>6300</v>
      </c>
      <c r="Q95" s="66">
        <v>2131.92</v>
      </c>
      <c r="R95" s="67">
        <v>0.3384</v>
      </c>
      <c r="S95" s="68">
        <f t="shared" si="22"/>
        <v>18900</v>
      </c>
      <c r="T95" s="68">
        <f t="shared" si="23"/>
        <v>6395.76</v>
      </c>
      <c r="U95" s="68">
        <f>VLOOKUP(B:B,[2]查询时间段分门店销售汇总!$D:$L,9,0)</f>
        <v>16295.59</v>
      </c>
      <c r="V95" s="68">
        <f>VLOOKUP(B:B,[2]查询时间段分门店销售汇总!$D:$M,10,0)</f>
        <v>4969.14</v>
      </c>
      <c r="W95" s="69">
        <f t="shared" si="24"/>
        <v>0.862200529100529</v>
      </c>
      <c r="X95" s="69">
        <f t="shared" si="25"/>
        <v>0.776942849637885</v>
      </c>
      <c r="Y95" s="75"/>
      <c r="Z95" s="24">
        <v>15</v>
      </c>
      <c r="AA95" s="43">
        <f>VLOOKUP(B:B,[3]Sheet1!$A:$B,2,0)</f>
        <v>12</v>
      </c>
      <c r="AB95" s="76">
        <f t="shared" si="26"/>
        <v>0.8</v>
      </c>
      <c r="AC95" s="43"/>
    </row>
    <row r="96" ht="15" customHeight="1" spans="1:29">
      <c r="A96" s="43">
        <v>94</v>
      </c>
      <c r="B96" s="44">
        <v>113299</v>
      </c>
      <c r="C96" s="45" t="s">
        <v>137</v>
      </c>
      <c r="D96" s="44" t="s">
        <v>30</v>
      </c>
      <c r="E96" s="44" t="s">
        <v>69</v>
      </c>
      <c r="F96" s="46">
        <v>7000</v>
      </c>
      <c r="G96" s="46">
        <v>2266.25</v>
      </c>
      <c r="H96" s="47">
        <v>0.32375</v>
      </c>
      <c r="I96" s="56">
        <f t="shared" si="18"/>
        <v>28000</v>
      </c>
      <c r="J96" s="56">
        <f t="shared" si="19"/>
        <v>9065</v>
      </c>
      <c r="K96" s="56">
        <f>VLOOKUP(B:B,[1]查询时间段分门店销售汇总!$D:$L,9,0)</f>
        <v>19361.14</v>
      </c>
      <c r="L96" s="56">
        <f>VLOOKUP(B:B,[1]查询时间段分门店销售汇总!$D:$M,10,0)</f>
        <v>6672.43</v>
      </c>
      <c r="M96" s="47">
        <f t="shared" si="20"/>
        <v>0.691469285714286</v>
      </c>
      <c r="N96" s="57">
        <f t="shared" si="21"/>
        <v>-2392.57</v>
      </c>
      <c r="O96" s="57"/>
      <c r="P96" s="58">
        <v>6300</v>
      </c>
      <c r="Q96" s="66">
        <v>2191.14</v>
      </c>
      <c r="R96" s="67">
        <v>0.3478</v>
      </c>
      <c r="S96" s="68">
        <f t="shared" si="22"/>
        <v>18900</v>
      </c>
      <c r="T96" s="68">
        <f t="shared" si="23"/>
        <v>6573.42</v>
      </c>
      <c r="U96" s="68">
        <f>VLOOKUP(B:B,[2]查询时间段分门店销售汇总!$D:$L,9,0)</f>
        <v>11974.48</v>
      </c>
      <c r="V96" s="68">
        <f>VLOOKUP(B:B,[2]查询时间段分门店销售汇总!$D:$M,10,0)</f>
        <v>4192.2</v>
      </c>
      <c r="W96" s="69">
        <f t="shared" si="24"/>
        <v>0.63357037037037</v>
      </c>
      <c r="X96" s="69">
        <f t="shared" si="25"/>
        <v>0.637750212218297</v>
      </c>
      <c r="Y96" s="75"/>
      <c r="Z96" s="24">
        <v>15</v>
      </c>
      <c r="AA96" s="43">
        <f>VLOOKUP(B:B,[3]Sheet1!$A:$B,2,0)</f>
        <v>12</v>
      </c>
      <c r="AB96" s="76">
        <f t="shared" si="26"/>
        <v>0.8</v>
      </c>
      <c r="AC96" s="43"/>
    </row>
    <row r="97" ht="15" customHeight="1" spans="1:29">
      <c r="A97" s="43">
        <v>95</v>
      </c>
      <c r="B97" s="44">
        <v>704</v>
      </c>
      <c r="C97" s="45" t="s">
        <v>138</v>
      </c>
      <c r="D97" s="44" t="s">
        <v>47</v>
      </c>
      <c r="E97" s="44" t="s">
        <v>69</v>
      </c>
      <c r="F97" s="46">
        <v>7000</v>
      </c>
      <c r="G97" s="46">
        <v>2143.75</v>
      </c>
      <c r="H97" s="47">
        <v>0.30625</v>
      </c>
      <c r="I97" s="56">
        <f t="shared" si="18"/>
        <v>28000</v>
      </c>
      <c r="J97" s="56">
        <f t="shared" si="19"/>
        <v>8575</v>
      </c>
      <c r="K97" s="56">
        <f>VLOOKUP(B:B,[1]查询时间段分门店销售汇总!$D:$L,9,0)</f>
        <v>19074.31</v>
      </c>
      <c r="L97" s="56">
        <f>VLOOKUP(B:B,[1]查询时间段分门店销售汇总!$D:$M,10,0)</f>
        <v>6238.01</v>
      </c>
      <c r="M97" s="47">
        <f t="shared" si="20"/>
        <v>0.681225357142857</v>
      </c>
      <c r="N97" s="57">
        <f t="shared" si="21"/>
        <v>-2336.99</v>
      </c>
      <c r="O97" s="57"/>
      <c r="P97" s="58">
        <v>6300</v>
      </c>
      <c r="Q97" s="66">
        <v>2072.7</v>
      </c>
      <c r="R97" s="67">
        <v>0.329</v>
      </c>
      <c r="S97" s="68">
        <f t="shared" si="22"/>
        <v>18900</v>
      </c>
      <c r="T97" s="68">
        <f t="shared" si="23"/>
        <v>6218.1</v>
      </c>
      <c r="U97" s="68">
        <f>VLOOKUP(B:B,[2]查询时间段分门店销售汇总!$D:$L,9,0)</f>
        <v>12217.82</v>
      </c>
      <c r="V97" s="68">
        <f>VLOOKUP(B:B,[2]查询时间段分门店销售汇总!$D:$M,10,0)</f>
        <v>4058.88</v>
      </c>
      <c r="W97" s="69">
        <f t="shared" si="24"/>
        <v>0.646445502645503</v>
      </c>
      <c r="X97" s="69">
        <f t="shared" si="25"/>
        <v>0.652752448497129</v>
      </c>
      <c r="Y97" s="75"/>
      <c r="Z97" s="24">
        <v>25</v>
      </c>
      <c r="AA97" s="43">
        <f>VLOOKUP(B:B,[3]Sheet1!$A:$B,2,0)</f>
        <v>7</v>
      </c>
      <c r="AB97" s="76">
        <f t="shared" si="26"/>
        <v>0.28</v>
      </c>
      <c r="AC97" s="43"/>
    </row>
    <row r="98" ht="15" customHeight="1" spans="1:29">
      <c r="A98" s="43">
        <v>96</v>
      </c>
      <c r="B98" s="48">
        <v>118951</v>
      </c>
      <c r="C98" s="49" t="s">
        <v>139</v>
      </c>
      <c r="D98" s="44" t="s">
        <v>52</v>
      </c>
      <c r="E98" s="44" t="s">
        <v>69</v>
      </c>
      <c r="F98" s="46">
        <v>6860</v>
      </c>
      <c r="G98" s="46">
        <v>1800.75</v>
      </c>
      <c r="H98" s="47">
        <v>0.2625</v>
      </c>
      <c r="I98" s="56">
        <f t="shared" si="18"/>
        <v>27440</v>
      </c>
      <c r="J98" s="56">
        <f t="shared" si="19"/>
        <v>7203</v>
      </c>
      <c r="K98" s="56">
        <f>VLOOKUP(B:B,[1]查询时间段分门店销售汇总!$D:$L,9,0)</f>
        <v>18162.92</v>
      </c>
      <c r="L98" s="56">
        <f>VLOOKUP(B:B,[1]查询时间段分门店销售汇总!$D:$M,10,0)</f>
        <v>6767.78</v>
      </c>
      <c r="M98" s="47">
        <f t="shared" si="20"/>
        <v>0.661913994169096</v>
      </c>
      <c r="N98" s="57">
        <f t="shared" si="21"/>
        <v>-435.22</v>
      </c>
      <c r="O98" s="57"/>
      <c r="P98" s="58">
        <v>6174</v>
      </c>
      <c r="Q98" s="66">
        <v>1741.068</v>
      </c>
      <c r="R98" s="67">
        <v>0.282</v>
      </c>
      <c r="S98" s="68">
        <f t="shared" si="22"/>
        <v>18522</v>
      </c>
      <c r="T98" s="68">
        <f t="shared" si="23"/>
        <v>5223.204</v>
      </c>
      <c r="U98" s="68">
        <f>VLOOKUP(B:B,[2]查询时间段分门店销售汇总!$D:$L,9,0)</f>
        <v>12137.72</v>
      </c>
      <c r="V98" s="68">
        <f>VLOOKUP(B:B,[2]查询时间段分门店销售汇总!$D:$M,10,0)</f>
        <v>4839.8</v>
      </c>
      <c r="W98" s="69">
        <f t="shared" si="24"/>
        <v>0.655313681027967</v>
      </c>
      <c r="X98" s="69">
        <f t="shared" si="25"/>
        <v>0.926596012715567</v>
      </c>
      <c r="Y98" s="75"/>
      <c r="Z98" s="24">
        <v>25</v>
      </c>
      <c r="AA98" s="43">
        <f>VLOOKUP(B:B,[3]Sheet1!$A:$B,2,0)</f>
        <v>6</v>
      </c>
      <c r="AB98" s="76">
        <f t="shared" si="26"/>
        <v>0.24</v>
      </c>
      <c r="AC98" s="43"/>
    </row>
    <row r="99" ht="15" customHeight="1" spans="1:29">
      <c r="A99" s="43">
        <v>97</v>
      </c>
      <c r="B99" s="44">
        <v>351</v>
      </c>
      <c r="C99" s="45" t="s">
        <v>140</v>
      </c>
      <c r="D99" s="44" t="s">
        <v>47</v>
      </c>
      <c r="E99" s="44" t="s">
        <v>131</v>
      </c>
      <c r="F99" s="46">
        <v>6680</v>
      </c>
      <c r="G99" s="46">
        <v>2016.525</v>
      </c>
      <c r="H99" s="47">
        <v>0.301875</v>
      </c>
      <c r="I99" s="56">
        <f t="shared" si="18"/>
        <v>26720</v>
      </c>
      <c r="J99" s="56">
        <f t="shared" si="19"/>
        <v>8066.1</v>
      </c>
      <c r="K99" s="56">
        <f>VLOOKUP(B:B,[1]查询时间段分门店销售汇总!$D:$L,9,0)</f>
        <v>16030.38</v>
      </c>
      <c r="L99" s="56">
        <f>VLOOKUP(B:B,[1]查询时间段分门店销售汇总!$D:$M,10,0)</f>
        <v>4892.46</v>
      </c>
      <c r="M99" s="47">
        <f t="shared" si="20"/>
        <v>0.599939371257485</v>
      </c>
      <c r="N99" s="57">
        <f t="shared" si="21"/>
        <v>-3173.64</v>
      </c>
      <c r="O99" s="57"/>
      <c r="P99" s="58">
        <v>6012</v>
      </c>
      <c r="Q99" s="66">
        <v>1949.6916</v>
      </c>
      <c r="R99" s="67">
        <v>0.3243</v>
      </c>
      <c r="S99" s="68">
        <f t="shared" si="22"/>
        <v>18036</v>
      </c>
      <c r="T99" s="68">
        <f t="shared" si="23"/>
        <v>5849.0748</v>
      </c>
      <c r="U99" s="68">
        <f>VLOOKUP(B:B,[2]查询时间段分门店销售汇总!$D:$L,9,0)</f>
        <v>11375.3</v>
      </c>
      <c r="V99" s="68">
        <f>VLOOKUP(B:B,[2]查询时间段分门店销售汇总!$D:$M,10,0)</f>
        <v>3460.65</v>
      </c>
      <c r="W99" s="69">
        <f t="shared" si="24"/>
        <v>0.630699711687736</v>
      </c>
      <c r="X99" s="69">
        <f t="shared" si="25"/>
        <v>0.591657675501089</v>
      </c>
      <c r="Y99" s="75"/>
      <c r="Z99" s="24">
        <v>15</v>
      </c>
      <c r="AA99" s="43">
        <f>VLOOKUP(B:B,[3]Sheet1!$A:$B,2,0)</f>
        <v>3</v>
      </c>
      <c r="AB99" s="76">
        <f t="shared" si="26"/>
        <v>0.2</v>
      </c>
      <c r="AC99" s="43"/>
    </row>
    <row r="100" ht="15" customHeight="1" spans="1:29">
      <c r="A100" s="43">
        <v>98</v>
      </c>
      <c r="B100" s="44">
        <v>733</v>
      </c>
      <c r="C100" s="45" t="s">
        <v>141</v>
      </c>
      <c r="D100" s="44" t="s">
        <v>42</v>
      </c>
      <c r="E100" s="44" t="s">
        <v>131</v>
      </c>
      <c r="F100" s="46">
        <v>6680</v>
      </c>
      <c r="G100" s="46">
        <v>2133.425</v>
      </c>
      <c r="H100" s="47">
        <v>0.319375</v>
      </c>
      <c r="I100" s="56">
        <f t="shared" ref="I100:I131" si="27">F100*4</f>
        <v>26720</v>
      </c>
      <c r="J100" s="56">
        <f t="shared" ref="J100:J131" si="28">G100*4</f>
        <v>8533.7</v>
      </c>
      <c r="K100" s="56">
        <f>VLOOKUP(B:B,[1]查询时间段分门店销售汇总!$D:$L,9,0)</f>
        <v>21471.35</v>
      </c>
      <c r="L100" s="56">
        <f>VLOOKUP(B:B,[1]查询时间段分门店销售汇总!$D:$M,10,0)</f>
        <v>7838.17</v>
      </c>
      <c r="M100" s="47">
        <f t="shared" ref="M100:M131" si="29">K100/I100</f>
        <v>0.803568488023952</v>
      </c>
      <c r="N100" s="57">
        <f t="shared" ref="N100:N131" si="30">L100-J100</f>
        <v>-695.530000000001</v>
      </c>
      <c r="O100" s="57"/>
      <c r="P100" s="58">
        <v>6012</v>
      </c>
      <c r="Q100" s="66">
        <v>2062.7172</v>
      </c>
      <c r="R100" s="67">
        <v>0.3431</v>
      </c>
      <c r="S100" s="68">
        <f t="shared" ref="S100:S131" si="31">P100*3</f>
        <v>18036</v>
      </c>
      <c r="T100" s="68">
        <f t="shared" ref="T100:T131" si="32">Q100*3</f>
        <v>6188.1516</v>
      </c>
      <c r="U100" s="68">
        <f>VLOOKUP(B:B,[2]查询时间段分门店销售汇总!$D:$L,9,0)</f>
        <v>18135.27</v>
      </c>
      <c r="V100" s="68">
        <f>VLOOKUP(B:B,[2]查询时间段分门店销售汇总!$D:$M,10,0)</f>
        <v>6933.38</v>
      </c>
      <c r="W100" s="70">
        <f t="shared" ref="W100:W131" si="33">U100/S100</f>
        <v>1.00550399201597</v>
      </c>
      <c r="X100" s="70">
        <f t="shared" ref="X100:X131" si="34">V100/T100</f>
        <v>1.12042827134358</v>
      </c>
      <c r="Y100" s="77">
        <v>100</v>
      </c>
      <c r="Z100" s="24">
        <v>15</v>
      </c>
      <c r="AA100" s="43">
        <v>0</v>
      </c>
      <c r="AB100" s="76">
        <f t="shared" ref="AB100:AB131" si="35">AA100/Z100</f>
        <v>0</v>
      </c>
      <c r="AC100" s="43"/>
    </row>
    <row r="101" ht="15" customHeight="1" spans="1:29">
      <c r="A101" s="43">
        <v>99</v>
      </c>
      <c r="B101" s="44">
        <v>752</v>
      </c>
      <c r="C101" s="45" t="s">
        <v>142</v>
      </c>
      <c r="D101" s="44" t="s">
        <v>52</v>
      </c>
      <c r="E101" s="44" t="s">
        <v>131</v>
      </c>
      <c r="F101" s="46">
        <v>6680</v>
      </c>
      <c r="G101" s="46">
        <v>2133.425</v>
      </c>
      <c r="H101" s="47">
        <v>0.319375</v>
      </c>
      <c r="I101" s="56">
        <f t="shared" si="27"/>
        <v>26720</v>
      </c>
      <c r="J101" s="56">
        <f t="shared" si="28"/>
        <v>8533.7</v>
      </c>
      <c r="K101" s="56">
        <f>VLOOKUP(B:B,[1]查询时间段分门店销售汇总!$D:$L,9,0)</f>
        <v>12089.39</v>
      </c>
      <c r="L101" s="56">
        <f>VLOOKUP(B:B,[1]查询时间段分门店销售汇总!$D:$M,10,0)</f>
        <v>3179.37</v>
      </c>
      <c r="M101" s="47">
        <f t="shared" si="29"/>
        <v>0.452447230538922</v>
      </c>
      <c r="N101" s="57">
        <f t="shared" si="30"/>
        <v>-5354.33</v>
      </c>
      <c r="O101" s="57"/>
      <c r="P101" s="58">
        <v>6012</v>
      </c>
      <c r="Q101" s="66">
        <v>2062.7172</v>
      </c>
      <c r="R101" s="67">
        <v>0.3431</v>
      </c>
      <c r="S101" s="68">
        <f t="shared" si="31"/>
        <v>18036</v>
      </c>
      <c r="T101" s="68">
        <f t="shared" si="32"/>
        <v>6188.1516</v>
      </c>
      <c r="U101" s="68">
        <f>VLOOKUP(B:B,[2]查询时间段分门店销售汇总!$D:$L,9,0)</f>
        <v>8024.05</v>
      </c>
      <c r="V101" s="68">
        <f>VLOOKUP(B:B,[2]查询时间段分门店销售汇总!$D:$M,10,0)</f>
        <v>2520.06</v>
      </c>
      <c r="W101" s="69">
        <f t="shared" si="33"/>
        <v>0.44489077400754</v>
      </c>
      <c r="X101" s="69">
        <f t="shared" si="34"/>
        <v>0.407239538216872</v>
      </c>
      <c r="Y101" s="75"/>
      <c r="Z101" s="24">
        <v>15</v>
      </c>
      <c r="AA101" s="43">
        <f>VLOOKUP(B:B,[3]Sheet1!$A:$B,2,0)</f>
        <v>12</v>
      </c>
      <c r="AB101" s="76">
        <f t="shared" si="35"/>
        <v>0.8</v>
      </c>
      <c r="AC101" s="43"/>
    </row>
    <row r="102" ht="15" customHeight="1" spans="1:29">
      <c r="A102" s="43">
        <v>100</v>
      </c>
      <c r="B102" s="44">
        <v>112888</v>
      </c>
      <c r="C102" s="45" t="s">
        <v>143</v>
      </c>
      <c r="D102" s="44" t="s">
        <v>52</v>
      </c>
      <c r="E102" s="44" t="s">
        <v>131</v>
      </c>
      <c r="F102" s="46">
        <v>6680</v>
      </c>
      <c r="G102" s="46">
        <v>2133.425</v>
      </c>
      <c r="H102" s="47">
        <v>0.319375</v>
      </c>
      <c r="I102" s="56">
        <f t="shared" si="27"/>
        <v>26720</v>
      </c>
      <c r="J102" s="56">
        <f t="shared" si="28"/>
        <v>8533.7</v>
      </c>
      <c r="K102" s="56">
        <f>VLOOKUP(B:B,[1]查询时间段分门店销售汇总!$D:$L,9,0)</f>
        <v>17535.92</v>
      </c>
      <c r="L102" s="56">
        <f>VLOOKUP(B:B,[1]查询时间段分门店销售汇总!$D:$M,10,0)</f>
        <v>5142.42</v>
      </c>
      <c r="M102" s="47">
        <f t="shared" si="29"/>
        <v>0.656284431137724</v>
      </c>
      <c r="N102" s="57">
        <f t="shared" si="30"/>
        <v>-3391.28</v>
      </c>
      <c r="O102" s="57"/>
      <c r="P102" s="58">
        <v>6012</v>
      </c>
      <c r="Q102" s="66">
        <v>2062.7172</v>
      </c>
      <c r="R102" s="67">
        <v>0.3431</v>
      </c>
      <c r="S102" s="68">
        <f t="shared" si="31"/>
        <v>18036</v>
      </c>
      <c r="T102" s="68">
        <f t="shared" si="32"/>
        <v>6188.1516</v>
      </c>
      <c r="U102" s="68">
        <f>VLOOKUP(B:B,[2]查询时间段分门店销售汇总!$D:$L,9,0)</f>
        <v>8408.12</v>
      </c>
      <c r="V102" s="68">
        <f>VLOOKUP(B:B,[2]查询时间段分门店销售汇总!$D:$M,10,0)</f>
        <v>2728.7</v>
      </c>
      <c r="W102" s="69">
        <f t="shared" si="33"/>
        <v>0.46618540696385</v>
      </c>
      <c r="X102" s="69">
        <f t="shared" si="34"/>
        <v>0.440955583570383</v>
      </c>
      <c r="Y102" s="75"/>
      <c r="Z102" s="24">
        <v>15</v>
      </c>
      <c r="AA102" s="43">
        <f>VLOOKUP(B:B,[3]Sheet1!$A:$B,2,0)</f>
        <v>15</v>
      </c>
      <c r="AB102" s="76">
        <f t="shared" si="35"/>
        <v>1</v>
      </c>
      <c r="AC102" s="43">
        <f>AA102*0.5</f>
        <v>7.5</v>
      </c>
    </row>
    <row r="103" ht="15" customHeight="1" spans="1:29">
      <c r="A103" s="43">
        <v>101</v>
      </c>
      <c r="B103" s="48">
        <v>118151</v>
      </c>
      <c r="C103" s="49" t="s">
        <v>144</v>
      </c>
      <c r="D103" s="44" t="s">
        <v>35</v>
      </c>
      <c r="E103" s="44" t="s">
        <v>131</v>
      </c>
      <c r="F103" s="46">
        <v>6680</v>
      </c>
      <c r="G103" s="46">
        <v>1928.85</v>
      </c>
      <c r="H103" s="47">
        <v>0.28875</v>
      </c>
      <c r="I103" s="56">
        <f t="shared" si="27"/>
        <v>26720</v>
      </c>
      <c r="J103" s="56">
        <f t="shared" si="28"/>
        <v>7715.4</v>
      </c>
      <c r="K103" s="56">
        <f>VLOOKUP(B:B,[1]查询时间段分门店销售汇总!$D:$L,9,0)</f>
        <v>15779.42</v>
      </c>
      <c r="L103" s="56">
        <f>VLOOKUP(B:B,[1]查询时间段分门店销售汇总!$D:$M,10,0)</f>
        <v>5004.52</v>
      </c>
      <c r="M103" s="47">
        <f t="shared" si="29"/>
        <v>0.590547155688623</v>
      </c>
      <c r="N103" s="57">
        <f t="shared" si="30"/>
        <v>-2710.88</v>
      </c>
      <c r="O103" s="57"/>
      <c r="P103" s="58">
        <v>6012</v>
      </c>
      <c r="Q103" s="66">
        <v>1864.9224</v>
      </c>
      <c r="R103" s="67">
        <v>0.3102</v>
      </c>
      <c r="S103" s="68">
        <f t="shared" si="31"/>
        <v>18036</v>
      </c>
      <c r="T103" s="68">
        <f t="shared" si="32"/>
        <v>5594.7672</v>
      </c>
      <c r="U103" s="68">
        <f>VLOOKUP(B:B,[2]查询时间段分门店销售汇总!$D:$L,9,0)</f>
        <v>7500.48</v>
      </c>
      <c r="V103" s="68">
        <f>VLOOKUP(B:B,[2]查询时间段分门店销售汇总!$D:$M,10,0)</f>
        <v>2391.56</v>
      </c>
      <c r="W103" s="69">
        <f t="shared" si="33"/>
        <v>0.415861610113107</v>
      </c>
      <c r="X103" s="69">
        <f t="shared" si="34"/>
        <v>0.427463720027529</v>
      </c>
      <c r="Y103" s="75"/>
      <c r="Z103" s="24">
        <v>15</v>
      </c>
      <c r="AA103" s="43">
        <f>VLOOKUP(B:B,[3]Sheet1!$A:$B,2,0)</f>
        <v>4</v>
      </c>
      <c r="AB103" s="76">
        <f t="shared" si="35"/>
        <v>0.266666666666667</v>
      </c>
      <c r="AC103" s="43"/>
    </row>
    <row r="104" ht="15" customHeight="1" spans="1:29">
      <c r="A104" s="43">
        <v>102</v>
      </c>
      <c r="B104" s="44">
        <v>113833</v>
      </c>
      <c r="C104" s="45" t="s">
        <v>145</v>
      </c>
      <c r="D104" s="44" t="s">
        <v>52</v>
      </c>
      <c r="E104" s="44" t="s">
        <v>69</v>
      </c>
      <c r="F104" s="46">
        <v>6650</v>
      </c>
      <c r="G104" s="46">
        <v>2269.3125</v>
      </c>
      <c r="H104" s="47">
        <v>0.34125</v>
      </c>
      <c r="I104" s="56">
        <f t="shared" si="27"/>
        <v>26600</v>
      </c>
      <c r="J104" s="56">
        <f t="shared" si="28"/>
        <v>9077.25</v>
      </c>
      <c r="K104" s="56">
        <f>VLOOKUP(B:B,[1]查询时间段分门店销售汇总!$D:$L,9,0)</f>
        <v>19813.31</v>
      </c>
      <c r="L104" s="56">
        <f>VLOOKUP(B:B,[1]查询时间段分门店销售汇总!$D:$M,10,0)</f>
        <v>7115.36</v>
      </c>
      <c r="M104" s="47">
        <f t="shared" si="29"/>
        <v>0.744861278195489</v>
      </c>
      <c r="N104" s="57">
        <f t="shared" si="30"/>
        <v>-1961.89</v>
      </c>
      <c r="O104" s="57"/>
      <c r="P104" s="58">
        <v>5985</v>
      </c>
      <c r="Q104" s="66">
        <v>2194.101</v>
      </c>
      <c r="R104" s="67">
        <v>0.3666</v>
      </c>
      <c r="S104" s="68">
        <f t="shared" si="31"/>
        <v>17955</v>
      </c>
      <c r="T104" s="68">
        <f t="shared" si="32"/>
        <v>6582.303</v>
      </c>
      <c r="U104" s="68">
        <f>VLOOKUP(B:B,[2]查询时间段分门店销售汇总!$D:$L,9,0)</f>
        <v>19882.22</v>
      </c>
      <c r="V104" s="68">
        <f>VLOOKUP(B:B,[2]查询时间段分门店销售汇总!$D:$M,10,0)</f>
        <v>6873.01</v>
      </c>
      <c r="W104" s="70">
        <f t="shared" si="33"/>
        <v>1.10733611807296</v>
      </c>
      <c r="X104" s="70">
        <f t="shared" si="34"/>
        <v>1.04416493740869</v>
      </c>
      <c r="Y104" s="77">
        <v>100</v>
      </c>
      <c r="Z104" s="24">
        <v>15</v>
      </c>
      <c r="AA104" s="43">
        <v>0</v>
      </c>
      <c r="AB104" s="76">
        <f t="shared" si="35"/>
        <v>0</v>
      </c>
      <c r="AC104" s="43"/>
    </row>
    <row r="105" ht="15" customHeight="1" spans="1:29">
      <c r="A105" s="43">
        <v>103</v>
      </c>
      <c r="B105" s="44">
        <v>713</v>
      </c>
      <c r="C105" s="45" t="s">
        <v>146</v>
      </c>
      <c r="D105" s="44" t="s">
        <v>47</v>
      </c>
      <c r="E105" s="44" t="s">
        <v>69</v>
      </c>
      <c r="F105" s="46">
        <v>6650</v>
      </c>
      <c r="G105" s="46">
        <v>2123.84375</v>
      </c>
      <c r="H105" s="47">
        <v>0.319375</v>
      </c>
      <c r="I105" s="56">
        <f t="shared" si="27"/>
        <v>26600</v>
      </c>
      <c r="J105" s="56">
        <f t="shared" si="28"/>
        <v>8495.375</v>
      </c>
      <c r="K105" s="56">
        <f>VLOOKUP(B:B,[1]查询时间段分门店销售汇总!$D:$L,9,0)</f>
        <v>14464.47</v>
      </c>
      <c r="L105" s="56">
        <f>VLOOKUP(B:B,[1]查询时间段分门店销售汇总!$D:$M,10,0)</f>
        <v>4428.15</v>
      </c>
      <c r="M105" s="47">
        <f t="shared" si="29"/>
        <v>0.543777067669173</v>
      </c>
      <c r="N105" s="57">
        <f t="shared" si="30"/>
        <v>-4067.225</v>
      </c>
      <c r="O105" s="57"/>
      <c r="P105" s="58">
        <v>5985</v>
      </c>
      <c r="Q105" s="66">
        <v>2053.4535</v>
      </c>
      <c r="R105" s="67">
        <v>0.3431</v>
      </c>
      <c r="S105" s="68">
        <f t="shared" si="31"/>
        <v>17955</v>
      </c>
      <c r="T105" s="68">
        <f t="shared" si="32"/>
        <v>6160.3605</v>
      </c>
      <c r="U105" s="68">
        <f>VLOOKUP(B:B,[2]查询时间段分门店销售汇总!$D:$L,9,0)</f>
        <v>9447.38</v>
      </c>
      <c r="V105" s="68">
        <f>VLOOKUP(B:B,[2]查询时间段分门店销售汇总!$D:$M,10,0)</f>
        <v>3203.11</v>
      </c>
      <c r="W105" s="69">
        <f t="shared" si="33"/>
        <v>0.526169869117238</v>
      </c>
      <c r="X105" s="69">
        <f t="shared" si="34"/>
        <v>0.519954960428046</v>
      </c>
      <c r="Y105" s="75"/>
      <c r="Z105" s="24">
        <v>25</v>
      </c>
      <c r="AA105" s="43">
        <v>0</v>
      </c>
      <c r="AB105" s="76">
        <f t="shared" si="35"/>
        <v>0</v>
      </c>
      <c r="AC105" s="43"/>
    </row>
    <row r="106" ht="15" customHeight="1" spans="1:29">
      <c r="A106" s="43">
        <v>104</v>
      </c>
      <c r="B106" s="44">
        <v>113025</v>
      </c>
      <c r="C106" s="45" t="s">
        <v>147</v>
      </c>
      <c r="D106" s="44" t="s">
        <v>52</v>
      </c>
      <c r="E106" s="44" t="s">
        <v>69</v>
      </c>
      <c r="F106" s="46">
        <v>6650</v>
      </c>
      <c r="G106" s="46">
        <v>2094.75</v>
      </c>
      <c r="H106" s="47">
        <v>0.315</v>
      </c>
      <c r="I106" s="56">
        <f t="shared" si="27"/>
        <v>26600</v>
      </c>
      <c r="J106" s="56">
        <f t="shared" si="28"/>
        <v>8379</v>
      </c>
      <c r="K106" s="56">
        <f>VLOOKUP(B:B,[1]查询时间段分门店销售汇总!$D:$L,9,0)</f>
        <v>19231.28</v>
      </c>
      <c r="L106" s="56">
        <f>VLOOKUP(B:B,[1]查询时间段分门店销售汇总!$D:$M,10,0)</f>
        <v>4871.75</v>
      </c>
      <c r="M106" s="47">
        <f t="shared" si="29"/>
        <v>0.72298045112782</v>
      </c>
      <c r="N106" s="57">
        <f t="shared" si="30"/>
        <v>-3507.25</v>
      </c>
      <c r="O106" s="57"/>
      <c r="P106" s="58">
        <v>5985</v>
      </c>
      <c r="Q106" s="66">
        <v>2025.324</v>
      </c>
      <c r="R106" s="67">
        <v>0.3384</v>
      </c>
      <c r="S106" s="68">
        <f t="shared" si="31"/>
        <v>17955</v>
      </c>
      <c r="T106" s="68">
        <f t="shared" si="32"/>
        <v>6075.972</v>
      </c>
      <c r="U106" s="68">
        <f>VLOOKUP(B:B,[2]查询时间段分门店销售汇总!$D:$L,9,0)</f>
        <v>12160.46</v>
      </c>
      <c r="V106" s="68">
        <f>VLOOKUP(B:B,[2]查询时间段分门店销售汇总!$D:$M,10,0)</f>
        <v>3385.11</v>
      </c>
      <c r="W106" s="69">
        <f t="shared" si="33"/>
        <v>0.677274296853244</v>
      </c>
      <c r="X106" s="69">
        <f t="shared" si="34"/>
        <v>0.55713061218847</v>
      </c>
      <c r="Y106" s="75"/>
      <c r="Z106" s="24">
        <v>15</v>
      </c>
      <c r="AA106" s="43">
        <v>0</v>
      </c>
      <c r="AB106" s="76">
        <f t="shared" si="35"/>
        <v>0</v>
      </c>
      <c r="AC106" s="43"/>
    </row>
    <row r="107" ht="15" customHeight="1" spans="1:29">
      <c r="A107" s="43">
        <v>105</v>
      </c>
      <c r="B107" s="44">
        <v>573</v>
      </c>
      <c r="C107" s="45" t="s">
        <v>148</v>
      </c>
      <c r="D107" s="44" t="s">
        <v>42</v>
      </c>
      <c r="E107" s="44" t="s">
        <v>69</v>
      </c>
      <c r="F107" s="46">
        <v>6650</v>
      </c>
      <c r="G107" s="46">
        <v>2211.125</v>
      </c>
      <c r="H107" s="47">
        <v>0.3325</v>
      </c>
      <c r="I107" s="56">
        <f t="shared" si="27"/>
        <v>26600</v>
      </c>
      <c r="J107" s="56">
        <f t="shared" si="28"/>
        <v>8844.5</v>
      </c>
      <c r="K107" s="56">
        <f>VLOOKUP(B:B,[1]查询时间段分门店销售汇总!$D:$L,9,0)</f>
        <v>19194.14</v>
      </c>
      <c r="L107" s="56">
        <f>VLOOKUP(B:B,[1]查询时间段分门店销售汇总!$D:$M,10,0)</f>
        <v>6596.17</v>
      </c>
      <c r="M107" s="47">
        <f t="shared" si="29"/>
        <v>0.721584210526316</v>
      </c>
      <c r="N107" s="57">
        <f t="shared" si="30"/>
        <v>-2248.33</v>
      </c>
      <c r="O107" s="57"/>
      <c r="P107" s="58">
        <v>5985</v>
      </c>
      <c r="Q107" s="66">
        <v>2137.842</v>
      </c>
      <c r="R107" s="67">
        <v>0.3572</v>
      </c>
      <c r="S107" s="68">
        <f t="shared" si="31"/>
        <v>17955</v>
      </c>
      <c r="T107" s="68">
        <f t="shared" si="32"/>
        <v>6413.526</v>
      </c>
      <c r="U107" s="68">
        <f>VLOOKUP(B:B,[2]查询时间段分门店销售汇总!$D:$L,9,0)</f>
        <v>16002.78</v>
      </c>
      <c r="V107" s="68">
        <f>VLOOKUP(B:B,[2]查询时间段分门店销售汇总!$D:$M,10,0)</f>
        <v>4434.38</v>
      </c>
      <c r="W107" s="69">
        <f t="shared" si="33"/>
        <v>0.891271512113617</v>
      </c>
      <c r="X107" s="69">
        <f t="shared" si="34"/>
        <v>0.691410621863855</v>
      </c>
      <c r="Y107" s="75"/>
      <c r="Z107" s="24">
        <v>15</v>
      </c>
      <c r="AA107" s="43">
        <v>0</v>
      </c>
      <c r="AB107" s="76">
        <f t="shared" si="35"/>
        <v>0</v>
      </c>
      <c r="AC107" s="43"/>
    </row>
    <row r="108" ht="15" customHeight="1" spans="1:29">
      <c r="A108" s="43">
        <v>106</v>
      </c>
      <c r="B108" s="44">
        <v>720</v>
      </c>
      <c r="C108" s="45" t="s">
        <v>149</v>
      </c>
      <c r="D108" s="44" t="s">
        <v>47</v>
      </c>
      <c r="E108" s="44" t="s">
        <v>69</v>
      </c>
      <c r="F108" s="46">
        <v>6650</v>
      </c>
      <c r="G108" s="46">
        <v>1920.1875</v>
      </c>
      <c r="H108" s="47">
        <v>0.28875</v>
      </c>
      <c r="I108" s="56">
        <f t="shared" si="27"/>
        <v>26600</v>
      </c>
      <c r="J108" s="56">
        <f t="shared" si="28"/>
        <v>7680.75</v>
      </c>
      <c r="K108" s="56">
        <f>VLOOKUP(B:B,[1]查询时间段分门店销售汇总!$D:$L,9,0)</f>
        <v>17138.52</v>
      </c>
      <c r="L108" s="56">
        <f>VLOOKUP(B:B,[1]查询时间段分门店销售汇总!$D:$M,10,0)</f>
        <v>4757.25</v>
      </c>
      <c r="M108" s="47">
        <f t="shared" si="29"/>
        <v>0.644305263157895</v>
      </c>
      <c r="N108" s="57">
        <f t="shared" si="30"/>
        <v>-2923.5</v>
      </c>
      <c r="O108" s="57"/>
      <c r="P108" s="58">
        <v>5985</v>
      </c>
      <c r="Q108" s="66">
        <v>1856.547</v>
      </c>
      <c r="R108" s="67">
        <v>0.3102</v>
      </c>
      <c r="S108" s="68">
        <f t="shared" si="31"/>
        <v>17955</v>
      </c>
      <c r="T108" s="68">
        <f t="shared" si="32"/>
        <v>5569.641</v>
      </c>
      <c r="U108" s="68">
        <f>VLOOKUP(B:B,[2]查询时间段分门店销售汇总!$D:$L,9,0)</f>
        <v>11230.89</v>
      </c>
      <c r="V108" s="68">
        <f>VLOOKUP(B:B,[2]查询时间段分门店销售汇总!$D:$M,10,0)</f>
        <v>2734.75</v>
      </c>
      <c r="W108" s="69">
        <f t="shared" si="33"/>
        <v>0.62550208855472</v>
      </c>
      <c r="X108" s="69">
        <f t="shared" si="34"/>
        <v>0.491010102805549</v>
      </c>
      <c r="Y108" s="75"/>
      <c r="Z108" s="24">
        <v>15</v>
      </c>
      <c r="AA108" s="43">
        <v>0</v>
      </c>
      <c r="AB108" s="76">
        <f t="shared" si="35"/>
        <v>0</v>
      </c>
      <c r="AC108" s="43"/>
    </row>
    <row r="109" ht="15" customHeight="1" spans="1:29">
      <c r="A109" s="43">
        <v>107</v>
      </c>
      <c r="B109" s="48">
        <v>115971</v>
      </c>
      <c r="C109" s="49" t="s">
        <v>150</v>
      </c>
      <c r="D109" s="44" t="s">
        <v>42</v>
      </c>
      <c r="E109" s="44" t="s">
        <v>69</v>
      </c>
      <c r="F109" s="46">
        <v>6650</v>
      </c>
      <c r="G109" s="46">
        <v>2094.75</v>
      </c>
      <c r="H109" s="47">
        <v>0.315</v>
      </c>
      <c r="I109" s="56">
        <f t="shared" si="27"/>
        <v>26600</v>
      </c>
      <c r="J109" s="56">
        <f t="shared" si="28"/>
        <v>8379</v>
      </c>
      <c r="K109" s="56">
        <f>VLOOKUP(B:B,[1]查询时间段分门店销售汇总!$D:$L,9,0)</f>
        <v>27603.45</v>
      </c>
      <c r="L109" s="56">
        <f>VLOOKUP(B:B,[1]查询时间段分门店销售汇总!$D:$M,10,0)</f>
        <v>7797.73</v>
      </c>
      <c r="M109" s="59">
        <f t="shared" si="29"/>
        <v>1.03772368421053</v>
      </c>
      <c r="N109" s="57">
        <f t="shared" si="30"/>
        <v>-581.27</v>
      </c>
      <c r="O109" s="57"/>
      <c r="P109" s="58">
        <v>5985</v>
      </c>
      <c r="Q109" s="66">
        <v>2025.324</v>
      </c>
      <c r="R109" s="67">
        <v>0.3384</v>
      </c>
      <c r="S109" s="68">
        <f t="shared" si="31"/>
        <v>17955</v>
      </c>
      <c r="T109" s="68">
        <f t="shared" si="32"/>
        <v>6075.972</v>
      </c>
      <c r="U109" s="68">
        <f>VLOOKUP(B:B,[2]查询时间段分门店销售汇总!$D:$L,9,0)</f>
        <v>13429.78</v>
      </c>
      <c r="V109" s="68">
        <f>VLOOKUP(B:B,[2]查询时间段分门店销售汇总!$D:$M,10,0)</f>
        <v>4055.4</v>
      </c>
      <c r="W109" s="69">
        <f t="shared" si="33"/>
        <v>0.747968810916179</v>
      </c>
      <c r="X109" s="69">
        <f t="shared" si="34"/>
        <v>0.667448763753355</v>
      </c>
      <c r="Y109" s="75"/>
      <c r="Z109" s="24">
        <v>15</v>
      </c>
      <c r="AA109" s="43">
        <f>VLOOKUP(B:B,[3]Sheet1!$A:$B,2,0)</f>
        <v>25</v>
      </c>
      <c r="AB109" s="76">
        <f t="shared" si="35"/>
        <v>1.66666666666667</v>
      </c>
      <c r="AC109" s="43">
        <f>AA109*0.5</f>
        <v>12.5</v>
      </c>
    </row>
    <row r="110" ht="15" customHeight="1" spans="1:29">
      <c r="A110" s="43">
        <v>108</v>
      </c>
      <c r="B110" s="48">
        <v>117310</v>
      </c>
      <c r="C110" s="49" t="s">
        <v>151</v>
      </c>
      <c r="D110" s="44" t="s">
        <v>35</v>
      </c>
      <c r="E110" s="44" t="s">
        <v>69</v>
      </c>
      <c r="F110" s="46">
        <v>6600</v>
      </c>
      <c r="G110" s="46">
        <v>1732.5</v>
      </c>
      <c r="H110" s="47">
        <v>0.2625</v>
      </c>
      <c r="I110" s="56">
        <f t="shared" si="27"/>
        <v>26400</v>
      </c>
      <c r="J110" s="56">
        <f t="shared" si="28"/>
        <v>6930</v>
      </c>
      <c r="K110" s="56">
        <f>VLOOKUP(B:B,[1]查询时间段分门店销售汇总!$D:$L,9,0)</f>
        <v>14848.17</v>
      </c>
      <c r="L110" s="56">
        <f>VLOOKUP(B:B,[1]查询时间段分门店销售汇总!$D:$M,10,0)</f>
        <v>4597.82</v>
      </c>
      <c r="M110" s="47">
        <f t="shared" si="29"/>
        <v>0.562430681818182</v>
      </c>
      <c r="N110" s="57">
        <f t="shared" si="30"/>
        <v>-2332.18</v>
      </c>
      <c r="O110" s="57"/>
      <c r="P110" s="58">
        <v>5940</v>
      </c>
      <c r="Q110" s="66">
        <v>1675.08</v>
      </c>
      <c r="R110" s="67">
        <v>0.282</v>
      </c>
      <c r="S110" s="68">
        <f t="shared" si="31"/>
        <v>17820</v>
      </c>
      <c r="T110" s="68">
        <f t="shared" si="32"/>
        <v>5025.24</v>
      </c>
      <c r="U110" s="68">
        <f>VLOOKUP(B:B,[2]查询时间段分门店销售汇总!$D:$L,9,0)</f>
        <v>13692.01</v>
      </c>
      <c r="V110" s="68">
        <f>VLOOKUP(B:B,[2]查询时间段分门店销售汇总!$D:$M,10,0)</f>
        <v>4679.22</v>
      </c>
      <c r="W110" s="69">
        <f t="shared" si="33"/>
        <v>0.768350729517396</v>
      </c>
      <c r="X110" s="69">
        <f t="shared" si="34"/>
        <v>0.931143587171956</v>
      </c>
      <c r="Y110" s="75"/>
      <c r="Z110" s="24">
        <v>15</v>
      </c>
      <c r="AA110" s="43">
        <f>VLOOKUP(B:B,[3]Sheet1!$A:$B,2,0)</f>
        <v>3</v>
      </c>
      <c r="AB110" s="76">
        <f t="shared" si="35"/>
        <v>0.2</v>
      </c>
      <c r="AC110" s="43"/>
    </row>
    <row r="111" ht="15" customHeight="1" spans="1:29">
      <c r="A111" s="43">
        <v>109</v>
      </c>
      <c r="B111" s="44">
        <v>706</v>
      </c>
      <c r="C111" s="45" t="s">
        <v>152</v>
      </c>
      <c r="D111" s="44" t="s">
        <v>47</v>
      </c>
      <c r="E111" s="44" t="s">
        <v>69</v>
      </c>
      <c r="F111" s="46">
        <v>6600</v>
      </c>
      <c r="G111" s="46">
        <v>2079</v>
      </c>
      <c r="H111" s="47">
        <v>0.315</v>
      </c>
      <c r="I111" s="56">
        <f t="shared" si="27"/>
        <v>26400</v>
      </c>
      <c r="J111" s="56">
        <f t="shared" si="28"/>
        <v>8316</v>
      </c>
      <c r="K111" s="56">
        <f>VLOOKUP(B:B,[1]查询时间段分门店销售汇总!$D:$L,9,0)</f>
        <v>26429.37</v>
      </c>
      <c r="L111" s="56">
        <f>VLOOKUP(B:B,[1]查询时间段分门店销售汇总!$D:$M,10,0)</f>
        <v>8975.42</v>
      </c>
      <c r="M111" s="59">
        <f t="shared" si="29"/>
        <v>1.0011125</v>
      </c>
      <c r="N111" s="60">
        <f t="shared" si="30"/>
        <v>659.42</v>
      </c>
      <c r="O111" s="60">
        <f>N111*0.1</f>
        <v>65.942</v>
      </c>
      <c r="P111" s="58">
        <v>5940</v>
      </c>
      <c r="Q111" s="66">
        <v>2010.096</v>
      </c>
      <c r="R111" s="67">
        <v>0.3384</v>
      </c>
      <c r="S111" s="68">
        <f t="shared" si="31"/>
        <v>17820</v>
      </c>
      <c r="T111" s="68">
        <f t="shared" si="32"/>
        <v>6030.288</v>
      </c>
      <c r="U111" s="68">
        <f>VLOOKUP(B:B,[2]查询时间段分门店销售汇总!$D:$L,9,0)</f>
        <v>11300.96</v>
      </c>
      <c r="V111" s="68">
        <f>VLOOKUP(B:B,[2]查询时间段分门店销售汇总!$D:$M,10,0)</f>
        <v>3849.51</v>
      </c>
      <c r="W111" s="69">
        <f t="shared" si="33"/>
        <v>0.634172839506173</v>
      </c>
      <c r="X111" s="69">
        <f t="shared" si="34"/>
        <v>0.638362545868456</v>
      </c>
      <c r="Y111" s="75"/>
      <c r="Z111" s="24">
        <v>15</v>
      </c>
      <c r="AA111" s="43">
        <f>VLOOKUP(B:B,[3]Sheet1!$A:$B,2,0)</f>
        <v>16</v>
      </c>
      <c r="AB111" s="76">
        <f t="shared" si="35"/>
        <v>1.06666666666667</v>
      </c>
      <c r="AC111" s="43">
        <f>AA111*0.5</f>
        <v>8</v>
      </c>
    </row>
    <row r="112" ht="15" customHeight="1" spans="1:29">
      <c r="A112" s="43">
        <v>110</v>
      </c>
      <c r="B112" s="44">
        <v>102564</v>
      </c>
      <c r="C112" s="45" t="s">
        <v>153</v>
      </c>
      <c r="D112" s="44" t="s">
        <v>47</v>
      </c>
      <c r="E112" s="44" t="s">
        <v>69</v>
      </c>
      <c r="F112" s="46">
        <v>6600</v>
      </c>
      <c r="G112" s="46">
        <v>2021.25</v>
      </c>
      <c r="H112" s="47">
        <v>0.30625</v>
      </c>
      <c r="I112" s="56">
        <f t="shared" si="27"/>
        <v>26400</v>
      </c>
      <c r="J112" s="56">
        <f t="shared" si="28"/>
        <v>8085</v>
      </c>
      <c r="K112" s="56">
        <f>VLOOKUP(B:B,[1]查询时间段分门店销售汇总!$D:$L,9,0)</f>
        <v>14594.16</v>
      </c>
      <c r="L112" s="56">
        <f>VLOOKUP(B:B,[1]查询时间段分门店销售汇总!$D:$M,10,0)</f>
        <v>4807.05</v>
      </c>
      <c r="M112" s="47">
        <f t="shared" si="29"/>
        <v>0.552809090909091</v>
      </c>
      <c r="N112" s="57">
        <f t="shared" si="30"/>
        <v>-3277.95</v>
      </c>
      <c r="O112" s="57"/>
      <c r="P112" s="58">
        <v>5940</v>
      </c>
      <c r="Q112" s="66">
        <v>1954.26</v>
      </c>
      <c r="R112" s="67">
        <v>0.329</v>
      </c>
      <c r="S112" s="68">
        <f t="shared" si="31"/>
        <v>17820</v>
      </c>
      <c r="T112" s="68">
        <f t="shared" si="32"/>
        <v>5862.78</v>
      </c>
      <c r="U112" s="68">
        <f>VLOOKUP(B:B,[2]查询时间段分门店销售汇总!$D:$L,9,0)</f>
        <v>10667.7</v>
      </c>
      <c r="V112" s="68">
        <f>VLOOKUP(B:B,[2]查询时间段分门店销售汇总!$D:$M,10,0)</f>
        <v>3841.98</v>
      </c>
      <c r="W112" s="69">
        <f t="shared" si="33"/>
        <v>0.598636363636364</v>
      </c>
      <c r="X112" s="69">
        <f t="shared" si="34"/>
        <v>0.655317102125613</v>
      </c>
      <c r="Y112" s="75"/>
      <c r="Z112" s="24">
        <v>15</v>
      </c>
      <c r="AA112" s="43">
        <f>VLOOKUP(B:B,[3]Sheet1!$A:$B,2,0)</f>
        <v>4</v>
      </c>
      <c r="AB112" s="76">
        <f t="shared" si="35"/>
        <v>0.266666666666667</v>
      </c>
      <c r="AC112" s="43"/>
    </row>
    <row r="113" ht="15" customHeight="1" spans="1:29">
      <c r="A113" s="43">
        <v>111</v>
      </c>
      <c r="B113" s="44">
        <v>570</v>
      </c>
      <c r="C113" s="45" t="s">
        <v>154</v>
      </c>
      <c r="D113" s="44" t="s">
        <v>52</v>
      </c>
      <c r="E113" s="44" t="s">
        <v>69</v>
      </c>
      <c r="F113" s="46">
        <v>6600</v>
      </c>
      <c r="G113" s="46">
        <v>2021.25</v>
      </c>
      <c r="H113" s="47">
        <v>0.30625</v>
      </c>
      <c r="I113" s="56">
        <f t="shared" si="27"/>
        <v>26400</v>
      </c>
      <c r="J113" s="56">
        <f t="shared" si="28"/>
        <v>8085</v>
      </c>
      <c r="K113" s="56">
        <f>VLOOKUP(B:B,[1]查询时间段分门店销售汇总!$D:$L,9,0)</f>
        <v>16842.55</v>
      </c>
      <c r="L113" s="56">
        <f>VLOOKUP(B:B,[1]查询时间段分门店销售汇总!$D:$M,10,0)</f>
        <v>5763.43</v>
      </c>
      <c r="M113" s="47">
        <f t="shared" si="29"/>
        <v>0.637975378787879</v>
      </c>
      <c r="N113" s="57">
        <f t="shared" si="30"/>
        <v>-2321.57</v>
      </c>
      <c r="O113" s="57"/>
      <c r="P113" s="58">
        <v>5940</v>
      </c>
      <c r="Q113" s="66">
        <v>1954.26</v>
      </c>
      <c r="R113" s="67">
        <v>0.329</v>
      </c>
      <c r="S113" s="68">
        <f t="shared" si="31"/>
        <v>17820</v>
      </c>
      <c r="T113" s="68">
        <f t="shared" si="32"/>
        <v>5862.78</v>
      </c>
      <c r="U113" s="68">
        <f>VLOOKUP(B:B,[2]查询时间段分门店销售汇总!$D:$L,9,0)</f>
        <v>11462.38</v>
      </c>
      <c r="V113" s="68">
        <f>VLOOKUP(B:B,[2]查询时间段分门店销售汇总!$D:$M,10,0)</f>
        <v>4540.05</v>
      </c>
      <c r="W113" s="69">
        <f t="shared" si="33"/>
        <v>0.643231200897868</v>
      </c>
      <c r="X113" s="69">
        <f t="shared" si="34"/>
        <v>0.774385189278806</v>
      </c>
      <c r="Y113" s="75"/>
      <c r="Z113" s="24">
        <v>25</v>
      </c>
      <c r="AA113" s="43">
        <v>0</v>
      </c>
      <c r="AB113" s="76">
        <f t="shared" si="35"/>
        <v>0</v>
      </c>
      <c r="AC113" s="43"/>
    </row>
    <row r="114" ht="15" customHeight="1" spans="1:29">
      <c r="A114" s="43">
        <v>112</v>
      </c>
      <c r="B114" s="44">
        <v>754</v>
      </c>
      <c r="C114" s="45" t="s">
        <v>155</v>
      </c>
      <c r="D114" s="44" t="s">
        <v>90</v>
      </c>
      <c r="E114" s="44" t="s">
        <v>131</v>
      </c>
      <c r="F114" s="46">
        <v>6600</v>
      </c>
      <c r="G114" s="46">
        <v>2079</v>
      </c>
      <c r="H114" s="47">
        <v>0.315</v>
      </c>
      <c r="I114" s="56">
        <f t="shared" si="27"/>
        <v>26400</v>
      </c>
      <c r="J114" s="56">
        <f t="shared" si="28"/>
        <v>8316</v>
      </c>
      <c r="K114" s="56">
        <f>VLOOKUP(B:B,[1]查询时间段分门店销售汇总!$D:$L,9,0)</f>
        <v>16338.04</v>
      </c>
      <c r="L114" s="56">
        <f>VLOOKUP(B:B,[1]查询时间段分门店销售汇总!$D:$M,10,0)</f>
        <v>5414.29</v>
      </c>
      <c r="M114" s="47">
        <f t="shared" si="29"/>
        <v>0.618865151515152</v>
      </c>
      <c r="N114" s="57">
        <f t="shared" si="30"/>
        <v>-2901.71</v>
      </c>
      <c r="O114" s="57"/>
      <c r="P114" s="58">
        <v>5940</v>
      </c>
      <c r="Q114" s="66">
        <v>2010.096</v>
      </c>
      <c r="R114" s="67">
        <v>0.3384</v>
      </c>
      <c r="S114" s="68">
        <f t="shared" si="31"/>
        <v>17820</v>
      </c>
      <c r="T114" s="68">
        <f t="shared" si="32"/>
        <v>6030.288</v>
      </c>
      <c r="U114" s="68">
        <f>VLOOKUP(B:B,[2]查询时间段分门店销售汇总!$D:$L,9,0)</f>
        <v>12230.42</v>
      </c>
      <c r="V114" s="68">
        <f>VLOOKUP(B:B,[2]查询时间段分门店销售汇总!$D:$M,10,0)</f>
        <v>3493.98</v>
      </c>
      <c r="W114" s="69">
        <f t="shared" si="33"/>
        <v>0.686331088664422</v>
      </c>
      <c r="X114" s="69">
        <f t="shared" si="34"/>
        <v>0.579405162738496</v>
      </c>
      <c r="Y114" s="75"/>
      <c r="Z114" s="24">
        <v>15</v>
      </c>
      <c r="AA114" s="43">
        <v>0</v>
      </c>
      <c r="AB114" s="76">
        <f t="shared" si="35"/>
        <v>0</v>
      </c>
      <c r="AC114" s="43"/>
    </row>
    <row r="115" ht="15" customHeight="1" spans="1:29">
      <c r="A115" s="43">
        <v>113</v>
      </c>
      <c r="B115" s="48">
        <v>119263</v>
      </c>
      <c r="C115" s="49" t="s">
        <v>156</v>
      </c>
      <c r="D115" s="44" t="s">
        <v>52</v>
      </c>
      <c r="E115" s="44" t="s">
        <v>69</v>
      </c>
      <c r="F115" s="46">
        <v>6600</v>
      </c>
      <c r="G115" s="46">
        <v>2021.25</v>
      </c>
      <c r="H115" s="47">
        <v>0.30625</v>
      </c>
      <c r="I115" s="56">
        <f t="shared" si="27"/>
        <v>26400</v>
      </c>
      <c r="J115" s="56">
        <f t="shared" si="28"/>
        <v>8085</v>
      </c>
      <c r="K115" s="56">
        <f>VLOOKUP(B:B,[1]查询时间段分门店销售汇总!$D:$L,9,0)</f>
        <v>27391.09</v>
      </c>
      <c r="L115" s="56">
        <f>VLOOKUP(B:B,[1]查询时间段分门店销售汇总!$D:$M,10,0)</f>
        <v>7047.33</v>
      </c>
      <c r="M115" s="59">
        <f t="shared" si="29"/>
        <v>1.03754128787879</v>
      </c>
      <c r="N115" s="57">
        <f t="shared" si="30"/>
        <v>-1037.67</v>
      </c>
      <c r="O115" s="57"/>
      <c r="P115" s="58">
        <v>5940</v>
      </c>
      <c r="Q115" s="66">
        <v>1954.26</v>
      </c>
      <c r="R115" s="67">
        <v>0.329</v>
      </c>
      <c r="S115" s="68">
        <f t="shared" si="31"/>
        <v>17820</v>
      </c>
      <c r="T115" s="68">
        <f t="shared" si="32"/>
        <v>5862.78</v>
      </c>
      <c r="U115" s="68">
        <f>VLOOKUP(B:B,[2]查询时间段分门店销售汇总!$D:$L,9,0)</f>
        <v>14235.21</v>
      </c>
      <c r="V115" s="68">
        <f>VLOOKUP(B:B,[2]查询时间段分门店销售汇总!$D:$M,10,0)</f>
        <v>4172.56</v>
      </c>
      <c r="W115" s="69">
        <f t="shared" si="33"/>
        <v>0.798833333333333</v>
      </c>
      <c r="X115" s="69">
        <f t="shared" si="34"/>
        <v>0.7117033216324</v>
      </c>
      <c r="Y115" s="75"/>
      <c r="Z115" s="24">
        <v>25</v>
      </c>
      <c r="AA115" s="43">
        <f>VLOOKUP(B:B,[3]Sheet1!$A:$B,2,0)</f>
        <v>14</v>
      </c>
      <c r="AB115" s="76">
        <f t="shared" si="35"/>
        <v>0.56</v>
      </c>
      <c r="AC115" s="43"/>
    </row>
    <row r="116" ht="15" customHeight="1" spans="1:29">
      <c r="A116" s="43">
        <v>114</v>
      </c>
      <c r="B116" s="48">
        <v>119622</v>
      </c>
      <c r="C116" s="49" t="s">
        <v>157</v>
      </c>
      <c r="D116" s="44" t="s">
        <v>30</v>
      </c>
      <c r="E116" s="44" t="s">
        <v>69</v>
      </c>
      <c r="F116" s="46">
        <v>6600</v>
      </c>
      <c r="G116" s="46">
        <v>1905.75</v>
      </c>
      <c r="H116" s="47">
        <v>0.28875</v>
      </c>
      <c r="I116" s="56">
        <f t="shared" si="27"/>
        <v>26400</v>
      </c>
      <c r="J116" s="56">
        <f t="shared" si="28"/>
        <v>7623</v>
      </c>
      <c r="K116" s="56">
        <f>VLOOKUP(B:B,[1]查询时间段分门店销售汇总!$D:$L,9,0)</f>
        <v>17082.24</v>
      </c>
      <c r="L116" s="56">
        <f>VLOOKUP(B:B,[1]查询时间段分门店销售汇总!$D:$M,10,0)</f>
        <v>5750.91</v>
      </c>
      <c r="M116" s="47">
        <f t="shared" si="29"/>
        <v>0.647054545454546</v>
      </c>
      <c r="N116" s="57">
        <f t="shared" si="30"/>
        <v>-1872.09</v>
      </c>
      <c r="O116" s="57"/>
      <c r="P116" s="58">
        <v>5940</v>
      </c>
      <c r="Q116" s="66">
        <v>1842.588</v>
      </c>
      <c r="R116" s="67">
        <v>0.3102</v>
      </c>
      <c r="S116" s="68">
        <f t="shared" si="31"/>
        <v>17820</v>
      </c>
      <c r="T116" s="68">
        <f t="shared" si="32"/>
        <v>5527.764</v>
      </c>
      <c r="U116" s="68">
        <f>VLOOKUP(B:B,[2]查询时间段分门店销售汇总!$D:$L,9,0)</f>
        <v>11678.59</v>
      </c>
      <c r="V116" s="68">
        <f>VLOOKUP(B:B,[2]查询时间段分门店销售汇总!$D:$M,10,0)</f>
        <v>3608.21</v>
      </c>
      <c r="W116" s="69">
        <f t="shared" si="33"/>
        <v>0.655364197530864</v>
      </c>
      <c r="X116" s="69">
        <f t="shared" si="34"/>
        <v>0.65274313447535</v>
      </c>
      <c r="Y116" s="75"/>
      <c r="Z116" s="24">
        <v>25</v>
      </c>
      <c r="AA116" s="43">
        <v>0</v>
      </c>
      <c r="AB116" s="76">
        <f t="shared" si="35"/>
        <v>0</v>
      </c>
      <c r="AC116" s="43"/>
    </row>
    <row r="117" ht="15" customHeight="1" spans="1:29">
      <c r="A117" s="43">
        <v>115</v>
      </c>
      <c r="B117" s="48">
        <v>122906</v>
      </c>
      <c r="C117" s="49" t="s">
        <v>158</v>
      </c>
      <c r="D117" s="44" t="s">
        <v>52</v>
      </c>
      <c r="E117" s="44" t="s">
        <v>69</v>
      </c>
      <c r="F117" s="46">
        <v>6500</v>
      </c>
      <c r="G117" s="46">
        <v>1990.625</v>
      </c>
      <c r="H117" s="47">
        <v>0.30625</v>
      </c>
      <c r="I117" s="56">
        <f t="shared" si="27"/>
        <v>26000</v>
      </c>
      <c r="J117" s="56">
        <f t="shared" si="28"/>
        <v>7962.5</v>
      </c>
      <c r="K117" s="56">
        <f>VLOOKUP(B:B,[1]查询时间段分门店销售汇总!$D:$L,9,0)</f>
        <v>18358.83</v>
      </c>
      <c r="L117" s="56">
        <f>VLOOKUP(B:B,[1]查询时间段分门店销售汇总!$D:$M,10,0)</f>
        <v>6769.7</v>
      </c>
      <c r="M117" s="47">
        <f t="shared" si="29"/>
        <v>0.706108846153846</v>
      </c>
      <c r="N117" s="57">
        <f t="shared" si="30"/>
        <v>-1192.8</v>
      </c>
      <c r="O117" s="57"/>
      <c r="P117" s="58">
        <v>5850</v>
      </c>
      <c r="Q117" s="66">
        <v>1924.65</v>
      </c>
      <c r="R117" s="67">
        <v>0.329</v>
      </c>
      <c r="S117" s="68">
        <f t="shared" si="31"/>
        <v>17550</v>
      </c>
      <c r="T117" s="68">
        <f t="shared" si="32"/>
        <v>5773.95</v>
      </c>
      <c r="U117" s="68">
        <f>VLOOKUP(B:B,[2]查询时间段分门店销售汇总!$D:$L,9,0)</f>
        <v>16274.08</v>
      </c>
      <c r="V117" s="68">
        <f>VLOOKUP(B:B,[2]查询时间段分门店销售汇总!$D:$M,10,0)</f>
        <v>5598.72</v>
      </c>
      <c r="W117" s="69">
        <f t="shared" si="33"/>
        <v>0.927298005698006</v>
      </c>
      <c r="X117" s="69">
        <f t="shared" si="34"/>
        <v>0.969651624970774</v>
      </c>
      <c r="Y117" s="75"/>
      <c r="Z117" s="24">
        <v>15</v>
      </c>
      <c r="AA117" s="43">
        <v>0</v>
      </c>
      <c r="AB117" s="76">
        <f t="shared" si="35"/>
        <v>0</v>
      </c>
      <c r="AC117" s="43"/>
    </row>
    <row r="118" ht="15" customHeight="1" spans="1:29">
      <c r="A118" s="43">
        <v>116</v>
      </c>
      <c r="B118" s="44">
        <v>104838</v>
      </c>
      <c r="C118" s="45" t="s">
        <v>159</v>
      </c>
      <c r="D118" s="44" t="s">
        <v>90</v>
      </c>
      <c r="E118" s="44" t="s">
        <v>131</v>
      </c>
      <c r="F118" s="46">
        <v>6500</v>
      </c>
      <c r="G118" s="46">
        <v>2104.375</v>
      </c>
      <c r="H118" s="47">
        <v>0.32375</v>
      </c>
      <c r="I118" s="56">
        <f t="shared" si="27"/>
        <v>26000</v>
      </c>
      <c r="J118" s="56">
        <f t="shared" si="28"/>
        <v>8417.5</v>
      </c>
      <c r="K118" s="56">
        <f>VLOOKUP(B:B,[1]查询时间段分门店销售汇总!$D:$L,9,0)</f>
        <v>10895.31</v>
      </c>
      <c r="L118" s="56">
        <f>VLOOKUP(B:B,[1]查询时间段分门店销售汇总!$D:$M,10,0)</f>
        <v>3744.84</v>
      </c>
      <c r="M118" s="47">
        <f t="shared" si="29"/>
        <v>0.419050384615385</v>
      </c>
      <c r="N118" s="57">
        <f t="shared" si="30"/>
        <v>-4672.66</v>
      </c>
      <c r="O118" s="57"/>
      <c r="P118" s="58">
        <v>5850</v>
      </c>
      <c r="Q118" s="66">
        <v>2034.63</v>
      </c>
      <c r="R118" s="67">
        <v>0.3478</v>
      </c>
      <c r="S118" s="68">
        <f t="shared" si="31"/>
        <v>17550</v>
      </c>
      <c r="T118" s="68">
        <f t="shared" si="32"/>
        <v>6103.89</v>
      </c>
      <c r="U118" s="68">
        <f>VLOOKUP(B:B,[2]查询时间段分门店销售汇总!$D:$L,9,0)</f>
        <v>12897.53</v>
      </c>
      <c r="V118" s="68">
        <f>VLOOKUP(B:B,[2]查询时间段分门店销售汇总!$D:$M,10,0)</f>
        <v>3731.51</v>
      </c>
      <c r="W118" s="69">
        <f t="shared" si="33"/>
        <v>0.734901994301994</v>
      </c>
      <c r="X118" s="69">
        <f t="shared" si="34"/>
        <v>0.611333100694803</v>
      </c>
      <c r="Y118" s="75"/>
      <c r="Z118" s="24">
        <v>15</v>
      </c>
      <c r="AA118" s="43">
        <f>VLOOKUP(B:B,[3]Sheet1!$A:$B,2,0)</f>
        <v>6</v>
      </c>
      <c r="AB118" s="76">
        <f t="shared" si="35"/>
        <v>0.4</v>
      </c>
      <c r="AC118" s="43"/>
    </row>
    <row r="119" ht="15" customHeight="1" spans="1:29">
      <c r="A119" s="43">
        <v>117</v>
      </c>
      <c r="B119" s="44">
        <v>732</v>
      </c>
      <c r="C119" s="45" t="s">
        <v>160</v>
      </c>
      <c r="D119" s="44" t="s">
        <v>47</v>
      </c>
      <c r="E119" s="44" t="s">
        <v>131</v>
      </c>
      <c r="F119" s="46">
        <v>6300</v>
      </c>
      <c r="G119" s="46">
        <v>1874.25</v>
      </c>
      <c r="H119" s="47">
        <v>0.2975</v>
      </c>
      <c r="I119" s="56">
        <f t="shared" si="27"/>
        <v>25200</v>
      </c>
      <c r="J119" s="56">
        <f t="shared" si="28"/>
        <v>7497</v>
      </c>
      <c r="K119" s="56">
        <f>VLOOKUP(B:B,[1]查询时间段分门店销售汇总!$D:$L,9,0)</f>
        <v>12887.33</v>
      </c>
      <c r="L119" s="56">
        <f>VLOOKUP(B:B,[1]查询时间段分门店销售汇总!$D:$M,10,0)</f>
        <v>4320.92</v>
      </c>
      <c r="M119" s="47">
        <f t="shared" si="29"/>
        <v>0.511401984126984</v>
      </c>
      <c r="N119" s="57">
        <f t="shared" si="30"/>
        <v>-3176.08</v>
      </c>
      <c r="O119" s="57"/>
      <c r="P119" s="58">
        <v>5670</v>
      </c>
      <c r="Q119" s="66">
        <v>1812.132</v>
      </c>
      <c r="R119" s="67">
        <v>0.3196</v>
      </c>
      <c r="S119" s="68">
        <f t="shared" si="31"/>
        <v>17010</v>
      </c>
      <c r="T119" s="68">
        <f t="shared" si="32"/>
        <v>5436.396</v>
      </c>
      <c r="U119" s="68">
        <f>VLOOKUP(B:B,[2]查询时间段分门店销售汇总!$D:$L,9,0)</f>
        <v>9769.64</v>
      </c>
      <c r="V119" s="68">
        <f>VLOOKUP(B:B,[2]查询时间段分门店销售汇总!$D:$M,10,0)</f>
        <v>3922.13</v>
      </c>
      <c r="W119" s="69">
        <f t="shared" si="33"/>
        <v>0.574346854791299</v>
      </c>
      <c r="X119" s="69">
        <f t="shared" si="34"/>
        <v>0.721457745167938</v>
      </c>
      <c r="Y119" s="75"/>
      <c r="Z119" s="24">
        <v>15</v>
      </c>
      <c r="AA119" s="43">
        <v>0</v>
      </c>
      <c r="AB119" s="76">
        <f t="shared" si="35"/>
        <v>0</v>
      </c>
      <c r="AC119" s="43"/>
    </row>
    <row r="120" ht="15" customHeight="1" spans="1:29">
      <c r="A120" s="43">
        <v>118</v>
      </c>
      <c r="B120" s="44">
        <v>727</v>
      </c>
      <c r="C120" s="45" t="s">
        <v>161</v>
      </c>
      <c r="D120" s="44" t="s">
        <v>35</v>
      </c>
      <c r="E120" s="44" t="s">
        <v>131</v>
      </c>
      <c r="F120" s="46">
        <v>6300</v>
      </c>
      <c r="G120" s="46">
        <v>1956.9375</v>
      </c>
      <c r="H120" s="47">
        <v>0.310625</v>
      </c>
      <c r="I120" s="56">
        <f t="shared" si="27"/>
        <v>25200</v>
      </c>
      <c r="J120" s="56">
        <f t="shared" si="28"/>
        <v>7827.75</v>
      </c>
      <c r="K120" s="56">
        <f>VLOOKUP(B:B,[1]查询时间段分门店销售汇总!$D:$L,9,0)</f>
        <v>13022.12</v>
      </c>
      <c r="L120" s="56">
        <f>VLOOKUP(B:B,[1]查询时间段分门店销售汇总!$D:$M,10,0)</f>
        <v>5333.13</v>
      </c>
      <c r="M120" s="47">
        <f t="shared" si="29"/>
        <v>0.516750793650794</v>
      </c>
      <c r="N120" s="57">
        <f t="shared" si="30"/>
        <v>-2494.62</v>
      </c>
      <c r="O120" s="57"/>
      <c r="P120" s="58">
        <v>5670</v>
      </c>
      <c r="Q120" s="66">
        <v>1892.079</v>
      </c>
      <c r="R120" s="67">
        <v>0.3337</v>
      </c>
      <c r="S120" s="68">
        <f t="shared" si="31"/>
        <v>17010</v>
      </c>
      <c r="T120" s="68">
        <f t="shared" si="32"/>
        <v>5676.237</v>
      </c>
      <c r="U120" s="68">
        <f>VLOOKUP(B:B,[2]查询时间段分门店销售汇总!$D:$L,9,0)</f>
        <v>8528.72</v>
      </c>
      <c r="V120" s="68">
        <f>VLOOKUP(B:B,[2]查询时间段分门店销售汇总!$D:$M,10,0)</f>
        <v>3362.51</v>
      </c>
      <c r="W120" s="69">
        <f t="shared" si="33"/>
        <v>0.501394473838918</v>
      </c>
      <c r="X120" s="69">
        <f t="shared" si="34"/>
        <v>0.592383651352119</v>
      </c>
      <c r="Y120" s="75"/>
      <c r="Z120" s="24">
        <v>15</v>
      </c>
      <c r="AA120" s="43">
        <f>VLOOKUP(B:B,[3]Sheet1!$A:$B,2,0)</f>
        <v>16</v>
      </c>
      <c r="AB120" s="76">
        <f t="shared" si="35"/>
        <v>1.06666666666667</v>
      </c>
      <c r="AC120" s="43">
        <f>AA120*0.5</f>
        <v>8</v>
      </c>
    </row>
    <row r="121" ht="15" customHeight="1" spans="1:29">
      <c r="A121" s="43">
        <v>119</v>
      </c>
      <c r="B121" s="44">
        <v>104429</v>
      </c>
      <c r="C121" s="45" t="s">
        <v>162</v>
      </c>
      <c r="D121" s="44" t="s">
        <v>52</v>
      </c>
      <c r="E121" s="44" t="s">
        <v>131</v>
      </c>
      <c r="F121" s="46">
        <v>6200</v>
      </c>
      <c r="G121" s="46">
        <v>1844.5</v>
      </c>
      <c r="H121" s="47">
        <v>0.2975</v>
      </c>
      <c r="I121" s="56">
        <f t="shared" si="27"/>
        <v>24800</v>
      </c>
      <c r="J121" s="56">
        <f t="shared" si="28"/>
        <v>7378</v>
      </c>
      <c r="K121" s="56">
        <f>VLOOKUP(B:B,[1]查询时间段分门店销售汇总!$D:$L,9,0)</f>
        <v>18074.63</v>
      </c>
      <c r="L121" s="56">
        <f>VLOOKUP(B:B,[1]查询时间段分门店销售汇总!$D:$M,10,0)</f>
        <v>4654.55</v>
      </c>
      <c r="M121" s="47">
        <f t="shared" si="29"/>
        <v>0.728815725806452</v>
      </c>
      <c r="N121" s="57">
        <f t="shared" si="30"/>
        <v>-2723.45</v>
      </c>
      <c r="O121" s="57"/>
      <c r="P121" s="58">
        <v>5580</v>
      </c>
      <c r="Q121" s="66">
        <v>1783.368</v>
      </c>
      <c r="R121" s="67">
        <v>0.3196</v>
      </c>
      <c r="S121" s="68">
        <f t="shared" si="31"/>
        <v>16740</v>
      </c>
      <c r="T121" s="68">
        <f t="shared" si="32"/>
        <v>5350.104</v>
      </c>
      <c r="U121" s="68">
        <f>VLOOKUP(B:B,[2]查询时间段分门店销售汇总!$D:$L,9,0)</f>
        <v>11285.34</v>
      </c>
      <c r="V121" s="68">
        <f>VLOOKUP(B:B,[2]查询时间段分门店销售汇总!$D:$M,10,0)</f>
        <v>4102.71</v>
      </c>
      <c r="W121" s="69">
        <f t="shared" si="33"/>
        <v>0.674154121863799</v>
      </c>
      <c r="X121" s="69">
        <f t="shared" si="34"/>
        <v>0.766846775315022</v>
      </c>
      <c r="Y121" s="75"/>
      <c r="Z121" s="24">
        <v>15</v>
      </c>
      <c r="AA121" s="43">
        <v>0</v>
      </c>
      <c r="AB121" s="76">
        <f t="shared" si="35"/>
        <v>0</v>
      </c>
      <c r="AC121" s="43"/>
    </row>
    <row r="122" ht="15" customHeight="1" spans="1:29">
      <c r="A122" s="43">
        <v>120</v>
      </c>
      <c r="B122" s="48">
        <v>119262</v>
      </c>
      <c r="C122" s="49" t="s">
        <v>163</v>
      </c>
      <c r="D122" s="44" t="s">
        <v>35</v>
      </c>
      <c r="E122" s="44" t="s">
        <v>131</v>
      </c>
      <c r="F122" s="46">
        <v>6000</v>
      </c>
      <c r="G122" s="46">
        <v>1846.95</v>
      </c>
      <c r="H122" s="47">
        <v>0.307825</v>
      </c>
      <c r="I122" s="56">
        <f t="shared" si="27"/>
        <v>24000</v>
      </c>
      <c r="J122" s="56">
        <f t="shared" si="28"/>
        <v>7387.8</v>
      </c>
      <c r="K122" s="56">
        <f>VLOOKUP(B:B,[1]查询时间段分门店销售汇总!$D:$L,9,0)</f>
        <v>14484.59</v>
      </c>
      <c r="L122" s="56">
        <f>VLOOKUP(B:B,[1]查询时间段分门店销售汇总!$D:$M,10,0)</f>
        <v>5046.75</v>
      </c>
      <c r="M122" s="47">
        <f t="shared" si="29"/>
        <v>0.603524583333333</v>
      </c>
      <c r="N122" s="57">
        <f t="shared" si="30"/>
        <v>-2341.05</v>
      </c>
      <c r="O122" s="57"/>
      <c r="P122" s="58">
        <v>5400</v>
      </c>
      <c r="Q122" s="66">
        <v>1785.7368</v>
      </c>
      <c r="R122" s="67">
        <v>0.330692</v>
      </c>
      <c r="S122" s="68">
        <f t="shared" si="31"/>
        <v>16200</v>
      </c>
      <c r="T122" s="68">
        <f t="shared" si="32"/>
        <v>5357.2104</v>
      </c>
      <c r="U122" s="68">
        <f>VLOOKUP(B:B,[2]查询时间段分门店销售汇总!$D:$L,9,0)</f>
        <v>8340.99</v>
      </c>
      <c r="V122" s="68">
        <f>VLOOKUP(B:B,[2]查询时间段分门店销售汇总!$D:$M,10,0)</f>
        <v>3050</v>
      </c>
      <c r="W122" s="69">
        <f t="shared" si="33"/>
        <v>0.514875925925926</v>
      </c>
      <c r="X122" s="69">
        <f t="shared" si="34"/>
        <v>0.569326155269168</v>
      </c>
      <c r="Y122" s="75"/>
      <c r="Z122" s="24">
        <v>15</v>
      </c>
      <c r="AA122" s="43">
        <v>0</v>
      </c>
      <c r="AB122" s="76">
        <f t="shared" si="35"/>
        <v>0</v>
      </c>
      <c r="AC122" s="43"/>
    </row>
    <row r="123" ht="15" customHeight="1" spans="1:29">
      <c r="A123" s="43">
        <v>121</v>
      </c>
      <c r="B123" s="44">
        <v>114069</v>
      </c>
      <c r="C123" s="45" t="s">
        <v>164</v>
      </c>
      <c r="D123" s="44" t="s">
        <v>42</v>
      </c>
      <c r="E123" s="44" t="s">
        <v>131</v>
      </c>
      <c r="F123" s="46">
        <v>6000</v>
      </c>
      <c r="G123" s="46">
        <v>1916.25</v>
      </c>
      <c r="H123" s="47">
        <v>0.319375</v>
      </c>
      <c r="I123" s="56">
        <f t="shared" si="27"/>
        <v>24000</v>
      </c>
      <c r="J123" s="56">
        <f t="shared" si="28"/>
        <v>7665</v>
      </c>
      <c r="K123" s="56">
        <f>VLOOKUP(B:B,[1]查询时间段分门店销售汇总!$D:$L,9,0)</f>
        <v>6069.13</v>
      </c>
      <c r="L123" s="56">
        <f>VLOOKUP(B:B,[1]查询时间段分门店销售汇总!$D:$M,10,0)</f>
        <v>1918.22</v>
      </c>
      <c r="M123" s="47">
        <f t="shared" si="29"/>
        <v>0.252880416666667</v>
      </c>
      <c r="N123" s="57">
        <f t="shared" si="30"/>
        <v>-5746.78</v>
      </c>
      <c r="O123" s="57"/>
      <c r="P123" s="58">
        <v>5400</v>
      </c>
      <c r="Q123" s="66">
        <v>1852.74</v>
      </c>
      <c r="R123" s="67">
        <v>0.3431</v>
      </c>
      <c r="S123" s="68">
        <f t="shared" si="31"/>
        <v>16200</v>
      </c>
      <c r="T123" s="68">
        <f t="shared" si="32"/>
        <v>5558.22</v>
      </c>
      <c r="U123" s="68">
        <f>VLOOKUP(B:B,[2]查询时间段分门店销售汇总!$D:$L,9,0)</f>
        <v>4569.81</v>
      </c>
      <c r="V123" s="68">
        <f>VLOOKUP(B:B,[2]查询时间段分门店销售汇总!$D:$M,10,0)</f>
        <v>1659.32</v>
      </c>
      <c r="W123" s="69">
        <f t="shared" si="33"/>
        <v>0.282087037037037</v>
      </c>
      <c r="X123" s="69">
        <f t="shared" si="34"/>
        <v>0.298534422890782</v>
      </c>
      <c r="Y123" s="75"/>
      <c r="Z123" s="24">
        <v>15</v>
      </c>
      <c r="AA123" s="43">
        <f>VLOOKUP(B:B,[3]Sheet1!$A:$B,2,0)</f>
        <v>4</v>
      </c>
      <c r="AB123" s="76">
        <f t="shared" si="35"/>
        <v>0.266666666666667</v>
      </c>
      <c r="AC123" s="43"/>
    </row>
    <row r="124" ht="15" customHeight="1" spans="1:29">
      <c r="A124" s="43">
        <v>122</v>
      </c>
      <c r="B124" s="50">
        <v>106568</v>
      </c>
      <c r="C124" s="51" t="s">
        <v>165</v>
      </c>
      <c r="D124" s="44" t="s">
        <v>42</v>
      </c>
      <c r="E124" s="44" t="s">
        <v>131</v>
      </c>
      <c r="F124" s="46">
        <v>6000</v>
      </c>
      <c r="G124" s="46">
        <v>2152.5</v>
      </c>
      <c r="H124" s="47">
        <v>0.35875</v>
      </c>
      <c r="I124" s="56">
        <f t="shared" si="27"/>
        <v>24000</v>
      </c>
      <c r="J124" s="56">
        <f t="shared" si="28"/>
        <v>8610</v>
      </c>
      <c r="K124" s="56">
        <f>VLOOKUP(B:B,[1]查询时间段分门店销售汇总!$D:$L,9,0)</f>
        <v>9411.72</v>
      </c>
      <c r="L124" s="56">
        <f>VLOOKUP(B:B,[1]查询时间段分门店销售汇总!$D:$M,10,0)</f>
        <v>3666.43</v>
      </c>
      <c r="M124" s="47">
        <f t="shared" si="29"/>
        <v>0.392155</v>
      </c>
      <c r="N124" s="57">
        <f t="shared" si="30"/>
        <v>-4943.57</v>
      </c>
      <c r="O124" s="57"/>
      <c r="P124" s="58">
        <v>5400</v>
      </c>
      <c r="Q124" s="66">
        <v>2081.16</v>
      </c>
      <c r="R124" s="67">
        <v>0.3854</v>
      </c>
      <c r="S124" s="68">
        <f t="shared" si="31"/>
        <v>16200</v>
      </c>
      <c r="T124" s="68">
        <f t="shared" si="32"/>
        <v>6243.48</v>
      </c>
      <c r="U124" s="68">
        <f>VLOOKUP(B:B,[2]查询时间段分门店销售汇总!$D:$L,9,0)</f>
        <v>6604.69</v>
      </c>
      <c r="V124" s="68">
        <f>VLOOKUP(B:B,[2]查询时间段分门店销售汇总!$D:$M,10,0)</f>
        <v>2696.26</v>
      </c>
      <c r="W124" s="69">
        <f t="shared" si="33"/>
        <v>0.407696913580247</v>
      </c>
      <c r="X124" s="69">
        <f t="shared" si="34"/>
        <v>0.43185210811919</v>
      </c>
      <c r="Y124" s="75"/>
      <c r="Z124" s="24">
        <v>15</v>
      </c>
      <c r="AA124" s="43">
        <f>VLOOKUP(B:B,[3]Sheet1!$A:$B,2,0)</f>
        <v>3</v>
      </c>
      <c r="AB124" s="76">
        <f t="shared" si="35"/>
        <v>0.2</v>
      </c>
      <c r="AC124" s="43"/>
    </row>
    <row r="125" ht="15" customHeight="1" spans="1:29">
      <c r="A125" s="43">
        <v>123</v>
      </c>
      <c r="B125" s="48">
        <v>110378</v>
      </c>
      <c r="C125" s="49" t="s">
        <v>166</v>
      </c>
      <c r="D125" s="44" t="s">
        <v>47</v>
      </c>
      <c r="E125" s="44" t="s">
        <v>131</v>
      </c>
      <c r="F125" s="46">
        <v>5750</v>
      </c>
      <c r="G125" s="46">
        <v>1660.3125</v>
      </c>
      <c r="H125" s="47">
        <v>0.28875</v>
      </c>
      <c r="I125" s="56">
        <f t="shared" si="27"/>
        <v>23000</v>
      </c>
      <c r="J125" s="56">
        <f t="shared" si="28"/>
        <v>6641.25</v>
      </c>
      <c r="K125" s="56">
        <f>VLOOKUP(B:B,[1]查询时间段分门店销售汇总!$D:$L,9,0)</f>
        <v>17001.43</v>
      </c>
      <c r="L125" s="56">
        <f>VLOOKUP(B:B,[1]查询时间段分门店销售汇总!$D:$M,10,0)</f>
        <v>4707.56</v>
      </c>
      <c r="M125" s="47">
        <f t="shared" si="29"/>
        <v>0.739192608695652</v>
      </c>
      <c r="N125" s="57">
        <f t="shared" si="30"/>
        <v>-1933.69</v>
      </c>
      <c r="O125" s="57"/>
      <c r="P125" s="58">
        <v>5175</v>
      </c>
      <c r="Q125" s="66">
        <v>1605.285</v>
      </c>
      <c r="R125" s="67">
        <v>0.3102</v>
      </c>
      <c r="S125" s="68">
        <f t="shared" si="31"/>
        <v>15525</v>
      </c>
      <c r="T125" s="68">
        <f t="shared" si="32"/>
        <v>4815.855</v>
      </c>
      <c r="U125" s="68">
        <f>VLOOKUP(B:B,[2]查询时间段分门店销售汇总!$D:$L,9,0)</f>
        <v>11306.14</v>
      </c>
      <c r="V125" s="68">
        <f>VLOOKUP(B:B,[2]查询时间段分门店销售汇总!$D:$M,10,0)</f>
        <v>2485.57</v>
      </c>
      <c r="W125" s="69">
        <f t="shared" si="33"/>
        <v>0.728253784219002</v>
      </c>
      <c r="X125" s="69">
        <f t="shared" si="34"/>
        <v>0.516122266970247</v>
      </c>
      <c r="Y125" s="75"/>
      <c r="Z125" s="24">
        <v>15</v>
      </c>
      <c r="AA125" s="43">
        <v>0</v>
      </c>
      <c r="AB125" s="76">
        <f t="shared" si="35"/>
        <v>0</v>
      </c>
      <c r="AC125" s="43"/>
    </row>
    <row r="126" ht="15" customHeight="1" spans="1:29">
      <c r="A126" s="43">
        <v>124</v>
      </c>
      <c r="B126" s="44">
        <v>104430</v>
      </c>
      <c r="C126" s="45" t="s">
        <v>167</v>
      </c>
      <c r="D126" s="44" t="s">
        <v>42</v>
      </c>
      <c r="E126" s="44" t="s">
        <v>131</v>
      </c>
      <c r="F126" s="46">
        <v>5750</v>
      </c>
      <c r="G126" s="46">
        <v>1811.25</v>
      </c>
      <c r="H126" s="47">
        <v>0.315</v>
      </c>
      <c r="I126" s="56">
        <f t="shared" si="27"/>
        <v>23000</v>
      </c>
      <c r="J126" s="56">
        <f t="shared" si="28"/>
        <v>7245</v>
      </c>
      <c r="K126" s="56">
        <f>VLOOKUP(B:B,[1]查询时间段分门店销售汇总!$D:$L,9,0)</f>
        <v>11538.86</v>
      </c>
      <c r="L126" s="56">
        <f>VLOOKUP(B:B,[1]查询时间段分门店销售汇总!$D:$M,10,0)</f>
        <v>3543.47</v>
      </c>
      <c r="M126" s="47">
        <f t="shared" si="29"/>
        <v>0.501689565217391</v>
      </c>
      <c r="N126" s="57">
        <f t="shared" si="30"/>
        <v>-3701.53</v>
      </c>
      <c r="O126" s="57"/>
      <c r="P126" s="58">
        <v>5175</v>
      </c>
      <c r="Q126" s="66">
        <v>1751.22</v>
      </c>
      <c r="R126" s="67">
        <v>0.3384</v>
      </c>
      <c r="S126" s="68">
        <f t="shared" si="31"/>
        <v>15525</v>
      </c>
      <c r="T126" s="68">
        <f t="shared" si="32"/>
        <v>5253.66</v>
      </c>
      <c r="U126" s="68">
        <f>VLOOKUP(B:B,[2]查询时间段分门店销售汇总!$D:$L,9,0)</f>
        <v>7482.02</v>
      </c>
      <c r="V126" s="68">
        <f>VLOOKUP(B:B,[2]查询时间段分门店销售汇总!$D:$M,10,0)</f>
        <v>2216.77</v>
      </c>
      <c r="W126" s="69">
        <f t="shared" si="33"/>
        <v>0.481933655394525</v>
      </c>
      <c r="X126" s="69">
        <f t="shared" si="34"/>
        <v>0.421947746904063</v>
      </c>
      <c r="Y126" s="75"/>
      <c r="Z126" s="24">
        <v>15</v>
      </c>
      <c r="AA126" s="43">
        <v>0</v>
      </c>
      <c r="AB126" s="76">
        <f t="shared" si="35"/>
        <v>0</v>
      </c>
      <c r="AC126" s="43"/>
    </row>
    <row r="127" ht="15" customHeight="1" spans="1:29">
      <c r="A127" s="43">
        <v>125</v>
      </c>
      <c r="B127" s="44">
        <v>549</v>
      </c>
      <c r="C127" s="45" t="s">
        <v>168</v>
      </c>
      <c r="D127" s="44" t="s">
        <v>47</v>
      </c>
      <c r="E127" s="44" t="s">
        <v>69</v>
      </c>
      <c r="F127" s="46">
        <v>5750</v>
      </c>
      <c r="G127" s="46">
        <v>1760.9375</v>
      </c>
      <c r="H127" s="47">
        <v>0.30625</v>
      </c>
      <c r="I127" s="56">
        <f t="shared" si="27"/>
        <v>23000</v>
      </c>
      <c r="J127" s="56">
        <f t="shared" si="28"/>
        <v>7043.75</v>
      </c>
      <c r="K127" s="56">
        <f>VLOOKUP(B:B,[1]查询时间段分门店销售汇总!$D:$L,9,0)</f>
        <v>18888.57</v>
      </c>
      <c r="L127" s="56">
        <f>VLOOKUP(B:B,[1]查询时间段分门店销售汇总!$D:$M,10,0)</f>
        <v>4677.99</v>
      </c>
      <c r="M127" s="47">
        <f t="shared" si="29"/>
        <v>0.821242173913043</v>
      </c>
      <c r="N127" s="57">
        <f t="shared" si="30"/>
        <v>-2365.76</v>
      </c>
      <c r="O127" s="57"/>
      <c r="P127" s="58">
        <v>5175</v>
      </c>
      <c r="Q127" s="66">
        <v>1702.575</v>
      </c>
      <c r="R127" s="67">
        <v>0.329</v>
      </c>
      <c r="S127" s="68">
        <f t="shared" si="31"/>
        <v>15525</v>
      </c>
      <c r="T127" s="68">
        <f t="shared" si="32"/>
        <v>5107.725</v>
      </c>
      <c r="U127" s="68">
        <f>VLOOKUP(B:B,[2]查询时间段分门店销售汇总!$D:$L,9,0)</f>
        <v>10989.66</v>
      </c>
      <c r="V127" s="68">
        <f>VLOOKUP(B:B,[2]查询时间段分门店销售汇总!$D:$M,10,0)</f>
        <v>3522.48</v>
      </c>
      <c r="W127" s="69">
        <f t="shared" si="33"/>
        <v>0.707868599033816</v>
      </c>
      <c r="X127" s="69">
        <f t="shared" si="34"/>
        <v>0.689637754577625</v>
      </c>
      <c r="Y127" s="75"/>
      <c r="Z127" s="24">
        <v>15</v>
      </c>
      <c r="AA127" s="43">
        <f>VLOOKUP(B:B,[3]Sheet1!$A:$B,2,0)</f>
        <v>4</v>
      </c>
      <c r="AB127" s="76">
        <f t="shared" si="35"/>
        <v>0.266666666666667</v>
      </c>
      <c r="AC127" s="43"/>
    </row>
    <row r="128" ht="15" customHeight="1" spans="1:29">
      <c r="A128" s="43">
        <v>126</v>
      </c>
      <c r="B128" s="48">
        <v>116773</v>
      </c>
      <c r="C128" s="49" t="s">
        <v>169</v>
      </c>
      <c r="D128" s="44" t="s">
        <v>52</v>
      </c>
      <c r="E128" s="44" t="s">
        <v>69</v>
      </c>
      <c r="F128" s="46">
        <v>5750</v>
      </c>
      <c r="G128" s="46">
        <v>1859.55</v>
      </c>
      <c r="H128" s="47">
        <v>0.3234</v>
      </c>
      <c r="I128" s="56">
        <f t="shared" si="27"/>
        <v>23000</v>
      </c>
      <c r="J128" s="56">
        <f t="shared" si="28"/>
        <v>7438.2</v>
      </c>
      <c r="K128" s="56">
        <f>VLOOKUP(B:B,[1]查询时间段分门店销售汇总!$D:$L,9,0)</f>
        <v>16119.65</v>
      </c>
      <c r="L128" s="56">
        <f>VLOOKUP(B:B,[1]查询时间段分门店销售汇总!$D:$M,10,0)</f>
        <v>5631.31</v>
      </c>
      <c r="M128" s="47">
        <f t="shared" si="29"/>
        <v>0.700854347826087</v>
      </c>
      <c r="N128" s="57">
        <f t="shared" si="30"/>
        <v>-1806.89</v>
      </c>
      <c r="O128" s="57"/>
      <c r="P128" s="58">
        <v>5175</v>
      </c>
      <c r="Q128" s="66">
        <v>1797.9192</v>
      </c>
      <c r="R128" s="67">
        <v>0.347424</v>
      </c>
      <c r="S128" s="68">
        <f t="shared" si="31"/>
        <v>15525</v>
      </c>
      <c r="T128" s="68">
        <f t="shared" si="32"/>
        <v>5393.7576</v>
      </c>
      <c r="U128" s="68">
        <f>VLOOKUP(B:B,[2]查询时间段分门店销售汇总!$D:$L,9,0)</f>
        <v>11930.89</v>
      </c>
      <c r="V128" s="68">
        <f>VLOOKUP(B:B,[2]查询时间段分门店销售汇总!$D:$M,10,0)</f>
        <v>4353.82</v>
      </c>
      <c r="W128" s="69">
        <f t="shared" si="33"/>
        <v>0.768495330112721</v>
      </c>
      <c r="X128" s="69">
        <f t="shared" si="34"/>
        <v>0.807196081633331</v>
      </c>
      <c r="Y128" s="75"/>
      <c r="Z128" s="24">
        <v>25</v>
      </c>
      <c r="AA128" s="43">
        <f>VLOOKUP(B:B,[3]Sheet1!$A:$B,2,0)</f>
        <v>3</v>
      </c>
      <c r="AB128" s="76">
        <f t="shared" si="35"/>
        <v>0.12</v>
      </c>
      <c r="AC128" s="43"/>
    </row>
    <row r="129" ht="15" customHeight="1" spans="1:29">
      <c r="A129" s="43">
        <v>127</v>
      </c>
      <c r="B129" s="44">
        <v>102567</v>
      </c>
      <c r="C129" s="45" t="s">
        <v>170</v>
      </c>
      <c r="D129" s="44" t="s">
        <v>44</v>
      </c>
      <c r="E129" s="44" t="s">
        <v>131</v>
      </c>
      <c r="F129" s="46">
        <v>5600</v>
      </c>
      <c r="G129" s="46">
        <v>1911</v>
      </c>
      <c r="H129" s="47">
        <v>0.34125</v>
      </c>
      <c r="I129" s="56">
        <f t="shared" si="27"/>
        <v>22400</v>
      </c>
      <c r="J129" s="56">
        <f t="shared" si="28"/>
        <v>7644</v>
      </c>
      <c r="K129" s="56">
        <f>VLOOKUP(B:B,[1]查询时间段分门店销售汇总!$D:$L,9,0)</f>
        <v>10180.96</v>
      </c>
      <c r="L129" s="56">
        <f>VLOOKUP(B:B,[1]查询时间段分门店销售汇总!$D:$M,10,0)</f>
        <v>3245.71</v>
      </c>
      <c r="M129" s="47">
        <f t="shared" si="29"/>
        <v>0.454507142857143</v>
      </c>
      <c r="N129" s="57">
        <f t="shared" si="30"/>
        <v>-4398.29</v>
      </c>
      <c r="O129" s="57"/>
      <c r="P129" s="58">
        <v>5040</v>
      </c>
      <c r="Q129" s="66">
        <v>1847.664</v>
      </c>
      <c r="R129" s="67">
        <v>0.3666</v>
      </c>
      <c r="S129" s="68">
        <f t="shared" si="31"/>
        <v>15120</v>
      </c>
      <c r="T129" s="68">
        <f t="shared" si="32"/>
        <v>5542.992</v>
      </c>
      <c r="U129" s="68">
        <f>VLOOKUP(B:B,[2]查询时间段分门店销售汇总!$D:$L,9,0)</f>
        <v>6721.21</v>
      </c>
      <c r="V129" s="68">
        <f>VLOOKUP(B:B,[2]查询时间段分门店销售汇总!$D:$M,10,0)</f>
        <v>2084.55</v>
      </c>
      <c r="W129" s="69">
        <f t="shared" si="33"/>
        <v>0.444524470899471</v>
      </c>
      <c r="X129" s="69">
        <f t="shared" si="34"/>
        <v>0.376069458516267</v>
      </c>
      <c r="Y129" s="75"/>
      <c r="Z129" s="24">
        <v>15</v>
      </c>
      <c r="AA129" s="43">
        <f>VLOOKUP(B:B,[3]Sheet1!$A:$B,2,0)</f>
        <v>3</v>
      </c>
      <c r="AB129" s="76">
        <f t="shared" si="35"/>
        <v>0.2</v>
      </c>
      <c r="AC129" s="43"/>
    </row>
    <row r="130" ht="15" customHeight="1" spans="1:29">
      <c r="A130" s="43">
        <v>128</v>
      </c>
      <c r="B130" s="44">
        <v>371</v>
      </c>
      <c r="C130" s="45" t="s">
        <v>171</v>
      </c>
      <c r="D130" s="44" t="s">
        <v>44</v>
      </c>
      <c r="E130" s="44" t="s">
        <v>131</v>
      </c>
      <c r="F130" s="46">
        <v>5600</v>
      </c>
      <c r="G130" s="46">
        <v>1960</v>
      </c>
      <c r="H130" s="47">
        <v>0.35</v>
      </c>
      <c r="I130" s="56">
        <f t="shared" si="27"/>
        <v>22400</v>
      </c>
      <c r="J130" s="56">
        <f t="shared" si="28"/>
        <v>7840</v>
      </c>
      <c r="K130" s="56">
        <f>VLOOKUP(B:B,[1]查询时间段分门店销售汇总!$D:$L,9,0)</f>
        <v>10931.81</v>
      </c>
      <c r="L130" s="56">
        <f>VLOOKUP(B:B,[1]查询时间段分门店销售汇总!$D:$M,10,0)</f>
        <v>3101.48</v>
      </c>
      <c r="M130" s="47">
        <f t="shared" si="29"/>
        <v>0.488027232142857</v>
      </c>
      <c r="N130" s="57">
        <f t="shared" si="30"/>
        <v>-4738.52</v>
      </c>
      <c r="O130" s="57"/>
      <c r="P130" s="58">
        <v>5040</v>
      </c>
      <c r="Q130" s="66">
        <v>1895.04</v>
      </c>
      <c r="R130" s="67">
        <v>0.376</v>
      </c>
      <c r="S130" s="68">
        <f t="shared" si="31"/>
        <v>15120</v>
      </c>
      <c r="T130" s="68">
        <f t="shared" si="32"/>
        <v>5685.12</v>
      </c>
      <c r="U130" s="68">
        <f>VLOOKUP(B:B,[2]查询时间段分门店销售汇总!$D:$L,9,0)</f>
        <v>6452.88</v>
      </c>
      <c r="V130" s="68">
        <f>VLOOKUP(B:B,[2]查询时间段分门店销售汇总!$D:$M,10,0)</f>
        <v>2151.18</v>
      </c>
      <c r="W130" s="69">
        <f t="shared" si="33"/>
        <v>0.426777777777778</v>
      </c>
      <c r="X130" s="69">
        <f t="shared" si="34"/>
        <v>0.378387791286727</v>
      </c>
      <c r="Y130" s="75"/>
      <c r="Z130" s="24">
        <v>15</v>
      </c>
      <c r="AA130" s="43">
        <f>VLOOKUP(B:B,[3]Sheet1!$A:$B,2,0)</f>
        <v>12</v>
      </c>
      <c r="AB130" s="76">
        <f t="shared" si="35"/>
        <v>0.8</v>
      </c>
      <c r="AC130" s="43"/>
    </row>
    <row r="131" ht="15" customHeight="1" spans="1:29">
      <c r="A131" s="43">
        <v>129</v>
      </c>
      <c r="B131" s="44">
        <v>113298</v>
      </c>
      <c r="C131" s="45" t="s">
        <v>172</v>
      </c>
      <c r="D131" s="44" t="s">
        <v>52</v>
      </c>
      <c r="E131" s="44" t="s">
        <v>131</v>
      </c>
      <c r="F131" s="46">
        <v>5600</v>
      </c>
      <c r="G131" s="46">
        <v>1715</v>
      </c>
      <c r="H131" s="47">
        <v>0.30625</v>
      </c>
      <c r="I131" s="56">
        <f t="shared" si="27"/>
        <v>22400</v>
      </c>
      <c r="J131" s="56">
        <f t="shared" si="28"/>
        <v>6860</v>
      </c>
      <c r="K131" s="56">
        <f>VLOOKUP(B:B,[1]查询时间段分门店销售汇总!$D:$L,9,0)</f>
        <v>10657.43</v>
      </c>
      <c r="L131" s="56">
        <f>VLOOKUP(B:B,[1]查询时间段分门店销售汇总!$D:$M,10,0)</f>
        <v>3262.74</v>
      </c>
      <c r="M131" s="47">
        <f t="shared" si="29"/>
        <v>0.475778125</v>
      </c>
      <c r="N131" s="57">
        <f t="shared" si="30"/>
        <v>-3597.26</v>
      </c>
      <c r="O131" s="57"/>
      <c r="P131" s="58">
        <v>5040</v>
      </c>
      <c r="Q131" s="66">
        <v>1658.16</v>
      </c>
      <c r="R131" s="67">
        <v>0.329</v>
      </c>
      <c r="S131" s="68">
        <f t="shared" si="31"/>
        <v>15120</v>
      </c>
      <c r="T131" s="68">
        <f t="shared" si="32"/>
        <v>4974.48</v>
      </c>
      <c r="U131" s="68">
        <f>VLOOKUP(B:B,[2]查询时间段分门店销售汇总!$D:$L,9,0)</f>
        <v>7889.73</v>
      </c>
      <c r="V131" s="68">
        <f>VLOOKUP(B:B,[2]查询时间段分门店销售汇总!$D:$M,10,0)</f>
        <v>2067.37</v>
      </c>
      <c r="W131" s="69">
        <f t="shared" si="33"/>
        <v>0.52180753968254</v>
      </c>
      <c r="X131" s="69">
        <f t="shared" si="34"/>
        <v>0.415595197890031</v>
      </c>
      <c r="Y131" s="75"/>
      <c r="Z131" s="24">
        <v>15</v>
      </c>
      <c r="AA131" s="43">
        <v>0</v>
      </c>
      <c r="AB131" s="76">
        <f t="shared" si="35"/>
        <v>0</v>
      </c>
      <c r="AC131" s="43"/>
    </row>
    <row r="132" ht="15" customHeight="1" spans="1:29">
      <c r="A132" s="43">
        <v>130</v>
      </c>
      <c r="B132" s="44">
        <v>104533</v>
      </c>
      <c r="C132" s="45" t="s">
        <v>173</v>
      </c>
      <c r="D132" s="44" t="s">
        <v>47</v>
      </c>
      <c r="E132" s="44" t="s">
        <v>69</v>
      </c>
      <c r="F132" s="46">
        <v>5600</v>
      </c>
      <c r="G132" s="46">
        <v>1813</v>
      </c>
      <c r="H132" s="47">
        <v>0.32375</v>
      </c>
      <c r="I132" s="56">
        <f t="shared" ref="I132:I149" si="36">F132*4</f>
        <v>22400</v>
      </c>
      <c r="J132" s="56">
        <f t="shared" ref="J132:J149" si="37">G132*4</f>
        <v>7252</v>
      </c>
      <c r="K132" s="56">
        <f>VLOOKUP(B:B,[1]查询时间段分门店销售汇总!$D:$L,9,0)</f>
        <v>17569.75</v>
      </c>
      <c r="L132" s="56">
        <f>VLOOKUP(B:B,[1]查询时间段分门店销售汇总!$D:$M,10,0)</f>
        <v>5066.92</v>
      </c>
      <c r="M132" s="47">
        <f t="shared" ref="M132:M149" si="38">K132/I132</f>
        <v>0.784363839285714</v>
      </c>
      <c r="N132" s="57">
        <f t="shared" ref="N132:N149" si="39">L132-J132</f>
        <v>-2185.08</v>
      </c>
      <c r="O132" s="57"/>
      <c r="P132" s="58">
        <v>5040</v>
      </c>
      <c r="Q132" s="66">
        <v>1752.912</v>
      </c>
      <c r="R132" s="67">
        <v>0.3478</v>
      </c>
      <c r="S132" s="68">
        <f t="shared" ref="S132:S149" si="40">P132*3</f>
        <v>15120</v>
      </c>
      <c r="T132" s="68">
        <f t="shared" ref="T132:T149" si="41">Q132*3</f>
        <v>5258.736</v>
      </c>
      <c r="U132" s="68">
        <f>VLOOKUP(B:B,[2]查询时间段分门店销售汇总!$D:$L,9,0)</f>
        <v>13337.06</v>
      </c>
      <c r="V132" s="68">
        <f>VLOOKUP(B:B,[2]查询时间段分门店销售汇总!$D:$M,10,0)</f>
        <v>3973.66</v>
      </c>
      <c r="W132" s="69">
        <f t="shared" ref="W132:W149" si="42">U132/S132</f>
        <v>0.882080687830688</v>
      </c>
      <c r="X132" s="69">
        <f t="shared" ref="X132:X149" si="43">V132/T132</f>
        <v>0.755630250311101</v>
      </c>
      <c r="Y132" s="75"/>
      <c r="Z132" s="24">
        <v>25</v>
      </c>
      <c r="AA132" s="43">
        <v>0</v>
      </c>
      <c r="AB132" s="76">
        <f t="shared" ref="AB132:AB149" si="44">AA132/Z132</f>
        <v>0</v>
      </c>
      <c r="AC132" s="43"/>
    </row>
    <row r="133" ht="15" customHeight="1" spans="1:29">
      <c r="A133" s="43">
        <v>131</v>
      </c>
      <c r="B133" s="44">
        <v>56</v>
      </c>
      <c r="C133" s="45" t="s">
        <v>174</v>
      </c>
      <c r="D133" s="44" t="s">
        <v>90</v>
      </c>
      <c r="E133" s="44" t="s">
        <v>131</v>
      </c>
      <c r="F133" s="46">
        <v>5600</v>
      </c>
      <c r="G133" s="46">
        <v>1715</v>
      </c>
      <c r="H133" s="47">
        <v>0.30625</v>
      </c>
      <c r="I133" s="56">
        <f t="shared" si="36"/>
        <v>22400</v>
      </c>
      <c r="J133" s="56">
        <f t="shared" si="37"/>
        <v>6860</v>
      </c>
      <c r="K133" s="56">
        <f>VLOOKUP(B:B,[1]查询时间段分门店销售汇总!$D:$L,9,0)</f>
        <v>7915.42</v>
      </c>
      <c r="L133" s="56">
        <f>VLOOKUP(B:B,[1]查询时间段分门店销售汇总!$D:$M,10,0)</f>
        <v>2283.22</v>
      </c>
      <c r="M133" s="47">
        <f t="shared" si="38"/>
        <v>0.353366964285714</v>
      </c>
      <c r="N133" s="57">
        <f t="shared" si="39"/>
        <v>-4576.78</v>
      </c>
      <c r="O133" s="57"/>
      <c r="P133" s="58">
        <v>5040</v>
      </c>
      <c r="Q133" s="66">
        <v>1658.16</v>
      </c>
      <c r="R133" s="67">
        <v>0.329</v>
      </c>
      <c r="S133" s="68">
        <f t="shared" si="40"/>
        <v>15120</v>
      </c>
      <c r="T133" s="68">
        <f t="shared" si="41"/>
        <v>4974.48</v>
      </c>
      <c r="U133" s="68">
        <f>VLOOKUP(B:B,[2]查询时间段分门店销售汇总!$D:$L,9,0)</f>
        <v>10524.4</v>
      </c>
      <c r="V133" s="68">
        <f>VLOOKUP(B:B,[2]查询时间段分门店销售汇总!$D:$M,10,0)</f>
        <v>3140.46</v>
      </c>
      <c r="W133" s="69">
        <f t="shared" si="42"/>
        <v>0.696058201058201</v>
      </c>
      <c r="X133" s="69">
        <f t="shared" si="43"/>
        <v>0.631314227818787</v>
      </c>
      <c r="Y133" s="75"/>
      <c r="Z133" s="24">
        <v>15</v>
      </c>
      <c r="AA133" s="43">
        <f>VLOOKUP(B:B,[3]Sheet1!$A:$B,2,0)</f>
        <v>4</v>
      </c>
      <c r="AB133" s="76">
        <f t="shared" si="44"/>
        <v>0.266666666666667</v>
      </c>
      <c r="AC133" s="43"/>
    </row>
    <row r="134" ht="15" customHeight="1" spans="1:29">
      <c r="A134" s="43">
        <v>132</v>
      </c>
      <c r="B134" s="48">
        <v>114848</v>
      </c>
      <c r="C134" s="49" t="s">
        <v>175</v>
      </c>
      <c r="D134" s="44" t="s">
        <v>42</v>
      </c>
      <c r="E134" s="44" t="s">
        <v>131</v>
      </c>
      <c r="F134" s="46">
        <v>5600</v>
      </c>
      <c r="G134" s="46">
        <v>1715</v>
      </c>
      <c r="H134" s="47">
        <v>0.30625</v>
      </c>
      <c r="I134" s="56">
        <f t="shared" si="36"/>
        <v>22400</v>
      </c>
      <c r="J134" s="56">
        <f t="shared" si="37"/>
        <v>6860</v>
      </c>
      <c r="K134" s="56">
        <f>VLOOKUP(B:B,[1]查询时间段分门店销售汇总!$D:$L,9,0)</f>
        <v>14986.85</v>
      </c>
      <c r="L134" s="56">
        <f>VLOOKUP(B:B,[1]查询时间段分门店销售汇总!$D:$M,10,0)</f>
        <v>4530.24</v>
      </c>
      <c r="M134" s="47">
        <f t="shared" si="38"/>
        <v>0.669055803571429</v>
      </c>
      <c r="N134" s="57">
        <f t="shared" si="39"/>
        <v>-2329.76</v>
      </c>
      <c r="O134" s="57"/>
      <c r="P134" s="58">
        <v>5040</v>
      </c>
      <c r="Q134" s="66">
        <v>1658.16</v>
      </c>
      <c r="R134" s="67">
        <v>0.329</v>
      </c>
      <c r="S134" s="68">
        <f t="shared" si="40"/>
        <v>15120</v>
      </c>
      <c r="T134" s="68">
        <f t="shared" si="41"/>
        <v>4974.48</v>
      </c>
      <c r="U134" s="68">
        <f>VLOOKUP(B:B,[2]查询时间段分门店销售汇总!$D:$L,9,0)</f>
        <v>11564.77</v>
      </c>
      <c r="V134" s="68">
        <f>VLOOKUP(B:B,[2]查询时间段分门店销售汇总!$D:$M,10,0)</f>
        <v>3717.32</v>
      </c>
      <c r="W134" s="69">
        <f t="shared" si="42"/>
        <v>0.764865740740741</v>
      </c>
      <c r="X134" s="69">
        <f t="shared" si="43"/>
        <v>0.747278107460478</v>
      </c>
      <c r="Y134" s="75"/>
      <c r="Z134" s="24">
        <v>15</v>
      </c>
      <c r="AA134" s="43">
        <f>VLOOKUP(B:B,[3]Sheet1!$A:$B,2,0)</f>
        <v>4</v>
      </c>
      <c r="AB134" s="76">
        <f t="shared" si="44"/>
        <v>0.266666666666667</v>
      </c>
      <c r="AC134" s="43"/>
    </row>
    <row r="135" ht="15" customHeight="1" spans="1:29">
      <c r="A135" s="43">
        <v>133</v>
      </c>
      <c r="B135" s="48">
        <v>117923</v>
      </c>
      <c r="C135" s="49" t="s">
        <v>176</v>
      </c>
      <c r="D135" s="44" t="s">
        <v>47</v>
      </c>
      <c r="E135" s="44" t="s">
        <v>131</v>
      </c>
      <c r="F135" s="46">
        <v>5300</v>
      </c>
      <c r="G135" s="46">
        <v>1646.3125</v>
      </c>
      <c r="H135" s="47">
        <v>0.310625</v>
      </c>
      <c r="I135" s="56">
        <f t="shared" si="36"/>
        <v>21200</v>
      </c>
      <c r="J135" s="56">
        <f t="shared" si="37"/>
        <v>6585.25</v>
      </c>
      <c r="K135" s="56">
        <f>VLOOKUP(B:B,[1]查询时间段分门店销售汇总!$D:$L,9,0)</f>
        <v>9575.64</v>
      </c>
      <c r="L135" s="56">
        <f>VLOOKUP(B:B,[1]查询时间段分门店销售汇总!$D:$M,10,0)</f>
        <v>2945.48</v>
      </c>
      <c r="M135" s="47">
        <f t="shared" si="38"/>
        <v>0.451681132075472</v>
      </c>
      <c r="N135" s="57">
        <f t="shared" si="39"/>
        <v>-3639.77</v>
      </c>
      <c r="O135" s="57"/>
      <c r="P135" s="58">
        <v>4770</v>
      </c>
      <c r="Q135" s="66">
        <v>1591.749</v>
      </c>
      <c r="R135" s="67">
        <v>0.3337</v>
      </c>
      <c r="S135" s="68">
        <f t="shared" si="40"/>
        <v>14310</v>
      </c>
      <c r="T135" s="68">
        <f t="shared" si="41"/>
        <v>4775.247</v>
      </c>
      <c r="U135" s="68">
        <f>VLOOKUP(B:B,[2]查询时间段分门店销售汇总!$D:$L,9,0)</f>
        <v>7754</v>
      </c>
      <c r="V135" s="68">
        <f>VLOOKUP(B:B,[2]查询时间段分门店销售汇总!$D:$M,10,0)</f>
        <v>2659.93</v>
      </c>
      <c r="W135" s="69">
        <f t="shared" si="42"/>
        <v>0.541858839972048</v>
      </c>
      <c r="X135" s="69">
        <f t="shared" si="43"/>
        <v>0.55702458951338</v>
      </c>
      <c r="Y135" s="75"/>
      <c r="Z135" s="24">
        <v>15</v>
      </c>
      <c r="AA135" s="43">
        <f>VLOOKUP(B:B,[3]Sheet1!$A:$B,2,0)</f>
        <v>3</v>
      </c>
      <c r="AB135" s="76">
        <f t="shared" si="44"/>
        <v>0.2</v>
      </c>
      <c r="AC135" s="43"/>
    </row>
    <row r="136" ht="15" customHeight="1" spans="1:29">
      <c r="A136" s="43">
        <v>134</v>
      </c>
      <c r="B136" s="48">
        <v>117637</v>
      </c>
      <c r="C136" s="49" t="s">
        <v>177</v>
      </c>
      <c r="D136" s="44" t="s">
        <v>47</v>
      </c>
      <c r="E136" s="44" t="s">
        <v>131</v>
      </c>
      <c r="F136" s="46">
        <v>5300</v>
      </c>
      <c r="G136" s="46">
        <v>1669.5</v>
      </c>
      <c r="H136" s="47">
        <v>0.315</v>
      </c>
      <c r="I136" s="56">
        <f t="shared" si="36"/>
        <v>21200</v>
      </c>
      <c r="J136" s="56">
        <f t="shared" si="37"/>
        <v>6678</v>
      </c>
      <c r="K136" s="56">
        <f>VLOOKUP(B:B,[1]查询时间段分门店销售汇总!$D:$L,9,0)</f>
        <v>20669.75</v>
      </c>
      <c r="L136" s="56">
        <f>VLOOKUP(B:B,[1]查询时间段分门店销售汇总!$D:$M,10,0)</f>
        <v>6280.2</v>
      </c>
      <c r="M136" s="47">
        <f t="shared" si="38"/>
        <v>0.97498820754717</v>
      </c>
      <c r="N136" s="57">
        <f t="shared" si="39"/>
        <v>-397.8</v>
      </c>
      <c r="O136" s="57"/>
      <c r="P136" s="58">
        <v>4770</v>
      </c>
      <c r="Q136" s="66">
        <v>1614.168</v>
      </c>
      <c r="R136" s="67">
        <v>0.3384</v>
      </c>
      <c r="S136" s="68">
        <f t="shared" si="40"/>
        <v>14310</v>
      </c>
      <c r="T136" s="68">
        <f t="shared" si="41"/>
        <v>4842.504</v>
      </c>
      <c r="U136" s="68">
        <f>VLOOKUP(B:B,[2]查询时间段分门店销售汇总!$D:$L,9,0)</f>
        <v>11384.37</v>
      </c>
      <c r="V136" s="68">
        <f>VLOOKUP(B:B,[2]查询时间段分门店销售汇总!$D:$M,10,0)</f>
        <v>3646.51</v>
      </c>
      <c r="W136" s="69">
        <f t="shared" si="42"/>
        <v>0.795553459119497</v>
      </c>
      <c r="X136" s="69">
        <f t="shared" si="43"/>
        <v>0.753021577266637</v>
      </c>
      <c r="Y136" s="75"/>
      <c r="Z136" s="24">
        <v>15</v>
      </c>
      <c r="AA136" s="43">
        <f>VLOOKUP(B:B,[3]Sheet1!$A:$B,2,0)</f>
        <v>3</v>
      </c>
      <c r="AB136" s="76">
        <f t="shared" si="44"/>
        <v>0.2</v>
      </c>
      <c r="AC136" s="43"/>
    </row>
    <row r="137" ht="15" customHeight="1" spans="1:29">
      <c r="A137" s="43">
        <v>135</v>
      </c>
      <c r="B137" s="48">
        <v>118758</v>
      </c>
      <c r="C137" s="49" t="s">
        <v>178</v>
      </c>
      <c r="D137" s="44" t="s">
        <v>42</v>
      </c>
      <c r="E137" s="44" t="s">
        <v>131</v>
      </c>
      <c r="F137" s="46">
        <v>5000</v>
      </c>
      <c r="G137" s="46">
        <v>1312.5</v>
      </c>
      <c r="H137" s="47">
        <v>0.2625</v>
      </c>
      <c r="I137" s="56">
        <f t="shared" si="36"/>
        <v>20000</v>
      </c>
      <c r="J137" s="56">
        <f t="shared" si="37"/>
        <v>5250</v>
      </c>
      <c r="K137" s="56">
        <f>VLOOKUP(B:B,[1]查询时间段分门店销售汇总!$D:$L,9,0)</f>
        <v>6896.92</v>
      </c>
      <c r="L137" s="56">
        <f>VLOOKUP(B:B,[1]查询时间段分门店销售汇总!$D:$M,10,0)</f>
        <v>2545.16</v>
      </c>
      <c r="M137" s="47">
        <f t="shared" si="38"/>
        <v>0.344846</v>
      </c>
      <c r="N137" s="57">
        <f t="shared" si="39"/>
        <v>-2704.84</v>
      </c>
      <c r="O137" s="57"/>
      <c r="P137" s="58">
        <v>4500</v>
      </c>
      <c r="Q137" s="66">
        <v>1269</v>
      </c>
      <c r="R137" s="67">
        <v>0.282</v>
      </c>
      <c r="S137" s="68">
        <f t="shared" si="40"/>
        <v>13500</v>
      </c>
      <c r="T137" s="68">
        <f t="shared" si="41"/>
        <v>3807</v>
      </c>
      <c r="U137" s="68">
        <f>VLOOKUP(B:B,[2]查询时间段分门店销售汇总!$D:$L,9,0)</f>
        <v>6178.7</v>
      </c>
      <c r="V137" s="68">
        <f>VLOOKUP(B:B,[2]查询时间段分门店销售汇总!$D:$M,10,0)</f>
        <v>2304.32</v>
      </c>
      <c r="W137" s="69">
        <f t="shared" si="42"/>
        <v>0.457681481481481</v>
      </c>
      <c r="X137" s="69">
        <f t="shared" si="43"/>
        <v>0.60528500131337</v>
      </c>
      <c r="Y137" s="75"/>
      <c r="Z137" s="24">
        <v>15</v>
      </c>
      <c r="AA137" s="43">
        <f>VLOOKUP(B:B,[3]Sheet1!$A:$B,2,0)</f>
        <v>6</v>
      </c>
      <c r="AB137" s="76">
        <f t="shared" si="44"/>
        <v>0.4</v>
      </c>
      <c r="AC137" s="43"/>
    </row>
    <row r="138" ht="15" customHeight="1" spans="1:29">
      <c r="A138" s="43">
        <v>136</v>
      </c>
      <c r="B138" s="48">
        <v>138202</v>
      </c>
      <c r="C138" s="49" t="s">
        <v>179</v>
      </c>
      <c r="D138" s="44" t="s">
        <v>52</v>
      </c>
      <c r="E138" s="44" t="s">
        <v>69</v>
      </c>
      <c r="F138" s="46">
        <v>7500</v>
      </c>
      <c r="G138" s="46">
        <v>2165.625</v>
      </c>
      <c r="H138" s="47">
        <v>0.28875</v>
      </c>
      <c r="I138" s="56">
        <f t="shared" si="36"/>
        <v>30000</v>
      </c>
      <c r="J138" s="56">
        <f t="shared" si="37"/>
        <v>8662.5</v>
      </c>
      <c r="K138" s="56">
        <f>VLOOKUP(B:B,[1]查询时间段分门店销售汇总!$D:$L,9,0)</f>
        <v>20175.31</v>
      </c>
      <c r="L138" s="56">
        <f>VLOOKUP(B:B,[1]查询时间段分门店销售汇总!$D:$M,10,0)</f>
        <v>7952.57</v>
      </c>
      <c r="M138" s="47">
        <f t="shared" si="38"/>
        <v>0.672510333333333</v>
      </c>
      <c r="N138" s="57">
        <f t="shared" si="39"/>
        <v>-709.93</v>
      </c>
      <c r="O138" s="57"/>
      <c r="P138" s="58">
        <v>6750</v>
      </c>
      <c r="Q138" s="66">
        <v>2093.85</v>
      </c>
      <c r="R138" s="67">
        <v>0.3102</v>
      </c>
      <c r="S138" s="68">
        <f t="shared" si="40"/>
        <v>20250</v>
      </c>
      <c r="T138" s="68">
        <f t="shared" si="41"/>
        <v>6281.55</v>
      </c>
      <c r="U138" s="68">
        <f>VLOOKUP(B:B,[2]查询时间段分门店销售汇总!$D:$L,9,0)</f>
        <v>10898.44</v>
      </c>
      <c r="V138" s="68">
        <f>VLOOKUP(B:B,[2]查询时间段分门店销售汇总!$D:$M,10,0)</f>
        <v>4583.02</v>
      </c>
      <c r="W138" s="69">
        <f t="shared" si="42"/>
        <v>0.538194567901235</v>
      </c>
      <c r="X138" s="69">
        <f t="shared" si="43"/>
        <v>0.729600178299942</v>
      </c>
      <c r="Y138" s="75"/>
      <c r="Z138" s="24">
        <v>25</v>
      </c>
      <c r="AA138" s="43">
        <v>0</v>
      </c>
      <c r="AB138" s="76">
        <f t="shared" si="44"/>
        <v>0</v>
      </c>
      <c r="AC138" s="43"/>
    </row>
    <row r="139" ht="15" customHeight="1" spans="1:29">
      <c r="A139" s="43">
        <v>137</v>
      </c>
      <c r="B139" s="48">
        <v>123007</v>
      </c>
      <c r="C139" s="49" t="s">
        <v>180</v>
      </c>
      <c r="D139" s="44" t="s">
        <v>47</v>
      </c>
      <c r="E139" s="44" t="s">
        <v>131</v>
      </c>
      <c r="F139" s="46">
        <v>4500</v>
      </c>
      <c r="G139" s="46">
        <v>1378.125</v>
      </c>
      <c r="H139" s="47">
        <v>0.30625</v>
      </c>
      <c r="I139" s="56">
        <f t="shared" si="36"/>
        <v>18000</v>
      </c>
      <c r="J139" s="56">
        <f t="shared" si="37"/>
        <v>5512.5</v>
      </c>
      <c r="K139" s="56">
        <f>VLOOKUP(B:B,[1]查询时间段分门店销售汇总!$D:$L,9,0)</f>
        <v>10306.71</v>
      </c>
      <c r="L139" s="56">
        <f>VLOOKUP(B:B,[1]查询时间段分门店销售汇总!$D:$M,10,0)</f>
        <v>3540.84</v>
      </c>
      <c r="M139" s="47">
        <f t="shared" si="38"/>
        <v>0.572595</v>
      </c>
      <c r="N139" s="57">
        <f t="shared" si="39"/>
        <v>-1971.66</v>
      </c>
      <c r="O139" s="57"/>
      <c r="P139" s="58">
        <v>4050</v>
      </c>
      <c r="Q139" s="66">
        <v>1332.45</v>
      </c>
      <c r="R139" s="67">
        <v>0.329</v>
      </c>
      <c r="S139" s="68">
        <f t="shared" si="40"/>
        <v>12150</v>
      </c>
      <c r="T139" s="68">
        <f t="shared" si="41"/>
        <v>3997.35</v>
      </c>
      <c r="U139" s="68">
        <f>VLOOKUP(B:B,[2]查询时间段分门店销售汇总!$D:$L,9,0)</f>
        <v>7283.87</v>
      </c>
      <c r="V139" s="68">
        <f>VLOOKUP(B:B,[2]查询时间段分门店销售汇总!$D:$M,10,0)</f>
        <v>2627.08</v>
      </c>
      <c r="W139" s="69">
        <f t="shared" si="42"/>
        <v>0.599495473251029</v>
      </c>
      <c r="X139" s="69">
        <f t="shared" si="43"/>
        <v>0.657205398576557</v>
      </c>
      <c r="Y139" s="75"/>
      <c r="Z139" s="24">
        <v>15</v>
      </c>
      <c r="AA139" s="43">
        <v>0</v>
      </c>
      <c r="AB139" s="76">
        <f t="shared" si="44"/>
        <v>0</v>
      </c>
      <c r="AC139" s="43"/>
    </row>
    <row r="140" ht="15" customHeight="1" spans="1:29">
      <c r="A140" s="43">
        <v>138</v>
      </c>
      <c r="B140" s="44">
        <v>52</v>
      </c>
      <c r="C140" s="45" t="s">
        <v>181</v>
      </c>
      <c r="D140" s="44" t="s">
        <v>90</v>
      </c>
      <c r="E140" s="44" t="s">
        <v>131</v>
      </c>
      <c r="F140" s="46">
        <v>4500</v>
      </c>
      <c r="G140" s="46">
        <v>1456.875</v>
      </c>
      <c r="H140" s="47">
        <v>0.32375</v>
      </c>
      <c r="I140" s="56">
        <f t="shared" si="36"/>
        <v>18000</v>
      </c>
      <c r="J140" s="56">
        <f t="shared" si="37"/>
        <v>5827.5</v>
      </c>
      <c r="K140" s="56">
        <f>VLOOKUP(B:B,[1]查询时间段分门店销售汇总!$D:$L,9,0)</f>
        <v>10038.31</v>
      </c>
      <c r="L140" s="56">
        <f>VLOOKUP(B:B,[1]查询时间段分门店销售汇总!$D:$M,10,0)</f>
        <v>3563</v>
      </c>
      <c r="M140" s="47">
        <f t="shared" si="38"/>
        <v>0.557683888888889</v>
      </c>
      <c r="N140" s="57">
        <f t="shared" si="39"/>
        <v>-2264.5</v>
      </c>
      <c r="O140" s="57"/>
      <c r="P140" s="58">
        <v>4050</v>
      </c>
      <c r="Q140" s="66">
        <v>1408.59</v>
      </c>
      <c r="R140" s="67">
        <v>0.3478</v>
      </c>
      <c r="S140" s="68">
        <f t="shared" si="40"/>
        <v>12150</v>
      </c>
      <c r="T140" s="68">
        <f t="shared" si="41"/>
        <v>4225.77</v>
      </c>
      <c r="U140" s="68">
        <f>VLOOKUP(B:B,[2]查询时间段分门店销售汇总!$D:$L,9,0)</f>
        <v>5768.78</v>
      </c>
      <c r="V140" s="68">
        <f>VLOOKUP(B:B,[2]查询时间段分门店销售汇总!$D:$M,10,0)</f>
        <v>2129.72</v>
      </c>
      <c r="W140" s="69">
        <f t="shared" si="42"/>
        <v>0.47479670781893</v>
      </c>
      <c r="X140" s="69">
        <f t="shared" si="43"/>
        <v>0.503983889326679</v>
      </c>
      <c r="Y140" s="75"/>
      <c r="Z140" s="24">
        <v>15</v>
      </c>
      <c r="AA140" s="43">
        <v>0</v>
      </c>
      <c r="AB140" s="76">
        <f t="shared" si="44"/>
        <v>0</v>
      </c>
      <c r="AC140" s="43"/>
    </row>
    <row r="141" ht="15" customHeight="1" spans="1:29">
      <c r="A141" s="43">
        <v>139</v>
      </c>
      <c r="B141" s="48">
        <v>122686</v>
      </c>
      <c r="C141" s="49" t="s">
        <v>182</v>
      </c>
      <c r="D141" s="44" t="s">
        <v>47</v>
      </c>
      <c r="E141" s="44" t="s">
        <v>131</v>
      </c>
      <c r="F141" s="46">
        <v>3500</v>
      </c>
      <c r="G141" s="46">
        <v>1102.5</v>
      </c>
      <c r="H141" s="47">
        <v>0.315</v>
      </c>
      <c r="I141" s="56">
        <f t="shared" si="36"/>
        <v>14000</v>
      </c>
      <c r="J141" s="56">
        <f t="shared" si="37"/>
        <v>4410</v>
      </c>
      <c r="K141" s="56">
        <f>VLOOKUP(B:B,[1]查询时间段分门店销售汇总!$D:$L,9,0)</f>
        <v>7040.19</v>
      </c>
      <c r="L141" s="56">
        <f>VLOOKUP(B:B,[1]查询时间段分门店销售汇总!$D:$M,10,0)</f>
        <v>2532.98</v>
      </c>
      <c r="M141" s="47">
        <f t="shared" si="38"/>
        <v>0.502870714285714</v>
      </c>
      <c r="N141" s="57">
        <f t="shared" si="39"/>
        <v>-1877.02</v>
      </c>
      <c r="O141" s="57"/>
      <c r="P141" s="58">
        <v>3150</v>
      </c>
      <c r="Q141" s="66">
        <v>1065.96</v>
      </c>
      <c r="R141" s="67">
        <v>0.3384</v>
      </c>
      <c r="S141" s="68">
        <f t="shared" si="40"/>
        <v>9450</v>
      </c>
      <c r="T141" s="68">
        <f t="shared" si="41"/>
        <v>3197.88</v>
      </c>
      <c r="U141" s="68">
        <f>VLOOKUP(B:B,[2]查询时间段分门店销售汇总!$D:$L,9,0)</f>
        <v>5996.46</v>
      </c>
      <c r="V141" s="68">
        <f>VLOOKUP(B:B,[2]查询时间段分门店销售汇总!$D:$M,10,0)</f>
        <v>1927.22</v>
      </c>
      <c r="W141" s="69">
        <f t="shared" si="42"/>
        <v>0.634546031746032</v>
      </c>
      <c r="X141" s="69">
        <f t="shared" si="43"/>
        <v>0.602655509274895</v>
      </c>
      <c r="Y141" s="75"/>
      <c r="Z141" s="24">
        <v>15</v>
      </c>
      <c r="AA141" s="43">
        <f>VLOOKUP(B:B,[3]Sheet1!$A:$B,2,0)</f>
        <v>11</v>
      </c>
      <c r="AB141" s="76">
        <f t="shared" si="44"/>
        <v>0.733333333333333</v>
      </c>
      <c r="AC141" s="43"/>
    </row>
    <row r="142" ht="15" customHeight="1" spans="1:29">
      <c r="A142" s="43">
        <v>140</v>
      </c>
      <c r="B142" s="48">
        <v>122718</v>
      </c>
      <c r="C142" s="49" t="s">
        <v>183</v>
      </c>
      <c r="D142" s="44" t="s">
        <v>47</v>
      </c>
      <c r="E142" s="44" t="s">
        <v>131</v>
      </c>
      <c r="F142" s="46">
        <v>3500</v>
      </c>
      <c r="G142" s="46">
        <v>1102.5</v>
      </c>
      <c r="H142" s="47">
        <v>0.315</v>
      </c>
      <c r="I142" s="56">
        <f t="shared" si="36"/>
        <v>14000</v>
      </c>
      <c r="J142" s="56">
        <f t="shared" si="37"/>
        <v>4410</v>
      </c>
      <c r="K142" s="56">
        <f>VLOOKUP(B:B,[1]查询时间段分门店销售汇总!$D:$L,9,0)</f>
        <v>5003.86</v>
      </c>
      <c r="L142" s="56">
        <f>VLOOKUP(B:B,[1]查询时间段分门店销售汇总!$D:$M,10,0)</f>
        <v>1707.52</v>
      </c>
      <c r="M142" s="47">
        <f t="shared" si="38"/>
        <v>0.357418571428571</v>
      </c>
      <c r="N142" s="57">
        <f t="shared" si="39"/>
        <v>-2702.48</v>
      </c>
      <c r="O142" s="57"/>
      <c r="P142" s="58">
        <v>3150</v>
      </c>
      <c r="Q142" s="66">
        <v>1065.96</v>
      </c>
      <c r="R142" s="67">
        <v>0.3384</v>
      </c>
      <c r="S142" s="68">
        <f t="shared" si="40"/>
        <v>9450</v>
      </c>
      <c r="T142" s="68">
        <f t="shared" si="41"/>
        <v>3197.88</v>
      </c>
      <c r="U142" s="68">
        <f>VLOOKUP(B:B,[2]查询时间段分门店销售汇总!$D:$L,9,0)</f>
        <v>4354.56</v>
      </c>
      <c r="V142" s="68">
        <f>VLOOKUP(B:B,[2]查询时间段分门店销售汇总!$D:$M,10,0)</f>
        <v>1170.09</v>
      </c>
      <c r="W142" s="69">
        <f t="shared" si="42"/>
        <v>0.4608</v>
      </c>
      <c r="X142" s="69">
        <f t="shared" si="43"/>
        <v>0.365895530789148</v>
      </c>
      <c r="Y142" s="75"/>
      <c r="Z142" s="24">
        <v>15</v>
      </c>
      <c r="AA142" s="43">
        <v>0</v>
      </c>
      <c r="AB142" s="76">
        <f t="shared" si="44"/>
        <v>0</v>
      </c>
      <c r="AC142" s="43"/>
    </row>
    <row r="143" ht="15" customHeight="1" spans="1:29">
      <c r="A143" s="43">
        <v>141</v>
      </c>
      <c r="B143" s="78">
        <v>128640</v>
      </c>
      <c r="C143" s="79" t="s">
        <v>184</v>
      </c>
      <c r="D143" s="44" t="s">
        <v>52</v>
      </c>
      <c r="E143" s="44" t="s">
        <v>131</v>
      </c>
      <c r="F143" s="46">
        <v>3500</v>
      </c>
      <c r="G143" s="46">
        <v>980</v>
      </c>
      <c r="H143" s="47">
        <v>0.28</v>
      </c>
      <c r="I143" s="56">
        <f t="shared" si="36"/>
        <v>14000</v>
      </c>
      <c r="J143" s="56">
        <f t="shared" si="37"/>
        <v>3920</v>
      </c>
      <c r="K143" s="56">
        <f>VLOOKUP(B:B,[1]查询时间段分门店销售汇总!$D:$L,9,0)</f>
        <v>9914.77</v>
      </c>
      <c r="L143" s="56">
        <f>VLOOKUP(B:B,[1]查询时间段分门店销售汇总!$D:$M,10,0)</f>
        <v>3251.12</v>
      </c>
      <c r="M143" s="47">
        <f t="shared" si="38"/>
        <v>0.708197857142857</v>
      </c>
      <c r="N143" s="57">
        <f t="shared" si="39"/>
        <v>-668.88</v>
      </c>
      <c r="O143" s="57"/>
      <c r="P143" s="58">
        <v>3150</v>
      </c>
      <c r="Q143" s="66">
        <v>947.52</v>
      </c>
      <c r="R143" s="67">
        <v>0.3008</v>
      </c>
      <c r="S143" s="68">
        <f t="shared" si="40"/>
        <v>9450</v>
      </c>
      <c r="T143" s="68">
        <f t="shared" si="41"/>
        <v>2842.56</v>
      </c>
      <c r="U143" s="68">
        <f>VLOOKUP(B:B,[2]查询时间段分门店销售汇总!$D:$L,9,0)</f>
        <v>6585.63</v>
      </c>
      <c r="V143" s="68">
        <f>VLOOKUP(B:B,[2]查询时间段分门店销售汇总!$D:$M,10,0)</f>
        <v>1492.72</v>
      </c>
      <c r="W143" s="69">
        <f t="shared" si="42"/>
        <v>0.696892063492063</v>
      </c>
      <c r="X143" s="69">
        <f t="shared" si="43"/>
        <v>0.525132275132275</v>
      </c>
      <c r="Y143" s="75"/>
      <c r="Z143" s="24">
        <v>15</v>
      </c>
      <c r="AA143" s="43">
        <v>0</v>
      </c>
      <c r="AB143" s="76">
        <f t="shared" si="44"/>
        <v>0</v>
      </c>
      <c r="AC143" s="43"/>
    </row>
    <row r="144" ht="15" customHeight="1" spans="1:29">
      <c r="A144" s="43">
        <v>142</v>
      </c>
      <c r="B144" s="44">
        <v>339</v>
      </c>
      <c r="C144" s="45" t="s">
        <v>185</v>
      </c>
      <c r="D144" s="44" t="s">
        <v>35</v>
      </c>
      <c r="E144" s="44" t="s">
        <v>131</v>
      </c>
      <c r="F144" s="46">
        <v>3500</v>
      </c>
      <c r="G144" s="46">
        <v>1071.875</v>
      </c>
      <c r="H144" s="47">
        <v>0.30625</v>
      </c>
      <c r="I144" s="56">
        <f t="shared" si="36"/>
        <v>14000</v>
      </c>
      <c r="J144" s="56">
        <f t="shared" si="37"/>
        <v>4287.5</v>
      </c>
      <c r="K144" s="56">
        <f>VLOOKUP(B:B,[1]查询时间段分门店销售汇总!$D:$L,9,0)</f>
        <v>6557.1</v>
      </c>
      <c r="L144" s="56">
        <f>VLOOKUP(B:B,[1]查询时间段分门店销售汇总!$D:$M,10,0)</f>
        <v>2035.82</v>
      </c>
      <c r="M144" s="47">
        <f t="shared" si="38"/>
        <v>0.468364285714286</v>
      </c>
      <c r="N144" s="57">
        <f t="shared" si="39"/>
        <v>-2251.68</v>
      </c>
      <c r="O144" s="57"/>
      <c r="P144" s="58">
        <v>3150</v>
      </c>
      <c r="Q144" s="66">
        <v>1036.35</v>
      </c>
      <c r="R144" s="67">
        <v>0.329</v>
      </c>
      <c r="S144" s="68">
        <f t="shared" si="40"/>
        <v>9450</v>
      </c>
      <c r="T144" s="68">
        <f t="shared" si="41"/>
        <v>3109.05</v>
      </c>
      <c r="U144" s="68">
        <f>VLOOKUP(B:B,[2]查询时间段分门店销售汇总!$D:$L,9,0)</f>
        <v>3237.96</v>
      </c>
      <c r="V144" s="68">
        <f>VLOOKUP(B:B,[2]查询时间段分门店销售汇总!$D:$M,10,0)</f>
        <v>818.63</v>
      </c>
      <c r="W144" s="69">
        <f t="shared" si="42"/>
        <v>0.34264126984127</v>
      </c>
      <c r="X144" s="69">
        <f t="shared" si="43"/>
        <v>0.263305511329827</v>
      </c>
      <c r="Y144" s="75"/>
      <c r="Z144" s="24">
        <v>15</v>
      </c>
      <c r="AA144" s="43">
        <v>0</v>
      </c>
      <c r="AB144" s="76">
        <f t="shared" si="44"/>
        <v>0</v>
      </c>
      <c r="AC144" s="43"/>
    </row>
    <row r="145" ht="15" customHeight="1" spans="1:29">
      <c r="A145" s="43">
        <v>143</v>
      </c>
      <c r="B145" s="44">
        <v>591</v>
      </c>
      <c r="C145" s="45" t="s">
        <v>186</v>
      </c>
      <c r="D145" s="44" t="s">
        <v>47</v>
      </c>
      <c r="E145" s="44" t="s">
        <v>131</v>
      </c>
      <c r="F145" s="46">
        <v>3500</v>
      </c>
      <c r="G145" s="46">
        <v>1102.5</v>
      </c>
      <c r="H145" s="47">
        <v>0.315</v>
      </c>
      <c r="I145" s="56">
        <f t="shared" si="36"/>
        <v>14000</v>
      </c>
      <c r="J145" s="56">
        <f t="shared" si="37"/>
        <v>4410</v>
      </c>
      <c r="K145" s="56">
        <f>VLOOKUP(B:B,[1]查询时间段分门店销售汇总!$D:$L,9,0)</f>
        <v>3956.39</v>
      </c>
      <c r="L145" s="56">
        <f>VLOOKUP(B:B,[1]查询时间段分门店销售汇总!$D:$M,10,0)</f>
        <v>1338.76</v>
      </c>
      <c r="M145" s="47">
        <f t="shared" si="38"/>
        <v>0.282599285714286</v>
      </c>
      <c r="N145" s="57">
        <f t="shared" si="39"/>
        <v>-3071.24</v>
      </c>
      <c r="O145" s="57"/>
      <c r="P145" s="58">
        <v>3150</v>
      </c>
      <c r="Q145" s="66">
        <v>1065.96</v>
      </c>
      <c r="R145" s="67">
        <v>0.3384</v>
      </c>
      <c r="S145" s="68">
        <f t="shared" si="40"/>
        <v>9450</v>
      </c>
      <c r="T145" s="68">
        <f t="shared" si="41"/>
        <v>3197.88</v>
      </c>
      <c r="U145" s="68">
        <f>VLOOKUP(B:B,[2]查询时间段分门店销售汇总!$D:$L,9,0)</f>
        <v>3322.72</v>
      </c>
      <c r="V145" s="68">
        <f>VLOOKUP(B:B,[2]查询时间段分门店销售汇总!$D:$M,10,0)</f>
        <v>1324.83</v>
      </c>
      <c r="W145" s="69">
        <f t="shared" si="42"/>
        <v>0.351610582010582</v>
      </c>
      <c r="X145" s="69">
        <f t="shared" si="43"/>
        <v>0.414283838042703</v>
      </c>
      <c r="Y145" s="75"/>
      <c r="Z145" s="24">
        <v>15</v>
      </c>
      <c r="AA145" s="43">
        <f>VLOOKUP(B:B,[3]Sheet1!$A:$B,2,0)</f>
        <v>4</v>
      </c>
      <c r="AB145" s="76">
        <f t="shared" si="44"/>
        <v>0.266666666666667</v>
      </c>
      <c r="AC145" s="43"/>
    </row>
    <row r="146" spans="1:29">
      <c r="A146" s="43">
        <v>144</v>
      </c>
      <c r="B146" s="80">
        <v>298747</v>
      </c>
      <c r="C146" s="81" t="s">
        <v>187</v>
      </c>
      <c r="D146" s="44" t="s">
        <v>35</v>
      </c>
      <c r="E146" s="44" t="s">
        <v>131</v>
      </c>
      <c r="F146" s="46">
        <v>3000</v>
      </c>
      <c r="G146" s="46">
        <f>F146*H146</f>
        <v>840</v>
      </c>
      <c r="H146" s="47">
        <v>0.28</v>
      </c>
      <c r="I146" s="56">
        <f t="shared" si="36"/>
        <v>12000</v>
      </c>
      <c r="J146" s="56">
        <f t="shared" si="37"/>
        <v>3360</v>
      </c>
      <c r="K146" s="56">
        <f>VLOOKUP(B:B,[1]查询时间段分门店销售汇总!$D:$L,9,0)</f>
        <v>4071.34</v>
      </c>
      <c r="L146" s="56">
        <f>VLOOKUP(B:B,[1]查询时间段分门店销售汇总!$D:$M,10,0)</f>
        <v>1563.39</v>
      </c>
      <c r="M146" s="47">
        <f t="shared" si="38"/>
        <v>0.339278333333333</v>
      </c>
      <c r="N146" s="57">
        <f t="shared" si="39"/>
        <v>-1796.61</v>
      </c>
      <c r="O146" s="57"/>
      <c r="P146" s="58">
        <v>2500</v>
      </c>
      <c r="Q146" s="66">
        <f>P146*R146</f>
        <v>752</v>
      </c>
      <c r="R146" s="67">
        <v>0.3008</v>
      </c>
      <c r="S146" s="68">
        <f t="shared" si="40"/>
        <v>7500</v>
      </c>
      <c r="T146" s="68">
        <f t="shared" si="41"/>
        <v>2256</v>
      </c>
      <c r="U146" s="68">
        <f>VLOOKUP(B:B,[2]查询时间段分门店销售汇总!$D:$L,9,0)</f>
        <v>3290.13</v>
      </c>
      <c r="V146" s="68">
        <f>VLOOKUP(B:B,[2]查询时间段分门店销售汇总!$D:$M,10,0)</f>
        <v>823.91</v>
      </c>
      <c r="W146" s="69">
        <f t="shared" si="42"/>
        <v>0.438684</v>
      </c>
      <c r="X146" s="69">
        <f t="shared" si="43"/>
        <v>0.365208333333333</v>
      </c>
      <c r="Y146" s="75"/>
      <c r="Z146" s="24">
        <v>15</v>
      </c>
      <c r="AA146" s="43">
        <v>0</v>
      </c>
      <c r="AB146" s="76">
        <f t="shared" si="44"/>
        <v>0</v>
      </c>
      <c r="AC146" s="43"/>
    </row>
    <row r="147" spans="1:29">
      <c r="A147" s="43">
        <v>145</v>
      </c>
      <c r="B147" s="80">
        <v>143253</v>
      </c>
      <c r="C147" s="81" t="s">
        <v>188</v>
      </c>
      <c r="D147" s="44" t="s">
        <v>42</v>
      </c>
      <c r="E147" s="44" t="s">
        <v>131</v>
      </c>
      <c r="F147" s="46">
        <v>3500</v>
      </c>
      <c r="G147" s="46">
        <f>F147*H147</f>
        <v>1071.875</v>
      </c>
      <c r="H147" s="47">
        <v>0.30625</v>
      </c>
      <c r="I147" s="56">
        <f t="shared" si="36"/>
        <v>14000</v>
      </c>
      <c r="J147" s="56">
        <f t="shared" si="37"/>
        <v>4287.5</v>
      </c>
      <c r="K147" s="56">
        <f>VLOOKUP(B:B,[1]查询时间段分门店销售汇总!$D:$L,9,0)</f>
        <v>6368.75</v>
      </c>
      <c r="L147" s="56">
        <f>VLOOKUP(B:B,[1]查询时间段分门店销售汇总!$D:$M,10,0)</f>
        <v>2550.56</v>
      </c>
      <c r="M147" s="47">
        <f t="shared" si="38"/>
        <v>0.454910714285714</v>
      </c>
      <c r="N147" s="57">
        <f t="shared" si="39"/>
        <v>-1736.94</v>
      </c>
      <c r="O147" s="57"/>
      <c r="P147" s="58">
        <v>3150</v>
      </c>
      <c r="Q147" s="66">
        <f>P147*R147</f>
        <v>1036.35</v>
      </c>
      <c r="R147" s="67">
        <v>0.329</v>
      </c>
      <c r="S147" s="68">
        <f t="shared" si="40"/>
        <v>9450</v>
      </c>
      <c r="T147" s="68">
        <f t="shared" si="41"/>
        <v>3109.05</v>
      </c>
      <c r="U147" s="68">
        <f>VLOOKUP(B:B,[2]查询时间段分门店销售汇总!$D:$L,9,0)</f>
        <v>4744.74</v>
      </c>
      <c r="V147" s="68">
        <f>VLOOKUP(B:B,[2]查询时间段分门店销售汇总!$D:$M,10,0)</f>
        <v>2169.05</v>
      </c>
      <c r="W147" s="69">
        <f t="shared" si="42"/>
        <v>0.502088888888889</v>
      </c>
      <c r="X147" s="69">
        <f t="shared" si="43"/>
        <v>0.697656840513983</v>
      </c>
      <c r="Y147" s="75"/>
      <c r="Z147" s="24">
        <v>15</v>
      </c>
      <c r="AA147" s="43">
        <v>0</v>
      </c>
      <c r="AB147" s="76">
        <f t="shared" si="44"/>
        <v>0</v>
      </c>
      <c r="AC147" s="43"/>
    </row>
    <row r="148" spans="1:29">
      <c r="A148" s="43">
        <v>146</v>
      </c>
      <c r="B148" s="80">
        <v>297863</v>
      </c>
      <c r="C148" s="81" t="s">
        <v>189</v>
      </c>
      <c r="D148" s="44" t="s">
        <v>42</v>
      </c>
      <c r="E148" s="44" t="s">
        <v>131</v>
      </c>
      <c r="F148" s="46">
        <v>3500</v>
      </c>
      <c r="G148" s="46">
        <f>F148*H148</f>
        <v>980</v>
      </c>
      <c r="H148" s="47">
        <v>0.28</v>
      </c>
      <c r="I148" s="56">
        <f t="shared" si="36"/>
        <v>14000</v>
      </c>
      <c r="J148" s="56">
        <f t="shared" si="37"/>
        <v>3920</v>
      </c>
      <c r="K148" s="56">
        <f>VLOOKUP(B:B,[1]查询时间段分门店销售汇总!$D:$L,9,0)</f>
        <v>10210.36</v>
      </c>
      <c r="L148" s="56">
        <f>VLOOKUP(B:B,[1]查询时间段分门店销售汇总!$D:$M,10,0)</f>
        <v>3457.33</v>
      </c>
      <c r="M148" s="47">
        <f t="shared" si="38"/>
        <v>0.729311428571429</v>
      </c>
      <c r="N148" s="57">
        <f t="shared" si="39"/>
        <v>-462.67</v>
      </c>
      <c r="O148" s="57"/>
      <c r="P148" s="58">
        <v>3150</v>
      </c>
      <c r="Q148" s="66">
        <f>P148*R148</f>
        <v>947.52</v>
      </c>
      <c r="R148" s="67">
        <v>0.3008</v>
      </c>
      <c r="S148" s="68">
        <f t="shared" si="40"/>
        <v>9450</v>
      </c>
      <c r="T148" s="68">
        <f t="shared" si="41"/>
        <v>2842.56</v>
      </c>
      <c r="U148" s="68">
        <f>VLOOKUP(B:B,[2]查询时间段分门店销售汇总!$D:$L,9,0)</f>
        <v>8961.2</v>
      </c>
      <c r="V148" s="68">
        <f>VLOOKUP(B:B,[2]查询时间段分门店销售汇总!$D:$M,10,0)</f>
        <v>3027.89</v>
      </c>
      <c r="W148" s="69">
        <f t="shared" si="42"/>
        <v>0.948275132275132</v>
      </c>
      <c r="X148" s="69">
        <f t="shared" si="43"/>
        <v>1.06519827198019</v>
      </c>
      <c r="Y148" s="75"/>
      <c r="Z148" s="24">
        <v>15</v>
      </c>
      <c r="AA148" s="43">
        <f>VLOOKUP(B:B,[3]Sheet1!$A:$B,2,0)</f>
        <v>8</v>
      </c>
      <c r="AB148" s="76">
        <f t="shared" si="44"/>
        <v>0.533333333333333</v>
      </c>
      <c r="AC148" s="43"/>
    </row>
    <row r="149" ht="15" customHeight="1" spans="1:29">
      <c r="A149" s="43"/>
      <c r="B149" s="48"/>
      <c r="C149" s="49" t="s">
        <v>190</v>
      </c>
      <c r="D149" s="48"/>
      <c r="E149" s="48"/>
      <c r="F149" s="46">
        <f>SUM(F3:F148)</f>
        <v>1472264</v>
      </c>
      <c r="G149" s="46">
        <f>SUM(G3:G148)</f>
        <v>418741.693125</v>
      </c>
      <c r="H149" s="47">
        <v>0.280073528470734</v>
      </c>
      <c r="I149" s="56">
        <f t="shared" si="36"/>
        <v>5889056</v>
      </c>
      <c r="J149" s="56">
        <f t="shared" si="37"/>
        <v>1674966.7725</v>
      </c>
      <c r="K149" s="56">
        <f>SUM(K3:K148)</f>
        <v>4222894.9</v>
      </c>
      <c r="L149" s="56">
        <f>SUM(L3:L148)</f>
        <v>1194302.8</v>
      </c>
      <c r="M149" s="47">
        <f t="shared" si="38"/>
        <v>0.717075011682687</v>
      </c>
      <c r="N149" s="57">
        <f t="shared" si="39"/>
        <v>-480663.9725</v>
      </c>
      <c r="O149" s="57">
        <f>SUM(O3:O148)</f>
        <v>922.8845</v>
      </c>
      <c r="P149" s="58">
        <f>SUM(P3:P148)</f>
        <v>1324837.6</v>
      </c>
      <c r="Q149" s="66">
        <f>SUM(Q3:Q148)</f>
        <v>404803.23701</v>
      </c>
      <c r="R149" s="67">
        <v>0.300878990585703</v>
      </c>
      <c r="S149" s="68">
        <f t="shared" si="40"/>
        <v>3974512.8</v>
      </c>
      <c r="T149" s="68">
        <f t="shared" si="41"/>
        <v>1214409.71103</v>
      </c>
      <c r="U149" s="68">
        <f>SUM(U3:U148)</f>
        <v>3179646.07</v>
      </c>
      <c r="V149" s="68">
        <f>SUM(V3:V148)</f>
        <v>847287.86</v>
      </c>
      <c r="W149" s="69">
        <f t="shared" si="42"/>
        <v>0.800009014941404</v>
      </c>
      <c r="X149" s="69">
        <f t="shared" si="43"/>
        <v>0.697695227816791</v>
      </c>
      <c r="Y149" s="75">
        <f>SUM(Y3:Y148)</f>
        <v>2100</v>
      </c>
      <c r="Z149" s="24">
        <f>SUM(Z3:Z148)</f>
        <v>3255</v>
      </c>
      <c r="AA149" s="43">
        <f>SUM(AA3:AA148)</f>
        <v>1056</v>
      </c>
      <c r="AB149" s="76">
        <f t="shared" si="44"/>
        <v>0.324423963133641</v>
      </c>
      <c r="AC149" s="43">
        <f>SUM(AC3:AC148)</f>
        <v>129</v>
      </c>
    </row>
  </sheetData>
  <mergeCells count="4">
    <mergeCell ref="A1:D1"/>
    <mergeCell ref="F1:N1"/>
    <mergeCell ref="P1:X1"/>
    <mergeCell ref="Z1:A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1"/>
  <sheetViews>
    <sheetView tabSelected="1" workbookViewId="0">
      <selection activeCell="M4" sqref="M4"/>
    </sheetView>
  </sheetViews>
  <sheetFormatPr defaultColWidth="9" defaultRowHeight="13.5"/>
  <cols>
    <col min="7" max="7" width="10.75" hidden="1" customWidth="1"/>
    <col min="9" max="9" width="8.25" style="1" customWidth="1"/>
    <col min="10" max="10" width="9" style="1"/>
    <col min="11" max="11" width="10.875" customWidth="1"/>
  </cols>
  <sheetData>
    <row r="1" ht="27" spans="1:11">
      <c r="A1" s="16" t="s">
        <v>4</v>
      </c>
      <c r="B1" s="16" t="s">
        <v>191</v>
      </c>
      <c r="C1" s="16" t="s">
        <v>192</v>
      </c>
      <c r="D1" s="16" t="s">
        <v>5</v>
      </c>
      <c r="E1" s="16" t="s">
        <v>193</v>
      </c>
      <c r="F1" s="16" t="s">
        <v>194</v>
      </c>
      <c r="G1" s="16" t="s">
        <v>195</v>
      </c>
      <c r="H1" s="16" t="s">
        <v>196</v>
      </c>
      <c r="I1" s="23" t="s">
        <v>16</v>
      </c>
      <c r="J1" s="2" t="s">
        <v>197</v>
      </c>
      <c r="K1" s="16" t="s">
        <v>193</v>
      </c>
    </row>
    <row r="2" spans="1:11">
      <c r="A2" s="17">
        <v>1</v>
      </c>
      <c r="B2" s="17" t="s">
        <v>30</v>
      </c>
      <c r="C2" s="17" t="s">
        <v>29</v>
      </c>
      <c r="D2" s="17">
        <v>307</v>
      </c>
      <c r="E2" s="18" t="s">
        <v>198</v>
      </c>
      <c r="F2" s="17">
        <v>8022</v>
      </c>
      <c r="G2" s="17" t="s">
        <v>199</v>
      </c>
      <c r="H2" s="17" t="s">
        <v>200</v>
      </c>
      <c r="I2" s="3">
        <f>VLOOKUP(D:D,双十二任务完成情况!$B:$M,12,0)</f>
        <v>0.5602418125</v>
      </c>
      <c r="J2" s="2">
        <v>-30</v>
      </c>
      <c r="K2" s="18" t="s">
        <v>198</v>
      </c>
    </row>
    <row r="3" spans="1:11">
      <c r="A3" s="17">
        <v>2</v>
      </c>
      <c r="B3" s="17" t="s">
        <v>30</v>
      </c>
      <c r="C3" s="17" t="s">
        <v>29</v>
      </c>
      <c r="D3" s="17">
        <v>307</v>
      </c>
      <c r="E3" s="18" t="s">
        <v>201</v>
      </c>
      <c r="F3" s="17">
        <v>10613</v>
      </c>
      <c r="G3" s="17" t="s">
        <v>202</v>
      </c>
      <c r="H3" s="17" t="s">
        <v>200</v>
      </c>
      <c r="I3" s="3">
        <f>VLOOKUP(D:D,双十二任务完成情况!$B:$M,12,0)</f>
        <v>0.5602418125</v>
      </c>
      <c r="J3" s="2">
        <v>-30</v>
      </c>
      <c r="K3" s="18" t="s">
        <v>201</v>
      </c>
    </row>
    <row r="4" spans="1:11">
      <c r="A4" s="17">
        <v>3</v>
      </c>
      <c r="B4" s="17" t="s">
        <v>30</v>
      </c>
      <c r="C4" s="17" t="s">
        <v>29</v>
      </c>
      <c r="D4" s="17">
        <v>307</v>
      </c>
      <c r="E4" s="18" t="s">
        <v>203</v>
      </c>
      <c r="F4" s="17">
        <v>7107</v>
      </c>
      <c r="G4" s="17" t="s">
        <v>202</v>
      </c>
      <c r="H4" s="17" t="s">
        <v>200</v>
      </c>
      <c r="I4" s="3">
        <f>VLOOKUP(D:D,双十二任务完成情况!$B:$M,12,0)</f>
        <v>0.5602418125</v>
      </c>
      <c r="J4" s="2">
        <v>-30</v>
      </c>
      <c r="K4" s="18" t="s">
        <v>203</v>
      </c>
    </row>
    <row r="5" spans="1:11">
      <c r="A5" s="17">
        <v>4</v>
      </c>
      <c r="B5" s="17" t="s">
        <v>30</v>
      </c>
      <c r="C5" s="17" t="s">
        <v>29</v>
      </c>
      <c r="D5" s="17">
        <v>307</v>
      </c>
      <c r="E5" s="18" t="s">
        <v>204</v>
      </c>
      <c r="F5" s="17">
        <v>8592</v>
      </c>
      <c r="G5" s="17" t="s">
        <v>205</v>
      </c>
      <c r="H5" s="17" t="s">
        <v>200</v>
      </c>
      <c r="I5" s="3">
        <f>VLOOKUP(D:D,双十二任务完成情况!$B:$M,12,0)</f>
        <v>0.5602418125</v>
      </c>
      <c r="J5" s="2">
        <v>-30</v>
      </c>
      <c r="K5" s="18" t="s">
        <v>204</v>
      </c>
    </row>
    <row r="6" spans="1:11">
      <c r="A6" s="17">
        <v>5</v>
      </c>
      <c r="B6" s="17" t="s">
        <v>30</v>
      </c>
      <c r="C6" s="17" t="s">
        <v>29</v>
      </c>
      <c r="D6" s="17">
        <v>307</v>
      </c>
      <c r="E6" s="18" t="s">
        <v>206</v>
      </c>
      <c r="F6" s="17">
        <v>14108</v>
      </c>
      <c r="G6" s="17" t="s">
        <v>202</v>
      </c>
      <c r="H6" s="17" t="s">
        <v>200</v>
      </c>
      <c r="I6" s="3">
        <f>VLOOKUP(D:D,双十二任务完成情况!$B:$M,12,0)</f>
        <v>0.5602418125</v>
      </c>
      <c r="J6" s="2">
        <v>-30</v>
      </c>
      <c r="K6" s="18" t="s">
        <v>206</v>
      </c>
    </row>
    <row r="7" spans="1:11">
      <c r="A7" s="17">
        <v>9</v>
      </c>
      <c r="B7" s="17" t="s">
        <v>30</v>
      </c>
      <c r="C7" s="17" t="s">
        <v>29</v>
      </c>
      <c r="D7" s="17">
        <v>307</v>
      </c>
      <c r="E7" s="19" t="s">
        <v>207</v>
      </c>
      <c r="F7" s="19">
        <v>26637</v>
      </c>
      <c r="G7" s="19" t="s">
        <v>202</v>
      </c>
      <c r="H7" s="19" t="s">
        <v>208</v>
      </c>
      <c r="I7" s="3">
        <f>VLOOKUP(D:D,双十二任务完成情况!$B:$M,12,0)</f>
        <v>0.5602418125</v>
      </c>
      <c r="J7" s="2"/>
      <c r="K7" s="19" t="s">
        <v>207</v>
      </c>
    </row>
    <row r="8" spans="1:11">
      <c r="A8" s="17">
        <v>10</v>
      </c>
      <c r="B8" s="17" t="s">
        <v>30</v>
      </c>
      <c r="C8" s="17" t="s">
        <v>29</v>
      </c>
      <c r="D8" s="17">
        <v>307</v>
      </c>
      <c r="E8" s="19" t="s">
        <v>209</v>
      </c>
      <c r="F8" s="19">
        <v>26721</v>
      </c>
      <c r="G8" s="19" t="s">
        <v>202</v>
      </c>
      <c r="H8" s="19" t="s">
        <v>208</v>
      </c>
      <c r="I8" s="3">
        <f>VLOOKUP(D:D,双十二任务完成情况!$B:$M,12,0)</f>
        <v>0.5602418125</v>
      </c>
      <c r="J8" s="2"/>
      <c r="K8" s="19" t="s">
        <v>209</v>
      </c>
    </row>
    <row r="9" spans="1:11">
      <c r="A9" s="17">
        <v>11</v>
      </c>
      <c r="B9" s="17" t="s">
        <v>30</v>
      </c>
      <c r="C9" s="17" t="s">
        <v>29</v>
      </c>
      <c r="D9" s="17">
        <v>307</v>
      </c>
      <c r="E9" s="18" t="s">
        <v>210</v>
      </c>
      <c r="F9" s="17">
        <v>16045</v>
      </c>
      <c r="G9" s="17" t="s">
        <v>211</v>
      </c>
      <c r="H9" s="17" t="s">
        <v>212</v>
      </c>
      <c r="I9" s="3">
        <f>VLOOKUP(D:D,双十二任务完成情况!$B:$M,12,0)</f>
        <v>0.5602418125</v>
      </c>
      <c r="J9" s="2"/>
      <c r="K9" s="18" t="s">
        <v>210</v>
      </c>
    </row>
    <row r="10" spans="1:11">
      <c r="A10" s="17">
        <v>12</v>
      </c>
      <c r="B10" s="17" t="s">
        <v>30</v>
      </c>
      <c r="C10" s="17" t="s">
        <v>29</v>
      </c>
      <c r="D10" s="17">
        <v>307</v>
      </c>
      <c r="E10" s="18" t="s">
        <v>213</v>
      </c>
      <c r="F10" s="17">
        <v>16079</v>
      </c>
      <c r="G10" s="17" t="s">
        <v>211</v>
      </c>
      <c r="H10" s="17" t="s">
        <v>212</v>
      </c>
      <c r="I10" s="3">
        <f>VLOOKUP(D:D,双十二任务完成情况!$B:$M,12,0)</f>
        <v>0.5602418125</v>
      </c>
      <c r="J10" s="2"/>
      <c r="K10" s="18" t="s">
        <v>213</v>
      </c>
    </row>
    <row r="11" spans="1:11">
      <c r="A11" s="17">
        <v>13</v>
      </c>
      <c r="B11" s="17" t="s">
        <v>30</v>
      </c>
      <c r="C11" s="17" t="s">
        <v>29</v>
      </c>
      <c r="D11" s="17">
        <v>307</v>
      </c>
      <c r="E11" s="18" t="s">
        <v>214</v>
      </c>
      <c r="F11" s="17">
        <v>16116</v>
      </c>
      <c r="G11" s="17" t="s">
        <v>211</v>
      </c>
      <c r="H11" s="17" t="s">
        <v>212</v>
      </c>
      <c r="I11" s="3">
        <f>VLOOKUP(D:D,双十二任务完成情况!$B:$M,12,0)</f>
        <v>0.5602418125</v>
      </c>
      <c r="J11" s="2"/>
      <c r="K11" s="18" t="s">
        <v>214</v>
      </c>
    </row>
    <row r="12" spans="1:11">
      <c r="A12" s="17">
        <v>14</v>
      </c>
      <c r="B12" s="17" t="s">
        <v>30</v>
      </c>
      <c r="C12" s="17" t="s">
        <v>215</v>
      </c>
      <c r="D12" s="17">
        <v>106485</v>
      </c>
      <c r="E12" s="17" t="s">
        <v>216</v>
      </c>
      <c r="F12" s="17">
        <v>14429</v>
      </c>
      <c r="G12" s="17" t="s">
        <v>217</v>
      </c>
      <c r="H12" s="17" t="s">
        <v>200</v>
      </c>
      <c r="I12" s="3">
        <f>VLOOKUP(D:D,双十二任务完成情况!$B:$M,12,0)</f>
        <v>0.455859843937575</v>
      </c>
      <c r="J12" s="2">
        <v>-30</v>
      </c>
      <c r="K12" s="17" t="s">
        <v>216</v>
      </c>
    </row>
    <row r="13" spans="1:11">
      <c r="A13" s="17">
        <v>15</v>
      </c>
      <c r="B13" s="17" t="s">
        <v>30</v>
      </c>
      <c r="C13" s="17" t="s">
        <v>215</v>
      </c>
      <c r="D13" s="17">
        <v>106485</v>
      </c>
      <c r="E13" s="20" t="s">
        <v>218</v>
      </c>
      <c r="F13" s="20">
        <v>15789</v>
      </c>
      <c r="G13" s="20" t="s">
        <v>202</v>
      </c>
      <c r="H13" s="19" t="s">
        <v>208</v>
      </c>
      <c r="I13" s="3">
        <f>VLOOKUP(D:D,双十二任务完成情况!$B:$M,12,0)</f>
        <v>0.455859843937575</v>
      </c>
      <c r="J13" s="2"/>
      <c r="K13" s="20" t="s">
        <v>218</v>
      </c>
    </row>
    <row r="14" spans="1:11">
      <c r="A14" s="17">
        <v>16</v>
      </c>
      <c r="B14" s="17" t="s">
        <v>30</v>
      </c>
      <c r="C14" s="17" t="s">
        <v>215</v>
      </c>
      <c r="D14" s="17">
        <v>106485</v>
      </c>
      <c r="E14" s="17" t="s">
        <v>219</v>
      </c>
      <c r="F14" s="17">
        <v>16120</v>
      </c>
      <c r="G14" s="17" t="s">
        <v>211</v>
      </c>
      <c r="H14" s="17" t="s">
        <v>212</v>
      </c>
      <c r="I14" s="3">
        <f>VLOOKUP(D:D,双十二任务完成情况!$B:$M,12,0)</f>
        <v>0.455859843937575</v>
      </c>
      <c r="J14" s="2"/>
      <c r="K14" s="17" t="s">
        <v>219</v>
      </c>
    </row>
    <row r="15" spans="1:11">
      <c r="A15" s="17">
        <v>17</v>
      </c>
      <c r="B15" s="17" t="s">
        <v>30</v>
      </c>
      <c r="C15" s="17" t="s">
        <v>220</v>
      </c>
      <c r="D15" s="17">
        <v>102935</v>
      </c>
      <c r="E15" s="18" t="s">
        <v>221</v>
      </c>
      <c r="F15" s="17">
        <v>14436</v>
      </c>
      <c r="G15" s="17" t="s">
        <v>202</v>
      </c>
      <c r="H15" s="17" t="s">
        <v>200</v>
      </c>
      <c r="I15" s="3">
        <f>VLOOKUP(D:D,双十二任务完成情况!$B:$M,12,0)</f>
        <v>0.618781722550953</v>
      </c>
      <c r="J15" s="2">
        <v>-30</v>
      </c>
      <c r="K15" s="18" t="s">
        <v>221</v>
      </c>
    </row>
    <row r="16" spans="1:11">
      <c r="A16" s="17">
        <v>18</v>
      </c>
      <c r="B16" s="17" t="s">
        <v>30</v>
      </c>
      <c r="C16" s="17" t="s">
        <v>220</v>
      </c>
      <c r="D16" s="17">
        <v>102935</v>
      </c>
      <c r="E16" s="17" t="s">
        <v>222</v>
      </c>
      <c r="F16" s="17">
        <v>12225</v>
      </c>
      <c r="G16" s="17" t="s">
        <v>202</v>
      </c>
      <c r="H16" s="17" t="s">
        <v>200</v>
      </c>
      <c r="I16" s="3">
        <f>VLOOKUP(D:D,双十二任务完成情况!$B:$M,12,0)</f>
        <v>0.618781722550953</v>
      </c>
      <c r="J16" s="2">
        <v>-30</v>
      </c>
      <c r="K16" s="17" t="s">
        <v>222</v>
      </c>
    </row>
    <row r="17" spans="1:11">
      <c r="A17" s="17">
        <v>19</v>
      </c>
      <c r="B17" s="17" t="s">
        <v>30</v>
      </c>
      <c r="C17" s="17" t="s">
        <v>223</v>
      </c>
      <c r="D17" s="17">
        <v>106865</v>
      </c>
      <c r="E17" s="18" t="s">
        <v>224</v>
      </c>
      <c r="F17" s="17">
        <v>10902</v>
      </c>
      <c r="G17" s="17" t="s">
        <v>217</v>
      </c>
      <c r="H17" s="17" t="s">
        <v>200</v>
      </c>
      <c r="I17" s="3">
        <f>VLOOKUP(D:D,双十二任务完成情况!$B:$M,12,0)</f>
        <v>0.678118591934381</v>
      </c>
      <c r="J17" s="2">
        <v>-30</v>
      </c>
      <c r="K17" s="18" t="s">
        <v>224</v>
      </c>
    </row>
    <row r="18" spans="1:11">
      <c r="A18" s="17">
        <v>20</v>
      </c>
      <c r="B18" s="17" t="s">
        <v>30</v>
      </c>
      <c r="C18" s="17" t="s">
        <v>223</v>
      </c>
      <c r="D18" s="17">
        <v>106865</v>
      </c>
      <c r="E18" s="18" t="s">
        <v>225</v>
      </c>
      <c r="F18" s="17">
        <v>12163</v>
      </c>
      <c r="G18" s="17" t="s">
        <v>202</v>
      </c>
      <c r="H18" s="17" t="s">
        <v>200</v>
      </c>
      <c r="I18" s="3">
        <f>VLOOKUP(D:D,双十二任务完成情况!$B:$M,12,0)</f>
        <v>0.678118591934381</v>
      </c>
      <c r="J18" s="2">
        <v>-30</v>
      </c>
      <c r="K18" s="18" t="s">
        <v>225</v>
      </c>
    </row>
    <row r="19" spans="1:11">
      <c r="A19" s="17">
        <v>21</v>
      </c>
      <c r="B19" s="17" t="s">
        <v>30</v>
      </c>
      <c r="C19" s="17" t="s">
        <v>226</v>
      </c>
      <c r="D19" s="17">
        <v>742</v>
      </c>
      <c r="E19" s="18" t="s">
        <v>227</v>
      </c>
      <c r="F19" s="17">
        <v>11752</v>
      </c>
      <c r="G19" s="17" t="s">
        <v>202</v>
      </c>
      <c r="H19" s="17" t="s">
        <v>200</v>
      </c>
      <c r="I19" s="3">
        <f>VLOOKUP(D:D,双十二任务完成情况!$B:$M,12,0)</f>
        <v>0.933885625</v>
      </c>
      <c r="J19" s="2">
        <v>-30</v>
      </c>
      <c r="K19" s="18" t="s">
        <v>227</v>
      </c>
    </row>
    <row r="20" spans="1:11">
      <c r="A20" s="17">
        <v>22</v>
      </c>
      <c r="B20" s="17" t="s">
        <v>30</v>
      </c>
      <c r="C20" s="17" t="s">
        <v>226</v>
      </c>
      <c r="D20" s="17">
        <v>742</v>
      </c>
      <c r="E20" s="18" t="s">
        <v>228</v>
      </c>
      <c r="F20" s="17">
        <v>16062</v>
      </c>
      <c r="G20" s="17" t="s">
        <v>211</v>
      </c>
      <c r="H20" s="17" t="s">
        <v>212</v>
      </c>
      <c r="I20" s="3">
        <f>VLOOKUP(D:D,双十二任务完成情况!$B:$M,12,0)</f>
        <v>0.933885625</v>
      </c>
      <c r="J20" s="2"/>
      <c r="K20" s="18" t="s">
        <v>228</v>
      </c>
    </row>
    <row r="21" spans="1:11">
      <c r="A21" s="17">
        <v>23</v>
      </c>
      <c r="B21" s="17" t="s">
        <v>30</v>
      </c>
      <c r="C21" s="17" t="s">
        <v>229</v>
      </c>
      <c r="D21" s="17">
        <v>119622</v>
      </c>
      <c r="E21" s="18" t="s">
        <v>230</v>
      </c>
      <c r="F21" s="17">
        <v>9679</v>
      </c>
      <c r="G21" s="17" t="s">
        <v>217</v>
      </c>
      <c r="H21" s="17" t="s">
        <v>200</v>
      </c>
      <c r="I21" s="3">
        <f>VLOOKUP(D:D,双十二任务完成情况!$B:$M,12,0)</f>
        <v>0.647054545454546</v>
      </c>
      <c r="J21" s="2">
        <v>-30</v>
      </c>
      <c r="K21" s="18" t="s">
        <v>230</v>
      </c>
    </row>
    <row r="22" spans="1:11">
      <c r="A22" s="17">
        <v>24</v>
      </c>
      <c r="B22" s="17" t="s">
        <v>30</v>
      </c>
      <c r="C22" s="17" t="s">
        <v>229</v>
      </c>
      <c r="D22" s="17">
        <v>119622</v>
      </c>
      <c r="E22" s="18" t="s">
        <v>231</v>
      </c>
      <c r="F22" s="17">
        <v>16054</v>
      </c>
      <c r="G22" s="17" t="s">
        <v>211</v>
      </c>
      <c r="H22" s="17" t="s">
        <v>212</v>
      </c>
      <c r="I22" s="3">
        <f>VLOOKUP(D:D,双十二任务完成情况!$B:$M,12,0)</f>
        <v>0.647054545454546</v>
      </c>
      <c r="J22" s="2"/>
      <c r="K22" s="18" t="s">
        <v>231</v>
      </c>
    </row>
    <row r="23" spans="1:11">
      <c r="A23" s="17">
        <v>25</v>
      </c>
      <c r="B23" s="17" t="s">
        <v>30</v>
      </c>
      <c r="C23" s="17" t="s">
        <v>232</v>
      </c>
      <c r="D23" s="17">
        <v>105910</v>
      </c>
      <c r="E23" s="18" t="s">
        <v>233</v>
      </c>
      <c r="F23" s="17">
        <v>13199</v>
      </c>
      <c r="G23" s="17" t="s">
        <v>217</v>
      </c>
      <c r="H23" s="17" t="s">
        <v>200</v>
      </c>
      <c r="I23" s="3">
        <f>VLOOKUP(D:D,双十二任务完成情况!$B:$M,12,0)</f>
        <v>0.724774410774411</v>
      </c>
      <c r="J23" s="2">
        <v>-30</v>
      </c>
      <c r="K23" s="18" t="s">
        <v>233</v>
      </c>
    </row>
    <row r="24" spans="1:11">
      <c r="A24" s="17">
        <v>26</v>
      </c>
      <c r="B24" s="17" t="s">
        <v>30</v>
      </c>
      <c r="C24" s="17" t="s">
        <v>232</v>
      </c>
      <c r="D24" s="17">
        <v>105910</v>
      </c>
      <c r="E24" s="18" t="s">
        <v>234</v>
      </c>
      <c r="F24" s="17">
        <v>16047</v>
      </c>
      <c r="G24" s="17" t="s">
        <v>211</v>
      </c>
      <c r="H24" s="17" t="s">
        <v>212</v>
      </c>
      <c r="I24" s="3">
        <f>VLOOKUP(D:D,双十二任务完成情况!$B:$M,12,0)</f>
        <v>0.724774410774411</v>
      </c>
      <c r="J24" s="2"/>
      <c r="K24" s="18" t="s">
        <v>234</v>
      </c>
    </row>
    <row r="25" spans="1:11">
      <c r="A25" s="17">
        <v>27</v>
      </c>
      <c r="B25" s="17" t="s">
        <v>30</v>
      </c>
      <c r="C25" s="17" t="s">
        <v>232</v>
      </c>
      <c r="D25" s="17">
        <v>105910</v>
      </c>
      <c r="E25" s="17" t="s">
        <v>235</v>
      </c>
      <c r="F25" s="17">
        <v>16019</v>
      </c>
      <c r="G25" s="17" t="s">
        <v>202</v>
      </c>
      <c r="H25" s="17" t="s">
        <v>200</v>
      </c>
      <c r="I25" s="3">
        <f>VLOOKUP(D:D,双十二任务完成情况!$B:$M,12,0)</f>
        <v>0.724774410774411</v>
      </c>
      <c r="J25" s="2">
        <v>-30</v>
      </c>
      <c r="K25" s="17" t="s">
        <v>235</v>
      </c>
    </row>
    <row r="26" spans="1:11">
      <c r="A26" s="17">
        <v>28</v>
      </c>
      <c r="B26" s="17" t="s">
        <v>30</v>
      </c>
      <c r="C26" s="17" t="s">
        <v>236</v>
      </c>
      <c r="D26" s="17">
        <v>114685</v>
      </c>
      <c r="E26" s="17" t="s">
        <v>237</v>
      </c>
      <c r="F26" s="17">
        <v>4086</v>
      </c>
      <c r="G26" s="17" t="s">
        <v>217</v>
      </c>
      <c r="H26" s="17" t="s">
        <v>200</v>
      </c>
      <c r="I26" s="3">
        <f>VLOOKUP(D:D,双十二任务完成情况!$B:$M,12,0)</f>
        <v>0.980765992647059</v>
      </c>
      <c r="J26" s="2">
        <v>-30</v>
      </c>
      <c r="K26" s="17" t="s">
        <v>237</v>
      </c>
    </row>
    <row r="27" spans="1:11">
      <c r="A27" s="17">
        <v>29</v>
      </c>
      <c r="B27" s="17" t="s">
        <v>30</v>
      </c>
      <c r="C27" s="17" t="s">
        <v>236</v>
      </c>
      <c r="D27" s="17">
        <v>114685</v>
      </c>
      <c r="E27" s="17" t="s">
        <v>238</v>
      </c>
      <c r="F27" s="17">
        <v>7279</v>
      </c>
      <c r="G27" s="17" t="s">
        <v>202</v>
      </c>
      <c r="H27" s="17" t="s">
        <v>200</v>
      </c>
      <c r="I27" s="3">
        <f>VLOOKUP(D:D,双十二任务完成情况!$B:$M,12,0)</f>
        <v>0.980765992647059</v>
      </c>
      <c r="J27" s="2">
        <v>-30</v>
      </c>
      <c r="K27" s="17" t="s">
        <v>238</v>
      </c>
    </row>
    <row r="28" spans="1:11">
      <c r="A28" s="17">
        <v>30</v>
      </c>
      <c r="B28" s="17" t="s">
        <v>30</v>
      </c>
      <c r="C28" s="17" t="s">
        <v>236</v>
      </c>
      <c r="D28" s="17">
        <v>114685</v>
      </c>
      <c r="E28" s="17" t="s">
        <v>239</v>
      </c>
      <c r="F28" s="17">
        <v>14306</v>
      </c>
      <c r="G28" s="17" t="s">
        <v>202</v>
      </c>
      <c r="H28" s="17" t="s">
        <v>200</v>
      </c>
      <c r="I28" s="3">
        <f>VLOOKUP(D:D,双十二任务完成情况!$B:$M,12,0)</f>
        <v>0.980765992647059</v>
      </c>
      <c r="J28" s="2">
        <v>-30</v>
      </c>
      <c r="K28" s="17" t="s">
        <v>239</v>
      </c>
    </row>
    <row r="29" spans="1:11">
      <c r="A29" s="17">
        <v>31</v>
      </c>
      <c r="B29" s="17" t="s">
        <v>30</v>
      </c>
      <c r="C29" s="17" t="s">
        <v>236</v>
      </c>
      <c r="D29" s="17">
        <v>114685</v>
      </c>
      <c r="E29" s="17" t="s">
        <v>240</v>
      </c>
      <c r="F29" s="17">
        <v>14470</v>
      </c>
      <c r="G29" s="17" t="s">
        <v>202</v>
      </c>
      <c r="H29" s="17" t="s">
        <v>200</v>
      </c>
      <c r="I29" s="3">
        <f>VLOOKUP(D:D,双十二任务完成情况!$B:$M,12,0)</f>
        <v>0.980765992647059</v>
      </c>
      <c r="J29" s="2">
        <v>-30</v>
      </c>
      <c r="K29" s="17" t="s">
        <v>240</v>
      </c>
    </row>
    <row r="30" spans="1:11">
      <c r="A30" s="17">
        <v>32</v>
      </c>
      <c r="B30" s="21" t="s">
        <v>30</v>
      </c>
      <c r="C30" s="17" t="s">
        <v>241</v>
      </c>
      <c r="D30" s="21">
        <v>113299</v>
      </c>
      <c r="E30" s="21" t="s">
        <v>242</v>
      </c>
      <c r="F30" s="21">
        <v>15307</v>
      </c>
      <c r="G30" s="21" t="s">
        <v>202</v>
      </c>
      <c r="H30" s="21" t="s">
        <v>200</v>
      </c>
      <c r="I30" s="3">
        <f>VLOOKUP(D:D,双十二任务完成情况!$B:$M,12,0)</f>
        <v>0.691469285714286</v>
      </c>
      <c r="J30" s="2">
        <v>-30</v>
      </c>
      <c r="K30" s="21" t="s">
        <v>242</v>
      </c>
    </row>
    <row r="31" spans="1:11">
      <c r="A31" s="17">
        <v>33</v>
      </c>
      <c r="B31" s="21" t="s">
        <v>30</v>
      </c>
      <c r="C31" s="17" t="s">
        <v>241</v>
      </c>
      <c r="D31" s="21">
        <v>113299</v>
      </c>
      <c r="E31" s="17" t="s">
        <v>243</v>
      </c>
      <c r="F31" s="17">
        <v>14758</v>
      </c>
      <c r="G31" s="17" t="s">
        <v>202</v>
      </c>
      <c r="H31" s="17" t="s">
        <v>200</v>
      </c>
      <c r="I31" s="3">
        <f>VLOOKUP(D:D,双十二任务完成情况!$B:$M,12,0)</f>
        <v>0.691469285714286</v>
      </c>
      <c r="J31" s="2">
        <v>-30</v>
      </c>
      <c r="K31" s="17" t="s">
        <v>243</v>
      </c>
    </row>
    <row r="32" spans="1:11">
      <c r="A32" s="17">
        <v>34</v>
      </c>
      <c r="B32" s="17" t="s">
        <v>30</v>
      </c>
      <c r="C32" s="17" t="s">
        <v>244</v>
      </c>
      <c r="D32" s="17">
        <v>106066</v>
      </c>
      <c r="E32" s="17" t="s">
        <v>245</v>
      </c>
      <c r="F32" s="17">
        <v>9669</v>
      </c>
      <c r="G32" s="17" t="s">
        <v>202</v>
      </c>
      <c r="H32" s="17" t="s">
        <v>200</v>
      </c>
      <c r="I32" s="3">
        <f>VLOOKUP(D:D,双十二任务完成情况!$B:$M,12,0)</f>
        <v>0.995097522522523</v>
      </c>
      <c r="J32" s="24">
        <v>100</v>
      </c>
      <c r="K32" s="17" t="s">
        <v>245</v>
      </c>
    </row>
    <row r="33" spans="1:11">
      <c r="A33" s="17">
        <v>35</v>
      </c>
      <c r="B33" s="17" t="s">
        <v>30</v>
      </c>
      <c r="C33" s="17" t="s">
        <v>246</v>
      </c>
      <c r="D33" s="17">
        <v>744</v>
      </c>
      <c r="E33" s="17" t="s">
        <v>247</v>
      </c>
      <c r="F33" s="17">
        <v>12846</v>
      </c>
      <c r="G33" s="17" t="s">
        <v>217</v>
      </c>
      <c r="H33" s="17" t="s">
        <v>200</v>
      </c>
      <c r="I33" s="3">
        <f>VLOOKUP(D:D,双十二任务完成情况!$B:$M,12,0)</f>
        <v>0.814504054054054</v>
      </c>
      <c r="J33" s="2">
        <v>-30</v>
      </c>
      <c r="K33" s="17" t="s">
        <v>247</v>
      </c>
    </row>
    <row r="34" spans="1:11">
      <c r="A34" s="17">
        <v>36</v>
      </c>
      <c r="B34" s="17" t="s">
        <v>30</v>
      </c>
      <c r="C34" s="17" t="s">
        <v>246</v>
      </c>
      <c r="D34" s="17">
        <v>744</v>
      </c>
      <c r="E34" s="17" t="s">
        <v>248</v>
      </c>
      <c r="F34" s="17">
        <v>9190</v>
      </c>
      <c r="G34" s="17" t="s">
        <v>202</v>
      </c>
      <c r="H34" s="17" t="s">
        <v>200</v>
      </c>
      <c r="I34" s="3">
        <f>VLOOKUP(D:D,双十二任务完成情况!$B:$M,12,0)</f>
        <v>0.814504054054054</v>
      </c>
      <c r="J34" s="2">
        <v>-30</v>
      </c>
      <c r="K34" s="17" t="s">
        <v>248</v>
      </c>
    </row>
    <row r="35" spans="1:11">
      <c r="A35" s="17">
        <v>37</v>
      </c>
      <c r="B35" s="17" t="s">
        <v>30</v>
      </c>
      <c r="C35" s="17" t="s">
        <v>246</v>
      </c>
      <c r="D35" s="17">
        <v>744</v>
      </c>
      <c r="E35" s="17" t="s">
        <v>249</v>
      </c>
      <c r="F35" s="17">
        <v>14453</v>
      </c>
      <c r="G35" s="17" t="s">
        <v>202</v>
      </c>
      <c r="H35" s="17" t="s">
        <v>200</v>
      </c>
      <c r="I35" s="3">
        <f>VLOOKUP(D:D,双十二任务完成情况!$B:$M,12,0)</f>
        <v>0.814504054054054</v>
      </c>
      <c r="J35" s="2">
        <v>-30</v>
      </c>
      <c r="K35" s="17" t="s">
        <v>249</v>
      </c>
    </row>
    <row r="36" spans="1:11">
      <c r="A36" s="17">
        <v>38</v>
      </c>
      <c r="B36" s="17" t="s">
        <v>30</v>
      </c>
      <c r="C36" s="17" t="s">
        <v>250</v>
      </c>
      <c r="D36" s="17">
        <v>116919</v>
      </c>
      <c r="E36" s="17" t="s">
        <v>251</v>
      </c>
      <c r="F36" s="17">
        <v>9563</v>
      </c>
      <c r="G36" s="17" t="s">
        <v>202</v>
      </c>
      <c r="H36" s="17" t="s">
        <v>252</v>
      </c>
      <c r="I36" s="3">
        <f>VLOOKUP(D:D,双十二任务完成情况!$B:$M,12,0)</f>
        <v>0.898240525672372</v>
      </c>
      <c r="J36" s="2">
        <v>-30</v>
      </c>
      <c r="K36" s="17" t="s">
        <v>251</v>
      </c>
    </row>
    <row r="37" spans="1:11">
      <c r="A37" s="17">
        <v>39</v>
      </c>
      <c r="B37" s="17" t="s">
        <v>30</v>
      </c>
      <c r="C37" s="17" t="s">
        <v>250</v>
      </c>
      <c r="D37" s="17">
        <v>116919</v>
      </c>
      <c r="E37" s="17" t="s">
        <v>253</v>
      </c>
      <c r="F37" s="17">
        <v>10989</v>
      </c>
      <c r="G37" s="17" t="s">
        <v>202</v>
      </c>
      <c r="H37" s="17" t="s">
        <v>200</v>
      </c>
      <c r="I37" s="3">
        <f>VLOOKUP(D:D,双十二任务完成情况!$B:$M,12,0)</f>
        <v>0.898240525672372</v>
      </c>
      <c r="J37" s="2">
        <v>-30</v>
      </c>
      <c r="K37" s="17" t="s">
        <v>253</v>
      </c>
    </row>
    <row r="38" spans="1:11">
      <c r="A38" s="17">
        <v>40</v>
      </c>
      <c r="B38" s="17" t="s">
        <v>30</v>
      </c>
      <c r="C38" s="17" t="s">
        <v>254</v>
      </c>
      <c r="D38" s="17">
        <v>337</v>
      </c>
      <c r="E38" s="17" t="s">
        <v>255</v>
      </c>
      <c r="F38" s="17">
        <v>7050</v>
      </c>
      <c r="G38" s="17" t="s">
        <v>217</v>
      </c>
      <c r="H38" s="17" t="s">
        <v>200</v>
      </c>
      <c r="I38" s="3">
        <f>VLOOKUP(D:D,双十二任务完成情况!$B:$M,12,0)</f>
        <v>0.652039122137405</v>
      </c>
      <c r="J38" s="2">
        <v>-30</v>
      </c>
      <c r="K38" s="17" t="s">
        <v>255</v>
      </c>
    </row>
    <row r="39" spans="1:11">
      <c r="A39" s="17">
        <v>41</v>
      </c>
      <c r="B39" s="17" t="s">
        <v>30</v>
      </c>
      <c r="C39" s="17" t="s">
        <v>254</v>
      </c>
      <c r="D39" s="17">
        <v>337</v>
      </c>
      <c r="E39" s="17" t="s">
        <v>256</v>
      </c>
      <c r="F39" s="17">
        <v>6965</v>
      </c>
      <c r="G39" s="17" t="s">
        <v>202</v>
      </c>
      <c r="H39" s="17" t="s">
        <v>200</v>
      </c>
      <c r="I39" s="3">
        <f>VLOOKUP(D:D,双十二任务完成情况!$B:$M,12,0)</f>
        <v>0.652039122137405</v>
      </c>
      <c r="J39" s="2">
        <v>-30</v>
      </c>
      <c r="K39" s="17" t="s">
        <v>256</v>
      </c>
    </row>
    <row r="40" spans="1:11">
      <c r="A40" s="17">
        <v>43</v>
      </c>
      <c r="B40" s="17" t="s">
        <v>30</v>
      </c>
      <c r="C40" s="17" t="s">
        <v>254</v>
      </c>
      <c r="D40" s="17">
        <v>337</v>
      </c>
      <c r="E40" s="17" t="s">
        <v>257</v>
      </c>
      <c r="F40" s="17">
        <v>15294</v>
      </c>
      <c r="G40" s="17" t="s">
        <v>202</v>
      </c>
      <c r="H40" s="17" t="s">
        <v>200</v>
      </c>
      <c r="I40" s="3">
        <f>VLOOKUP(D:D,双十二任务完成情况!$B:$M,12,0)</f>
        <v>0.652039122137405</v>
      </c>
      <c r="J40" s="2">
        <v>-30</v>
      </c>
      <c r="K40" s="17" t="s">
        <v>257</v>
      </c>
    </row>
    <row r="41" spans="1:11">
      <c r="A41" s="17">
        <v>44</v>
      </c>
      <c r="B41" s="22" t="s">
        <v>30</v>
      </c>
      <c r="C41" s="22" t="s">
        <v>254</v>
      </c>
      <c r="D41" s="22">
        <v>337</v>
      </c>
      <c r="E41" s="22" t="s">
        <v>258</v>
      </c>
      <c r="F41" s="22">
        <v>990451</v>
      </c>
      <c r="G41" s="22" t="s">
        <v>259</v>
      </c>
      <c r="H41" s="22" t="s">
        <v>259</v>
      </c>
      <c r="I41" s="3">
        <f>VLOOKUP(D:D,双十二任务完成情况!$B:$M,12,0)</f>
        <v>0.652039122137405</v>
      </c>
      <c r="J41" s="2">
        <v>-30</v>
      </c>
      <c r="K41" s="22" t="s">
        <v>258</v>
      </c>
    </row>
    <row r="42" spans="1:11">
      <c r="A42" s="17">
        <v>45</v>
      </c>
      <c r="B42" s="22" t="s">
        <v>30</v>
      </c>
      <c r="C42" s="22" t="s">
        <v>254</v>
      </c>
      <c r="D42" s="22">
        <v>337</v>
      </c>
      <c r="E42" s="22" t="s">
        <v>260</v>
      </c>
      <c r="F42" s="22">
        <v>990176</v>
      </c>
      <c r="G42" s="22" t="s">
        <v>259</v>
      </c>
      <c r="H42" s="22" t="s">
        <v>259</v>
      </c>
      <c r="I42" s="3">
        <f>VLOOKUP(D:D,双十二任务完成情况!$B:$M,12,0)</f>
        <v>0.652039122137405</v>
      </c>
      <c r="J42" s="2">
        <v>-30</v>
      </c>
      <c r="K42" s="22" t="s">
        <v>260</v>
      </c>
    </row>
    <row r="43" spans="1:11">
      <c r="A43" s="17">
        <v>46</v>
      </c>
      <c r="B43" s="17" t="s">
        <v>30</v>
      </c>
      <c r="C43" s="17" t="s">
        <v>254</v>
      </c>
      <c r="D43" s="17">
        <v>337</v>
      </c>
      <c r="E43" s="18" t="s">
        <v>261</v>
      </c>
      <c r="F43" s="17">
        <v>16050</v>
      </c>
      <c r="G43" s="17" t="s">
        <v>211</v>
      </c>
      <c r="H43" s="17" t="s">
        <v>212</v>
      </c>
      <c r="I43" s="3">
        <f>VLOOKUP(D:D,双十二任务完成情况!$B:$M,12,0)</f>
        <v>0.652039122137405</v>
      </c>
      <c r="J43" s="2"/>
      <c r="K43" s="18" t="s">
        <v>261</v>
      </c>
    </row>
    <row r="44" spans="1:11">
      <c r="A44" s="17">
        <v>47</v>
      </c>
      <c r="B44" s="17" t="s">
        <v>30</v>
      </c>
      <c r="C44" s="17" t="s">
        <v>262</v>
      </c>
      <c r="D44" s="17">
        <v>116482</v>
      </c>
      <c r="E44" s="17" t="s">
        <v>263</v>
      </c>
      <c r="F44" s="17">
        <v>8386</v>
      </c>
      <c r="G44" s="17" t="s">
        <v>217</v>
      </c>
      <c r="H44" s="17" t="s">
        <v>200</v>
      </c>
      <c r="I44" s="3">
        <f>VLOOKUP(D:D,双十二任务完成情况!$B:$M,12,0)</f>
        <v>0.671464726027397</v>
      </c>
      <c r="J44" s="2">
        <v>-30</v>
      </c>
      <c r="K44" s="17" t="s">
        <v>263</v>
      </c>
    </row>
    <row r="45" spans="1:11">
      <c r="A45" s="17">
        <v>48</v>
      </c>
      <c r="B45" s="17" t="s">
        <v>30</v>
      </c>
      <c r="C45" s="17" t="s">
        <v>262</v>
      </c>
      <c r="D45" s="17">
        <v>116482</v>
      </c>
      <c r="E45" s="17" t="s">
        <v>264</v>
      </c>
      <c r="F45" s="17">
        <v>15893</v>
      </c>
      <c r="G45" s="17" t="s">
        <v>202</v>
      </c>
      <c r="H45" s="17" t="s">
        <v>200</v>
      </c>
      <c r="I45" s="3">
        <f>VLOOKUP(D:D,双十二任务完成情况!$B:$M,12,0)</f>
        <v>0.671464726027397</v>
      </c>
      <c r="J45" s="2">
        <v>-30</v>
      </c>
      <c r="K45" s="17" t="s">
        <v>264</v>
      </c>
    </row>
    <row r="46" spans="1:11">
      <c r="A46" s="17">
        <v>49</v>
      </c>
      <c r="B46" s="17" t="s">
        <v>30</v>
      </c>
      <c r="C46" s="17" t="s">
        <v>262</v>
      </c>
      <c r="D46" s="17">
        <v>116482</v>
      </c>
      <c r="E46" s="18" t="s">
        <v>265</v>
      </c>
      <c r="F46" s="17">
        <v>16122</v>
      </c>
      <c r="G46" s="17" t="s">
        <v>211</v>
      </c>
      <c r="H46" s="17" t="s">
        <v>212</v>
      </c>
      <c r="I46" s="3">
        <f>VLOOKUP(D:D,双十二任务完成情况!$B:$M,12,0)</f>
        <v>0.671464726027397</v>
      </c>
      <c r="J46" s="2"/>
      <c r="K46" s="18" t="s">
        <v>265</v>
      </c>
    </row>
    <row r="47" spans="1:11">
      <c r="A47" s="17">
        <v>50</v>
      </c>
      <c r="B47" s="17" t="s">
        <v>30</v>
      </c>
      <c r="C47" s="17" t="s">
        <v>119</v>
      </c>
      <c r="D47" s="17">
        <v>308</v>
      </c>
      <c r="E47" s="17" t="s">
        <v>266</v>
      </c>
      <c r="F47" s="17">
        <v>14380</v>
      </c>
      <c r="G47" s="17" t="s">
        <v>217</v>
      </c>
      <c r="H47" s="17" t="s">
        <v>200</v>
      </c>
      <c r="I47" s="3">
        <f>VLOOKUP(D:D,双十二任务完成情况!$B:$M,12,0)</f>
        <v>0.605882520582647</v>
      </c>
      <c r="J47" s="2">
        <v>-30</v>
      </c>
      <c r="K47" s="17" t="s">
        <v>266</v>
      </c>
    </row>
    <row r="48" spans="1:11">
      <c r="A48" s="17">
        <v>51</v>
      </c>
      <c r="B48" s="17" t="s">
        <v>30</v>
      </c>
      <c r="C48" s="17" t="s">
        <v>119</v>
      </c>
      <c r="D48" s="17">
        <v>308</v>
      </c>
      <c r="E48" s="17" t="s">
        <v>267</v>
      </c>
      <c r="F48" s="17">
        <v>12937</v>
      </c>
      <c r="G48" s="17" t="s">
        <v>202</v>
      </c>
      <c r="H48" s="17" t="s">
        <v>200</v>
      </c>
      <c r="I48" s="3">
        <f>VLOOKUP(D:D,双十二任务完成情况!$B:$M,12,0)</f>
        <v>0.605882520582647</v>
      </c>
      <c r="J48" s="2">
        <v>-30</v>
      </c>
      <c r="K48" s="17" t="s">
        <v>267</v>
      </c>
    </row>
    <row r="49" spans="1:11">
      <c r="A49" s="17">
        <v>52</v>
      </c>
      <c r="B49" s="17" t="s">
        <v>30</v>
      </c>
      <c r="C49" s="17" t="s">
        <v>268</v>
      </c>
      <c r="D49" s="17">
        <v>113023</v>
      </c>
      <c r="E49" s="18" t="s">
        <v>269</v>
      </c>
      <c r="F49" s="17">
        <v>9308</v>
      </c>
      <c r="G49" s="17" t="s">
        <v>217</v>
      </c>
      <c r="H49" s="17" t="s">
        <v>200</v>
      </c>
      <c r="I49" s="3" t="e">
        <f>VLOOKUP(D:D,双十二任务完成情况!$B:$M,12,0)</f>
        <v>#N/A</v>
      </c>
      <c r="J49" s="2">
        <v>-30</v>
      </c>
      <c r="K49" s="18" t="s">
        <v>269</v>
      </c>
    </row>
    <row r="50" spans="1:11">
      <c r="A50" s="17">
        <v>53</v>
      </c>
      <c r="B50" s="17" t="s">
        <v>30</v>
      </c>
      <c r="C50" s="17" t="s">
        <v>268</v>
      </c>
      <c r="D50" s="17">
        <v>113023</v>
      </c>
      <c r="E50" s="18" t="s">
        <v>270</v>
      </c>
      <c r="F50" s="17">
        <v>16051</v>
      </c>
      <c r="G50" s="17" t="s">
        <v>211</v>
      </c>
      <c r="H50" s="17" t="s">
        <v>212</v>
      </c>
      <c r="I50" s="3" t="e">
        <f>VLOOKUP(D:D,双十二任务完成情况!$B:$M,12,0)</f>
        <v>#N/A</v>
      </c>
      <c r="J50" s="2"/>
      <c r="K50" s="18" t="s">
        <v>270</v>
      </c>
    </row>
    <row r="51" spans="1:11">
      <c r="A51" s="17">
        <v>54</v>
      </c>
      <c r="B51" s="17" t="s">
        <v>30</v>
      </c>
      <c r="C51" s="17" t="s">
        <v>271</v>
      </c>
      <c r="D51" s="17">
        <v>399</v>
      </c>
      <c r="E51" s="17" t="s">
        <v>272</v>
      </c>
      <c r="F51" s="17">
        <v>4033</v>
      </c>
      <c r="G51" s="17" t="s">
        <v>217</v>
      </c>
      <c r="H51" s="17" t="s">
        <v>200</v>
      </c>
      <c r="I51" s="3">
        <f>VLOOKUP(D:D,双十二任务完成情况!$B:$M,12,0)</f>
        <v>0.79040248091603</v>
      </c>
      <c r="J51" s="2">
        <v>-30</v>
      </c>
      <c r="K51" s="17" t="s">
        <v>272</v>
      </c>
    </row>
    <row r="52" spans="1:11">
      <c r="A52" s="17">
        <v>55</v>
      </c>
      <c r="B52" s="21" t="s">
        <v>30</v>
      </c>
      <c r="C52" s="17" t="s">
        <v>271</v>
      </c>
      <c r="D52" s="17">
        <v>399</v>
      </c>
      <c r="E52" s="18" t="s">
        <v>273</v>
      </c>
      <c r="F52" s="17">
        <v>4435</v>
      </c>
      <c r="G52" s="17" t="s">
        <v>202</v>
      </c>
      <c r="H52" s="17" t="s">
        <v>200</v>
      </c>
      <c r="I52" s="3">
        <f>VLOOKUP(D:D,双十二任务完成情况!$B:$M,12,0)</f>
        <v>0.79040248091603</v>
      </c>
      <c r="J52" s="2">
        <v>-30</v>
      </c>
      <c r="K52" s="18" t="s">
        <v>273</v>
      </c>
    </row>
    <row r="53" spans="1:11">
      <c r="A53" s="17">
        <v>56</v>
      </c>
      <c r="B53" s="21" t="s">
        <v>30</v>
      </c>
      <c r="C53" s="21" t="s">
        <v>271</v>
      </c>
      <c r="D53" s="21">
        <v>399</v>
      </c>
      <c r="E53" s="21" t="s">
        <v>274</v>
      </c>
      <c r="F53" s="21">
        <v>14365</v>
      </c>
      <c r="G53" s="21" t="s">
        <v>202</v>
      </c>
      <c r="H53" s="21" t="s">
        <v>200</v>
      </c>
      <c r="I53" s="3">
        <f>VLOOKUP(D:D,双十二任务完成情况!$B:$M,12,0)</f>
        <v>0.79040248091603</v>
      </c>
      <c r="J53" s="2">
        <v>-30</v>
      </c>
      <c r="K53" s="21" t="s">
        <v>274</v>
      </c>
    </row>
    <row r="54" spans="1:11">
      <c r="A54" s="17">
        <v>57</v>
      </c>
      <c r="B54" s="21" t="s">
        <v>30</v>
      </c>
      <c r="C54" s="21" t="s">
        <v>271</v>
      </c>
      <c r="D54" s="21">
        <v>399</v>
      </c>
      <c r="E54" s="18" t="s">
        <v>275</v>
      </c>
      <c r="F54" s="19">
        <v>26605</v>
      </c>
      <c r="G54" s="19" t="s">
        <v>211</v>
      </c>
      <c r="H54" s="19" t="s">
        <v>212</v>
      </c>
      <c r="I54" s="3">
        <f>VLOOKUP(D:D,双十二任务完成情况!$B:$M,12,0)</f>
        <v>0.79040248091603</v>
      </c>
      <c r="J54" s="2"/>
      <c r="K54" s="18" t="s">
        <v>275</v>
      </c>
    </row>
    <row r="55" spans="1:11">
      <c r="A55" s="17">
        <v>58</v>
      </c>
      <c r="B55" s="17" t="s">
        <v>35</v>
      </c>
      <c r="C55" s="17" t="s">
        <v>276</v>
      </c>
      <c r="D55" s="17">
        <v>117310</v>
      </c>
      <c r="E55" s="17" t="s">
        <v>277</v>
      </c>
      <c r="F55" s="17">
        <v>14483</v>
      </c>
      <c r="G55" s="17" t="s">
        <v>217</v>
      </c>
      <c r="H55" s="17" t="s">
        <v>200</v>
      </c>
      <c r="I55" s="3">
        <f>VLOOKUP(D:D,双十二任务完成情况!$B:$M,12,0)</f>
        <v>0.562430681818182</v>
      </c>
      <c r="J55" s="2">
        <v>-30</v>
      </c>
      <c r="K55" s="17" t="s">
        <v>277</v>
      </c>
    </row>
    <row r="56" spans="1:11">
      <c r="A56" s="17">
        <v>59</v>
      </c>
      <c r="B56" s="17" t="s">
        <v>35</v>
      </c>
      <c r="C56" s="17" t="s">
        <v>276</v>
      </c>
      <c r="D56" s="17">
        <v>117310</v>
      </c>
      <c r="E56" s="18" t="s">
        <v>278</v>
      </c>
      <c r="F56" s="17">
        <v>16099</v>
      </c>
      <c r="G56" s="17" t="s">
        <v>211</v>
      </c>
      <c r="H56" s="17" t="s">
        <v>212</v>
      </c>
      <c r="I56" s="3">
        <f>VLOOKUP(D:D,双十二任务完成情况!$B:$M,12,0)</f>
        <v>0.562430681818182</v>
      </c>
      <c r="J56" s="2"/>
      <c r="K56" s="18" t="s">
        <v>278</v>
      </c>
    </row>
    <row r="57" spans="1:11">
      <c r="A57" s="17">
        <v>60</v>
      </c>
      <c r="B57" s="17" t="s">
        <v>35</v>
      </c>
      <c r="C57" s="17" t="s">
        <v>279</v>
      </c>
      <c r="D57" s="17">
        <v>359</v>
      </c>
      <c r="E57" s="18" t="s">
        <v>280</v>
      </c>
      <c r="F57" s="17">
        <v>11504</v>
      </c>
      <c r="G57" s="17" t="s">
        <v>217</v>
      </c>
      <c r="H57" s="17" t="s">
        <v>200</v>
      </c>
      <c r="I57" s="3">
        <f>VLOOKUP(D:D,双十二任务完成情况!$B:$M,12,0)</f>
        <v>0.627064545454545</v>
      </c>
      <c r="J57" s="2">
        <v>-30</v>
      </c>
      <c r="K57" s="18" t="s">
        <v>280</v>
      </c>
    </row>
    <row r="58" spans="1:11">
      <c r="A58" s="17">
        <v>61</v>
      </c>
      <c r="B58" s="17" t="s">
        <v>35</v>
      </c>
      <c r="C58" s="17" t="s">
        <v>279</v>
      </c>
      <c r="D58" s="17">
        <v>359</v>
      </c>
      <c r="E58" s="18" t="s">
        <v>281</v>
      </c>
      <c r="F58" s="17">
        <v>14747</v>
      </c>
      <c r="G58" s="17" t="s">
        <v>202</v>
      </c>
      <c r="H58" s="17" t="s">
        <v>200</v>
      </c>
      <c r="I58" s="3">
        <f>VLOOKUP(D:D,双十二任务完成情况!$B:$M,12,0)</f>
        <v>0.627064545454545</v>
      </c>
      <c r="J58" s="2">
        <v>-30</v>
      </c>
      <c r="K58" s="18" t="s">
        <v>281</v>
      </c>
    </row>
    <row r="59" spans="1:11">
      <c r="A59" s="17">
        <v>62</v>
      </c>
      <c r="B59" s="17" t="s">
        <v>35</v>
      </c>
      <c r="C59" s="17" t="s">
        <v>279</v>
      </c>
      <c r="D59" s="17">
        <v>359</v>
      </c>
      <c r="E59" s="18" t="s">
        <v>282</v>
      </c>
      <c r="F59" s="17">
        <v>14404</v>
      </c>
      <c r="G59" s="17" t="s">
        <v>202</v>
      </c>
      <c r="H59" s="17" t="s">
        <v>200</v>
      </c>
      <c r="I59" s="3">
        <f>VLOOKUP(D:D,双十二任务完成情况!$B:$M,12,0)</f>
        <v>0.627064545454545</v>
      </c>
      <c r="J59" s="2">
        <v>-30</v>
      </c>
      <c r="K59" s="18" t="s">
        <v>282</v>
      </c>
    </row>
    <row r="60" spans="1:11">
      <c r="A60" s="17">
        <v>63</v>
      </c>
      <c r="B60" s="17" t="s">
        <v>35</v>
      </c>
      <c r="C60" s="17" t="s">
        <v>283</v>
      </c>
      <c r="D60" s="17">
        <v>108277</v>
      </c>
      <c r="E60" s="18" t="s">
        <v>284</v>
      </c>
      <c r="F60" s="17">
        <v>13186</v>
      </c>
      <c r="G60" s="17" t="s">
        <v>217</v>
      </c>
      <c r="H60" s="17" t="s">
        <v>200</v>
      </c>
      <c r="I60" s="3">
        <f>VLOOKUP(D:D,双十二任务完成情况!$B:$M,12,0)</f>
        <v>0.725044943820225</v>
      </c>
      <c r="J60" s="2">
        <v>-30</v>
      </c>
      <c r="K60" s="18" t="s">
        <v>284</v>
      </c>
    </row>
    <row r="61" spans="1:11">
      <c r="A61" s="17">
        <v>64</v>
      </c>
      <c r="B61" s="17" t="s">
        <v>35</v>
      </c>
      <c r="C61" s="17" t="s">
        <v>283</v>
      </c>
      <c r="D61" s="17">
        <v>108277</v>
      </c>
      <c r="E61" s="18" t="s">
        <v>285</v>
      </c>
      <c r="F61" s="17">
        <v>15799</v>
      </c>
      <c r="G61" s="17" t="s">
        <v>202</v>
      </c>
      <c r="H61" s="17" t="s">
        <v>200</v>
      </c>
      <c r="I61" s="3">
        <f>VLOOKUP(D:D,双十二任务完成情况!$B:$M,12,0)</f>
        <v>0.725044943820225</v>
      </c>
      <c r="J61" s="2">
        <v>-30</v>
      </c>
      <c r="K61" s="18" t="s">
        <v>285</v>
      </c>
    </row>
    <row r="62" spans="1:11">
      <c r="A62" s="17">
        <v>65</v>
      </c>
      <c r="B62" s="17" t="s">
        <v>35</v>
      </c>
      <c r="C62" s="17" t="s">
        <v>283</v>
      </c>
      <c r="D62" s="17">
        <v>108277</v>
      </c>
      <c r="E62" s="18" t="s">
        <v>286</v>
      </c>
      <c r="F62" s="17">
        <v>16065</v>
      </c>
      <c r="G62" s="17" t="s">
        <v>211</v>
      </c>
      <c r="H62" s="17" t="s">
        <v>212</v>
      </c>
      <c r="I62" s="3">
        <f>VLOOKUP(D:D,双十二任务完成情况!$B:$M,12,0)</f>
        <v>0.725044943820225</v>
      </c>
      <c r="J62" s="2"/>
      <c r="K62" s="18" t="s">
        <v>286</v>
      </c>
    </row>
    <row r="63" spans="1:11">
      <c r="A63" s="17">
        <v>66</v>
      </c>
      <c r="B63" s="17" t="s">
        <v>35</v>
      </c>
      <c r="C63" s="17" t="s">
        <v>287</v>
      </c>
      <c r="D63" s="17">
        <v>102934</v>
      </c>
      <c r="E63" s="18" t="s">
        <v>288</v>
      </c>
      <c r="F63" s="17">
        <v>6607</v>
      </c>
      <c r="G63" s="17" t="s">
        <v>217</v>
      </c>
      <c r="H63" s="17" t="s">
        <v>200</v>
      </c>
      <c r="I63" s="3">
        <f>VLOOKUP(D:D,双十二任务完成情况!$B:$M,12,0)</f>
        <v>0.620879954954955</v>
      </c>
      <c r="J63" s="2">
        <v>-30</v>
      </c>
      <c r="K63" s="18" t="s">
        <v>288</v>
      </c>
    </row>
    <row r="64" spans="1:11">
      <c r="A64" s="17">
        <v>67</v>
      </c>
      <c r="B64" s="17" t="s">
        <v>35</v>
      </c>
      <c r="C64" s="17" t="s">
        <v>287</v>
      </c>
      <c r="D64" s="17">
        <v>102934</v>
      </c>
      <c r="E64" s="18" t="s">
        <v>289</v>
      </c>
      <c r="F64" s="17">
        <v>8400</v>
      </c>
      <c r="G64" s="17" t="s">
        <v>202</v>
      </c>
      <c r="H64" s="17" t="s">
        <v>200</v>
      </c>
      <c r="I64" s="3">
        <f>VLOOKUP(D:D,双十二任务完成情况!$B:$M,12,0)</f>
        <v>0.620879954954955</v>
      </c>
      <c r="J64" s="2">
        <v>-30</v>
      </c>
      <c r="K64" s="18" t="s">
        <v>289</v>
      </c>
    </row>
    <row r="65" spans="1:11">
      <c r="A65" s="17">
        <v>68</v>
      </c>
      <c r="B65" s="17" t="s">
        <v>35</v>
      </c>
      <c r="C65" s="17" t="s">
        <v>287</v>
      </c>
      <c r="D65" s="17">
        <v>102934</v>
      </c>
      <c r="E65" s="18" t="s">
        <v>290</v>
      </c>
      <c r="F65" s="17">
        <v>16117</v>
      </c>
      <c r="G65" s="17" t="s">
        <v>211</v>
      </c>
      <c r="H65" s="17" t="s">
        <v>212</v>
      </c>
      <c r="I65" s="3">
        <f>VLOOKUP(D:D,双十二任务完成情况!$B:$M,12,0)</f>
        <v>0.620879954954955</v>
      </c>
      <c r="J65" s="2"/>
      <c r="K65" s="18" t="s">
        <v>290</v>
      </c>
    </row>
    <row r="66" spans="1:11">
      <c r="A66" s="17">
        <v>69</v>
      </c>
      <c r="B66" s="17" t="s">
        <v>35</v>
      </c>
      <c r="C66" s="17" t="s">
        <v>287</v>
      </c>
      <c r="D66" s="17">
        <v>102934</v>
      </c>
      <c r="E66" s="18" t="s">
        <v>291</v>
      </c>
      <c r="F66" s="17">
        <v>16093</v>
      </c>
      <c r="G66" s="17" t="s">
        <v>211</v>
      </c>
      <c r="H66" s="17" t="s">
        <v>212</v>
      </c>
      <c r="I66" s="3">
        <f>VLOOKUP(D:D,双十二任务完成情况!$B:$M,12,0)</f>
        <v>0.620879954954955</v>
      </c>
      <c r="J66" s="2"/>
      <c r="K66" s="18" t="s">
        <v>291</v>
      </c>
    </row>
    <row r="67" ht="22.5" spans="1:11">
      <c r="A67" s="17">
        <v>70</v>
      </c>
      <c r="B67" s="17" t="s">
        <v>35</v>
      </c>
      <c r="C67" s="17" t="s">
        <v>292</v>
      </c>
      <c r="D67" s="17">
        <v>585</v>
      </c>
      <c r="E67" s="18" t="s">
        <v>293</v>
      </c>
      <c r="F67" s="17">
        <v>6303</v>
      </c>
      <c r="G67" s="17" t="s">
        <v>217</v>
      </c>
      <c r="H67" s="17" t="s">
        <v>200</v>
      </c>
      <c r="I67" s="3">
        <f>VLOOKUP(D:D,双十二任务完成情况!$B:$M,12,0)</f>
        <v>0.781369583333333</v>
      </c>
      <c r="J67" s="2">
        <v>-30</v>
      </c>
      <c r="K67" s="18" t="s">
        <v>293</v>
      </c>
    </row>
    <row r="68" ht="22.5" spans="1:11">
      <c r="A68" s="17">
        <v>71</v>
      </c>
      <c r="B68" s="17" t="s">
        <v>35</v>
      </c>
      <c r="C68" s="17" t="s">
        <v>292</v>
      </c>
      <c r="D68" s="17">
        <v>585</v>
      </c>
      <c r="E68" s="18" t="s">
        <v>294</v>
      </c>
      <c r="F68" s="17">
        <v>7046</v>
      </c>
      <c r="G68" s="17" t="s">
        <v>202</v>
      </c>
      <c r="H68" s="17" t="s">
        <v>200</v>
      </c>
      <c r="I68" s="3">
        <f>VLOOKUP(D:D,双十二任务完成情况!$B:$M,12,0)</f>
        <v>0.781369583333333</v>
      </c>
      <c r="J68" s="2">
        <v>-30</v>
      </c>
      <c r="K68" s="18" t="s">
        <v>294</v>
      </c>
    </row>
    <row r="69" ht="22.5" spans="1:11">
      <c r="A69" s="17">
        <v>72</v>
      </c>
      <c r="B69" s="17" t="s">
        <v>35</v>
      </c>
      <c r="C69" s="17" t="s">
        <v>292</v>
      </c>
      <c r="D69" s="17">
        <v>585</v>
      </c>
      <c r="E69" s="19" t="s">
        <v>295</v>
      </c>
      <c r="F69" s="19">
        <v>26639</v>
      </c>
      <c r="G69" s="19" t="s">
        <v>202</v>
      </c>
      <c r="H69" s="19" t="s">
        <v>208</v>
      </c>
      <c r="I69" s="3">
        <f>VLOOKUP(D:D,双十二任务完成情况!$B:$M,12,0)</f>
        <v>0.781369583333333</v>
      </c>
      <c r="J69" s="2"/>
      <c r="K69" s="19" t="s">
        <v>295</v>
      </c>
    </row>
    <row r="70" ht="22.5" spans="1:11">
      <c r="A70" s="17">
        <v>73</v>
      </c>
      <c r="B70" s="17" t="s">
        <v>35</v>
      </c>
      <c r="C70" s="17" t="s">
        <v>292</v>
      </c>
      <c r="D70" s="17">
        <v>585</v>
      </c>
      <c r="E70" s="18" t="s">
        <v>296</v>
      </c>
      <c r="F70" s="17">
        <v>16063</v>
      </c>
      <c r="G70" s="17" t="s">
        <v>211</v>
      </c>
      <c r="H70" s="17" t="s">
        <v>212</v>
      </c>
      <c r="I70" s="3">
        <f>VLOOKUP(D:D,双十二任务完成情况!$B:$M,12,0)</f>
        <v>0.781369583333333</v>
      </c>
      <c r="J70" s="2"/>
      <c r="K70" s="18" t="s">
        <v>296</v>
      </c>
    </row>
    <row r="71" ht="22.5" spans="1:11">
      <c r="A71" s="17">
        <v>74</v>
      </c>
      <c r="B71" s="17" t="s">
        <v>35</v>
      </c>
      <c r="C71" s="17" t="s">
        <v>292</v>
      </c>
      <c r="D71" s="17">
        <v>585</v>
      </c>
      <c r="E71" s="18" t="s">
        <v>297</v>
      </c>
      <c r="F71" s="17">
        <v>16066</v>
      </c>
      <c r="G71" s="17" t="s">
        <v>211</v>
      </c>
      <c r="H71" s="17" t="s">
        <v>212</v>
      </c>
      <c r="I71" s="3">
        <f>VLOOKUP(D:D,双十二任务完成情况!$B:$M,12,0)</f>
        <v>0.781369583333333</v>
      </c>
      <c r="J71" s="2"/>
      <c r="K71" s="18" t="s">
        <v>297</v>
      </c>
    </row>
    <row r="72" spans="1:11">
      <c r="A72" s="17">
        <v>75</v>
      </c>
      <c r="B72" s="17" t="s">
        <v>35</v>
      </c>
      <c r="C72" s="17" t="s">
        <v>298</v>
      </c>
      <c r="D72" s="17">
        <v>103199</v>
      </c>
      <c r="E72" s="18" t="s">
        <v>299</v>
      </c>
      <c r="F72" s="17">
        <v>14339</v>
      </c>
      <c r="G72" s="17" t="s">
        <v>217</v>
      </c>
      <c r="H72" s="17" t="s">
        <v>200</v>
      </c>
      <c r="I72" s="3">
        <f>VLOOKUP(D:D,双十二任务完成情况!$B:$M,12,0)</f>
        <v>0.499789554062309</v>
      </c>
      <c r="J72" s="2">
        <v>-30</v>
      </c>
      <c r="K72" s="18" t="s">
        <v>299</v>
      </c>
    </row>
    <row r="73" spans="1:11">
      <c r="A73" s="17">
        <v>76</v>
      </c>
      <c r="B73" s="17" t="s">
        <v>35</v>
      </c>
      <c r="C73" s="17" t="s">
        <v>298</v>
      </c>
      <c r="D73" s="17">
        <v>103199</v>
      </c>
      <c r="E73" s="18" t="s">
        <v>300</v>
      </c>
      <c r="F73" s="17">
        <v>15049</v>
      </c>
      <c r="G73" s="17" t="s">
        <v>202</v>
      </c>
      <c r="H73" s="17" t="s">
        <v>200</v>
      </c>
      <c r="I73" s="3">
        <f>VLOOKUP(D:D,双十二任务完成情况!$B:$M,12,0)</f>
        <v>0.499789554062309</v>
      </c>
      <c r="J73" s="2">
        <v>-30</v>
      </c>
      <c r="K73" s="18" t="s">
        <v>300</v>
      </c>
    </row>
    <row r="74" spans="1:11">
      <c r="A74" s="17">
        <v>77</v>
      </c>
      <c r="B74" s="17" t="s">
        <v>35</v>
      </c>
      <c r="C74" s="17" t="s">
        <v>98</v>
      </c>
      <c r="D74" s="17">
        <v>311</v>
      </c>
      <c r="E74" s="18" t="s">
        <v>301</v>
      </c>
      <c r="F74" s="17">
        <v>4093</v>
      </c>
      <c r="G74" s="17" t="s">
        <v>217</v>
      </c>
      <c r="H74" s="17" t="s">
        <v>200</v>
      </c>
      <c r="I74" s="3">
        <f>VLOOKUP(D:D,双十二任务完成情况!$B:$M,12,0)</f>
        <v>0.594787228260869</v>
      </c>
      <c r="J74" s="2">
        <v>-30</v>
      </c>
      <c r="K74" s="18" t="s">
        <v>301</v>
      </c>
    </row>
    <row r="75" spans="1:11">
      <c r="A75" s="17">
        <v>78</v>
      </c>
      <c r="B75" s="17" t="s">
        <v>35</v>
      </c>
      <c r="C75" s="17" t="s">
        <v>98</v>
      </c>
      <c r="D75" s="17">
        <v>311</v>
      </c>
      <c r="E75" s="18" t="s">
        <v>302</v>
      </c>
      <c r="F75" s="17">
        <v>4302</v>
      </c>
      <c r="G75" s="17" t="s">
        <v>202</v>
      </c>
      <c r="H75" s="17" t="s">
        <v>200</v>
      </c>
      <c r="I75" s="3">
        <f>VLOOKUP(D:D,双十二任务完成情况!$B:$M,12,0)</f>
        <v>0.594787228260869</v>
      </c>
      <c r="J75" s="2">
        <v>-30</v>
      </c>
      <c r="K75" s="18" t="s">
        <v>302</v>
      </c>
    </row>
    <row r="76" ht="22.5" spans="1:11">
      <c r="A76" s="17">
        <v>79</v>
      </c>
      <c r="B76" s="17" t="s">
        <v>35</v>
      </c>
      <c r="C76" s="17" t="s">
        <v>303</v>
      </c>
      <c r="D76" s="17">
        <v>112415</v>
      </c>
      <c r="E76" s="18" t="s">
        <v>304</v>
      </c>
      <c r="F76" s="17">
        <v>4188</v>
      </c>
      <c r="G76" s="17" t="s">
        <v>217</v>
      </c>
      <c r="H76" s="17" t="s">
        <v>200</v>
      </c>
      <c r="I76" s="3">
        <f>VLOOKUP(D:D,双十二任务完成情况!$B:$M,12,0)</f>
        <v>0.657530281690141</v>
      </c>
      <c r="J76" s="2">
        <v>-30</v>
      </c>
      <c r="K76" s="18" t="s">
        <v>304</v>
      </c>
    </row>
    <row r="77" ht="22.5" spans="1:11">
      <c r="A77" s="17">
        <v>80</v>
      </c>
      <c r="B77" s="17" t="s">
        <v>35</v>
      </c>
      <c r="C77" s="17" t="s">
        <v>303</v>
      </c>
      <c r="D77" s="17">
        <v>112415</v>
      </c>
      <c r="E77" s="18" t="s">
        <v>305</v>
      </c>
      <c r="F77" s="17">
        <v>12449</v>
      </c>
      <c r="G77" s="17" t="s">
        <v>202</v>
      </c>
      <c r="H77" s="17" t="s">
        <v>200</v>
      </c>
      <c r="I77" s="3">
        <f>VLOOKUP(D:D,双十二任务完成情况!$B:$M,12,0)</f>
        <v>0.657530281690141</v>
      </c>
      <c r="J77" s="2">
        <v>-30</v>
      </c>
      <c r="K77" s="18" t="s">
        <v>305</v>
      </c>
    </row>
    <row r="78" spans="1:11">
      <c r="A78" s="17">
        <v>81</v>
      </c>
      <c r="B78" s="17" t="s">
        <v>35</v>
      </c>
      <c r="C78" s="17" t="s">
        <v>306</v>
      </c>
      <c r="D78" s="17">
        <v>379</v>
      </c>
      <c r="E78" s="18" t="s">
        <v>307</v>
      </c>
      <c r="F78" s="17">
        <v>6830</v>
      </c>
      <c r="G78" s="17" t="s">
        <v>217</v>
      </c>
      <c r="H78" s="17" t="s">
        <v>200</v>
      </c>
      <c r="I78" s="3">
        <f>VLOOKUP(D:D,双十二任务完成情况!$B:$M,12,0)</f>
        <v>1.02196283783784</v>
      </c>
      <c r="J78" s="24">
        <v>100</v>
      </c>
      <c r="K78" s="18" t="s">
        <v>307</v>
      </c>
    </row>
    <row r="79" spans="1:11">
      <c r="A79" s="17">
        <v>82</v>
      </c>
      <c r="B79" s="17" t="s">
        <v>35</v>
      </c>
      <c r="C79" s="17" t="s">
        <v>306</v>
      </c>
      <c r="D79" s="17">
        <v>379</v>
      </c>
      <c r="E79" s="18" t="s">
        <v>308</v>
      </c>
      <c r="F79" s="17">
        <v>6831</v>
      </c>
      <c r="G79" s="17" t="s">
        <v>202</v>
      </c>
      <c r="H79" s="17" t="s">
        <v>200</v>
      </c>
      <c r="I79" s="3">
        <f>VLOOKUP(D:D,双十二任务完成情况!$B:$M,12,0)</f>
        <v>1.02196283783784</v>
      </c>
      <c r="J79" s="24">
        <v>100</v>
      </c>
      <c r="K79" s="18" t="s">
        <v>308</v>
      </c>
    </row>
    <row r="80" spans="1:11">
      <c r="A80" s="17">
        <v>83</v>
      </c>
      <c r="B80" s="21" t="s">
        <v>35</v>
      </c>
      <c r="C80" s="21" t="s">
        <v>306</v>
      </c>
      <c r="D80" s="21">
        <v>379</v>
      </c>
      <c r="E80" s="21" t="s">
        <v>309</v>
      </c>
      <c r="F80" s="21">
        <v>8035</v>
      </c>
      <c r="G80" s="21" t="s">
        <v>202</v>
      </c>
      <c r="H80" s="21" t="s">
        <v>200</v>
      </c>
      <c r="I80" s="3">
        <f>VLOOKUP(D:D,双十二任务完成情况!$B:$M,12,0)</f>
        <v>1.02196283783784</v>
      </c>
      <c r="J80" s="24">
        <v>100</v>
      </c>
      <c r="K80" s="21" t="s">
        <v>309</v>
      </c>
    </row>
    <row r="81" spans="1:11">
      <c r="A81" s="17">
        <v>84</v>
      </c>
      <c r="B81" s="17" t="s">
        <v>35</v>
      </c>
      <c r="C81" s="17" t="s">
        <v>306</v>
      </c>
      <c r="D81" s="17">
        <v>379</v>
      </c>
      <c r="E81" s="18" t="s">
        <v>310</v>
      </c>
      <c r="F81" s="17">
        <v>16073</v>
      </c>
      <c r="G81" s="17" t="s">
        <v>211</v>
      </c>
      <c r="H81" s="17" t="s">
        <v>212</v>
      </c>
      <c r="I81" s="3">
        <f>VLOOKUP(D:D,双十二任务完成情况!$B:$M,12,0)</f>
        <v>1.02196283783784</v>
      </c>
      <c r="J81" s="24">
        <v>50</v>
      </c>
      <c r="K81" s="18" t="s">
        <v>310</v>
      </c>
    </row>
    <row r="82" spans="1:11">
      <c r="A82" s="17">
        <v>85</v>
      </c>
      <c r="B82" s="17" t="s">
        <v>35</v>
      </c>
      <c r="C82" s="17" t="s">
        <v>306</v>
      </c>
      <c r="D82" s="17">
        <v>379</v>
      </c>
      <c r="E82" s="18" t="s">
        <v>311</v>
      </c>
      <c r="F82" s="17">
        <v>16103</v>
      </c>
      <c r="G82" s="17" t="s">
        <v>211</v>
      </c>
      <c r="H82" s="17" t="s">
        <v>212</v>
      </c>
      <c r="I82" s="3">
        <f>VLOOKUP(D:D,双十二任务完成情况!$B:$M,12,0)</f>
        <v>1.02196283783784</v>
      </c>
      <c r="J82" s="24">
        <v>50</v>
      </c>
      <c r="K82" s="18" t="s">
        <v>311</v>
      </c>
    </row>
    <row r="83" ht="22.5" spans="1:11">
      <c r="A83" s="17">
        <v>86</v>
      </c>
      <c r="B83" s="17" t="s">
        <v>35</v>
      </c>
      <c r="C83" s="17" t="s">
        <v>312</v>
      </c>
      <c r="D83" s="17">
        <v>119262</v>
      </c>
      <c r="E83" s="18" t="s">
        <v>313</v>
      </c>
      <c r="F83" s="17">
        <v>15297</v>
      </c>
      <c r="G83" s="17" t="s">
        <v>217</v>
      </c>
      <c r="H83" s="17" t="s">
        <v>200</v>
      </c>
      <c r="I83" s="3">
        <f>VLOOKUP(D:D,双十二任务完成情况!$B:$M,12,0)</f>
        <v>0.603524583333333</v>
      </c>
      <c r="J83" s="2">
        <v>-30</v>
      </c>
      <c r="K83" s="18" t="s">
        <v>313</v>
      </c>
    </row>
    <row r="84" ht="22.5" spans="1:11">
      <c r="A84" s="17">
        <v>87</v>
      </c>
      <c r="B84" s="17" t="s">
        <v>35</v>
      </c>
      <c r="C84" s="17" t="s">
        <v>312</v>
      </c>
      <c r="D84" s="17">
        <v>119262</v>
      </c>
      <c r="E84" s="18" t="s">
        <v>314</v>
      </c>
      <c r="F84" s="17">
        <v>6544</v>
      </c>
      <c r="G84" s="17" t="s">
        <v>202</v>
      </c>
      <c r="H84" s="17" t="s">
        <v>200</v>
      </c>
      <c r="I84" s="3">
        <f>VLOOKUP(D:D,双十二任务完成情况!$B:$M,12,0)</f>
        <v>0.603524583333333</v>
      </c>
      <c r="J84" s="2">
        <v>-30</v>
      </c>
      <c r="K84" s="18" t="s">
        <v>314</v>
      </c>
    </row>
    <row r="85" spans="1:11">
      <c r="A85" s="17">
        <v>88</v>
      </c>
      <c r="B85" s="17" t="s">
        <v>35</v>
      </c>
      <c r="C85" s="17" t="s">
        <v>315</v>
      </c>
      <c r="D85" s="17">
        <v>105267</v>
      </c>
      <c r="E85" s="18" t="s">
        <v>316</v>
      </c>
      <c r="F85" s="17">
        <v>8060</v>
      </c>
      <c r="G85" s="17" t="s">
        <v>217</v>
      </c>
      <c r="H85" s="17" t="s">
        <v>200</v>
      </c>
      <c r="I85" s="3">
        <f>VLOOKUP(D:D,双十二任务完成情况!$B:$M,12,0)</f>
        <v>1.01176577669903</v>
      </c>
      <c r="J85" s="24">
        <v>100</v>
      </c>
      <c r="K85" s="18" t="s">
        <v>316</v>
      </c>
    </row>
    <row r="86" spans="1:11">
      <c r="A86" s="17">
        <v>89</v>
      </c>
      <c r="B86" s="17" t="s">
        <v>35</v>
      </c>
      <c r="C86" s="17" t="s">
        <v>315</v>
      </c>
      <c r="D86" s="17">
        <v>105267</v>
      </c>
      <c r="E86" s="18" t="s">
        <v>317</v>
      </c>
      <c r="F86" s="17">
        <v>12886</v>
      </c>
      <c r="G86" s="17" t="s">
        <v>202</v>
      </c>
      <c r="H86" s="17" t="s">
        <v>200</v>
      </c>
      <c r="I86" s="3">
        <f>VLOOKUP(D:D,双十二任务完成情况!$B:$M,12,0)</f>
        <v>1.01176577669903</v>
      </c>
      <c r="J86" s="24">
        <v>100</v>
      </c>
      <c r="K86" s="18" t="s">
        <v>317</v>
      </c>
    </row>
    <row r="87" spans="1:11">
      <c r="A87" s="17">
        <v>90</v>
      </c>
      <c r="B87" s="17" t="s">
        <v>35</v>
      </c>
      <c r="C87" s="17" t="s">
        <v>315</v>
      </c>
      <c r="D87" s="17">
        <v>105267</v>
      </c>
      <c r="E87" s="18" t="s">
        <v>318</v>
      </c>
      <c r="F87" s="17">
        <v>16068</v>
      </c>
      <c r="G87" s="17" t="s">
        <v>211</v>
      </c>
      <c r="H87" s="17" t="s">
        <v>212</v>
      </c>
      <c r="I87" s="3">
        <f>VLOOKUP(D:D,双十二任务完成情况!$B:$M,12,0)</f>
        <v>1.01176577669903</v>
      </c>
      <c r="J87" s="24">
        <v>50</v>
      </c>
      <c r="K87" s="18" t="s">
        <v>318</v>
      </c>
    </row>
    <row r="88" spans="1:11">
      <c r="A88" s="17">
        <v>91</v>
      </c>
      <c r="B88" s="17" t="s">
        <v>35</v>
      </c>
      <c r="C88" s="17" t="s">
        <v>315</v>
      </c>
      <c r="D88" s="17">
        <v>105267</v>
      </c>
      <c r="E88" s="18" t="s">
        <v>319</v>
      </c>
      <c r="F88" s="17">
        <v>16115</v>
      </c>
      <c r="G88" s="17" t="s">
        <v>211</v>
      </c>
      <c r="H88" s="17" t="s">
        <v>212</v>
      </c>
      <c r="I88" s="3">
        <f>VLOOKUP(D:D,双十二任务完成情况!$B:$M,12,0)</f>
        <v>1.01176577669903</v>
      </c>
      <c r="J88" s="24">
        <v>50</v>
      </c>
      <c r="K88" s="18" t="s">
        <v>319</v>
      </c>
    </row>
    <row r="89" ht="22.5" spans="1:11">
      <c r="A89" s="17">
        <v>92</v>
      </c>
      <c r="B89" s="17" t="s">
        <v>35</v>
      </c>
      <c r="C89" s="17" t="s">
        <v>320</v>
      </c>
      <c r="D89" s="17">
        <v>118151</v>
      </c>
      <c r="E89" s="18" t="s">
        <v>321</v>
      </c>
      <c r="F89" s="17">
        <v>13279</v>
      </c>
      <c r="G89" s="17" t="s">
        <v>217</v>
      </c>
      <c r="H89" s="17" t="s">
        <v>200</v>
      </c>
      <c r="I89" s="3">
        <f>VLOOKUP(D:D,双十二任务完成情况!$B:$M,12,0)</f>
        <v>0.590547155688623</v>
      </c>
      <c r="J89" s="2">
        <v>-30</v>
      </c>
      <c r="K89" s="18" t="s">
        <v>321</v>
      </c>
    </row>
    <row r="90" ht="22.5" spans="1:11">
      <c r="A90" s="17">
        <v>93</v>
      </c>
      <c r="B90" s="17" t="s">
        <v>35</v>
      </c>
      <c r="C90" s="17" t="s">
        <v>320</v>
      </c>
      <c r="D90" s="17">
        <v>118151</v>
      </c>
      <c r="E90" s="18" t="s">
        <v>322</v>
      </c>
      <c r="F90" s="17">
        <v>15324</v>
      </c>
      <c r="G90" s="17" t="s">
        <v>202</v>
      </c>
      <c r="H90" s="17" t="s">
        <v>200</v>
      </c>
      <c r="I90" s="3">
        <f>VLOOKUP(D:D,双十二任务完成情况!$B:$M,12,0)</f>
        <v>0.590547155688623</v>
      </c>
      <c r="J90" s="2">
        <v>-30</v>
      </c>
      <c r="K90" s="18" t="s">
        <v>322</v>
      </c>
    </row>
    <row r="91" spans="1:11">
      <c r="A91" s="17">
        <v>94</v>
      </c>
      <c r="B91" s="17" t="s">
        <v>35</v>
      </c>
      <c r="C91" s="17" t="s">
        <v>323</v>
      </c>
      <c r="D91" s="17">
        <v>339</v>
      </c>
      <c r="E91" s="18" t="s">
        <v>324</v>
      </c>
      <c r="F91" s="17">
        <v>13986</v>
      </c>
      <c r="G91" s="17" t="s">
        <v>217</v>
      </c>
      <c r="H91" s="17" t="s">
        <v>200</v>
      </c>
      <c r="I91" s="3">
        <f>VLOOKUP(D:D,双十二任务完成情况!$B:$M,12,0)</f>
        <v>0.468364285714286</v>
      </c>
      <c r="J91" s="2">
        <v>-30</v>
      </c>
      <c r="K91" s="18" t="s">
        <v>324</v>
      </c>
    </row>
    <row r="92" spans="1:11">
      <c r="A92" s="17">
        <v>95</v>
      </c>
      <c r="B92" s="17" t="s">
        <v>35</v>
      </c>
      <c r="C92" s="17" t="s">
        <v>325</v>
      </c>
      <c r="D92" s="17">
        <v>357</v>
      </c>
      <c r="E92" s="18" t="s">
        <v>326</v>
      </c>
      <c r="F92" s="17">
        <v>6814</v>
      </c>
      <c r="G92" s="17" t="s">
        <v>217</v>
      </c>
      <c r="H92" s="17" t="s">
        <v>200</v>
      </c>
      <c r="I92" s="3">
        <f>VLOOKUP(D:D,双十二任务完成情况!$B:$M,12,0)</f>
        <v>0.949832826086957</v>
      </c>
      <c r="J92" s="2">
        <v>-30</v>
      </c>
      <c r="K92" s="18" t="s">
        <v>326</v>
      </c>
    </row>
    <row r="93" spans="1:11">
      <c r="A93" s="17">
        <v>96</v>
      </c>
      <c r="B93" s="17" t="s">
        <v>35</v>
      </c>
      <c r="C93" s="17" t="s">
        <v>325</v>
      </c>
      <c r="D93" s="17">
        <v>357</v>
      </c>
      <c r="E93" s="18" t="s">
        <v>327</v>
      </c>
      <c r="F93" s="17">
        <v>13100</v>
      </c>
      <c r="G93" s="17" t="s">
        <v>202</v>
      </c>
      <c r="H93" s="17" t="s">
        <v>200</v>
      </c>
      <c r="I93" s="3">
        <f>VLOOKUP(D:D,双十二任务完成情况!$B:$M,12,0)</f>
        <v>0.949832826086957</v>
      </c>
      <c r="J93" s="2">
        <v>-30</v>
      </c>
      <c r="K93" s="18" t="s">
        <v>327</v>
      </c>
    </row>
    <row r="94" spans="1:11">
      <c r="A94" s="17">
        <v>97</v>
      </c>
      <c r="B94" s="17" t="s">
        <v>35</v>
      </c>
      <c r="C94" s="17" t="s">
        <v>325</v>
      </c>
      <c r="D94" s="17">
        <v>357</v>
      </c>
      <c r="E94" s="21" t="s">
        <v>328</v>
      </c>
      <c r="F94" s="21">
        <v>16259</v>
      </c>
      <c r="G94" s="21" t="s">
        <v>202</v>
      </c>
      <c r="H94" s="21" t="s">
        <v>200</v>
      </c>
      <c r="I94" s="3">
        <f>VLOOKUP(D:D,双十二任务完成情况!$B:$M,12,0)</f>
        <v>0.949832826086957</v>
      </c>
      <c r="J94" s="2">
        <v>-30</v>
      </c>
      <c r="K94" s="21" t="s">
        <v>328</v>
      </c>
    </row>
    <row r="95" spans="1:11">
      <c r="A95" s="17">
        <v>98</v>
      </c>
      <c r="B95" s="17" t="s">
        <v>35</v>
      </c>
      <c r="C95" s="17" t="s">
        <v>325</v>
      </c>
      <c r="D95" s="17">
        <v>357</v>
      </c>
      <c r="E95" s="18" t="s">
        <v>329</v>
      </c>
      <c r="F95" s="17">
        <v>16087</v>
      </c>
      <c r="G95" s="17" t="s">
        <v>211</v>
      </c>
      <c r="H95" s="17" t="s">
        <v>212</v>
      </c>
      <c r="I95" s="3">
        <f>VLOOKUP(D:D,双十二任务完成情况!$B:$M,12,0)</f>
        <v>0.949832826086957</v>
      </c>
      <c r="J95" s="2"/>
      <c r="K95" s="18" t="s">
        <v>329</v>
      </c>
    </row>
    <row r="96" ht="22.5" spans="1:11">
      <c r="A96" s="17">
        <v>99</v>
      </c>
      <c r="B96" s="17" t="s">
        <v>35</v>
      </c>
      <c r="C96" s="17" t="s">
        <v>330</v>
      </c>
      <c r="D96" s="17">
        <v>582</v>
      </c>
      <c r="E96" s="18" t="s">
        <v>331</v>
      </c>
      <c r="F96" s="17">
        <v>4044</v>
      </c>
      <c r="G96" s="17" t="s">
        <v>217</v>
      </c>
      <c r="H96" s="17" t="s">
        <v>200</v>
      </c>
      <c r="I96" s="3">
        <f>VLOOKUP(D:D,双十二任务完成情况!$B:$M,12,0)</f>
        <v>0.974888327205882</v>
      </c>
      <c r="J96" s="2">
        <v>-30</v>
      </c>
      <c r="K96" s="18" t="s">
        <v>331</v>
      </c>
    </row>
    <row r="97" ht="22.5" spans="1:11">
      <c r="A97" s="17">
        <v>100</v>
      </c>
      <c r="B97" s="17" t="s">
        <v>35</v>
      </c>
      <c r="C97" s="17" t="s">
        <v>330</v>
      </c>
      <c r="D97" s="17">
        <v>582</v>
      </c>
      <c r="E97" s="18" t="s">
        <v>332</v>
      </c>
      <c r="F97" s="17">
        <v>4444</v>
      </c>
      <c r="G97" s="17" t="s">
        <v>202</v>
      </c>
      <c r="H97" s="17" t="s">
        <v>200</v>
      </c>
      <c r="I97" s="3">
        <f>VLOOKUP(D:D,双十二任务完成情况!$B:$M,12,0)</f>
        <v>0.974888327205882</v>
      </c>
      <c r="J97" s="2">
        <v>-30</v>
      </c>
      <c r="K97" s="18" t="s">
        <v>332</v>
      </c>
    </row>
    <row r="98" ht="22.5" spans="1:11">
      <c r="A98" s="17">
        <v>101</v>
      </c>
      <c r="B98" s="17" t="s">
        <v>35</v>
      </c>
      <c r="C98" s="17" t="s">
        <v>330</v>
      </c>
      <c r="D98" s="17">
        <v>582</v>
      </c>
      <c r="E98" s="18" t="s">
        <v>333</v>
      </c>
      <c r="F98" s="17">
        <v>14418</v>
      </c>
      <c r="G98" s="17" t="s">
        <v>202</v>
      </c>
      <c r="H98" s="17" t="s">
        <v>200</v>
      </c>
      <c r="I98" s="3">
        <f>VLOOKUP(D:D,双十二任务完成情况!$B:$M,12,0)</f>
        <v>0.974888327205882</v>
      </c>
      <c r="J98" s="2">
        <v>-30</v>
      </c>
      <c r="K98" s="18" t="s">
        <v>333</v>
      </c>
    </row>
    <row r="99" ht="22.5" spans="1:11">
      <c r="A99" s="17">
        <v>102</v>
      </c>
      <c r="B99" s="17" t="s">
        <v>35</v>
      </c>
      <c r="C99" s="17" t="s">
        <v>330</v>
      </c>
      <c r="D99" s="17">
        <v>582</v>
      </c>
      <c r="E99" s="18" t="s">
        <v>334</v>
      </c>
      <c r="F99" s="17">
        <v>15145</v>
      </c>
      <c r="G99" s="17" t="s">
        <v>202</v>
      </c>
      <c r="H99" s="17" t="s">
        <v>200</v>
      </c>
      <c r="I99" s="3">
        <f>VLOOKUP(D:D,双十二任务完成情况!$B:$M,12,0)</f>
        <v>0.974888327205882</v>
      </c>
      <c r="J99" s="2">
        <v>-30</v>
      </c>
      <c r="K99" s="18" t="s">
        <v>334</v>
      </c>
    </row>
    <row r="100" ht="22.5" spans="1:11">
      <c r="A100" s="17">
        <v>103</v>
      </c>
      <c r="B100" s="17" t="s">
        <v>35</v>
      </c>
      <c r="C100" s="17" t="s">
        <v>330</v>
      </c>
      <c r="D100" s="17">
        <v>582</v>
      </c>
      <c r="E100" s="18" t="s">
        <v>335</v>
      </c>
      <c r="F100" s="17">
        <v>16058</v>
      </c>
      <c r="G100" s="17" t="s">
        <v>211</v>
      </c>
      <c r="H100" s="17" t="s">
        <v>212</v>
      </c>
      <c r="I100" s="3">
        <f>VLOOKUP(D:D,双十二任务完成情况!$B:$M,12,0)</f>
        <v>0.974888327205882</v>
      </c>
      <c r="J100" s="2"/>
      <c r="K100" s="18" t="s">
        <v>335</v>
      </c>
    </row>
    <row r="101" ht="22.5" spans="1:11">
      <c r="A101" s="17">
        <v>104</v>
      </c>
      <c r="B101" s="17" t="s">
        <v>35</v>
      </c>
      <c r="C101" s="17" t="s">
        <v>330</v>
      </c>
      <c r="D101" s="17">
        <v>582</v>
      </c>
      <c r="E101" s="18" t="s">
        <v>336</v>
      </c>
      <c r="F101" s="17">
        <v>16056</v>
      </c>
      <c r="G101" s="17" t="s">
        <v>211</v>
      </c>
      <c r="H101" s="17" t="s">
        <v>212</v>
      </c>
      <c r="I101" s="3">
        <f>VLOOKUP(D:D,双十二任务完成情况!$B:$M,12,0)</f>
        <v>0.974888327205882</v>
      </c>
      <c r="J101" s="2"/>
      <c r="K101" s="18" t="s">
        <v>336</v>
      </c>
    </row>
    <row r="102" ht="22.5" spans="1:11">
      <c r="A102" s="17">
        <v>105</v>
      </c>
      <c r="B102" s="17" t="s">
        <v>35</v>
      </c>
      <c r="C102" s="17" t="s">
        <v>39</v>
      </c>
      <c r="D102" s="17">
        <v>517</v>
      </c>
      <c r="E102" s="18" t="s">
        <v>337</v>
      </c>
      <c r="F102" s="17">
        <v>4024</v>
      </c>
      <c r="G102" s="17" t="s">
        <v>217</v>
      </c>
      <c r="H102" s="17" t="s">
        <v>200</v>
      </c>
      <c r="I102" s="3">
        <f>VLOOKUP(D:D,双十二任务完成情况!$B:$M,12,0)</f>
        <v>0.653789503816794</v>
      </c>
      <c r="J102" s="2">
        <v>-30</v>
      </c>
      <c r="K102" s="18" t="s">
        <v>337</v>
      </c>
    </row>
    <row r="103" ht="22.5" spans="1:11">
      <c r="A103" s="17">
        <v>106</v>
      </c>
      <c r="B103" s="17" t="s">
        <v>35</v>
      </c>
      <c r="C103" s="17" t="s">
        <v>39</v>
      </c>
      <c r="D103" s="17">
        <v>517</v>
      </c>
      <c r="E103" s="18" t="s">
        <v>338</v>
      </c>
      <c r="F103" s="17">
        <v>15255</v>
      </c>
      <c r="G103" s="17" t="s">
        <v>202</v>
      </c>
      <c r="H103" s="17" t="s">
        <v>200</v>
      </c>
      <c r="I103" s="3">
        <f>VLOOKUP(D:D,双十二任务完成情况!$B:$M,12,0)</f>
        <v>0.653789503816794</v>
      </c>
      <c r="J103" s="2">
        <v>-30</v>
      </c>
      <c r="K103" s="18" t="s">
        <v>338</v>
      </c>
    </row>
    <row r="104" ht="22.5" spans="1:11">
      <c r="A104" s="17">
        <v>107</v>
      </c>
      <c r="B104" s="17" t="s">
        <v>35</v>
      </c>
      <c r="C104" s="17" t="s">
        <v>39</v>
      </c>
      <c r="D104" s="17">
        <v>517</v>
      </c>
      <c r="E104" s="18" t="s">
        <v>339</v>
      </c>
      <c r="F104" s="17">
        <v>15083</v>
      </c>
      <c r="G104" s="17" t="s">
        <v>202</v>
      </c>
      <c r="H104" s="17" t="s">
        <v>200</v>
      </c>
      <c r="I104" s="3">
        <f>VLOOKUP(D:D,双十二任务完成情况!$B:$M,12,0)</f>
        <v>0.653789503816794</v>
      </c>
      <c r="J104" s="2">
        <v>-30</v>
      </c>
      <c r="K104" s="18" t="s">
        <v>339</v>
      </c>
    </row>
    <row r="105" ht="22.5" spans="1:11">
      <c r="A105" s="17">
        <v>108</v>
      </c>
      <c r="B105" s="17" t="s">
        <v>35</v>
      </c>
      <c r="C105" s="17" t="s">
        <v>39</v>
      </c>
      <c r="D105" s="17">
        <v>517</v>
      </c>
      <c r="E105" s="18" t="s">
        <v>340</v>
      </c>
      <c r="F105" s="17">
        <v>16107</v>
      </c>
      <c r="G105" s="17" t="s">
        <v>211</v>
      </c>
      <c r="H105" s="17" t="s">
        <v>212</v>
      </c>
      <c r="I105" s="3">
        <f>VLOOKUP(D:D,双十二任务完成情况!$B:$M,12,0)</f>
        <v>0.653789503816794</v>
      </c>
      <c r="J105" s="2"/>
      <c r="K105" s="18" t="s">
        <v>340</v>
      </c>
    </row>
    <row r="106" spans="1:11">
      <c r="A106" s="17">
        <v>109</v>
      </c>
      <c r="B106" s="17" t="s">
        <v>35</v>
      </c>
      <c r="C106" s="17" t="s">
        <v>341</v>
      </c>
      <c r="D106" s="17">
        <v>114844</v>
      </c>
      <c r="E106" s="18" t="s">
        <v>342</v>
      </c>
      <c r="F106" s="17">
        <v>13327</v>
      </c>
      <c r="G106" s="17" t="s">
        <v>217</v>
      </c>
      <c r="H106" s="17" t="s">
        <v>200</v>
      </c>
      <c r="I106" s="3">
        <f>VLOOKUP(D:D,双十二任务完成情况!$B:$M,12,0)</f>
        <v>0.697977027027027</v>
      </c>
      <c r="J106" s="2">
        <v>-30</v>
      </c>
      <c r="K106" s="18" t="s">
        <v>342</v>
      </c>
    </row>
    <row r="107" spans="1:11">
      <c r="A107" s="17">
        <v>110</v>
      </c>
      <c r="B107" s="17" t="s">
        <v>35</v>
      </c>
      <c r="C107" s="17" t="s">
        <v>341</v>
      </c>
      <c r="D107" s="17">
        <v>114844</v>
      </c>
      <c r="E107" s="18" t="s">
        <v>343</v>
      </c>
      <c r="F107" s="17">
        <v>13061</v>
      </c>
      <c r="G107" s="17" t="s">
        <v>202</v>
      </c>
      <c r="H107" s="17" t="s">
        <v>200</v>
      </c>
      <c r="I107" s="3">
        <f>VLOOKUP(D:D,双十二任务完成情况!$B:$M,12,0)</f>
        <v>0.697977027027027</v>
      </c>
      <c r="J107" s="2">
        <v>-30</v>
      </c>
      <c r="K107" s="18" t="s">
        <v>343</v>
      </c>
    </row>
    <row r="108" spans="1:11">
      <c r="A108" s="17">
        <v>111</v>
      </c>
      <c r="B108" s="17" t="s">
        <v>35</v>
      </c>
      <c r="C108" s="17" t="s">
        <v>344</v>
      </c>
      <c r="D108" s="17">
        <v>391</v>
      </c>
      <c r="E108" s="18" t="s">
        <v>345</v>
      </c>
      <c r="F108" s="17">
        <v>12462</v>
      </c>
      <c r="G108" s="17" t="s">
        <v>217</v>
      </c>
      <c r="H108" s="17" t="s">
        <v>200</v>
      </c>
      <c r="I108" s="3">
        <f>VLOOKUP(D:D,双十二任务完成情况!$B:$M,12,0)</f>
        <v>0.551946470588235</v>
      </c>
      <c r="J108" s="2">
        <v>-30</v>
      </c>
      <c r="K108" s="18" t="s">
        <v>345</v>
      </c>
    </row>
    <row r="109" spans="1:11">
      <c r="A109" s="17">
        <v>112</v>
      </c>
      <c r="B109" s="17" t="s">
        <v>35</v>
      </c>
      <c r="C109" s="17" t="s">
        <v>344</v>
      </c>
      <c r="D109" s="17">
        <v>391</v>
      </c>
      <c r="E109" s="18" t="s">
        <v>346</v>
      </c>
      <c r="F109" s="17">
        <v>16061</v>
      </c>
      <c r="G109" s="17" t="s">
        <v>211</v>
      </c>
      <c r="H109" s="17" t="s">
        <v>212</v>
      </c>
      <c r="I109" s="3">
        <f>VLOOKUP(D:D,双十二任务完成情况!$B:$M,12,0)</f>
        <v>0.551946470588235</v>
      </c>
      <c r="J109" s="2"/>
      <c r="K109" s="18" t="s">
        <v>346</v>
      </c>
    </row>
    <row r="110" spans="1:11">
      <c r="A110" s="17">
        <v>113</v>
      </c>
      <c r="B110" s="17" t="s">
        <v>35</v>
      </c>
      <c r="C110" s="17" t="s">
        <v>344</v>
      </c>
      <c r="D110" s="17">
        <v>391</v>
      </c>
      <c r="E110" s="18" t="s">
        <v>347</v>
      </c>
      <c r="F110" s="17">
        <v>16085</v>
      </c>
      <c r="G110" s="17" t="s">
        <v>211</v>
      </c>
      <c r="H110" s="17" t="s">
        <v>212</v>
      </c>
      <c r="I110" s="3">
        <f>VLOOKUP(D:D,双十二任务完成情况!$B:$M,12,0)</f>
        <v>0.551946470588235</v>
      </c>
      <c r="J110" s="2"/>
      <c r="K110" s="18" t="s">
        <v>347</v>
      </c>
    </row>
    <row r="111" spans="1:11">
      <c r="A111" s="17">
        <v>114</v>
      </c>
      <c r="B111" s="17" t="s">
        <v>35</v>
      </c>
      <c r="C111" s="17" t="s">
        <v>348</v>
      </c>
      <c r="D111" s="17">
        <v>745</v>
      </c>
      <c r="E111" s="18" t="s">
        <v>349</v>
      </c>
      <c r="F111" s="17">
        <v>13282</v>
      </c>
      <c r="G111" s="17" t="s">
        <v>217</v>
      </c>
      <c r="H111" s="17" t="s">
        <v>200</v>
      </c>
      <c r="I111" s="3">
        <f>VLOOKUP(D:D,双十二任务完成情况!$B:$M,12,0)</f>
        <v>0.548261605415861</v>
      </c>
      <c r="J111" s="2">
        <v>-30</v>
      </c>
      <c r="K111" s="18" t="s">
        <v>349</v>
      </c>
    </row>
    <row r="112" spans="1:11">
      <c r="A112" s="17">
        <v>115</v>
      </c>
      <c r="B112" s="17" t="s">
        <v>35</v>
      </c>
      <c r="C112" s="17" t="s">
        <v>348</v>
      </c>
      <c r="D112" s="17">
        <v>745</v>
      </c>
      <c r="E112" s="18" t="s">
        <v>350</v>
      </c>
      <c r="F112" s="17">
        <v>16190</v>
      </c>
      <c r="G112" s="17" t="s">
        <v>202</v>
      </c>
      <c r="H112" s="21" t="s">
        <v>200</v>
      </c>
      <c r="I112" s="3">
        <f>VLOOKUP(D:D,双十二任务完成情况!$B:$M,12,0)</f>
        <v>0.548261605415861</v>
      </c>
      <c r="J112" s="2">
        <v>-30</v>
      </c>
      <c r="K112" s="18" t="s">
        <v>350</v>
      </c>
    </row>
    <row r="113" spans="1:11">
      <c r="A113" s="17">
        <v>116</v>
      </c>
      <c r="B113" s="17" t="s">
        <v>35</v>
      </c>
      <c r="C113" s="17" t="s">
        <v>348</v>
      </c>
      <c r="D113" s="17">
        <v>745</v>
      </c>
      <c r="E113" s="18" t="s">
        <v>351</v>
      </c>
      <c r="F113" s="17">
        <v>16094</v>
      </c>
      <c r="G113" s="17" t="s">
        <v>211</v>
      </c>
      <c r="H113" s="17" t="s">
        <v>212</v>
      </c>
      <c r="I113" s="3">
        <f>VLOOKUP(D:D,双十二任务完成情况!$B:$M,12,0)</f>
        <v>0.548261605415861</v>
      </c>
      <c r="J113" s="2"/>
      <c r="K113" s="18" t="s">
        <v>351</v>
      </c>
    </row>
    <row r="114" spans="1:11">
      <c r="A114" s="17">
        <v>117</v>
      </c>
      <c r="B114" s="17" t="s">
        <v>35</v>
      </c>
      <c r="C114" s="17" t="s">
        <v>352</v>
      </c>
      <c r="D114" s="17">
        <v>726</v>
      </c>
      <c r="E114" s="18" t="s">
        <v>353</v>
      </c>
      <c r="F114" s="17">
        <v>11453</v>
      </c>
      <c r="G114" s="17" t="s">
        <v>217</v>
      </c>
      <c r="H114" s="17" t="s">
        <v>200</v>
      </c>
      <c r="I114" s="3">
        <f>VLOOKUP(D:D,双十二任务完成情况!$B:$M,12,0)</f>
        <v>1.0067609223301</v>
      </c>
      <c r="J114" s="24">
        <v>100</v>
      </c>
      <c r="K114" s="18" t="s">
        <v>353</v>
      </c>
    </row>
    <row r="115" spans="1:11">
      <c r="A115" s="17">
        <v>118</v>
      </c>
      <c r="B115" s="17" t="s">
        <v>35</v>
      </c>
      <c r="C115" s="17" t="s">
        <v>352</v>
      </c>
      <c r="D115" s="17">
        <v>726</v>
      </c>
      <c r="E115" s="18" t="s">
        <v>354</v>
      </c>
      <c r="F115" s="17">
        <v>10177</v>
      </c>
      <c r="G115" s="17" t="s">
        <v>202</v>
      </c>
      <c r="H115" s="17" t="s">
        <v>200</v>
      </c>
      <c r="I115" s="3">
        <f>VLOOKUP(D:D,双十二任务完成情况!$B:$M,12,0)</f>
        <v>1.0067609223301</v>
      </c>
      <c r="J115" s="24">
        <v>100</v>
      </c>
      <c r="K115" s="18" t="s">
        <v>354</v>
      </c>
    </row>
    <row r="116" spans="1:11">
      <c r="A116" s="17">
        <v>119</v>
      </c>
      <c r="B116" s="17" t="s">
        <v>35</v>
      </c>
      <c r="C116" s="17" t="s">
        <v>352</v>
      </c>
      <c r="D116" s="17">
        <v>726</v>
      </c>
      <c r="E116" s="18" t="s">
        <v>355</v>
      </c>
      <c r="F116" s="17">
        <v>16080</v>
      </c>
      <c r="G116" s="17" t="s">
        <v>211</v>
      </c>
      <c r="H116" s="17" t="s">
        <v>212</v>
      </c>
      <c r="I116" s="3">
        <f>VLOOKUP(D:D,双十二任务完成情况!$B:$M,12,0)</f>
        <v>1.0067609223301</v>
      </c>
      <c r="J116" s="24">
        <v>50</v>
      </c>
      <c r="K116" s="18" t="s">
        <v>355</v>
      </c>
    </row>
    <row r="117" spans="1:11">
      <c r="A117" s="17">
        <v>120</v>
      </c>
      <c r="B117" s="17" t="s">
        <v>35</v>
      </c>
      <c r="C117" s="17" t="s">
        <v>352</v>
      </c>
      <c r="D117" s="17">
        <v>726</v>
      </c>
      <c r="E117" s="18" t="s">
        <v>356</v>
      </c>
      <c r="F117" s="17">
        <v>16123</v>
      </c>
      <c r="G117" s="17" t="s">
        <v>211</v>
      </c>
      <c r="H117" s="17" t="s">
        <v>212</v>
      </c>
      <c r="I117" s="3">
        <f>VLOOKUP(D:D,双十二任务完成情况!$B:$M,12,0)</f>
        <v>1.0067609223301</v>
      </c>
      <c r="J117" s="24">
        <v>50</v>
      </c>
      <c r="K117" s="18" t="s">
        <v>356</v>
      </c>
    </row>
    <row r="118" ht="22.5" spans="1:11">
      <c r="A118" s="17">
        <v>121</v>
      </c>
      <c r="B118" s="17" t="s">
        <v>35</v>
      </c>
      <c r="C118" s="17" t="s">
        <v>357</v>
      </c>
      <c r="D118" s="17">
        <v>727</v>
      </c>
      <c r="E118" s="18" t="s">
        <v>358</v>
      </c>
      <c r="F118" s="17">
        <v>12332</v>
      </c>
      <c r="G118" s="17" t="s">
        <v>217</v>
      </c>
      <c r="H118" s="17" t="s">
        <v>200</v>
      </c>
      <c r="I118" s="3">
        <f>VLOOKUP(D:D,双十二任务完成情况!$B:$M,12,0)</f>
        <v>0.516750793650794</v>
      </c>
      <c r="J118" s="2">
        <v>-30</v>
      </c>
      <c r="K118" s="18" t="s">
        <v>358</v>
      </c>
    </row>
    <row r="119" ht="22.5" spans="1:11">
      <c r="A119" s="17">
        <v>122</v>
      </c>
      <c r="B119" s="17" t="s">
        <v>35</v>
      </c>
      <c r="C119" s="17" t="s">
        <v>357</v>
      </c>
      <c r="D119" s="17">
        <v>727</v>
      </c>
      <c r="E119" s="18" t="s">
        <v>359</v>
      </c>
      <c r="F119" s="17">
        <v>15092</v>
      </c>
      <c r="G119" s="17" t="s">
        <v>202</v>
      </c>
      <c r="H119" s="17" t="s">
        <v>200</v>
      </c>
      <c r="I119" s="3">
        <f>VLOOKUP(D:D,双十二任务完成情况!$B:$M,12,0)</f>
        <v>0.516750793650794</v>
      </c>
      <c r="J119" s="2">
        <v>-30</v>
      </c>
      <c r="K119" s="18" t="s">
        <v>359</v>
      </c>
    </row>
    <row r="120" spans="1:11">
      <c r="A120" s="17">
        <v>123</v>
      </c>
      <c r="B120" s="17" t="s">
        <v>35</v>
      </c>
      <c r="C120" s="17" t="s">
        <v>360</v>
      </c>
      <c r="D120" s="17">
        <v>102565</v>
      </c>
      <c r="E120" s="18" t="s">
        <v>361</v>
      </c>
      <c r="F120" s="17">
        <v>11537</v>
      </c>
      <c r="G120" s="17" t="s">
        <v>217</v>
      </c>
      <c r="H120" s="17" t="s">
        <v>200</v>
      </c>
      <c r="I120" s="3">
        <f>VLOOKUP(D:D,双十二任务完成情况!$B:$M,12,0)</f>
        <v>0.701646158463385</v>
      </c>
      <c r="J120" s="2">
        <v>-30</v>
      </c>
      <c r="K120" s="18" t="s">
        <v>361</v>
      </c>
    </row>
    <row r="121" spans="1:11">
      <c r="A121" s="17">
        <v>124</v>
      </c>
      <c r="B121" s="17" t="s">
        <v>35</v>
      </c>
      <c r="C121" s="17" t="s">
        <v>360</v>
      </c>
      <c r="D121" s="17">
        <v>102565</v>
      </c>
      <c r="E121" s="18" t="s">
        <v>362</v>
      </c>
      <c r="F121" s="17">
        <v>14456</v>
      </c>
      <c r="G121" s="17" t="s">
        <v>202</v>
      </c>
      <c r="H121" s="17" t="s">
        <v>200</v>
      </c>
      <c r="I121" s="3">
        <f>VLOOKUP(D:D,双十二任务完成情况!$B:$M,12,0)</f>
        <v>0.701646158463385</v>
      </c>
      <c r="J121" s="2">
        <v>-30</v>
      </c>
      <c r="K121" s="18" t="s">
        <v>362</v>
      </c>
    </row>
    <row r="122" spans="1:11">
      <c r="A122" s="17">
        <v>125</v>
      </c>
      <c r="B122" s="17" t="s">
        <v>35</v>
      </c>
      <c r="C122" s="17" t="s">
        <v>360</v>
      </c>
      <c r="D122" s="17">
        <v>102565</v>
      </c>
      <c r="E122" s="18" t="s">
        <v>363</v>
      </c>
      <c r="F122" s="17">
        <v>16084</v>
      </c>
      <c r="G122" s="17" t="s">
        <v>211</v>
      </c>
      <c r="H122" s="17" t="s">
        <v>212</v>
      </c>
      <c r="I122" s="3">
        <f>VLOOKUP(D:D,双十二任务完成情况!$B:$M,12,0)</f>
        <v>0.701646158463385</v>
      </c>
      <c r="J122" s="2"/>
      <c r="K122" s="18" t="s">
        <v>363</v>
      </c>
    </row>
    <row r="123" spans="1:11">
      <c r="A123" s="17">
        <v>126</v>
      </c>
      <c r="B123" s="17" t="s">
        <v>35</v>
      </c>
      <c r="C123" s="17" t="s">
        <v>364</v>
      </c>
      <c r="D123" s="17">
        <v>578</v>
      </c>
      <c r="E123" s="18" t="s">
        <v>365</v>
      </c>
      <c r="F123" s="17">
        <v>13064</v>
      </c>
      <c r="G123" s="17" t="s">
        <v>217</v>
      </c>
      <c r="H123" s="17" t="s">
        <v>200</v>
      </c>
      <c r="I123" s="3">
        <f>VLOOKUP(D:D,双十二任务完成情况!$B:$M,12,0)</f>
        <v>0.606809009009009</v>
      </c>
      <c r="J123" s="2">
        <v>-30</v>
      </c>
      <c r="K123" s="18" t="s">
        <v>365</v>
      </c>
    </row>
    <row r="124" spans="1:11">
      <c r="A124" s="17">
        <v>127</v>
      </c>
      <c r="B124" s="17" t="s">
        <v>35</v>
      </c>
      <c r="C124" s="17" t="s">
        <v>364</v>
      </c>
      <c r="D124" s="17">
        <v>578</v>
      </c>
      <c r="E124" s="18" t="s">
        <v>366</v>
      </c>
      <c r="F124" s="17">
        <v>9140</v>
      </c>
      <c r="G124" s="17" t="s">
        <v>202</v>
      </c>
      <c r="H124" s="17" t="s">
        <v>200</v>
      </c>
      <c r="I124" s="3">
        <f>VLOOKUP(D:D,双十二任务完成情况!$B:$M,12,0)</f>
        <v>0.606809009009009</v>
      </c>
      <c r="J124" s="2">
        <v>-30</v>
      </c>
      <c r="K124" s="18" t="s">
        <v>366</v>
      </c>
    </row>
    <row r="125" spans="1:11">
      <c r="A125" s="17">
        <v>128</v>
      </c>
      <c r="B125" s="17" t="s">
        <v>35</v>
      </c>
      <c r="C125" s="17" t="s">
        <v>364</v>
      </c>
      <c r="D125" s="17">
        <v>578</v>
      </c>
      <c r="E125" s="18" t="s">
        <v>367</v>
      </c>
      <c r="F125" s="17">
        <v>16121</v>
      </c>
      <c r="G125" s="17" t="s">
        <v>211</v>
      </c>
      <c r="H125" s="17" t="s">
        <v>212</v>
      </c>
      <c r="I125" s="3">
        <f>VLOOKUP(D:D,双十二任务完成情况!$B:$M,12,0)</f>
        <v>0.606809009009009</v>
      </c>
      <c r="J125" s="2"/>
      <c r="K125" s="18" t="s">
        <v>367</v>
      </c>
    </row>
    <row r="126" ht="22.5" spans="1:11">
      <c r="A126" s="17">
        <v>129</v>
      </c>
      <c r="B126" s="17" t="s">
        <v>35</v>
      </c>
      <c r="C126" s="17" t="s">
        <v>368</v>
      </c>
      <c r="D126" s="17">
        <v>117491</v>
      </c>
      <c r="E126" s="18" t="s">
        <v>369</v>
      </c>
      <c r="F126" s="17">
        <v>12909</v>
      </c>
      <c r="G126" s="17" t="s">
        <v>217</v>
      </c>
      <c r="H126" s="17" t="s">
        <v>200</v>
      </c>
      <c r="I126" s="3">
        <f>VLOOKUP(D:D,双十二任务完成情况!$B:$M,12,0)</f>
        <v>1.3351356</v>
      </c>
      <c r="J126" s="24">
        <v>100</v>
      </c>
      <c r="K126" s="18" t="s">
        <v>369</v>
      </c>
    </row>
    <row r="127" ht="22.5" spans="1:11">
      <c r="A127" s="17">
        <v>130</v>
      </c>
      <c r="B127" s="17" t="s">
        <v>35</v>
      </c>
      <c r="C127" s="17" t="s">
        <v>368</v>
      </c>
      <c r="D127" s="17">
        <v>117491</v>
      </c>
      <c r="E127" s="18" t="s">
        <v>370</v>
      </c>
      <c r="F127" s="17">
        <v>15043</v>
      </c>
      <c r="G127" s="17" t="s">
        <v>202</v>
      </c>
      <c r="H127" s="17" t="s">
        <v>200</v>
      </c>
      <c r="I127" s="3">
        <f>VLOOKUP(D:D,双十二任务完成情况!$B:$M,12,0)</f>
        <v>1.3351356</v>
      </c>
      <c r="J127" s="24">
        <v>100</v>
      </c>
      <c r="K127" s="18" t="s">
        <v>370</v>
      </c>
    </row>
    <row r="128" ht="22.5" spans="1:11">
      <c r="A128" s="17">
        <v>131</v>
      </c>
      <c r="B128" s="17" t="s">
        <v>35</v>
      </c>
      <c r="C128" s="17" t="s">
        <v>368</v>
      </c>
      <c r="D128" s="17">
        <v>117491</v>
      </c>
      <c r="E128" s="18" t="s">
        <v>371</v>
      </c>
      <c r="F128" s="17">
        <v>16088</v>
      </c>
      <c r="G128" s="17" t="s">
        <v>211</v>
      </c>
      <c r="H128" s="17" t="s">
        <v>212</v>
      </c>
      <c r="I128" s="3">
        <f>VLOOKUP(D:D,双十二任务完成情况!$B:$M,12,0)</f>
        <v>1.3351356</v>
      </c>
      <c r="J128" s="24">
        <v>50</v>
      </c>
      <c r="K128" s="18" t="s">
        <v>371</v>
      </c>
    </row>
    <row r="129" spans="1:11">
      <c r="A129" s="17">
        <v>132</v>
      </c>
      <c r="B129" s="17" t="s">
        <v>35</v>
      </c>
      <c r="C129" s="17" t="s">
        <v>372</v>
      </c>
      <c r="D129" s="17">
        <v>111219</v>
      </c>
      <c r="E129" s="18" t="s">
        <v>373</v>
      </c>
      <c r="F129" s="17">
        <v>4117</v>
      </c>
      <c r="G129" s="17" t="s">
        <v>217</v>
      </c>
      <c r="H129" s="17" t="s">
        <v>200</v>
      </c>
      <c r="I129" s="3">
        <f>VLOOKUP(D:D,双十二任务完成情况!$B:$M,12,0)</f>
        <v>0.751386261261261</v>
      </c>
      <c r="J129" s="2">
        <v>-30</v>
      </c>
      <c r="K129" s="18" t="s">
        <v>373</v>
      </c>
    </row>
    <row r="130" spans="1:11">
      <c r="A130" s="17">
        <v>133</v>
      </c>
      <c r="B130" s="17" t="s">
        <v>35</v>
      </c>
      <c r="C130" s="17" t="s">
        <v>372</v>
      </c>
      <c r="D130" s="17">
        <v>111219</v>
      </c>
      <c r="E130" s="18" t="s">
        <v>374</v>
      </c>
      <c r="F130" s="17">
        <v>12528</v>
      </c>
      <c r="G130" s="17" t="s">
        <v>202</v>
      </c>
      <c r="H130" s="17" t="s">
        <v>200</v>
      </c>
      <c r="I130" s="3">
        <f>VLOOKUP(D:D,双十二任务完成情况!$B:$M,12,0)</f>
        <v>0.751386261261261</v>
      </c>
      <c r="J130" s="2">
        <v>-30</v>
      </c>
      <c r="K130" s="18" t="s">
        <v>374</v>
      </c>
    </row>
    <row r="131" spans="1:11">
      <c r="A131" s="17">
        <v>134</v>
      </c>
      <c r="B131" s="17" t="s">
        <v>35</v>
      </c>
      <c r="C131" s="17" t="s">
        <v>372</v>
      </c>
      <c r="D131" s="17">
        <v>111219</v>
      </c>
      <c r="E131" s="18" t="s">
        <v>375</v>
      </c>
      <c r="F131" s="17">
        <v>16089</v>
      </c>
      <c r="G131" s="17" t="s">
        <v>211</v>
      </c>
      <c r="H131" s="17" t="s">
        <v>212</v>
      </c>
      <c r="I131" s="3">
        <f>VLOOKUP(D:D,双十二任务完成情况!$B:$M,12,0)</f>
        <v>0.751386261261261</v>
      </c>
      <c r="J131" s="2"/>
      <c r="K131" s="18" t="s">
        <v>375</v>
      </c>
    </row>
    <row r="132" spans="1:11">
      <c r="A132" s="17">
        <v>135</v>
      </c>
      <c r="B132" s="17" t="s">
        <v>35</v>
      </c>
      <c r="C132" s="17" t="s">
        <v>376</v>
      </c>
      <c r="D132" s="17">
        <v>343</v>
      </c>
      <c r="E132" s="18" t="s">
        <v>377</v>
      </c>
      <c r="F132" s="17">
        <v>7583</v>
      </c>
      <c r="G132" s="17" t="s">
        <v>217</v>
      </c>
      <c r="H132" s="17" t="s">
        <v>200</v>
      </c>
      <c r="I132" s="3">
        <f>VLOOKUP(D:D,双十二任务完成情况!$B:$M,12,0)</f>
        <v>1.078925625</v>
      </c>
      <c r="J132" s="24">
        <v>100</v>
      </c>
      <c r="K132" s="18" t="s">
        <v>377</v>
      </c>
    </row>
    <row r="133" spans="1:11">
      <c r="A133" s="17">
        <v>136</v>
      </c>
      <c r="B133" s="17" t="s">
        <v>35</v>
      </c>
      <c r="C133" s="17" t="s">
        <v>376</v>
      </c>
      <c r="D133" s="17">
        <v>343</v>
      </c>
      <c r="E133" s="18" t="s">
        <v>378</v>
      </c>
      <c r="F133" s="17">
        <v>10932</v>
      </c>
      <c r="G133" s="17" t="s">
        <v>202</v>
      </c>
      <c r="H133" s="17" t="s">
        <v>200</v>
      </c>
      <c r="I133" s="3">
        <f>VLOOKUP(D:D,双十二任务完成情况!$B:$M,12,0)</f>
        <v>1.078925625</v>
      </c>
      <c r="J133" s="24">
        <v>100</v>
      </c>
      <c r="K133" s="18" t="s">
        <v>378</v>
      </c>
    </row>
    <row r="134" spans="1:11">
      <c r="A134" s="17">
        <v>137</v>
      </c>
      <c r="B134" s="17" t="s">
        <v>35</v>
      </c>
      <c r="C134" s="17" t="s">
        <v>376</v>
      </c>
      <c r="D134" s="17">
        <v>343</v>
      </c>
      <c r="E134" s="18" t="s">
        <v>379</v>
      </c>
      <c r="F134" s="17">
        <v>13019</v>
      </c>
      <c r="G134" s="17" t="s">
        <v>202</v>
      </c>
      <c r="H134" s="17" t="s">
        <v>200</v>
      </c>
      <c r="I134" s="3">
        <f>VLOOKUP(D:D,双十二任务完成情况!$B:$M,12,0)</f>
        <v>1.078925625</v>
      </c>
      <c r="J134" s="24">
        <v>100</v>
      </c>
      <c r="K134" s="18" t="s">
        <v>379</v>
      </c>
    </row>
    <row r="135" spans="1:11">
      <c r="A135" s="17">
        <v>138</v>
      </c>
      <c r="B135" s="17" t="s">
        <v>35</v>
      </c>
      <c r="C135" s="17" t="s">
        <v>376</v>
      </c>
      <c r="D135" s="17">
        <v>343</v>
      </c>
      <c r="E135" s="18" t="s">
        <v>380</v>
      </c>
      <c r="F135" s="17">
        <v>16096</v>
      </c>
      <c r="G135" s="17" t="s">
        <v>211</v>
      </c>
      <c r="H135" s="17" t="s">
        <v>212</v>
      </c>
      <c r="I135" s="3">
        <f>VLOOKUP(D:D,双十二任务完成情况!$B:$M,12,0)</f>
        <v>1.078925625</v>
      </c>
      <c r="J135" s="24">
        <v>50</v>
      </c>
      <c r="K135" s="18" t="s">
        <v>380</v>
      </c>
    </row>
    <row r="136" spans="1:11">
      <c r="A136" s="17">
        <v>139</v>
      </c>
      <c r="B136" s="17" t="s">
        <v>35</v>
      </c>
      <c r="C136" s="17" t="s">
        <v>381</v>
      </c>
      <c r="D136" s="17">
        <v>365</v>
      </c>
      <c r="E136" s="18" t="s">
        <v>382</v>
      </c>
      <c r="F136" s="17">
        <v>4301</v>
      </c>
      <c r="G136" s="17" t="s">
        <v>217</v>
      </c>
      <c r="H136" s="17" t="s">
        <v>200</v>
      </c>
      <c r="I136" s="3">
        <f>VLOOKUP(D:D,双十二任务完成情况!$B:$M,12,0)</f>
        <v>0.799604259259259</v>
      </c>
      <c r="J136" s="2">
        <v>-30</v>
      </c>
      <c r="K136" s="18" t="s">
        <v>382</v>
      </c>
    </row>
    <row r="137" spans="1:11">
      <c r="A137" s="17">
        <v>140</v>
      </c>
      <c r="B137" s="17" t="s">
        <v>35</v>
      </c>
      <c r="C137" s="17" t="s">
        <v>381</v>
      </c>
      <c r="D137" s="17">
        <v>365</v>
      </c>
      <c r="E137" s="18" t="s">
        <v>383</v>
      </c>
      <c r="F137" s="17">
        <v>10931</v>
      </c>
      <c r="G137" s="17" t="s">
        <v>202</v>
      </c>
      <c r="H137" s="17" t="s">
        <v>200</v>
      </c>
      <c r="I137" s="3">
        <f>VLOOKUP(D:D,双十二任务完成情况!$B:$M,12,0)</f>
        <v>0.799604259259259</v>
      </c>
      <c r="J137" s="2">
        <v>-30</v>
      </c>
      <c r="K137" s="18" t="s">
        <v>383</v>
      </c>
    </row>
    <row r="138" spans="1:11">
      <c r="A138" s="17">
        <v>141</v>
      </c>
      <c r="B138" s="17" t="s">
        <v>35</v>
      </c>
      <c r="C138" s="17" t="s">
        <v>384</v>
      </c>
      <c r="D138" s="17">
        <v>581</v>
      </c>
      <c r="E138" s="18" t="s">
        <v>385</v>
      </c>
      <c r="F138" s="17">
        <v>9331</v>
      </c>
      <c r="G138" s="17" t="s">
        <v>217</v>
      </c>
      <c r="H138" s="17" t="s">
        <v>200</v>
      </c>
      <c r="I138" s="3">
        <f>VLOOKUP(D:D,双十二任务完成情况!$B:$M,12,0)</f>
        <v>0.624245869565217</v>
      </c>
      <c r="J138" s="2">
        <v>-30</v>
      </c>
      <c r="K138" s="18" t="s">
        <v>385</v>
      </c>
    </row>
    <row r="139" spans="1:11">
      <c r="A139" s="17">
        <v>142</v>
      </c>
      <c r="B139" s="17" t="s">
        <v>35</v>
      </c>
      <c r="C139" s="17" t="s">
        <v>384</v>
      </c>
      <c r="D139" s="17">
        <v>581</v>
      </c>
      <c r="E139" s="18" t="s">
        <v>386</v>
      </c>
      <c r="F139" s="17">
        <v>13052</v>
      </c>
      <c r="G139" s="17" t="s">
        <v>202</v>
      </c>
      <c r="H139" s="17" t="s">
        <v>200</v>
      </c>
      <c r="I139" s="3">
        <f>VLOOKUP(D:D,双十二任务完成情况!$B:$M,12,0)</f>
        <v>0.624245869565217</v>
      </c>
      <c r="J139" s="2">
        <v>-30</v>
      </c>
      <c r="K139" s="18" t="s">
        <v>386</v>
      </c>
    </row>
    <row r="140" spans="1:11">
      <c r="A140" s="17">
        <v>143</v>
      </c>
      <c r="B140" s="17" t="s">
        <v>35</v>
      </c>
      <c r="C140" s="17" t="s">
        <v>384</v>
      </c>
      <c r="D140" s="17">
        <v>581</v>
      </c>
      <c r="E140" s="18" t="s">
        <v>387</v>
      </c>
      <c r="F140" s="17">
        <v>13581</v>
      </c>
      <c r="G140" s="17" t="s">
        <v>202</v>
      </c>
      <c r="H140" s="17" t="s">
        <v>200</v>
      </c>
      <c r="I140" s="3">
        <f>VLOOKUP(D:D,双十二任务完成情况!$B:$M,12,0)</f>
        <v>0.624245869565217</v>
      </c>
      <c r="J140" s="2">
        <v>-30</v>
      </c>
      <c r="K140" s="18" t="s">
        <v>387</v>
      </c>
    </row>
    <row r="141" spans="1:11">
      <c r="A141" s="17">
        <v>144</v>
      </c>
      <c r="B141" s="17" t="s">
        <v>35</v>
      </c>
      <c r="C141" s="17" t="s">
        <v>388</v>
      </c>
      <c r="D141" s="17">
        <v>114622</v>
      </c>
      <c r="E141" s="18" t="s">
        <v>389</v>
      </c>
      <c r="F141" s="17">
        <v>11143</v>
      </c>
      <c r="G141" s="17" t="s">
        <v>217</v>
      </c>
      <c r="H141" s="17" t="s">
        <v>200</v>
      </c>
      <c r="I141" s="3">
        <f>VLOOKUP(D:D,双十二任务完成情况!$B:$M,12,0)</f>
        <v>0.606279246206559</v>
      </c>
      <c r="J141" s="2">
        <v>-30</v>
      </c>
      <c r="K141" s="18" t="s">
        <v>389</v>
      </c>
    </row>
    <row r="142" spans="1:11">
      <c r="A142" s="17">
        <v>145</v>
      </c>
      <c r="B142" s="17" t="s">
        <v>35</v>
      </c>
      <c r="C142" s="17" t="s">
        <v>388</v>
      </c>
      <c r="D142" s="17">
        <v>114622</v>
      </c>
      <c r="E142" s="18" t="s">
        <v>390</v>
      </c>
      <c r="F142" s="17">
        <v>10205</v>
      </c>
      <c r="G142" s="17" t="s">
        <v>202</v>
      </c>
      <c r="H142" s="17" t="s">
        <v>200</v>
      </c>
      <c r="I142" s="3">
        <f>VLOOKUP(D:D,双十二任务完成情况!$B:$M,12,0)</f>
        <v>0.606279246206559</v>
      </c>
      <c r="J142" s="2">
        <v>-30</v>
      </c>
      <c r="K142" s="18" t="s">
        <v>390</v>
      </c>
    </row>
    <row r="143" spans="1:11">
      <c r="A143" s="17">
        <v>146</v>
      </c>
      <c r="B143" s="17" t="s">
        <v>35</v>
      </c>
      <c r="C143" s="17" t="s">
        <v>388</v>
      </c>
      <c r="D143" s="17">
        <v>114622</v>
      </c>
      <c r="E143" s="18" t="s">
        <v>391</v>
      </c>
      <c r="F143" s="17">
        <v>16118</v>
      </c>
      <c r="G143" s="17" t="s">
        <v>211</v>
      </c>
      <c r="H143" s="17" t="s">
        <v>212</v>
      </c>
      <c r="I143" s="3">
        <f>VLOOKUP(D:D,双十二任务完成情况!$B:$M,12,0)</f>
        <v>0.606279246206559</v>
      </c>
      <c r="J143" s="2"/>
      <c r="K143" s="18" t="s">
        <v>391</v>
      </c>
    </row>
    <row r="144" spans="1:11">
      <c r="A144" s="17">
        <v>147</v>
      </c>
      <c r="B144" s="17" t="s">
        <v>35</v>
      </c>
      <c r="C144" s="17" t="s">
        <v>392</v>
      </c>
      <c r="D144" s="17">
        <v>103198</v>
      </c>
      <c r="E144" s="18" t="s">
        <v>393</v>
      </c>
      <c r="F144" s="17">
        <v>11231</v>
      </c>
      <c r="G144" s="17" t="s">
        <v>217</v>
      </c>
      <c r="H144" s="17" t="s">
        <v>200</v>
      </c>
      <c r="I144" s="3">
        <f>VLOOKUP(D:D,双十二任务完成情况!$B:$M,12,0)</f>
        <v>0.841777421181801</v>
      </c>
      <c r="J144" s="2">
        <v>-30</v>
      </c>
      <c r="K144" s="18" t="s">
        <v>393</v>
      </c>
    </row>
    <row r="145" spans="1:11">
      <c r="A145" s="17">
        <v>148</v>
      </c>
      <c r="B145" s="17" t="s">
        <v>35</v>
      </c>
      <c r="C145" s="17" t="s">
        <v>392</v>
      </c>
      <c r="D145" s="17">
        <v>103198</v>
      </c>
      <c r="E145" s="18" t="s">
        <v>394</v>
      </c>
      <c r="F145" s="17">
        <v>14385</v>
      </c>
      <c r="G145" s="17" t="s">
        <v>202</v>
      </c>
      <c r="H145" s="17" t="s">
        <v>200</v>
      </c>
      <c r="I145" s="3">
        <f>VLOOKUP(D:D,双十二任务完成情况!$B:$M,12,0)</f>
        <v>0.841777421181801</v>
      </c>
      <c r="J145" s="2">
        <v>-30</v>
      </c>
      <c r="K145" s="18" t="s">
        <v>394</v>
      </c>
    </row>
    <row r="146" spans="1:11">
      <c r="A146" s="17">
        <v>149</v>
      </c>
      <c r="B146" s="17" t="s">
        <v>35</v>
      </c>
      <c r="C146" s="17" t="s">
        <v>392</v>
      </c>
      <c r="D146" s="17">
        <v>103198</v>
      </c>
      <c r="E146" s="18" t="s">
        <v>395</v>
      </c>
      <c r="F146" s="17">
        <v>16101</v>
      </c>
      <c r="G146" s="17" t="s">
        <v>211</v>
      </c>
      <c r="H146" s="17" t="s">
        <v>212</v>
      </c>
      <c r="I146" s="3">
        <f>VLOOKUP(D:D,双十二任务完成情况!$B:$M,12,0)</f>
        <v>0.841777421181801</v>
      </c>
      <c r="J146" s="2"/>
      <c r="K146" s="18" t="s">
        <v>395</v>
      </c>
    </row>
    <row r="147" spans="1:11">
      <c r="A147" s="17">
        <v>150</v>
      </c>
      <c r="B147" s="17" t="s">
        <v>35</v>
      </c>
      <c r="C147" s="17" t="s">
        <v>392</v>
      </c>
      <c r="D147" s="17">
        <v>103198</v>
      </c>
      <c r="E147" s="18" t="s">
        <v>396</v>
      </c>
      <c r="F147" s="17">
        <v>16075</v>
      </c>
      <c r="G147" s="17" t="s">
        <v>211</v>
      </c>
      <c r="H147" s="17" t="s">
        <v>212</v>
      </c>
      <c r="I147" s="3">
        <f>VLOOKUP(D:D,双十二任务完成情况!$B:$M,12,0)</f>
        <v>0.841777421181801</v>
      </c>
      <c r="J147" s="2"/>
      <c r="K147" s="18" t="s">
        <v>396</v>
      </c>
    </row>
    <row r="148" spans="1:11">
      <c r="A148" s="17">
        <v>151</v>
      </c>
      <c r="B148" s="19" t="s">
        <v>35</v>
      </c>
      <c r="C148" s="17" t="s">
        <v>397</v>
      </c>
      <c r="D148" s="17">
        <v>298747</v>
      </c>
      <c r="E148" s="19" t="s">
        <v>398</v>
      </c>
      <c r="F148" s="19">
        <v>26603</v>
      </c>
      <c r="G148" s="19" t="s">
        <v>217</v>
      </c>
      <c r="H148" s="19" t="s">
        <v>208</v>
      </c>
      <c r="I148" s="3">
        <f>VLOOKUP(D:D,双十二任务完成情况!$B:$M,12,0)</f>
        <v>0.339278333333333</v>
      </c>
      <c r="J148" s="2"/>
      <c r="K148" s="19" t="s">
        <v>398</v>
      </c>
    </row>
    <row r="149" spans="1:11">
      <c r="A149" s="17">
        <v>152</v>
      </c>
      <c r="B149" s="17" t="s">
        <v>35</v>
      </c>
      <c r="C149" s="17" t="s">
        <v>397</v>
      </c>
      <c r="D149" s="17">
        <v>298747</v>
      </c>
      <c r="E149" s="18" t="s">
        <v>399</v>
      </c>
      <c r="F149" s="17">
        <v>12990</v>
      </c>
      <c r="G149" s="17" t="s">
        <v>202</v>
      </c>
      <c r="H149" s="17" t="s">
        <v>200</v>
      </c>
      <c r="I149" s="3">
        <f>VLOOKUP(D:D,双十二任务完成情况!$B:$M,12,0)</f>
        <v>0.339278333333333</v>
      </c>
      <c r="J149" s="2">
        <v>-30</v>
      </c>
      <c r="K149" s="18" t="s">
        <v>399</v>
      </c>
    </row>
    <row r="150" ht="22.5" spans="1:11">
      <c r="A150" s="17">
        <v>153</v>
      </c>
      <c r="B150" s="17" t="s">
        <v>42</v>
      </c>
      <c r="C150" s="17" t="s">
        <v>400</v>
      </c>
      <c r="D150" s="17">
        <v>105751</v>
      </c>
      <c r="E150" s="18" t="s">
        <v>401</v>
      </c>
      <c r="F150" s="17">
        <v>9295</v>
      </c>
      <c r="G150" s="17" t="s">
        <v>217</v>
      </c>
      <c r="H150" s="17" t="s">
        <v>200</v>
      </c>
      <c r="I150" s="3">
        <f>VLOOKUP(D:D,双十二任务完成情况!$B:$M,12,0)</f>
        <v>0.467637000518941</v>
      </c>
      <c r="J150" s="2">
        <v>-30</v>
      </c>
      <c r="K150" s="18" t="s">
        <v>401</v>
      </c>
    </row>
    <row r="151" spans="1:11">
      <c r="A151" s="17">
        <v>154</v>
      </c>
      <c r="B151" s="19" t="s">
        <v>42</v>
      </c>
      <c r="C151" s="19" t="s">
        <v>400</v>
      </c>
      <c r="D151" s="19">
        <v>105751</v>
      </c>
      <c r="E151" s="18" t="s">
        <v>402</v>
      </c>
      <c r="F151" s="17">
        <v>16041</v>
      </c>
      <c r="G151" s="17" t="s">
        <v>211</v>
      </c>
      <c r="H151" s="17" t="s">
        <v>212</v>
      </c>
      <c r="I151" s="3">
        <f>VLOOKUP(D:D,双十二任务完成情况!$B:$M,12,0)</f>
        <v>0.467637000518941</v>
      </c>
      <c r="J151" s="2"/>
      <c r="K151" s="18" t="s">
        <v>402</v>
      </c>
    </row>
    <row r="152" ht="22.5" spans="1:11">
      <c r="A152" s="17">
        <v>155</v>
      </c>
      <c r="B152" s="17" t="s">
        <v>42</v>
      </c>
      <c r="C152" s="17" t="s">
        <v>403</v>
      </c>
      <c r="D152" s="17">
        <v>106568</v>
      </c>
      <c r="E152" s="18" t="s">
        <v>404</v>
      </c>
      <c r="F152" s="17">
        <v>15331</v>
      </c>
      <c r="G152" s="17" t="s">
        <v>217</v>
      </c>
      <c r="H152" s="17" t="s">
        <v>200</v>
      </c>
      <c r="I152" s="3">
        <f>VLOOKUP(D:D,双十二任务完成情况!$B:$M,12,0)</f>
        <v>0.392155</v>
      </c>
      <c r="J152" s="2">
        <v>-30</v>
      </c>
      <c r="K152" s="18" t="s">
        <v>404</v>
      </c>
    </row>
    <row r="153" ht="22.5" spans="1:11">
      <c r="A153" s="17">
        <v>156</v>
      </c>
      <c r="B153" s="17" t="s">
        <v>42</v>
      </c>
      <c r="C153" s="17" t="s">
        <v>403</v>
      </c>
      <c r="D153" s="17">
        <v>106568</v>
      </c>
      <c r="E153" s="18" t="s">
        <v>405</v>
      </c>
      <c r="F153" s="17">
        <v>16092</v>
      </c>
      <c r="G153" s="17" t="s">
        <v>211</v>
      </c>
      <c r="H153" s="17" t="s">
        <v>212</v>
      </c>
      <c r="I153" s="3">
        <f>VLOOKUP(D:D,双十二任务完成情况!$B:$M,12,0)</f>
        <v>0.392155</v>
      </c>
      <c r="J153" s="2"/>
      <c r="K153" s="18" t="s">
        <v>405</v>
      </c>
    </row>
    <row r="154" spans="1:11">
      <c r="A154" s="17">
        <v>157</v>
      </c>
      <c r="B154" s="17" t="s">
        <v>42</v>
      </c>
      <c r="C154" s="17" t="s">
        <v>406</v>
      </c>
      <c r="D154" s="17">
        <v>104430</v>
      </c>
      <c r="E154" s="18" t="s">
        <v>407</v>
      </c>
      <c r="F154" s="17">
        <v>15615</v>
      </c>
      <c r="G154" s="17" t="s">
        <v>217</v>
      </c>
      <c r="H154" s="17" t="s">
        <v>200</v>
      </c>
      <c r="I154" s="3">
        <f>VLOOKUP(D:D,双十二任务完成情况!$B:$M,12,0)</f>
        <v>0.501689565217391</v>
      </c>
      <c r="J154" s="2">
        <v>-30</v>
      </c>
      <c r="K154" s="18" t="s">
        <v>407</v>
      </c>
    </row>
    <row r="155" spans="1:11">
      <c r="A155" s="17">
        <v>158</v>
      </c>
      <c r="B155" s="17" t="s">
        <v>42</v>
      </c>
      <c r="C155" s="17" t="s">
        <v>406</v>
      </c>
      <c r="D155" s="17">
        <v>104430</v>
      </c>
      <c r="E155" s="18" t="s">
        <v>408</v>
      </c>
      <c r="F155" s="17">
        <v>13196</v>
      </c>
      <c r="G155" s="17" t="s">
        <v>202</v>
      </c>
      <c r="H155" s="17" t="s">
        <v>200</v>
      </c>
      <c r="I155" s="3">
        <f>VLOOKUP(D:D,双十二任务完成情况!$B:$M,12,0)</f>
        <v>0.501689565217391</v>
      </c>
      <c r="J155" s="2">
        <v>-30</v>
      </c>
      <c r="K155" s="18" t="s">
        <v>408</v>
      </c>
    </row>
    <row r="156" spans="1:11">
      <c r="A156" s="17">
        <v>159</v>
      </c>
      <c r="B156" s="17" t="s">
        <v>42</v>
      </c>
      <c r="C156" s="17" t="s">
        <v>409</v>
      </c>
      <c r="D156" s="17">
        <v>377</v>
      </c>
      <c r="E156" s="18" t="s">
        <v>410</v>
      </c>
      <c r="F156" s="17">
        <v>11323</v>
      </c>
      <c r="G156" s="17" t="s">
        <v>217</v>
      </c>
      <c r="H156" s="17" t="s">
        <v>200</v>
      </c>
      <c r="I156" s="3">
        <f>VLOOKUP(D:D,双十二任务完成情况!$B:$M,12,0)</f>
        <v>0.782178171641791</v>
      </c>
      <c r="J156" s="2">
        <v>-30</v>
      </c>
      <c r="K156" s="18" t="s">
        <v>410</v>
      </c>
    </row>
    <row r="157" spans="1:11">
      <c r="A157" s="17">
        <v>160</v>
      </c>
      <c r="B157" s="17" t="s">
        <v>42</v>
      </c>
      <c r="C157" s="17" t="s">
        <v>409</v>
      </c>
      <c r="D157" s="17">
        <v>377</v>
      </c>
      <c r="E157" s="18" t="s">
        <v>411</v>
      </c>
      <c r="F157" s="17">
        <v>5782</v>
      </c>
      <c r="G157" s="17" t="s">
        <v>202</v>
      </c>
      <c r="H157" s="17" t="s">
        <v>200</v>
      </c>
      <c r="I157" s="3">
        <f>VLOOKUP(D:D,双十二任务完成情况!$B:$M,12,0)</f>
        <v>0.782178171641791</v>
      </c>
      <c r="J157" s="2">
        <v>-30</v>
      </c>
      <c r="K157" s="18" t="s">
        <v>411</v>
      </c>
    </row>
    <row r="158" spans="1:11">
      <c r="A158" s="17">
        <v>161</v>
      </c>
      <c r="B158" s="17" t="s">
        <v>42</v>
      </c>
      <c r="C158" s="17" t="s">
        <v>409</v>
      </c>
      <c r="D158" s="17">
        <v>377</v>
      </c>
      <c r="E158" s="18" t="s">
        <v>412</v>
      </c>
      <c r="F158" s="17">
        <v>16108</v>
      </c>
      <c r="G158" s="17" t="s">
        <v>211</v>
      </c>
      <c r="H158" s="17" t="s">
        <v>212</v>
      </c>
      <c r="I158" s="3">
        <f>VLOOKUP(D:D,双十二任务完成情况!$B:$M,12,0)</f>
        <v>0.782178171641791</v>
      </c>
      <c r="J158" s="2"/>
      <c r="K158" s="18" t="s">
        <v>412</v>
      </c>
    </row>
    <row r="159" spans="1:11">
      <c r="A159" s="17">
        <v>162</v>
      </c>
      <c r="B159" s="17" t="s">
        <v>42</v>
      </c>
      <c r="C159" s="17" t="s">
        <v>413</v>
      </c>
      <c r="D159" s="17">
        <v>387</v>
      </c>
      <c r="E159" s="18" t="s">
        <v>414</v>
      </c>
      <c r="F159" s="17">
        <v>5701</v>
      </c>
      <c r="G159" s="17" t="s">
        <v>202</v>
      </c>
      <c r="H159" s="17" t="s">
        <v>200</v>
      </c>
      <c r="I159" s="3">
        <f>VLOOKUP(D:D,双十二任务完成情况!$B:$M,12,0)</f>
        <v>0.778276703499079</v>
      </c>
      <c r="J159" s="2">
        <v>-30</v>
      </c>
      <c r="K159" s="18" t="s">
        <v>414</v>
      </c>
    </row>
    <row r="160" spans="1:11">
      <c r="A160" s="17">
        <v>163</v>
      </c>
      <c r="B160" s="17" t="s">
        <v>42</v>
      </c>
      <c r="C160" s="17" t="s">
        <v>413</v>
      </c>
      <c r="D160" s="17">
        <v>387</v>
      </c>
      <c r="E160" s="18" t="s">
        <v>415</v>
      </c>
      <c r="F160" s="17">
        <v>15772</v>
      </c>
      <c r="G160" s="17" t="s">
        <v>202</v>
      </c>
      <c r="H160" s="17" t="s">
        <v>200</v>
      </c>
      <c r="I160" s="3">
        <f>VLOOKUP(D:D,双十二任务完成情况!$B:$M,12,0)</f>
        <v>0.778276703499079</v>
      </c>
      <c r="J160" s="2">
        <v>-30</v>
      </c>
      <c r="K160" s="18" t="s">
        <v>415</v>
      </c>
    </row>
    <row r="161" spans="1:11">
      <c r="A161" s="17">
        <v>164</v>
      </c>
      <c r="B161" s="17" t="s">
        <v>42</v>
      </c>
      <c r="C161" s="17" t="s">
        <v>413</v>
      </c>
      <c r="D161" s="17">
        <v>387</v>
      </c>
      <c r="E161" s="18" t="s">
        <v>416</v>
      </c>
      <c r="F161" s="17">
        <v>16064</v>
      </c>
      <c r="G161" s="17" t="s">
        <v>211</v>
      </c>
      <c r="H161" s="17" t="s">
        <v>212</v>
      </c>
      <c r="I161" s="3">
        <f>VLOOKUP(D:D,双十二任务完成情况!$B:$M,12,0)</f>
        <v>0.778276703499079</v>
      </c>
      <c r="J161" s="2"/>
      <c r="K161" s="18" t="s">
        <v>416</v>
      </c>
    </row>
    <row r="162" spans="1:11">
      <c r="A162" s="17">
        <v>165</v>
      </c>
      <c r="B162" s="17" t="s">
        <v>42</v>
      </c>
      <c r="C162" s="17" t="s">
        <v>417</v>
      </c>
      <c r="D162" s="17">
        <v>373</v>
      </c>
      <c r="E162" s="18" t="s">
        <v>418</v>
      </c>
      <c r="F162" s="17">
        <v>14379</v>
      </c>
      <c r="G162" s="17" t="s">
        <v>217</v>
      </c>
      <c r="H162" s="17" t="s">
        <v>200</v>
      </c>
      <c r="I162" s="3">
        <f>VLOOKUP(D:D,双十二任务完成情况!$B:$M,12,0)</f>
        <v>0.834623541666667</v>
      </c>
      <c r="J162" s="2">
        <v>-30</v>
      </c>
      <c r="K162" s="18" t="s">
        <v>418</v>
      </c>
    </row>
    <row r="163" spans="1:11">
      <c r="A163" s="17">
        <v>166</v>
      </c>
      <c r="B163" s="21" t="s">
        <v>42</v>
      </c>
      <c r="C163" s="21" t="s">
        <v>417</v>
      </c>
      <c r="D163" s="21">
        <v>373</v>
      </c>
      <c r="E163" s="21" t="s">
        <v>419</v>
      </c>
      <c r="F163" s="21">
        <v>16236</v>
      </c>
      <c r="G163" s="21" t="s">
        <v>202</v>
      </c>
      <c r="H163" s="21" t="s">
        <v>200</v>
      </c>
      <c r="I163" s="3">
        <f>VLOOKUP(D:D,双十二任务完成情况!$B:$M,12,0)</f>
        <v>0.834623541666667</v>
      </c>
      <c r="J163" s="2">
        <v>-30</v>
      </c>
      <c r="K163" s="21" t="s">
        <v>419</v>
      </c>
    </row>
    <row r="164" spans="1:11">
      <c r="A164" s="17">
        <v>167</v>
      </c>
      <c r="B164" s="17" t="s">
        <v>42</v>
      </c>
      <c r="C164" s="17" t="s">
        <v>417</v>
      </c>
      <c r="D164" s="17">
        <v>373</v>
      </c>
      <c r="E164" s="18" t="s">
        <v>420</v>
      </c>
      <c r="F164" s="17">
        <v>16111</v>
      </c>
      <c r="G164" s="17" t="s">
        <v>211</v>
      </c>
      <c r="H164" s="17" t="s">
        <v>212</v>
      </c>
      <c r="I164" s="3">
        <f>VLOOKUP(D:D,双十二任务完成情况!$B:$M,12,0)</f>
        <v>0.834623541666667</v>
      </c>
      <c r="J164" s="2"/>
      <c r="K164" s="18" t="s">
        <v>420</v>
      </c>
    </row>
    <row r="165" spans="1:11">
      <c r="A165" s="17">
        <v>168</v>
      </c>
      <c r="B165" s="17" t="s">
        <v>42</v>
      </c>
      <c r="C165" s="17" t="s">
        <v>150</v>
      </c>
      <c r="D165" s="17">
        <v>115971</v>
      </c>
      <c r="E165" s="18" t="s">
        <v>421</v>
      </c>
      <c r="F165" s="17">
        <v>7707</v>
      </c>
      <c r="G165" s="17" t="s">
        <v>217</v>
      </c>
      <c r="H165" s="17" t="s">
        <v>200</v>
      </c>
      <c r="I165" s="3">
        <f>VLOOKUP(D:D,双十二任务完成情况!$B:$M,12,0)</f>
        <v>1.03772368421053</v>
      </c>
      <c r="J165" s="24">
        <v>100</v>
      </c>
      <c r="K165" s="18" t="s">
        <v>421</v>
      </c>
    </row>
    <row r="166" spans="1:11">
      <c r="A166" s="17">
        <v>169</v>
      </c>
      <c r="B166" s="17" t="s">
        <v>42</v>
      </c>
      <c r="C166" s="17" t="s">
        <v>150</v>
      </c>
      <c r="D166" s="17">
        <v>115971</v>
      </c>
      <c r="E166" s="18" t="s">
        <v>422</v>
      </c>
      <c r="F166" s="17">
        <v>13000</v>
      </c>
      <c r="G166" s="17" t="s">
        <v>202</v>
      </c>
      <c r="H166" s="17" t="s">
        <v>200</v>
      </c>
      <c r="I166" s="3">
        <f>VLOOKUP(D:D,双十二任务完成情况!$B:$M,12,0)</f>
        <v>1.03772368421053</v>
      </c>
      <c r="J166" s="24">
        <v>100</v>
      </c>
      <c r="K166" s="18" t="s">
        <v>422</v>
      </c>
    </row>
    <row r="167" spans="1:11">
      <c r="A167" s="17">
        <v>170</v>
      </c>
      <c r="B167" s="17" t="s">
        <v>42</v>
      </c>
      <c r="C167" s="17" t="s">
        <v>150</v>
      </c>
      <c r="D167" s="17">
        <v>115971</v>
      </c>
      <c r="E167" s="18" t="s">
        <v>423</v>
      </c>
      <c r="F167" s="17">
        <v>16043</v>
      </c>
      <c r="G167" s="17" t="s">
        <v>211</v>
      </c>
      <c r="H167" s="17" t="s">
        <v>212</v>
      </c>
      <c r="I167" s="3">
        <f>VLOOKUP(D:D,双十二任务完成情况!$B:$M,12,0)</f>
        <v>1.03772368421053</v>
      </c>
      <c r="J167" s="24">
        <v>50</v>
      </c>
      <c r="K167" s="18" t="s">
        <v>423</v>
      </c>
    </row>
    <row r="168" ht="22.5" spans="1:11">
      <c r="A168" s="17">
        <v>171</v>
      </c>
      <c r="B168" s="17" t="s">
        <v>42</v>
      </c>
      <c r="C168" s="17" t="s">
        <v>175</v>
      </c>
      <c r="D168" s="17">
        <v>143253</v>
      </c>
      <c r="E168" s="18" t="s">
        <v>424</v>
      </c>
      <c r="F168" s="17">
        <v>12949</v>
      </c>
      <c r="G168" s="17" t="s">
        <v>217</v>
      </c>
      <c r="H168" s="17" t="s">
        <v>200</v>
      </c>
      <c r="I168" s="3">
        <f>VLOOKUP(D:D,双十二任务完成情况!$B:$M,12,0)</f>
        <v>0.454910714285714</v>
      </c>
      <c r="J168" s="2">
        <v>-30</v>
      </c>
      <c r="K168" s="18" t="s">
        <v>424</v>
      </c>
    </row>
    <row r="169" ht="22.5" spans="1:11">
      <c r="A169" s="17">
        <v>172</v>
      </c>
      <c r="B169" s="17" t="s">
        <v>42</v>
      </c>
      <c r="C169" s="17" t="s">
        <v>175</v>
      </c>
      <c r="D169" s="17">
        <v>143253</v>
      </c>
      <c r="E169" s="18" t="s">
        <v>425</v>
      </c>
      <c r="F169" s="17">
        <v>7369</v>
      </c>
      <c r="G169" s="17" t="s">
        <v>202</v>
      </c>
      <c r="H169" s="17" t="s">
        <v>200</v>
      </c>
      <c r="I169" s="3">
        <f>VLOOKUP(D:D,双十二任务完成情况!$B:$M,12,0)</f>
        <v>0.454910714285714</v>
      </c>
      <c r="J169" s="2">
        <v>-30</v>
      </c>
      <c r="K169" s="18" t="s">
        <v>425</v>
      </c>
    </row>
    <row r="170" spans="1:11">
      <c r="A170" s="17">
        <v>173</v>
      </c>
      <c r="B170" s="17" t="s">
        <v>42</v>
      </c>
      <c r="C170" s="17" t="s">
        <v>426</v>
      </c>
      <c r="D170" s="17">
        <v>118074</v>
      </c>
      <c r="E170" s="18" t="s">
        <v>427</v>
      </c>
      <c r="F170" s="17">
        <v>4304</v>
      </c>
      <c r="G170" s="17" t="s">
        <v>217</v>
      </c>
      <c r="H170" s="17" t="s">
        <v>200</v>
      </c>
      <c r="I170" s="3">
        <f>VLOOKUP(D:D,双十二任务完成情况!$B:$M,12,0)</f>
        <v>0.920621743580201</v>
      </c>
      <c r="J170" s="2">
        <v>-30</v>
      </c>
      <c r="K170" s="18" t="s">
        <v>427</v>
      </c>
    </row>
    <row r="171" spans="1:11">
      <c r="A171" s="17">
        <v>174</v>
      </c>
      <c r="B171" s="17" t="s">
        <v>42</v>
      </c>
      <c r="C171" s="17" t="s">
        <v>426</v>
      </c>
      <c r="D171" s="17">
        <v>118074</v>
      </c>
      <c r="E171" s="18" t="s">
        <v>428</v>
      </c>
      <c r="F171" s="17">
        <v>13293</v>
      </c>
      <c r="G171" s="17" t="s">
        <v>202</v>
      </c>
      <c r="H171" s="17" t="s">
        <v>200</v>
      </c>
      <c r="I171" s="3">
        <f>VLOOKUP(D:D,双十二任务完成情况!$B:$M,12,0)</f>
        <v>0.920621743580201</v>
      </c>
      <c r="J171" s="2">
        <v>-30</v>
      </c>
      <c r="K171" s="18" t="s">
        <v>428</v>
      </c>
    </row>
    <row r="172" spans="1:11">
      <c r="A172" s="17">
        <v>175</v>
      </c>
      <c r="B172" s="17" t="s">
        <v>42</v>
      </c>
      <c r="C172" s="17" t="s">
        <v>426</v>
      </c>
      <c r="D172" s="17">
        <v>118074</v>
      </c>
      <c r="E172" s="18" t="s">
        <v>429</v>
      </c>
      <c r="F172" s="17">
        <v>16044</v>
      </c>
      <c r="G172" s="17" t="s">
        <v>211</v>
      </c>
      <c r="H172" s="17" t="s">
        <v>212</v>
      </c>
      <c r="I172" s="3">
        <f>VLOOKUP(D:D,双十二任务完成情况!$B:$M,12,0)</f>
        <v>0.920621743580201</v>
      </c>
      <c r="J172" s="2"/>
      <c r="K172" s="18" t="s">
        <v>429</v>
      </c>
    </row>
    <row r="173" spans="1:11">
      <c r="A173" s="17">
        <v>176</v>
      </c>
      <c r="B173" s="17" t="s">
        <v>42</v>
      </c>
      <c r="C173" s="17" t="s">
        <v>426</v>
      </c>
      <c r="D173" s="17">
        <v>118074</v>
      </c>
      <c r="E173" s="18" t="s">
        <v>430</v>
      </c>
      <c r="F173" s="17">
        <v>16081</v>
      </c>
      <c r="G173" s="17" t="s">
        <v>211</v>
      </c>
      <c r="H173" s="17" t="s">
        <v>212</v>
      </c>
      <c r="I173" s="3">
        <f>VLOOKUP(D:D,双十二任务完成情况!$B:$M,12,0)</f>
        <v>0.920621743580201</v>
      </c>
      <c r="J173" s="2"/>
      <c r="K173" s="18" t="s">
        <v>430</v>
      </c>
    </row>
    <row r="174" spans="1:11">
      <c r="A174" s="17">
        <v>177</v>
      </c>
      <c r="B174" s="17" t="s">
        <v>42</v>
      </c>
      <c r="C174" s="17" t="s">
        <v>431</v>
      </c>
      <c r="D174" s="17">
        <v>118758</v>
      </c>
      <c r="E174" s="18" t="s">
        <v>432</v>
      </c>
      <c r="F174" s="17">
        <v>14388</v>
      </c>
      <c r="G174" s="17" t="s">
        <v>217</v>
      </c>
      <c r="H174" s="17" t="s">
        <v>200</v>
      </c>
      <c r="I174" s="3">
        <f>VLOOKUP(D:D,双十二任务完成情况!$B:$M,12,0)</f>
        <v>0.344846</v>
      </c>
      <c r="J174" s="2">
        <v>-30</v>
      </c>
      <c r="K174" s="18" t="s">
        <v>432</v>
      </c>
    </row>
    <row r="175" spans="1:11">
      <c r="A175" s="17">
        <v>178</v>
      </c>
      <c r="B175" s="17" t="s">
        <v>42</v>
      </c>
      <c r="C175" s="17" t="s">
        <v>431</v>
      </c>
      <c r="D175" s="17">
        <v>118758</v>
      </c>
      <c r="E175" s="18" t="s">
        <v>433</v>
      </c>
      <c r="F175" s="17">
        <v>14171</v>
      </c>
      <c r="G175" s="17" t="s">
        <v>202</v>
      </c>
      <c r="H175" s="17" t="s">
        <v>200</v>
      </c>
      <c r="I175" s="3">
        <f>VLOOKUP(D:D,双十二任务完成情况!$B:$M,12,0)</f>
        <v>0.344846</v>
      </c>
      <c r="J175" s="2">
        <v>-30</v>
      </c>
      <c r="K175" s="18" t="s">
        <v>433</v>
      </c>
    </row>
    <row r="176" spans="1:11">
      <c r="A176" s="17">
        <v>179</v>
      </c>
      <c r="B176" s="17" t="s">
        <v>42</v>
      </c>
      <c r="C176" s="17" t="s">
        <v>431</v>
      </c>
      <c r="D176" s="17">
        <v>118758</v>
      </c>
      <c r="E176" s="18" t="s">
        <v>434</v>
      </c>
      <c r="F176" s="21">
        <v>16204</v>
      </c>
      <c r="G176" s="21" t="s">
        <v>202</v>
      </c>
      <c r="H176" s="21" t="s">
        <v>200</v>
      </c>
      <c r="I176" s="3">
        <f>VLOOKUP(D:D,双十二任务完成情况!$B:$M,12,0)</f>
        <v>0.344846</v>
      </c>
      <c r="J176" s="2">
        <v>-30</v>
      </c>
      <c r="K176" s="18" t="s">
        <v>434</v>
      </c>
    </row>
    <row r="177" ht="22.5" spans="1:11">
      <c r="A177" s="17">
        <v>180</v>
      </c>
      <c r="B177" s="17" t="s">
        <v>42</v>
      </c>
      <c r="C177" s="17" t="s">
        <v>435</v>
      </c>
      <c r="D177" s="17">
        <v>733</v>
      </c>
      <c r="E177" s="18" t="s">
        <v>436</v>
      </c>
      <c r="F177" s="17">
        <v>11004</v>
      </c>
      <c r="G177" s="17" t="s">
        <v>217</v>
      </c>
      <c r="H177" s="17" t="s">
        <v>200</v>
      </c>
      <c r="I177" s="3">
        <f>VLOOKUP(D:D,双十二任务完成情况!$B:$M,12,0)</f>
        <v>0.803568488023952</v>
      </c>
      <c r="J177" s="2">
        <v>-30</v>
      </c>
      <c r="K177" s="18" t="s">
        <v>436</v>
      </c>
    </row>
    <row r="178" ht="22.5" spans="1:11">
      <c r="A178" s="17">
        <v>181</v>
      </c>
      <c r="B178" s="17" t="s">
        <v>42</v>
      </c>
      <c r="C178" s="17" t="s">
        <v>435</v>
      </c>
      <c r="D178" s="17">
        <v>733</v>
      </c>
      <c r="E178" s="18" t="s">
        <v>437</v>
      </c>
      <c r="F178" s="17">
        <v>13164</v>
      </c>
      <c r="G178" s="17" t="s">
        <v>202</v>
      </c>
      <c r="H178" s="17" t="s">
        <v>200</v>
      </c>
      <c r="I178" s="3">
        <f>VLOOKUP(D:D,双十二任务完成情况!$B:$M,12,0)</f>
        <v>0.803568488023952</v>
      </c>
      <c r="J178" s="2">
        <v>-30</v>
      </c>
      <c r="K178" s="18" t="s">
        <v>437</v>
      </c>
    </row>
    <row r="179" ht="22.5" spans="1:11">
      <c r="A179" s="17">
        <v>182</v>
      </c>
      <c r="B179" s="17" t="s">
        <v>42</v>
      </c>
      <c r="C179" s="17" t="s">
        <v>438</v>
      </c>
      <c r="D179" s="17">
        <v>573</v>
      </c>
      <c r="E179" s="18" t="s">
        <v>439</v>
      </c>
      <c r="F179" s="17">
        <v>5501</v>
      </c>
      <c r="G179" s="17" t="s">
        <v>217</v>
      </c>
      <c r="H179" s="17" t="s">
        <v>200</v>
      </c>
      <c r="I179" s="3">
        <f>VLOOKUP(D:D,双十二任务完成情况!$B:$M,12,0)</f>
        <v>0.721584210526316</v>
      </c>
      <c r="J179" s="2">
        <v>-30</v>
      </c>
      <c r="K179" s="18" t="s">
        <v>439</v>
      </c>
    </row>
    <row r="180" ht="22.5" spans="1:11">
      <c r="A180" s="17">
        <v>183</v>
      </c>
      <c r="B180" s="17" t="s">
        <v>42</v>
      </c>
      <c r="C180" s="17" t="s">
        <v>438</v>
      </c>
      <c r="D180" s="17">
        <v>573</v>
      </c>
      <c r="E180" s="18" t="s">
        <v>440</v>
      </c>
      <c r="F180" s="17">
        <v>16191</v>
      </c>
      <c r="G180" s="17" t="s">
        <v>202</v>
      </c>
      <c r="H180" s="21" t="s">
        <v>200</v>
      </c>
      <c r="I180" s="3">
        <f>VLOOKUP(D:D,双十二任务完成情况!$B:$M,12,0)</f>
        <v>0.721584210526316</v>
      </c>
      <c r="J180" s="2">
        <v>-30</v>
      </c>
      <c r="K180" s="18" t="s">
        <v>440</v>
      </c>
    </row>
    <row r="181" spans="1:11">
      <c r="A181" s="17">
        <v>184</v>
      </c>
      <c r="B181" s="17" t="s">
        <v>42</v>
      </c>
      <c r="C181" s="17" t="s">
        <v>441</v>
      </c>
      <c r="D181" s="17">
        <v>355</v>
      </c>
      <c r="E181" s="18" t="s">
        <v>442</v>
      </c>
      <c r="F181" s="17">
        <v>9895</v>
      </c>
      <c r="G181" s="17" t="s">
        <v>217</v>
      </c>
      <c r="H181" s="17" t="s">
        <v>200</v>
      </c>
      <c r="I181" s="3">
        <f>VLOOKUP(D:D,双十二任务完成情况!$B:$M,12,0)</f>
        <v>0.540343548387097</v>
      </c>
      <c r="J181" s="2">
        <v>-30</v>
      </c>
      <c r="K181" s="18" t="s">
        <v>442</v>
      </c>
    </row>
    <row r="182" spans="1:11">
      <c r="A182" s="17">
        <v>185</v>
      </c>
      <c r="B182" s="17" t="s">
        <v>42</v>
      </c>
      <c r="C182" s="17" t="s">
        <v>441</v>
      </c>
      <c r="D182" s="17">
        <v>355</v>
      </c>
      <c r="E182" s="18" t="s">
        <v>443</v>
      </c>
      <c r="F182" s="17">
        <v>15726</v>
      </c>
      <c r="G182" s="17" t="s">
        <v>202</v>
      </c>
      <c r="H182" s="17" t="s">
        <v>200</v>
      </c>
      <c r="I182" s="3">
        <f>VLOOKUP(D:D,双十二任务完成情况!$B:$M,12,0)</f>
        <v>0.540343548387097</v>
      </c>
      <c r="J182" s="2">
        <v>-30</v>
      </c>
      <c r="K182" s="18" t="s">
        <v>443</v>
      </c>
    </row>
    <row r="183" spans="1:11">
      <c r="A183" s="17">
        <v>186</v>
      </c>
      <c r="B183" s="17" t="s">
        <v>42</v>
      </c>
      <c r="C183" s="17" t="s">
        <v>441</v>
      </c>
      <c r="D183" s="17">
        <v>355</v>
      </c>
      <c r="E183" s="18" t="s">
        <v>444</v>
      </c>
      <c r="F183" s="17">
        <v>15305</v>
      </c>
      <c r="G183" s="17" t="s">
        <v>202</v>
      </c>
      <c r="H183" s="17" t="s">
        <v>200</v>
      </c>
      <c r="I183" s="3">
        <f>VLOOKUP(D:D,双十二任务完成情况!$B:$M,12,0)</f>
        <v>0.540343548387097</v>
      </c>
      <c r="J183" s="2">
        <v>-30</v>
      </c>
      <c r="K183" s="18" t="s">
        <v>444</v>
      </c>
    </row>
    <row r="184" spans="1:11">
      <c r="A184" s="17">
        <v>187</v>
      </c>
      <c r="B184" s="17" t="s">
        <v>42</v>
      </c>
      <c r="C184" s="17" t="s">
        <v>445</v>
      </c>
      <c r="D184" s="17">
        <v>297863</v>
      </c>
      <c r="E184" s="19" t="s">
        <v>446</v>
      </c>
      <c r="F184" s="19">
        <v>16497</v>
      </c>
      <c r="G184" s="19" t="s">
        <v>202</v>
      </c>
      <c r="H184" s="19" t="s">
        <v>208</v>
      </c>
      <c r="I184" s="3">
        <f>VLOOKUP(D:D,双十二任务完成情况!$B:$M,12,0)</f>
        <v>0.729311428571429</v>
      </c>
      <c r="J184" s="2"/>
      <c r="K184" s="19" t="s">
        <v>446</v>
      </c>
    </row>
    <row r="185" spans="1:11">
      <c r="A185" s="17">
        <v>188</v>
      </c>
      <c r="B185" s="17" t="s">
        <v>42</v>
      </c>
      <c r="C185" s="17" t="s">
        <v>447</v>
      </c>
      <c r="D185" s="17">
        <v>511</v>
      </c>
      <c r="E185" s="18" t="s">
        <v>448</v>
      </c>
      <c r="F185" s="17">
        <v>5527</v>
      </c>
      <c r="G185" s="17" t="s">
        <v>217</v>
      </c>
      <c r="H185" s="17" t="s">
        <v>200</v>
      </c>
      <c r="I185" s="3">
        <f>VLOOKUP(D:D,双十二任务完成情况!$B:$M,12,0)</f>
        <v>0.617779782608696</v>
      </c>
      <c r="J185" s="2">
        <v>-30</v>
      </c>
      <c r="K185" s="18" t="s">
        <v>448</v>
      </c>
    </row>
    <row r="186" spans="1:11">
      <c r="A186" s="17">
        <v>189</v>
      </c>
      <c r="B186" s="17" t="s">
        <v>42</v>
      </c>
      <c r="C186" s="17" t="s">
        <v>447</v>
      </c>
      <c r="D186" s="17">
        <v>511</v>
      </c>
      <c r="E186" s="18" t="s">
        <v>449</v>
      </c>
      <c r="F186" s="17">
        <v>7917</v>
      </c>
      <c r="G186" s="17" t="s">
        <v>202</v>
      </c>
      <c r="H186" s="17" t="s">
        <v>200</v>
      </c>
      <c r="I186" s="3">
        <f>VLOOKUP(D:D,双十二任务完成情况!$B:$M,12,0)</f>
        <v>0.617779782608696</v>
      </c>
      <c r="J186" s="2">
        <v>-30</v>
      </c>
      <c r="K186" s="18" t="s">
        <v>449</v>
      </c>
    </row>
    <row r="187" spans="1:11">
      <c r="A187" s="17">
        <v>190</v>
      </c>
      <c r="B187" s="17" t="s">
        <v>42</v>
      </c>
      <c r="C187" s="17" t="s">
        <v>447</v>
      </c>
      <c r="D187" s="17">
        <v>511</v>
      </c>
      <c r="E187" s="18" t="s">
        <v>450</v>
      </c>
      <c r="F187" s="17">
        <v>16053</v>
      </c>
      <c r="G187" s="17" t="s">
        <v>211</v>
      </c>
      <c r="H187" s="17" t="s">
        <v>212</v>
      </c>
      <c r="I187" s="3">
        <f>VLOOKUP(D:D,双十二任务完成情况!$B:$M,12,0)</f>
        <v>0.617779782608696</v>
      </c>
      <c r="J187" s="2"/>
      <c r="K187" s="18" t="s">
        <v>450</v>
      </c>
    </row>
    <row r="188" spans="1:11">
      <c r="A188" s="17">
        <v>191</v>
      </c>
      <c r="B188" s="17" t="s">
        <v>42</v>
      </c>
      <c r="C188" s="17" t="s">
        <v>451</v>
      </c>
      <c r="D188" s="17">
        <v>546</v>
      </c>
      <c r="E188" s="18" t="s">
        <v>452</v>
      </c>
      <c r="F188" s="17">
        <v>6123</v>
      </c>
      <c r="G188" s="17" t="s">
        <v>217</v>
      </c>
      <c r="H188" s="17" t="s">
        <v>200</v>
      </c>
      <c r="I188" s="3">
        <f>VLOOKUP(D:D,双十二任务完成情况!$B:$M,12,0)</f>
        <v>0.7673894</v>
      </c>
      <c r="J188" s="2">
        <v>-30</v>
      </c>
      <c r="K188" s="18" t="s">
        <v>452</v>
      </c>
    </row>
    <row r="189" spans="1:11">
      <c r="A189" s="17">
        <v>192</v>
      </c>
      <c r="B189" s="17" t="s">
        <v>42</v>
      </c>
      <c r="C189" s="17" t="s">
        <v>451</v>
      </c>
      <c r="D189" s="17">
        <v>546</v>
      </c>
      <c r="E189" s="18" t="s">
        <v>453</v>
      </c>
      <c r="F189" s="17">
        <v>13410</v>
      </c>
      <c r="G189" s="17" t="s">
        <v>202</v>
      </c>
      <c r="H189" s="17" t="s">
        <v>200</v>
      </c>
      <c r="I189" s="3">
        <f>VLOOKUP(D:D,双十二任务完成情况!$B:$M,12,0)</f>
        <v>0.7673894</v>
      </c>
      <c r="J189" s="2">
        <v>-30</v>
      </c>
      <c r="K189" s="18" t="s">
        <v>453</v>
      </c>
    </row>
    <row r="190" spans="1:11">
      <c r="A190" s="17">
        <v>193</v>
      </c>
      <c r="B190" s="17" t="s">
        <v>42</v>
      </c>
      <c r="C190" s="17" t="s">
        <v>451</v>
      </c>
      <c r="D190" s="17">
        <v>546</v>
      </c>
      <c r="E190" s="17" t="s">
        <v>454</v>
      </c>
      <c r="F190" s="17">
        <v>10849</v>
      </c>
      <c r="G190" s="17" t="s">
        <v>202</v>
      </c>
      <c r="H190" s="17" t="s">
        <v>200</v>
      </c>
      <c r="I190" s="3">
        <f>VLOOKUP(D:D,双十二任务完成情况!$B:$M,12,0)</f>
        <v>0.7673894</v>
      </c>
      <c r="J190" s="2">
        <v>-30</v>
      </c>
      <c r="K190" s="17" t="s">
        <v>454</v>
      </c>
    </row>
    <row r="191" spans="1:11">
      <c r="A191" s="17">
        <v>194</v>
      </c>
      <c r="B191" s="17" t="s">
        <v>42</v>
      </c>
      <c r="C191" s="17" t="s">
        <v>451</v>
      </c>
      <c r="D191" s="17">
        <v>546</v>
      </c>
      <c r="E191" s="19" t="s">
        <v>455</v>
      </c>
      <c r="F191" s="19">
        <v>26636</v>
      </c>
      <c r="G191" s="19" t="s">
        <v>202</v>
      </c>
      <c r="H191" s="19" t="s">
        <v>208</v>
      </c>
      <c r="I191" s="3">
        <f>VLOOKUP(D:D,双十二任务完成情况!$B:$M,12,0)</f>
        <v>0.7673894</v>
      </c>
      <c r="J191" s="2"/>
      <c r="K191" s="19" t="s">
        <v>455</v>
      </c>
    </row>
    <row r="192" spans="1:11">
      <c r="A192" s="17">
        <v>195</v>
      </c>
      <c r="B192" s="17" t="s">
        <v>42</v>
      </c>
      <c r="C192" s="17" t="s">
        <v>456</v>
      </c>
      <c r="D192" s="17">
        <v>117184</v>
      </c>
      <c r="E192" s="18" t="s">
        <v>457</v>
      </c>
      <c r="F192" s="17">
        <v>11769</v>
      </c>
      <c r="G192" s="17" t="s">
        <v>217</v>
      </c>
      <c r="H192" s="17" t="s">
        <v>200</v>
      </c>
      <c r="I192" s="3">
        <f>VLOOKUP(D:D,双十二任务完成情况!$B:$M,12,0)</f>
        <v>1.01226206538661</v>
      </c>
      <c r="J192" s="24">
        <v>100</v>
      </c>
      <c r="K192" s="18" t="s">
        <v>457</v>
      </c>
    </row>
    <row r="193" spans="1:11">
      <c r="A193" s="17">
        <v>196</v>
      </c>
      <c r="B193" s="17" t="s">
        <v>42</v>
      </c>
      <c r="C193" s="17" t="s">
        <v>456</v>
      </c>
      <c r="D193" s="17">
        <v>117184</v>
      </c>
      <c r="E193" s="18" t="s">
        <v>458</v>
      </c>
      <c r="F193" s="17">
        <v>15048</v>
      </c>
      <c r="G193" s="17" t="s">
        <v>202</v>
      </c>
      <c r="H193" s="17" t="s">
        <v>200</v>
      </c>
      <c r="I193" s="3">
        <f>VLOOKUP(D:D,双十二任务完成情况!$B:$M,12,0)</f>
        <v>1.01226206538661</v>
      </c>
      <c r="J193" s="24">
        <v>100</v>
      </c>
      <c r="K193" s="18" t="s">
        <v>458</v>
      </c>
    </row>
    <row r="194" spans="1:11">
      <c r="A194" s="17">
        <v>197</v>
      </c>
      <c r="B194" s="19" t="s">
        <v>42</v>
      </c>
      <c r="C194" s="19" t="s">
        <v>456</v>
      </c>
      <c r="D194" s="19">
        <v>117184</v>
      </c>
      <c r="E194" s="19" t="s">
        <v>459</v>
      </c>
      <c r="F194" s="19">
        <v>11620</v>
      </c>
      <c r="G194" s="19" t="s">
        <v>202</v>
      </c>
      <c r="H194" s="19" t="s">
        <v>208</v>
      </c>
      <c r="I194" s="3">
        <f>VLOOKUP(D:D,双十二任务完成情况!$B:$M,12,0)</f>
        <v>1.01226206538661</v>
      </c>
      <c r="J194" s="2"/>
      <c r="K194" s="19" t="s">
        <v>459</v>
      </c>
    </row>
    <row r="195" ht="22.5" spans="1:11">
      <c r="A195" s="17">
        <v>198</v>
      </c>
      <c r="B195" s="17" t="s">
        <v>42</v>
      </c>
      <c r="C195" s="17" t="s">
        <v>460</v>
      </c>
      <c r="D195" s="17">
        <v>598</v>
      </c>
      <c r="E195" s="18" t="s">
        <v>461</v>
      </c>
      <c r="F195" s="17">
        <v>11178</v>
      </c>
      <c r="G195" s="17" t="s">
        <v>217</v>
      </c>
      <c r="H195" s="17" t="s">
        <v>200</v>
      </c>
      <c r="I195" s="3">
        <f>VLOOKUP(D:D,双十二任务完成情况!$B:$M,12,0)</f>
        <v>0.716617179741807</v>
      </c>
      <c r="J195" s="2">
        <v>-30</v>
      </c>
      <c r="K195" s="18" t="s">
        <v>461</v>
      </c>
    </row>
    <row r="196" ht="22.5" spans="1:11">
      <c r="A196" s="17">
        <v>199</v>
      </c>
      <c r="B196" s="17" t="s">
        <v>42</v>
      </c>
      <c r="C196" s="17" t="s">
        <v>460</v>
      </c>
      <c r="D196" s="17">
        <v>598</v>
      </c>
      <c r="E196" s="17" t="s">
        <v>462</v>
      </c>
      <c r="F196" s="19">
        <v>26604</v>
      </c>
      <c r="G196" s="19" t="s">
        <v>202</v>
      </c>
      <c r="H196" s="19" t="s">
        <v>208</v>
      </c>
      <c r="I196" s="3">
        <f>VLOOKUP(D:D,双十二任务完成情况!$B:$M,12,0)</f>
        <v>0.716617179741807</v>
      </c>
      <c r="J196" s="2"/>
      <c r="K196" s="17" t="s">
        <v>462</v>
      </c>
    </row>
    <row r="197" ht="22.5" spans="1:11">
      <c r="A197" s="17">
        <v>200</v>
      </c>
      <c r="B197" s="17" t="s">
        <v>42</v>
      </c>
      <c r="C197" s="17" t="s">
        <v>460</v>
      </c>
      <c r="D197" s="17">
        <v>598</v>
      </c>
      <c r="E197" s="18" t="s">
        <v>463</v>
      </c>
      <c r="F197" s="17">
        <v>12845</v>
      </c>
      <c r="G197" s="17" t="s">
        <v>202</v>
      </c>
      <c r="H197" s="17" t="s">
        <v>200</v>
      </c>
      <c r="I197" s="3">
        <f>VLOOKUP(D:D,双十二任务完成情况!$B:$M,12,0)</f>
        <v>0.716617179741807</v>
      </c>
      <c r="J197" s="2">
        <v>-30</v>
      </c>
      <c r="K197" s="18" t="s">
        <v>463</v>
      </c>
    </row>
    <row r="198" spans="1:11">
      <c r="A198" s="17">
        <v>201</v>
      </c>
      <c r="B198" s="19" t="s">
        <v>42</v>
      </c>
      <c r="C198" s="19" t="s">
        <v>460</v>
      </c>
      <c r="D198" s="19">
        <v>598</v>
      </c>
      <c r="E198" s="19" t="s">
        <v>464</v>
      </c>
      <c r="F198" s="19">
        <v>26620</v>
      </c>
      <c r="G198" s="19" t="s">
        <v>202</v>
      </c>
      <c r="H198" s="19" t="s">
        <v>208</v>
      </c>
      <c r="I198" s="3">
        <f>VLOOKUP(D:D,双十二任务完成情况!$B:$M,12,0)</f>
        <v>0.716617179741807</v>
      </c>
      <c r="J198" s="2"/>
      <c r="K198" s="19" t="s">
        <v>464</v>
      </c>
    </row>
    <row r="199" ht="22.5" spans="1:11">
      <c r="A199" s="17">
        <v>202</v>
      </c>
      <c r="B199" s="17" t="s">
        <v>42</v>
      </c>
      <c r="C199" s="17" t="s">
        <v>465</v>
      </c>
      <c r="D199" s="17">
        <v>723</v>
      </c>
      <c r="E199" s="18" t="s">
        <v>466</v>
      </c>
      <c r="F199" s="17">
        <v>13020</v>
      </c>
      <c r="G199" s="17" t="s">
        <v>217</v>
      </c>
      <c r="H199" s="17" t="s">
        <v>200</v>
      </c>
      <c r="I199" s="3">
        <f>VLOOKUP(D:D,双十二任务完成情况!$B:$M,12,0)</f>
        <v>0.821414975507348</v>
      </c>
      <c r="J199" s="2">
        <v>-30</v>
      </c>
      <c r="K199" s="18" t="s">
        <v>466</v>
      </c>
    </row>
    <row r="200" ht="22.5" spans="1:11">
      <c r="A200" s="17">
        <v>203</v>
      </c>
      <c r="B200" s="17" t="s">
        <v>42</v>
      </c>
      <c r="C200" s="17" t="s">
        <v>465</v>
      </c>
      <c r="D200" s="17">
        <v>723</v>
      </c>
      <c r="E200" s="18" t="s">
        <v>467</v>
      </c>
      <c r="F200" s="17">
        <v>14992</v>
      </c>
      <c r="G200" s="17" t="s">
        <v>202</v>
      </c>
      <c r="H200" s="17" t="s">
        <v>200</v>
      </c>
      <c r="I200" s="3">
        <f>VLOOKUP(D:D,双十二任务完成情况!$B:$M,12,0)</f>
        <v>0.821414975507348</v>
      </c>
      <c r="J200" s="2">
        <v>-30</v>
      </c>
      <c r="K200" s="18" t="s">
        <v>467</v>
      </c>
    </row>
    <row r="201" spans="1:11">
      <c r="A201" s="17">
        <v>204</v>
      </c>
      <c r="B201" s="17" t="s">
        <v>42</v>
      </c>
      <c r="C201" s="17" t="s">
        <v>468</v>
      </c>
      <c r="D201" s="17">
        <v>103639</v>
      </c>
      <c r="E201" s="18" t="s">
        <v>469</v>
      </c>
      <c r="F201" s="17">
        <v>5347</v>
      </c>
      <c r="G201" s="17" t="s">
        <v>217</v>
      </c>
      <c r="H201" s="17" t="s">
        <v>200</v>
      </c>
      <c r="I201" s="3">
        <f>VLOOKUP(D:D,双十二任务完成情况!$B:$M,12,0)</f>
        <v>0.710419101123595</v>
      </c>
      <c r="J201" s="2">
        <v>-30</v>
      </c>
      <c r="K201" s="18" t="s">
        <v>469</v>
      </c>
    </row>
    <row r="202" spans="1:11">
      <c r="A202" s="17">
        <v>205</v>
      </c>
      <c r="B202" s="19" t="s">
        <v>42</v>
      </c>
      <c r="C202" s="19" t="s">
        <v>468</v>
      </c>
      <c r="D202" s="19">
        <v>103639</v>
      </c>
      <c r="E202" s="18" t="s">
        <v>470</v>
      </c>
      <c r="F202" s="19">
        <v>26720</v>
      </c>
      <c r="G202" s="19" t="s">
        <v>202</v>
      </c>
      <c r="H202" s="19" t="s">
        <v>208</v>
      </c>
      <c r="I202" s="3">
        <f>VLOOKUP(D:D,双十二任务完成情况!$B:$M,12,0)</f>
        <v>0.710419101123595</v>
      </c>
      <c r="J202" s="2"/>
      <c r="K202" s="18" t="s">
        <v>470</v>
      </c>
    </row>
    <row r="203" spans="1:11">
      <c r="A203" s="17">
        <v>206</v>
      </c>
      <c r="B203" s="17" t="s">
        <v>42</v>
      </c>
      <c r="C203" s="17" t="s">
        <v>468</v>
      </c>
      <c r="D203" s="17">
        <v>103639</v>
      </c>
      <c r="E203" s="18" t="s">
        <v>471</v>
      </c>
      <c r="F203" s="17">
        <v>16095</v>
      </c>
      <c r="G203" s="17" t="s">
        <v>211</v>
      </c>
      <c r="H203" s="17" t="s">
        <v>212</v>
      </c>
      <c r="I203" s="3">
        <f>VLOOKUP(D:D,双十二任务完成情况!$B:$M,12,0)</f>
        <v>0.710419101123595</v>
      </c>
      <c r="J203" s="2"/>
      <c r="K203" s="18" t="s">
        <v>471</v>
      </c>
    </row>
    <row r="204" spans="1:11">
      <c r="A204" s="17">
        <v>207</v>
      </c>
      <c r="B204" s="17" t="s">
        <v>42</v>
      </c>
      <c r="C204" s="17" t="s">
        <v>472</v>
      </c>
      <c r="D204" s="17">
        <v>102479</v>
      </c>
      <c r="E204" s="18" t="s">
        <v>473</v>
      </c>
      <c r="F204" s="17">
        <v>5844</v>
      </c>
      <c r="G204" s="17" t="s">
        <v>217</v>
      </c>
      <c r="H204" s="17" t="s">
        <v>200</v>
      </c>
      <c r="I204" s="3">
        <f>VLOOKUP(D:D,双十二任务完成情况!$B:$M,12,0)</f>
        <v>0.381606338028169</v>
      </c>
      <c r="J204" s="2">
        <v>-30</v>
      </c>
      <c r="K204" s="18" t="s">
        <v>473</v>
      </c>
    </row>
    <row r="205" spans="1:11">
      <c r="A205" s="17">
        <v>208</v>
      </c>
      <c r="B205" s="17" t="s">
        <v>42</v>
      </c>
      <c r="C205" s="17" t="s">
        <v>164</v>
      </c>
      <c r="D205" s="17">
        <v>114069</v>
      </c>
      <c r="E205" s="18" t="s">
        <v>474</v>
      </c>
      <c r="F205" s="17">
        <v>15006</v>
      </c>
      <c r="G205" s="17" t="s">
        <v>217</v>
      </c>
      <c r="H205" s="17" t="s">
        <v>200</v>
      </c>
      <c r="I205" s="3">
        <f>VLOOKUP(D:D,双十二任务完成情况!$B:$M,12,0)</f>
        <v>0.252880416666667</v>
      </c>
      <c r="J205" s="2">
        <v>-30</v>
      </c>
      <c r="K205" s="18" t="s">
        <v>474</v>
      </c>
    </row>
    <row r="206" ht="22.5" spans="1:11">
      <c r="A206" s="17">
        <v>209</v>
      </c>
      <c r="B206" s="17" t="s">
        <v>42</v>
      </c>
      <c r="C206" s="17" t="s">
        <v>475</v>
      </c>
      <c r="D206" s="17">
        <v>712</v>
      </c>
      <c r="E206" s="18" t="s">
        <v>476</v>
      </c>
      <c r="F206" s="17">
        <v>8972</v>
      </c>
      <c r="G206" s="17" t="s">
        <v>202</v>
      </c>
      <c r="H206" s="17" t="s">
        <v>200</v>
      </c>
      <c r="I206" s="3">
        <f>VLOOKUP(D:D,双十二任务完成情况!$B:$M,12,0)</f>
        <v>0.66214453125</v>
      </c>
      <c r="J206" s="2">
        <v>-30</v>
      </c>
      <c r="K206" s="18" t="s">
        <v>476</v>
      </c>
    </row>
    <row r="207" ht="22.5" spans="1:11">
      <c r="A207" s="17">
        <v>210</v>
      </c>
      <c r="B207" s="17" t="s">
        <v>42</v>
      </c>
      <c r="C207" s="17" t="s">
        <v>475</v>
      </c>
      <c r="D207" s="17">
        <v>712</v>
      </c>
      <c r="E207" s="18" t="s">
        <v>477</v>
      </c>
      <c r="F207" s="17">
        <v>11382</v>
      </c>
      <c r="G207" s="17" t="s">
        <v>202</v>
      </c>
      <c r="H207" s="17" t="s">
        <v>200</v>
      </c>
      <c r="I207" s="3">
        <f>VLOOKUP(D:D,双十二任务完成情况!$B:$M,12,0)</f>
        <v>0.66214453125</v>
      </c>
      <c r="J207" s="2">
        <v>-30</v>
      </c>
      <c r="K207" s="18" t="s">
        <v>477</v>
      </c>
    </row>
    <row r="208" ht="22.5" spans="1:11">
      <c r="A208" s="17">
        <v>211</v>
      </c>
      <c r="B208" s="17" t="s">
        <v>42</v>
      </c>
      <c r="C208" s="17" t="s">
        <v>475</v>
      </c>
      <c r="D208" s="17">
        <v>712</v>
      </c>
      <c r="E208" s="17" t="s">
        <v>478</v>
      </c>
      <c r="F208" s="17">
        <v>16417</v>
      </c>
      <c r="G208" s="17" t="s">
        <v>202</v>
      </c>
      <c r="H208" s="17" t="s">
        <v>208</v>
      </c>
      <c r="I208" s="3">
        <f>VLOOKUP(D:D,双十二任务完成情况!$B:$M,12,0)</f>
        <v>0.66214453125</v>
      </c>
      <c r="J208" s="2"/>
      <c r="K208" s="17" t="s">
        <v>478</v>
      </c>
    </row>
    <row r="209" spans="1:11">
      <c r="A209" s="17">
        <v>212</v>
      </c>
      <c r="B209" s="17" t="s">
        <v>42</v>
      </c>
      <c r="C209" s="17" t="s">
        <v>479</v>
      </c>
      <c r="D209" s="17">
        <v>122198</v>
      </c>
      <c r="E209" s="18" t="s">
        <v>480</v>
      </c>
      <c r="F209" s="17">
        <v>7006</v>
      </c>
      <c r="G209" s="17" t="s">
        <v>217</v>
      </c>
      <c r="H209" s="17" t="s">
        <v>200</v>
      </c>
      <c r="I209" s="3">
        <f>VLOOKUP(D:D,双十二任务完成情况!$B:$M,12,0)</f>
        <v>0.497660251924423</v>
      </c>
      <c r="J209" s="2">
        <v>-30</v>
      </c>
      <c r="K209" s="18" t="s">
        <v>480</v>
      </c>
    </row>
    <row r="210" spans="1:11">
      <c r="A210" s="17">
        <v>213</v>
      </c>
      <c r="B210" s="17" t="s">
        <v>42</v>
      </c>
      <c r="C210" s="17" t="s">
        <v>479</v>
      </c>
      <c r="D210" s="17">
        <v>122198</v>
      </c>
      <c r="E210" s="18" t="s">
        <v>481</v>
      </c>
      <c r="F210" s="17">
        <v>15902</v>
      </c>
      <c r="G210" s="17" t="s">
        <v>202</v>
      </c>
      <c r="H210" s="17" t="s">
        <v>200</v>
      </c>
      <c r="I210" s="3">
        <f>VLOOKUP(D:D,双十二任务完成情况!$B:$M,12,0)</f>
        <v>0.497660251924423</v>
      </c>
      <c r="J210" s="2">
        <v>-30</v>
      </c>
      <c r="K210" s="18" t="s">
        <v>481</v>
      </c>
    </row>
    <row r="211" spans="1:11">
      <c r="A211" s="17">
        <v>214</v>
      </c>
      <c r="B211" s="17" t="s">
        <v>42</v>
      </c>
      <c r="C211" s="17" t="s">
        <v>479</v>
      </c>
      <c r="D211" s="17">
        <v>122198</v>
      </c>
      <c r="E211" s="18" t="s">
        <v>482</v>
      </c>
      <c r="F211" s="17">
        <v>16083</v>
      </c>
      <c r="G211" s="17" t="s">
        <v>211</v>
      </c>
      <c r="H211" s="17" t="s">
        <v>212</v>
      </c>
      <c r="I211" s="3">
        <f>VLOOKUP(D:D,双十二任务完成情况!$B:$M,12,0)</f>
        <v>0.497660251924423</v>
      </c>
      <c r="J211" s="2"/>
      <c r="K211" s="18" t="s">
        <v>482</v>
      </c>
    </row>
    <row r="212" spans="1:11">
      <c r="A212" s="17">
        <v>215</v>
      </c>
      <c r="B212" s="17" t="s">
        <v>42</v>
      </c>
      <c r="C212" s="17" t="s">
        <v>483</v>
      </c>
      <c r="D212" s="17">
        <v>740</v>
      </c>
      <c r="E212" s="18" t="s">
        <v>484</v>
      </c>
      <c r="F212" s="17">
        <v>11487</v>
      </c>
      <c r="G212" s="17" t="s">
        <v>217</v>
      </c>
      <c r="H212" s="17" t="s">
        <v>200</v>
      </c>
      <c r="I212" s="3">
        <f>VLOOKUP(D:D,双十二任务完成情况!$B:$M,12,0)</f>
        <v>0.694035211267606</v>
      </c>
      <c r="J212" s="2">
        <v>-30</v>
      </c>
      <c r="K212" s="18" t="s">
        <v>484</v>
      </c>
    </row>
    <row r="213" spans="1:11">
      <c r="A213" s="17">
        <v>216</v>
      </c>
      <c r="B213" s="17" t="s">
        <v>42</v>
      </c>
      <c r="C213" s="17" t="s">
        <v>483</v>
      </c>
      <c r="D213" s="17">
        <v>740</v>
      </c>
      <c r="E213" s="18" t="s">
        <v>485</v>
      </c>
      <c r="F213" s="17">
        <v>9749</v>
      </c>
      <c r="G213" s="17" t="s">
        <v>202</v>
      </c>
      <c r="H213" s="17" t="s">
        <v>200</v>
      </c>
      <c r="I213" s="3">
        <f>VLOOKUP(D:D,双十二任务完成情况!$B:$M,12,0)</f>
        <v>0.694035211267606</v>
      </c>
      <c r="J213" s="2">
        <v>-30</v>
      </c>
      <c r="K213" s="18" t="s">
        <v>485</v>
      </c>
    </row>
    <row r="214" spans="1:11">
      <c r="A214" s="17">
        <v>217</v>
      </c>
      <c r="B214" s="17" t="s">
        <v>42</v>
      </c>
      <c r="C214" s="17" t="s">
        <v>486</v>
      </c>
      <c r="D214" s="17">
        <v>724</v>
      </c>
      <c r="E214" s="18" t="s">
        <v>487</v>
      </c>
      <c r="F214" s="17">
        <v>10930</v>
      </c>
      <c r="G214" s="17" t="s">
        <v>217</v>
      </c>
      <c r="H214" s="17" t="s">
        <v>200</v>
      </c>
      <c r="I214" s="3">
        <f>VLOOKUP(D:D,双十二任务完成情况!$B:$M,12,0)</f>
        <v>0.615960951526032</v>
      </c>
      <c r="J214" s="2">
        <v>-30</v>
      </c>
      <c r="K214" s="18" t="s">
        <v>487</v>
      </c>
    </row>
    <row r="215" spans="1:11">
      <c r="A215" s="17">
        <v>218</v>
      </c>
      <c r="B215" s="17" t="s">
        <v>42</v>
      </c>
      <c r="C215" s="17" t="s">
        <v>486</v>
      </c>
      <c r="D215" s="17">
        <v>724</v>
      </c>
      <c r="E215" s="18" t="s">
        <v>488</v>
      </c>
      <c r="F215" s="17">
        <v>12936</v>
      </c>
      <c r="G215" s="17" t="s">
        <v>202</v>
      </c>
      <c r="H215" s="17" t="s">
        <v>200</v>
      </c>
      <c r="I215" s="3">
        <f>VLOOKUP(D:D,双十二任务完成情况!$B:$M,12,0)</f>
        <v>0.615960951526032</v>
      </c>
      <c r="J215" s="2">
        <v>-30</v>
      </c>
      <c r="K215" s="18" t="s">
        <v>488</v>
      </c>
    </row>
    <row r="216" spans="1:11">
      <c r="A216" s="17">
        <v>219</v>
      </c>
      <c r="B216" s="17" t="s">
        <v>42</v>
      </c>
      <c r="C216" s="17" t="s">
        <v>486</v>
      </c>
      <c r="D216" s="17">
        <v>724</v>
      </c>
      <c r="E216" s="18" t="s">
        <v>489</v>
      </c>
      <c r="F216" s="17">
        <v>16090</v>
      </c>
      <c r="G216" s="17" t="s">
        <v>211</v>
      </c>
      <c r="H216" s="17" t="s">
        <v>212</v>
      </c>
      <c r="I216" s="3">
        <f>VLOOKUP(D:D,双十二任务完成情况!$B:$M,12,0)</f>
        <v>0.615960951526032</v>
      </c>
      <c r="J216" s="2"/>
      <c r="K216" s="18" t="s">
        <v>489</v>
      </c>
    </row>
    <row r="217" ht="22.5" spans="1:11">
      <c r="A217" s="17">
        <v>220</v>
      </c>
      <c r="B217" s="17" t="s">
        <v>42</v>
      </c>
      <c r="C217" s="17" t="s">
        <v>490</v>
      </c>
      <c r="D217" s="17">
        <v>571</v>
      </c>
      <c r="E217" s="18" t="s">
        <v>491</v>
      </c>
      <c r="F217" s="17">
        <v>5471</v>
      </c>
      <c r="G217" s="17" t="s">
        <v>217</v>
      </c>
      <c r="H217" s="17" t="s">
        <v>200</v>
      </c>
      <c r="I217" s="3">
        <f>VLOOKUP(D:D,双十二任务完成情况!$B:$M,12,0)</f>
        <v>0.923676818181818</v>
      </c>
      <c r="J217" s="2">
        <v>-30</v>
      </c>
      <c r="K217" s="18" t="s">
        <v>491</v>
      </c>
    </row>
    <row r="218" ht="22.5" spans="1:11">
      <c r="A218" s="17">
        <v>221</v>
      </c>
      <c r="B218" s="17" t="s">
        <v>42</v>
      </c>
      <c r="C218" s="17" t="s">
        <v>490</v>
      </c>
      <c r="D218" s="17">
        <v>571</v>
      </c>
      <c r="E218" s="18" t="s">
        <v>492</v>
      </c>
      <c r="F218" s="17">
        <v>6454</v>
      </c>
      <c r="G218" s="17" t="s">
        <v>202</v>
      </c>
      <c r="H218" s="17" t="s">
        <v>200</v>
      </c>
      <c r="I218" s="3">
        <f>VLOOKUP(D:D,双十二任务完成情况!$B:$M,12,0)</f>
        <v>0.923676818181818</v>
      </c>
      <c r="J218" s="2">
        <v>-30</v>
      </c>
      <c r="K218" s="18" t="s">
        <v>492</v>
      </c>
    </row>
    <row r="219" ht="22.5" spans="1:11">
      <c r="A219" s="17">
        <v>222</v>
      </c>
      <c r="B219" s="17" t="s">
        <v>42</v>
      </c>
      <c r="C219" s="17" t="s">
        <v>490</v>
      </c>
      <c r="D219" s="17">
        <v>571</v>
      </c>
      <c r="E219" s="18" t="s">
        <v>493</v>
      </c>
      <c r="F219" s="17">
        <v>15292</v>
      </c>
      <c r="G219" s="17" t="s">
        <v>202</v>
      </c>
      <c r="H219" s="17" t="s">
        <v>200</v>
      </c>
      <c r="I219" s="3">
        <f>VLOOKUP(D:D,双十二任务完成情况!$B:$M,12,0)</f>
        <v>0.923676818181818</v>
      </c>
      <c r="J219" s="2">
        <v>-30</v>
      </c>
      <c r="K219" s="18" t="s">
        <v>493</v>
      </c>
    </row>
    <row r="220" ht="22.5" spans="1:11">
      <c r="A220" s="17">
        <v>223</v>
      </c>
      <c r="B220" s="17" t="s">
        <v>42</v>
      </c>
      <c r="C220" s="17" t="s">
        <v>494</v>
      </c>
      <c r="D220" s="17">
        <v>737</v>
      </c>
      <c r="E220" s="18" t="s">
        <v>495</v>
      </c>
      <c r="F220" s="17">
        <v>11642</v>
      </c>
      <c r="G220" s="17" t="s">
        <v>217</v>
      </c>
      <c r="H220" s="17" t="s">
        <v>200</v>
      </c>
      <c r="I220" s="3">
        <f>VLOOKUP(D:D,双十二任务完成情况!$B:$M,12,0)</f>
        <v>0.773594152854512</v>
      </c>
      <c r="J220" s="2">
        <v>-30</v>
      </c>
      <c r="K220" s="18" t="s">
        <v>495</v>
      </c>
    </row>
    <row r="221" ht="22.5" spans="1:11">
      <c r="A221" s="17">
        <v>224</v>
      </c>
      <c r="B221" s="17" t="s">
        <v>42</v>
      </c>
      <c r="C221" s="17" t="s">
        <v>494</v>
      </c>
      <c r="D221" s="17">
        <v>737</v>
      </c>
      <c r="E221" s="18" t="s">
        <v>496</v>
      </c>
      <c r="F221" s="17">
        <v>15720</v>
      </c>
      <c r="G221" s="17" t="s">
        <v>202</v>
      </c>
      <c r="H221" s="17" t="s">
        <v>200</v>
      </c>
      <c r="I221" s="3">
        <f>VLOOKUP(D:D,双十二任务完成情况!$B:$M,12,0)</f>
        <v>0.773594152854512</v>
      </c>
      <c r="J221" s="2">
        <v>-30</v>
      </c>
      <c r="K221" s="18" t="s">
        <v>496</v>
      </c>
    </row>
    <row r="222" spans="1:11">
      <c r="A222" s="17">
        <v>225</v>
      </c>
      <c r="B222" s="19" t="s">
        <v>42</v>
      </c>
      <c r="C222" s="19" t="s">
        <v>494</v>
      </c>
      <c r="D222" s="19">
        <v>737</v>
      </c>
      <c r="E222" s="19" t="s">
        <v>497</v>
      </c>
      <c r="F222" s="19">
        <v>26602</v>
      </c>
      <c r="G222" s="19" t="s">
        <v>202</v>
      </c>
      <c r="H222" s="19" t="s">
        <v>208</v>
      </c>
      <c r="I222" s="3">
        <f>VLOOKUP(D:D,双十二任务完成情况!$B:$M,12,0)</f>
        <v>0.773594152854512</v>
      </c>
      <c r="J222" s="2"/>
      <c r="K222" s="19" t="s">
        <v>497</v>
      </c>
    </row>
    <row r="223" spans="1:11">
      <c r="A223" s="17">
        <v>226</v>
      </c>
      <c r="B223" s="17" t="s">
        <v>42</v>
      </c>
      <c r="C223" s="17" t="s">
        <v>498</v>
      </c>
      <c r="D223" s="17">
        <v>515</v>
      </c>
      <c r="E223" s="18" t="s">
        <v>499</v>
      </c>
      <c r="F223" s="17">
        <v>12454</v>
      </c>
      <c r="G223" s="17" t="s">
        <v>217</v>
      </c>
      <c r="H223" s="17" t="s">
        <v>200</v>
      </c>
      <c r="I223" s="3">
        <f>VLOOKUP(D:D,双十二任务完成情况!$B:$M,12,0)</f>
        <v>0.760081234325591</v>
      </c>
      <c r="J223" s="2">
        <v>-30</v>
      </c>
      <c r="K223" s="18" t="s">
        <v>499</v>
      </c>
    </row>
    <row r="224" spans="1:11">
      <c r="A224" s="17">
        <v>227</v>
      </c>
      <c r="B224" s="17" t="s">
        <v>42</v>
      </c>
      <c r="C224" s="17" t="s">
        <v>498</v>
      </c>
      <c r="D224" s="17">
        <v>515</v>
      </c>
      <c r="E224" s="18" t="s">
        <v>500</v>
      </c>
      <c r="F224" s="17">
        <v>12669</v>
      </c>
      <c r="G224" s="17" t="s">
        <v>202</v>
      </c>
      <c r="H224" s="17" t="s">
        <v>200</v>
      </c>
      <c r="I224" s="3">
        <f>VLOOKUP(D:D,双十二任务完成情况!$B:$M,12,0)</f>
        <v>0.760081234325591</v>
      </c>
      <c r="J224" s="2">
        <v>-30</v>
      </c>
      <c r="K224" s="18" t="s">
        <v>500</v>
      </c>
    </row>
    <row r="225" spans="1:11">
      <c r="A225" s="17">
        <v>228</v>
      </c>
      <c r="B225" s="17" t="s">
        <v>42</v>
      </c>
      <c r="C225" s="17" t="s">
        <v>498</v>
      </c>
      <c r="D225" s="17">
        <v>515</v>
      </c>
      <c r="E225" s="18" t="s">
        <v>501</v>
      </c>
      <c r="F225" s="17">
        <v>16055</v>
      </c>
      <c r="G225" s="17" t="s">
        <v>211</v>
      </c>
      <c r="H225" s="17" t="s">
        <v>212</v>
      </c>
      <c r="I225" s="3">
        <f>VLOOKUP(D:D,双十二任务完成情况!$B:$M,12,0)</f>
        <v>0.760081234325591</v>
      </c>
      <c r="J225" s="2"/>
      <c r="K225" s="18" t="s">
        <v>501</v>
      </c>
    </row>
    <row r="226" ht="22.5" spans="1:11">
      <c r="A226" s="17">
        <v>229</v>
      </c>
      <c r="B226" s="17" t="s">
        <v>42</v>
      </c>
      <c r="C226" s="17" t="s">
        <v>502</v>
      </c>
      <c r="D226" s="17">
        <v>707</v>
      </c>
      <c r="E226" s="18" t="s">
        <v>503</v>
      </c>
      <c r="F226" s="17">
        <v>4311</v>
      </c>
      <c r="G226" s="17" t="s">
        <v>217</v>
      </c>
      <c r="H226" s="17" t="s">
        <v>200</v>
      </c>
      <c r="I226" s="3">
        <f>VLOOKUP(D:D,双十二任务完成情况!$B:$M,12,0)</f>
        <v>0.893603518518518</v>
      </c>
      <c r="J226" s="2">
        <v>-30</v>
      </c>
      <c r="K226" s="18" t="s">
        <v>503</v>
      </c>
    </row>
    <row r="227" ht="22.5" spans="1:11">
      <c r="A227" s="17">
        <v>230</v>
      </c>
      <c r="B227" s="17" t="s">
        <v>42</v>
      </c>
      <c r="C227" s="17" t="s">
        <v>502</v>
      </c>
      <c r="D227" s="17">
        <v>707</v>
      </c>
      <c r="E227" s="18" t="s">
        <v>504</v>
      </c>
      <c r="F227" s="17">
        <v>15329</v>
      </c>
      <c r="G227" s="17" t="s">
        <v>202</v>
      </c>
      <c r="H227" s="17" t="s">
        <v>200</v>
      </c>
      <c r="I227" s="3">
        <f>VLOOKUP(D:D,双十二任务完成情况!$B:$M,12,0)</f>
        <v>0.893603518518518</v>
      </c>
      <c r="J227" s="2">
        <v>-30</v>
      </c>
      <c r="K227" s="18" t="s">
        <v>504</v>
      </c>
    </row>
    <row r="228" ht="22.5" spans="1:11">
      <c r="A228" s="17">
        <v>231</v>
      </c>
      <c r="B228" s="17" t="s">
        <v>42</v>
      </c>
      <c r="C228" s="17" t="s">
        <v>502</v>
      </c>
      <c r="D228" s="17">
        <v>707</v>
      </c>
      <c r="E228" s="18" t="s">
        <v>505</v>
      </c>
      <c r="F228" s="17">
        <v>8233</v>
      </c>
      <c r="G228" s="17" t="s">
        <v>202</v>
      </c>
      <c r="H228" s="17" t="s">
        <v>200</v>
      </c>
      <c r="I228" s="3">
        <f>VLOOKUP(D:D,双十二任务完成情况!$B:$M,12,0)</f>
        <v>0.893603518518518</v>
      </c>
      <c r="J228" s="2">
        <v>-30</v>
      </c>
      <c r="K228" s="18" t="s">
        <v>505</v>
      </c>
    </row>
    <row r="229" ht="22.5" spans="1:11">
      <c r="A229" s="17">
        <v>232</v>
      </c>
      <c r="B229" s="17" t="s">
        <v>42</v>
      </c>
      <c r="C229" s="17" t="s">
        <v>502</v>
      </c>
      <c r="D229" s="17">
        <v>707</v>
      </c>
      <c r="E229" s="18" t="s">
        <v>506</v>
      </c>
      <c r="F229" s="17">
        <v>16125</v>
      </c>
      <c r="G229" s="17" t="s">
        <v>211</v>
      </c>
      <c r="H229" s="17" t="s">
        <v>212</v>
      </c>
      <c r="I229" s="3">
        <f>VLOOKUP(D:D,双十二任务完成情况!$B:$M,12,0)</f>
        <v>0.893603518518518</v>
      </c>
      <c r="J229" s="2"/>
      <c r="K229" s="18" t="s">
        <v>506</v>
      </c>
    </row>
    <row r="230" ht="22.5" spans="1:11">
      <c r="A230" s="17">
        <v>233</v>
      </c>
      <c r="B230" s="17" t="s">
        <v>42</v>
      </c>
      <c r="C230" s="17" t="s">
        <v>502</v>
      </c>
      <c r="D230" s="17">
        <v>707</v>
      </c>
      <c r="E230" s="18" t="s">
        <v>507</v>
      </c>
      <c r="F230" s="17">
        <v>16042</v>
      </c>
      <c r="G230" s="17" t="s">
        <v>211</v>
      </c>
      <c r="H230" s="17" t="s">
        <v>212</v>
      </c>
      <c r="I230" s="3">
        <f>VLOOKUP(D:D,双十二任务完成情况!$B:$M,12,0)</f>
        <v>0.893603518518518</v>
      </c>
      <c r="J230" s="2"/>
      <c r="K230" s="18" t="s">
        <v>507</v>
      </c>
    </row>
    <row r="231" spans="1:11">
      <c r="A231" s="17">
        <v>234</v>
      </c>
      <c r="B231" s="17" t="s">
        <v>42</v>
      </c>
      <c r="C231" s="17" t="s">
        <v>508</v>
      </c>
      <c r="D231" s="17">
        <v>743</v>
      </c>
      <c r="E231" s="18" t="s">
        <v>509</v>
      </c>
      <c r="F231" s="17">
        <v>13209</v>
      </c>
      <c r="G231" s="17" t="s">
        <v>202</v>
      </c>
      <c r="H231" s="17" t="s">
        <v>200</v>
      </c>
      <c r="I231" s="3">
        <f>VLOOKUP(D:D,双十二任务完成情况!$B:$M,12,0)</f>
        <v>0.559685806451613</v>
      </c>
      <c r="J231" s="2">
        <v>-30</v>
      </c>
      <c r="K231" s="18" t="s">
        <v>509</v>
      </c>
    </row>
    <row r="232" spans="1:11">
      <c r="A232" s="17">
        <v>235</v>
      </c>
      <c r="B232" s="17" t="s">
        <v>42</v>
      </c>
      <c r="C232" s="17" t="s">
        <v>508</v>
      </c>
      <c r="D232" s="17">
        <v>743</v>
      </c>
      <c r="E232" s="18" t="s">
        <v>510</v>
      </c>
      <c r="F232" s="17">
        <v>16114</v>
      </c>
      <c r="G232" s="17" t="s">
        <v>211</v>
      </c>
      <c r="H232" s="17" t="s">
        <v>212</v>
      </c>
      <c r="I232" s="3">
        <f>VLOOKUP(D:D,双十二任务完成情况!$B:$M,12,0)</f>
        <v>0.559685806451613</v>
      </c>
      <c r="J232" s="2"/>
      <c r="K232" s="18" t="s">
        <v>510</v>
      </c>
    </row>
    <row r="233" spans="1:11">
      <c r="A233" s="17">
        <v>236</v>
      </c>
      <c r="B233" s="17" t="s">
        <v>42</v>
      </c>
      <c r="C233" s="17" t="s">
        <v>511</v>
      </c>
      <c r="D233" s="17">
        <v>114848</v>
      </c>
      <c r="E233" s="18" t="s">
        <v>512</v>
      </c>
      <c r="F233" s="17">
        <v>8763</v>
      </c>
      <c r="G233" s="17" t="s">
        <v>217</v>
      </c>
      <c r="H233" s="17" t="s">
        <v>200</v>
      </c>
      <c r="I233" s="3">
        <f>VLOOKUP(D:D,双十二任务完成情况!$B:$M,12,0)</f>
        <v>0.669055803571429</v>
      </c>
      <c r="J233" s="2">
        <v>-30</v>
      </c>
      <c r="K233" s="18" t="s">
        <v>512</v>
      </c>
    </row>
    <row r="234" spans="1:11">
      <c r="A234" s="17">
        <v>237</v>
      </c>
      <c r="B234" s="17" t="s">
        <v>42</v>
      </c>
      <c r="C234" s="17" t="s">
        <v>511</v>
      </c>
      <c r="D234" s="17">
        <v>114848</v>
      </c>
      <c r="E234" s="18" t="s">
        <v>513</v>
      </c>
      <c r="F234" s="17">
        <v>15848</v>
      </c>
      <c r="G234" s="17" t="s">
        <v>202</v>
      </c>
      <c r="H234" s="17" t="s">
        <v>200</v>
      </c>
      <c r="I234" s="3">
        <f>VLOOKUP(D:D,双十二任务完成情况!$B:$M,12,0)</f>
        <v>0.669055803571429</v>
      </c>
      <c r="J234" s="2">
        <v>-30</v>
      </c>
      <c r="K234" s="18" t="s">
        <v>513</v>
      </c>
    </row>
    <row r="235" spans="1:11">
      <c r="A235" s="17">
        <v>238</v>
      </c>
      <c r="B235" s="17" t="s">
        <v>52</v>
      </c>
      <c r="C235" s="17" t="s">
        <v>172</v>
      </c>
      <c r="D235" s="17">
        <v>113298</v>
      </c>
      <c r="E235" s="18" t="s">
        <v>514</v>
      </c>
      <c r="F235" s="17">
        <v>12730</v>
      </c>
      <c r="G235" s="17" t="s">
        <v>217</v>
      </c>
      <c r="H235" s="17" t="s">
        <v>200</v>
      </c>
      <c r="I235" s="3">
        <f>VLOOKUP(D:D,双十二任务完成情况!$B:$M,12,0)</f>
        <v>0.475778125</v>
      </c>
      <c r="J235" s="2">
        <v>-30</v>
      </c>
      <c r="K235" s="18" t="s">
        <v>514</v>
      </c>
    </row>
    <row r="236" spans="1:11">
      <c r="A236" s="17">
        <v>239</v>
      </c>
      <c r="B236" s="17" t="s">
        <v>52</v>
      </c>
      <c r="C236" s="17" t="s">
        <v>172</v>
      </c>
      <c r="D236" s="17">
        <v>113298</v>
      </c>
      <c r="E236" s="18" t="s">
        <v>515</v>
      </c>
      <c r="F236" s="17">
        <v>13136</v>
      </c>
      <c r="G236" s="17" t="s">
        <v>202</v>
      </c>
      <c r="H236" s="17" t="s">
        <v>200</v>
      </c>
      <c r="I236" s="3">
        <f>VLOOKUP(D:D,双十二任务完成情况!$B:$M,12,0)</f>
        <v>0.475778125</v>
      </c>
      <c r="J236" s="2">
        <v>-30</v>
      </c>
      <c r="K236" s="18" t="s">
        <v>515</v>
      </c>
    </row>
    <row r="237" spans="1:11">
      <c r="A237" s="17">
        <v>240</v>
      </c>
      <c r="B237" s="17" t="s">
        <v>52</v>
      </c>
      <c r="C237" s="17" t="s">
        <v>158</v>
      </c>
      <c r="D237" s="17">
        <v>122906</v>
      </c>
      <c r="E237" s="18" t="s">
        <v>516</v>
      </c>
      <c r="F237" s="17">
        <v>14866</v>
      </c>
      <c r="G237" s="17" t="s">
        <v>217</v>
      </c>
      <c r="H237" s="17" t="s">
        <v>200</v>
      </c>
      <c r="I237" s="3">
        <f>VLOOKUP(D:D,双十二任务完成情况!$B:$M,12,0)</f>
        <v>0.706108846153846</v>
      </c>
      <c r="J237" s="2">
        <v>-30</v>
      </c>
      <c r="K237" s="18" t="s">
        <v>516</v>
      </c>
    </row>
    <row r="238" spans="1:11">
      <c r="A238" s="17">
        <v>241</v>
      </c>
      <c r="B238" s="17" t="s">
        <v>52</v>
      </c>
      <c r="C238" s="17" t="s">
        <v>158</v>
      </c>
      <c r="D238" s="17">
        <v>122906</v>
      </c>
      <c r="E238" s="18" t="s">
        <v>517</v>
      </c>
      <c r="F238" s="17">
        <v>16192</v>
      </c>
      <c r="G238" s="17" t="s">
        <v>202</v>
      </c>
      <c r="H238" s="17" t="s">
        <v>200</v>
      </c>
      <c r="I238" s="3">
        <f>VLOOKUP(D:D,双十二任务完成情况!$B:$M,12,0)</f>
        <v>0.706108846153846</v>
      </c>
      <c r="J238" s="2">
        <v>-30</v>
      </c>
      <c r="K238" s="18" t="s">
        <v>517</v>
      </c>
    </row>
    <row r="239" spans="1:11">
      <c r="A239" s="17">
        <v>242</v>
      </c>
      <c r="B239" s="17" t="s">
        <v>52</v>
      </c>
      <c r="C239" s="17" t="s">
        <v>518</v>
      </c>
      <c r="D239" s="17">
        <v>730</v>
      </c>
      <c r="E239" s="18" t="s">
        <v>519</v>
      </c>
      <c r="F239" s="17">
        <v>4325</v>
      </c>
      <c r="G239" s="17" t="s">
        <v>217</v>
      </c>
      <c r="H239" s="17" t="s">
        <v>200</v>
      </c>
      <c r="I239" s="3">
        <f>VLOOKUP(D:D,双十二任务完成情况!$B:$M,12,0)</f>
        <v>0.715258203125</v>
      </c>
      <c r="J239" s="2">
        <v>-30</v>
      </c>
      <c r="K239" s="18" t="s">
        <v>519</v>
      </c>
    </row>
    <row r="240" spans="1:11">
      <c r="A240" s="17">
        <v>243</v>
      </c>
      <c r="B240" s="17" t="s">
        <v>52</v>
      </c>
      <c r="C240" s="17" t="s">
        <v>518</v>
      </c>
      <c r="D240" s="17">
        <v>730</v>
      </c>
      <c r="E240" s="18" t="s">
        <v>520</v>
      </c>
      <c r="F240" s="17">
        <v>8338</v>
      </c>
      <c r="G240" s="17" t="s">
        <v>202</v>
      </c>
      <c r="H240" s="17" t="s">
        <v>200</v>
      </c>
      <c r="I240" s="3">
        <f>VLOOKUP(D:D,双十二任务完成情况!$B:$M,12,0)</f>
        <v>0.715258203125</v>
      </c>
      <c r="J240" s="2">
        <v>-30</v>
      </c>
      <c r="K240" s="18" t="s">
        <v>520</v>
      </c>
    </row>
    <row r="241" spans="1:11">
      <c r="A241" s="17">
        <v>244</v>
      </c>
      <c r="B241" s="17" t="s">
        <v>52</v>
      </c>
      <c r="C241" s="17" t="s">
        <v>518</v>
      </c>
      <c r="D241" s="17">
        <v>730</v>
      </c>
      <c r="E241" s="18" t="s">
        <v>521</v>
      </c>
      <c r="F241" s="17">
        <v>14214</v>
      </c>
      <c r="G241" s="17" t="s">
        <v>202</v>
      </c>
      <c r="H241" s="17" t="s">
        <v>200</v>
      </c>
      <c r="I241" s="3">
        <f>VLOOKUP(D:D,双十二任务完成情况!$B:$M,12,0)</f>
        <v>0.715258203125</v>
      </c>
      <c r="J241" s="2">
        <v>-30</v>
      </c>
      <c r="K241" s="18" t="s">
        <v>521</v>
      </c>
    </row>
    <row r="242" spans="1:11">
      <c r="A242" s="17">
        <v>245</v>
      </c>
      <c r="B242" s="17" t="s">
        <v>52</v>
      </c>
      <c r="C242" s="17" t="s">
        <v>518</v>
      </c>
      <c r="D242" s="17">
        <v>730</v>
      </c>
      <c r="E242" s="18" t="s">
        <v>522</v>
      </c>
      <c r="F242" s="17">
        <v>15065</v>
      </c>
      <c r="G242" s="17" t="s">
        <v>202</v>
      </c>
      <c r="H242" s="17" t="s">
        <v>200</v>
      </c>
      <c r="I242" s="3">
        <f>VLOOKUP(D:D,双十二任务完成情况!$B:$M,12,0)</f>
        <v>0.715258203125</v>
      </c>
      <c r="J242" s="2">
        <v>-30</v>
      </c>
      <c r="K242" s="18" t="s">
        <v>522</v>
      </c>
    </row>
    <row r="243" ht="22.5" spans="1:11">
      <c r="A243" s="17">
        <v>246</v>
      </c>
      <c r="B243" s="17" t="s">
        <v>52</v>
      </c>
      <c r="C243" s="17" t="s">
        <v>523</v>
      </c>
      <c r="D243" s="17">
        <v>107658</v>
      </c>
      <c r="E243" s="18" t="s">
        <v>524</v>
      </c>
      <c r="F243" s="17">
        <v>7388</v>
      </c>
      <c r="G243" s="17" t="s">
        <v>217</v>
      </c>
      <c r="H243" s="17" t="s">
        <v>200</v>
      </c>
      <c r="I243" s="3">
        <f>VLOOKUP(D:D,双十二任务完成情况!$B:$M,12,0)</f>
        <v>0.700725208333333</v>
      </c>
      <c r="J243" s="2">
        <v>-30</v>
      </c>
      <c r="K243" s="18" t="s">
        <v>524</v>
      </c>
    </row>
    <row r="244" ht="22.5" spans="1:11">
      <c r="A244" s="17">
        <v>247</v>
      </c>
      <c r="B244" s="17" t="s">
        <v>52</v>
      </c>
      <c r="C244" s="17" t="s">
        <v>523</v>
      </c>
      <c r="D244" s="17">
        <v>107658</v>
      </c>
      <c r="E244" s="18" t="s">
        <v>525</v>
      </c>
      <c r="F244" s="17">
        <v>4562</v>
      </c>
      <c r="G244" s="17" t="s">
        <v>202</v>
      </c>
      <c r="H244" s="17" t="s">
        <v>200</v>
      </c>
      <c r="I244" s="3">
        <f>VLOOKUP(D:D,双十二任务完成情况!$B:$M,12,0)</f>
        <v>0.700725208333333</v>
      </c>
      <c r="J244" s="2">
        <v>-30</v>
      </c>
      <c r="K244" s="18" t="s">
        <v>525</v>
      </c>
    </row>
    <row r="245" ht="22.5" spans="1:11">
      <c r="A245" s="17">
        <v>248</v>
      </c>
      <c r="B245" s="17" t="s">
        <v>52</v>
      </c>
      <c r="C245" s="17" t="s">
        <v>523</v>
      </c>
      <c r="D245" s="17">
        <v>107658</v>
      </c>
      <c r="E245" s="18" t="s">
        <v>526</v>
      </c>
      <c r="F245" s="17">
        <v>14861</v>
      </c>
      <c r="G245" s="17" t="s">
        <v>202</v>
      </c>
      <c r="H245" s="17" t="s">
        <v>200</v>
      </c>
      <c r="I245" s="3">
        <f>VLOOKUP(D:D,双十二任务完成情况!$B:$M,12,0)</f>
        <v>0.700725208333333</v>
      </c>
      <c r="J245" s="2">
        <v>-30</v>
      </c>
      <c r="K245" s="18" t="s">
        <v>526</v>
      </c>
    </row>
    <row r="246" ht="22.5" spans="1:11">
      <c r="A246" s="17">
        <v>249</v>
      </c>
      <c r="B246" s="17" t="s">
        <v>52</v>
      </c>
      <c r="C246" s="17" t="s">
        <v>523</v>
      </c>
      <c r="D246" s="17">
        <v>107658</v>
      </c>
      <c r="E246" s="18" t="s">
        <v>527</v>
      </c>
      <c r="F246" s="17">
        <v>15742</v>
      </c>
      <c r="G246" s="17" t="s">
        <v>202</v>
      </c>
      <c r="H246" s="17" t="s">
        <v>200</v>
      </c>
      <c r="I246" s="3">
        <f>VLOOKUP(D:D,双十二任务完成情况!$B:$M,12,0)</f>
        <v>0.700725208333333</v>
      </c>
      <c r="J246" s="2">
        <v>-30</v>
      </c>
      <c r="K246" s="18" t="s">
        <v>527</v>
      </c>
    </row>
    <row r="247" ht="22.5" spans="1:11">
      <c r="A247" s="17">
        <v>250</v>
      </c>
      <c r="B247" s="17" t="s">
        <v>52</v>
      </c>
      <c r="C247" s="17" t="s">
        <v>523</v>
      </c>
      <c r="D247" s="17">
        <v>107658</v>
      </c>
      <c r="E247" s="18" t="s">
        <v>528</v>
      </c>
      <c r="F247" s="17">
        <v>16098</v>
      </c>
      <c r="G247" s="17" t="s">
        <v>211</v>
      </c>
      <c r="H247" s="17" t="s">
        <v>212</v>
      </c>
      <c r="I247" s="3">
        <f>VLOOKUP(D:D,双十二任务完成情况!$B:$M,12,0)</f>
        <v>0.700725208333333</v>
      </c>
      <c r="J247" s="2"/>
      <c r="K247" s="18" t="s">
        <v>528</v>
      </c>
    </row>
    <row r="248" ht="22.5" spans="1:11">
      <c r="A248" s="17">
        <v>251</v>
      </c>
      <c r="B248" s="17" t="s">
        <v>52</v>
      </c>
      <c r="C248" s="17" t="s">
        <v>529</v>
      </c>
      <c r="D248" s="17">
        <v>709</v>
      </c>
      <c r="E248" s="18" t="s">
        <v>530</v>
      </c>
      <c r="F248" s="17">
        <v>12921</v>
      </c>
      <c r="G248" s="17" t="s">
        <v>217</v>
      </c>
      <c r="H248" s="17" t="s">
        <v>200</v>
      </c>
      <c r="I248" s="3">
        <f>VLOOKUP(D:D,双十二任务完成情况!$B:$M,12,0)</f>
        <v>0.608787477558348</v>
      </c>
      <c r="J248" s="2">
        <v>-30</v>
      </c>
      <c r="K248" s="18" t="s">
        <v>530</v>
      </c>
    </row>
    <row r="249" ht="22.5" spans="1:11">
      <c r="A249" s="17">
        <v>252</v>
      </c>
      <c r="B249" s="17" t="s">
        <v>52</v>
      </c>
      <c r="C249" s="17" t="s">
        <v>529</v>
      </c>
      <c r="D249" s="17">
        <v>709</v>
      </c>
      <c r="E249" s="18" t="s">
        <v>531</v>
      </c>
      <c r="F249" s="17">
        <v>15614</v>
      </c>
      <c r="G249" s="17" t="s">
        <v>202</v>
      </c>
      <c r="H249" s="17" t="s">
        <v>200</v>
      </c>
      <c r="I249" s="3">
        <f>VLOOKUP(D:D,双十二任务完成情况!$B:$M,12,0)</f>
        <v>0.608787477558348</v>
      </c>
      <c r="J249" s="2">
        <v>-30</v>
      </c>
      <c r="K249" s="18" t="s">
        <v>531</v>
      </c>
    </row>
    <row r="250" ht="22.5" spans="1:11">
      <c r="A250" s="17">
        <v>253</v>
      </c>
      <c r="B250" s="17" t="s">
        <v>52</v>
      </c>
      <c r="C250" s="17" t="s">
        <v>529</v>
      </c>
      <c r="D250" s="17">
        <v>709</v>
      </c>
      <c r="E250" s="18" t="s">
        <v>532</v>
      </c>
      <c r="F250" s="17">
        <v>5641</v>
      </c>
      <c r="G250" s="17" t="s">
        <v>202</v>
      </c>
      <c r="H250" s="17" t="s">
        <v>200</v>
      </c>
      <c r="I250" s="3">
        <f>VLOOKUP(D:D,双十二任务完成情况!$B:$M,12,0)</f>
        <v>0.608787477558348</v>
      </c>
      <c r="J250" s="2">
        <v>-30</v>
      </c>
      <c r="K250" s="18" t="s">
        <v>532</v>
      </c>
    </row>
    <row r="251" ht="22.5" spans="1:11">
      <c r="A251" s="17">
        <v>254</v>
      </c>
      <c r="B251" s="17" t="s">
        <v>52</v>
      </c>
      <c r="C251" s="17" t="s">
        <v>529</v>
      </c>
      <c r="D251" s="17">
        <v>709</v>
      </c>
      <c r="E251" s="18" t="s">
        <v>533</v>
      </c>
      <c r="F251" s="17">
        <v>16082</v>
      </c>
      <c r="G251" s="17" t="s">
        <v>211</v>
      </c>
      <c r="H251" s="17" t="s">
        <v>212</v>
      </c>
      <c r="I251" s="3">
        <f>VLOOKUP(D:D,双十二任务完成情况!$B:$M,12,0)</f>
        <v>0.608787477558348</v>
      </c>
      <c r="J251" s="2"/>
      <c r="K251" s="18" t="s">
        <v>533</v>
      </c>
    </row>
    <row r="252" spans="1:11">
      <c r="A252" s="17">
        <v>255</v>
      </c>
      <c r="B252" s="17" t="s">
        <v>52</v>
      </c>
      <c r="C252" s="17" t="s">
        <v>534</v>
      </c>
      <c r="D252" s="17">
        <v>101453</v>
      </c>
      <c r="E252" s="18" t="s">
        <v>535</v>
      </c>
      <c r="F252" s="17">
        <v>4518</v>
      </c>
      <c r="G252" s="17" t="s">
        <v>217</v>
      </c>
      <c r="H252" s="17" t="s">
        <v>200</v>
      </c>
      <c r="I252" s="3">
        <f>VLOOKUP(D:D,双十二任务完成情况!$B:$M,12,0)</f>
        <v>0.69569798488665</v>
      </c>
      <c r="J252" s="2">
        <v>-30</v>
      </c>
      <c r="K252" s="18" t="s">
        <v>535</v>
      </c>
    </row>
    <row r="253" spans="1:11">
      <c r="A253" s="17">
        <v>256</v>
      </c>
      <c r="B253" s="17" t="s">
        <v>52</v>
      </c>
      <c r="C253" s="17" t="s">
        <v>534</v>
      </c>
      <c r="D253" s="17">
        <v>101453</v>
      </c>
      <c r="E253" s="18" t="s">
        <v>536</v>
      </c>
      <c r="F253" s="17">
        <v>11866</v>
      </c>
      <c r="G253" s="17" t="s">
        <v>202</v>
      </c>
      <c r="H253" s="17" t="s">
        <v>200</v>
      </c>
      <c r="I253" s="3">
        <f>VLOOKUP(D:D,双十二任务完成情况!$B:$M,12,0)</f>
        <v>0.69569798488665</v>
      </c>
      <c r="J253" s="2">
        <v>-30</v>
      </c>
      <c r="K253" s="18" t="s">
        <v>536</v>
      </c>
    </row>
    <row r="254" spans="1:11">
      <c r="A254" s="17">
        <v>257</v>
      </c>
      <c r="B254" s="17" t="s">
        <v>52</v>
      </c>
      <c r="C254" s="17" t="s">
        <v>534</v>
      </c>
      <c r="D254" s="17">
        <v>101453</v>
      </c>
      <c r="E254" s="18" t="s">
        <v>537</v>
      </c>
      <c r="F254" s="17">
        <v>16112</v>
      </c>
      <c r="G254" s="17" t="s">
        <v>211</v>
      </c>
      <c r="H254" s="17" t="s">
        <v>212</v>
      </c>
      <c r="I254" s="3">
        <f>VLOOKUP(D:D,双十二任务完成情况!$B:$M,12,0)</f>
        <v>0.69569798488665</v>
      </c>
      <c r="J254" s="2"/>
      <c r="K254" s="18" t="s">
        <v>537</v>
      </c>
    </row>
    <row r="255" spans="1:11">
      <c r="A255" s="17">
        <v>258</v>
      </c>
      <c r="B255" s="17" t="s">
        <v>52</v>
      </c>
      <c r="C255" s="17" t="s">
        <v>105</v>
      </c>
      <c r="D255" s="17">
        <v>329</v>
      </c>
      <c r="E255" s="18" t="s">
        <v>538</v>
      </c>
      <c r="F255" s="17">
        <v>9988</v>
      </c>
      <c r="G255" s="17" t="s">
        <v>217</v>
      </c>
      <c r="H255" s="17" t="s">
        <v>200</v>
      </c>
      <c r="I255" s="3">
        <f>VLOOKUP(D:D,双十二任务完成情况!$B:$M,12,0)</f>
        <v>0.707720193953223</v>
      </c>
      <c r="J255" s="2">
        <v>-30</v>
      </c>
      <c r="K255" s="18" t="s">
        <v>538</v>
      </c>
    </row>
    <row r="256" spans="1:11">
      <c r="A256" s="17">
        <v>259</v>
      </c>
      <c r="B256" s="17" t="s">
        <v>52</v>
      </c>
      <c r="C256" s="17" t="s">
        <v>105</v>
      </c>
      <c r="D256" s="17">
        <v>329</v>
      </c>
      <c r="E256" s="18" t="s">
        <v>539</v>
      </c>
      <c r="F256" s="17">
        <v>15741</v>
      </c>
      <c r="G256" s="17" t="s">
        <v>202</v>
      </c>
      <c r="H256" s="17" t="s">
        <v>200</v>
      </c>
      <c r="I256" s="3">
        <f>VLOOKUP(D:D,双十二任务完成情况!$B:$M,12,0)</f>
        <v>0.707720193953223</v>
      </c>
      <c r="J256" s="2">
        <v>-30</v>
      </c>
      <c r="K256" s="18" t="s">
        <v>539</v>
      </c>
    </row>
    <row r="257" spans="1:11">
      <c r="A257" s="17">
        <v>260</v>
      </c>
      <c r="B257" s="17" t="s">
        <v>52</v>
      </c>
      <c r="C257" s="17" t="s">
        <v>105</v>
      </c>
      <c r="D257" s="17">
        <v>329</v>
      </c>
      <c r="E257" s="18" t="s">
        <v>540</v>
      </c>
      <c r="F257" s="17">
        <v>15903</v>
      </c>
      <c r="G257" s="17" t="s">
        <v>202</v>
      </c>
      <c r="H257" s="17" t="s">
        <v>200</v>
      </c>
      <c r="I257" s="3">
        <f>VLOOKUP(D:D,双十二任务完成情况!$B:$M,12,0)</f>
        <v>0.707720193953223</v>
      </c>
      <c r="J257" s="2">
        <v>-30</v>
      </c>
      <c r="K257" s="18" t="s">
        <v>540</v>
      </c>
    </row>
    <row r="258" spans="1:11">
      <c r="A258" s="17">
        <v>261</v>
      </c>
      <c r="B258" s="17" t="s">
        <v>52</v>
      </c>
      <c r="C258" s="17" t="s">
        <v>541</v>
      </c>
      <c r="D258" s="17">
        <v>513</v>
      </c>
      <c r="E258" s="18" t="s">
        <v>542</v>
      </c>
      <c r="F258" s="17">
        <v>12451</v>
      </c>
      <c r="G258" s="17" t="s">
        <v>217</v>
      </c>
      <c r="H258" s="17" t="s">
        <v>200</v>
      </c>
      <c r="I258" s="3">
        <f>VLOOKUP(D:D,双十二任务完成情况!$B:$M,12,0)</f>
        <v>0.494769144144144</v>
      </c>
      <c r="J258" s="2">
        <v>-30</v>
      </c>
      <c r="K258" s="18" t="s">
        <v>542</v>
      </c>
    </row>
    <row r="259" spans="1:11">
      <c r="A259" s="17">
        <v>262</v>
      </c>
      <c r="B259" s="17" t="s">
        <v>52</v>
      </c>
      <c r="C259" s="17" t="s">
        <v>541</v>
      </c>
      <c r="D259" s="17">
        <v>513</v>
      </c>
      <c r="E259" s="18" t="s">
        <v>543</v>
      </c>
      <c r="F259" s="17">
        <v>9760</v>
      </c>
      <c r="G259" s="17" t="s">
        <v>202</v>
      </c>
      <c r="H259" s="17" t="s">
        <v>200</v>
      </c>
      <c r="I259" s="3">
        <f>VLOOKUP(D:D,双十二任务完成情况!$B:$M,12,0)</f>
        <v>0.494769144144144</v>
      </c>
      <c r="J259" s="2">
        <v>-30</v>
      </c>
      <c r="K259" s="18" t="s">
        <v>543</v>
      </c>
    </row>
    <row r="260" spans="1:11">
      <c r="A260" s="17">
        <v>263</v>
      </c>
      <c r="B260" s="17" t="s">
        <v>52</v>
      </c>
      <c r="C260" s="17" t="s">
        <v>541</v>
      </c>
      <c r="D260" s="17">
        <v>513</v>
      </c>
      <c r="E260" s="18" t="s">
        <v>544</v>
      </c>
      <c r="F260" s="17">
        <v>16104</v>
      </c>
      <c r="G260" s="17" t="s">
        <v>211</v>
      </c>
      <c r="H260" s="17" t="s">
        <v>212</v>
      </c>
      <c r="I260" s="3">
        <f>VLOOKUP(D:D,双十二任务完成情况!$B:$M,12,0)</f>
        <v>0.494769144144144</v>
      </c>
      <c r="J260" s="2"/>
      <c r="K260" s="18" t="s">
        <v>544</v>
      </c>
    </row>
    <row r="261" spans="1:11">
      <c r="A261" s="17">
        <v>264</v>
      </c>
      <c r="B261" s="17" t="s">
        <v>52</v>
      </c>
      <c r="C261" s="17" t="s">
        <v>541</v>
      </c>
      <c r="D261" s="17">
        <v>513</v>
      </c>
      <c r="E261" s="18" t="s">
        <v>545</v>
      </c>
      <c r="F261" s="17">
        <v>16119</v>
      </c>
      <c r="G261" s="17" t="s">
        <v>211</v>
      </c>
      <c r="H261" s="17" t="s">
        <v>212</v>
      </c>
      <c r="I261" s="3">
        <f>VLOOKUP(D:D,双十二任务完成情况!$B:$M,12,0)</f>
        <v>0.494769144144144</v>
      </c>
      <c r="J261" s="2"/>
      <c r="K261" s="18" t="s">
        <v>545</v>
      </c>
    </row>
    <row r="262" spans="1:11">
      <c r="A262" s="17">
        <v>265</v>
      </c>
      <c r="B262" s="17" t="s">
        <v>52</v>
      </c>
      <c r="C262" s="17" t="s">
        <v>546</v>
      </c>
      <c r="D262" s="17">
        <v>752</v>
      </c>
      <c r="E262" s="18" t="s">
        <v>547</v>
      </c>
      <c r="F262" s="17">
        <v>15756</v>
      </c>
      <c r="G262" s="17" t="s">
        <v>202</v>
      </c>
      <c r="H262" s="17" t="s">
        <v>200</v>
      </c>
      <c r="I262" s="3">
        <f>VLOOKUP(D:D,双十二任务完成情况!$B:$M,12,0)</f>
        <v>0.452447230538922</v>
      </c>
      <c r="J262" s="2">
        <v>-30</v>
      </c>
      <c r="K262" s="18" t="s">
        <v>547</v>
      </c>
    </row>
    <row r="263" spans="1:11">
      <c r="A263" s="17">
        <v>266</v>
      </c>
      <c r="B263" s="17" t="s">
        <v>52</v>
      </c>
      <c r="C263" s="21" t="s">
        <v>546</v>
      </c>
      <c r="D263" s="17">
        <v>752</v>
      </c>
      <c r="E263" s="21" t="s">
        <v>548</v>
      </c>
      <c r="F263" s="21">
        <v>16240</v>
      </c>
      <c r="G263" s="21" t="s">
        <v>202</v>
      </c>
      <c r="H263" s="21" t="s">
        <v>200</v>
      </c>
      <c r="I263" s="3">
        <f>VLOOKUP(D:D,双十二任务完成情况!$B:$M,12,0)</f>
        <v>0.452447230538922</v>
      </c>
      <c r="J263" s="2">
        <v>-30</v>
      </c>
      <c r="K263" s="21" t="s">
        <v>548</v>
      </c>
    </row>
    <row r="264" spans="1:11">
      <c r="A264" s="17">
        <v>267</v>
      </c>
      <c r="B264" s="17" t="s">
        <v>52</v>
      </c>
      <c r="C264" s="21" t="s">
        <v>546</v>
      </c>
      <c r="D264" s="17">
        <v>752</v>
      </c>
      <c r="E264" s="18" t="s">
        <v>549</v>
      </c>
      <c r="F264" s="17">
        <v>15755</v>
      </c>
      <c r="G264" s="17" t="s">
        <v>202</v>
      </c>
      <c r="H264" s="17" t="s">
        <v>200</v>
      </c>
      <c r="I264" s="3">
        <f>VLOOKUP(D:D,双十二任务完成情况!$B:$M,12,0)</f>
        <v>0.452447230538922</v>
      </c>
      <c r="J264" s="2">
        <v>-30</v>
      </c>
      <c r="K264" s="18" t="s">
        <v>549</v>
      </c>
    </row>
    <row r="265" spans="1:11">
      <c r="A265" s="17">
        <v>268</v>
      </c>
      <c r="B265" s="17" t="s">
        <v>52</v>
      </c>
      <c r="C265" s="17" t="s">
        <v>156</v>
      </c>
      <c r="D265" s="17">
        <v>119263</v>
      </c>
      <c r="E265" s="18" t="s">
        <v>550</v>
      </c>
      <c r="F265" s="17">
        <v>4077</v>
      </c>
      <c r="G265" s="17" t="s">
        <v>217</v>
      </c>
      <c r="H265" s="17" t="s">
        <v>200</v>
      </c>
      <c r="I265" s="3">
        <f>VLOOKUP(D:D,双十二任务完成情况!$B:$M,12,0)</f>
        <v>1.03754128787879</v>
      </c>
      <c r="J265" s="24">
        <v>100</v>
      </c>
      <c r="K265" s="18" t="s">
        <v>550</v>
      </c>
    </row>
    <row r="266" spans="1:11">
      <c r="A266" s="17">
        <v>269</v>
      </c>
      <c r="B266" s="17" t="s">
        <v>52</v>
      </c>
      <c r="C266" s="17" t="s">
        <v>156</v>
      </c>
      <c r="D266" s="17">
        <v>119263</v>
      </c>
      <c r="E266" s="18" t="s">
        <v>551</v>
      </c>
      <c r="F266" s="17">
        <v>16160</v>
      </c>
      <c r="G266" s="17" t="s">
        <v>202</v>
      </c>
      <c r="H266" s="17" t="s">
        <v>200</v>
      </c>
      <c r="I266" s="3">
        <f>VLOOKUP(D:D,双十二任务完成情况!$B:$M,12,0)</f>
        <v>1.03754128787879</v>
      </c>
      <c r="J266" s="24">
        <v>100</v>
      </c>
      <c r="K266" s="18" t="s">
        <v>551</v>
      </c>
    </row>
    <row r="267" spans="1:11">
      <c r="A267" s="17">
        <v>270</v>
      </c>
      <c r="B267" s="17" t="s">
        <v>52</v>
      </c>
      <c r="C267" s="17" t="s">
        <v>552</v>
      </c>
      <c r="D267" s="17">
        <v>113025</v>
      </c>
      <c r="E267" s="18" t="s">
        <v>553</v>
      </c>
      <c r="F267" s="17">
        <v>12144</v>
      </c>
      <c r="G267" s="17" t="s">
        <v>217</v>
      </c>
      <c r="H267" s="17" t="s">
        <v>200</v>
      </c>
      <c r="I267" s="3">
        <f>VLOOKUP(D:D,双十二任务完成情况!$B:$M,12,0)</f>
        <v>0.72298045112782</v>
      </c>
      <c r="J267" s="2">
        <v>-30</v>
      </c>
      <c r="K267" s="18" t="s">
        <v>553</v>
      </c>
    </row>
    <row r="268" spans="1:11">
      <c r="A268" s="17">
        <v>271</v>
      </c>
      <c r="B268" s="17" t="s">
        <v>52</v>
      </c>
      <c r="C268" s="17" t="s">
        <v>552</v>
      </c>
      <c r="D268" s="17">
        <v>113025</v>
      </c>
      <c r="E268" s="18" t="s">
        <v>554</v>
      </c>
      <c r="F268" s="17">
        <v>15158</v>
      </c>
      <c r="G268" s="17" t="s">
        <v>202</v>
      </c>
      <c r="H268" s="17" t="s">
        <v>200</v>
      </c>
      <c r="I268" s="3">
        <f>VLOOKUP(D:D,双十二任务完成情况!$B:$M,12,0)</f>
        <v>0.72298045112782</v>
      </c>
      <c r="J268" s="2">
        <v>-30</v>
      </c>
      <c r="K268" s="18" t="s">
        <v>554</v>
      </c>
    </row>
    <row r="269" spans="1:11">
      <c r="A269" s="17">
        <v>272</v>
      </c>
      <c r="B269" s="17" t="s">
        <v>52</v>
      </c>
      <c r="C269" s="17" t="s">
        <v>84</v>
      </c>
      <c r="D269" s="17">
        <v>106399</v>
      </c>
      <c r="E269" s="18" t="s">
        <v>555</v>
      </c>
      <c r="F269" s="17">
        <v>6456</v>
      </c>
      <c r="G269" s="17" t="s">
        <v>217</v>
      </c>
      <c r="H269" s="17" t="s">
        <v>200</v>
      </c>
      <c r="I269" s="3">
        <f>VLOOKUP(D:D,双十二任务完成情况!$B:$M,12,0)</f>
        <v>0.776503031716418</v>
      </c>
      <c r="J269" s="2">
        <v>-30</v>
      </c>
      <c r="K269" s="18" t="s">
        <v>555</v>
      </c>
    </row>
    <row r="270" spans="1:11">
      <c r="A270" s="17">
        <v>273</v>
      </c>
      <c r="B270" s="17" t="s">
        <v>52</v>
      </c>
      <c r="C270" s="17" t="s">
        <v>84</v>
      </c>
      <c r="D270" s="17">
        <v>119263</v>
      </c>
      <c r="E270" s="18" t="s">
        <v>556</v>
      </c>
      <c r="F270" s="17">
        <v>15979</v>
      </c>
      <c r="G270" s="17" t="s">
        <v>202</v>
      </c>
      <c r="H270" s="17" t="s">
        <v>200</v>
      </c>
      <c r="I270" s="3">
        <f>VLOOKUP(D:D,双十二任务完成情况!$B:$M,12,0)</f>
        <v>1.03754128787879</v>
      </c>
      <c r="J270" s="24">
        <v>100</v>
      </c>
      <c r="K270" s="18" t="s">
        <v>556</v>
      </c>
    </row>
    <row r="271" spans="1:11">
      <c r="A271" s="17">
        <v>274</v>
      </c>
      <c r="B271" s="17" t="s">
        <v>52</v>
      </c>
      <c r="C271" s="17" t="s">
        <v>84</v>
      </c>
      <c r="D271" s="17">
        <v>106399</v>
      </c>
      <c r="E271" s="18" t="s">
        <v>557</v>
      </c>
      <c r="F271" s="17">
        <v>15850</v>
      </c>
      <c r="G271" s="17" t="s">
        <v>202</v>
      </c>
      <c r="H271" s="17" t="s">
        <v>200</v>
      </c>
      <c r="I271" s="3">
        <f>VLOOKUP(D:D,双十二任务完成情况!$B:$M,12,0)</f>
        <v>0.776503031716418</v>
      </c>
      <c r="J271" s="2">
        <v>-30</v>
      </c>
      <c r="K271" s="18" t="s">
        <v>557</v>
      </c>
    </row>
    <row r="272" spans="1:11">
      <c r="A272" s="17">
        <v>275</v>
      </c>
      <c r="B272" s="17" t="s">
        <v>52</v>
      </c>
      <c r="C272" s="17" t="s">
        <v>84</v>
      </c>
      <c r="D272" s="17">
        <v>106399</v>
      </c>
      <c r="E272" s="18" t="s">
        <v>558</v>
      </c>
      <c r="F272" s="17">
        <v>16077</v>
      </c>
      <c r="G272" s="17" t="s">
        <v>211</v>
      </c>
      <c r="H272" s="17" t="s">
        <v>212</v>
      </c>
      <c r="I272" s="3">
        <f>VLOOKUP(D:D,双十二任务完成情况!$B:$M,12,0)</f>
        <v>0.776503031716418</v>
      </c>
      <c r="J272" s="2"/>
      <c r="K272" s="18" t="s">
        <v>558</v>
      </c>
    </row>
    <row r="273" spans="1:11">
      <c r="A273" s="17">
        <v>276</v>
      </c>
      <c r="B273" s="17" t="s">
        <v>52</v>
      </c>
      <c r="C273" s="17" t="s">
        <v>108</v>
      </c>
      <c r="D273" s="17">
        <v>113008</v>
      </c>
      <c r="E273" s="18" t="s">
        <v>559</v>
      </c>
      <c r="F273" s="17">
        <v>11425</v>
      </c>
      <c r="G273" s="17" t="s">
        <v>217</v>
      </c>
      <c r="H273" s="17" t="s">
        <v>200</v>
      </c>
      <c r="I273" s="3">
        <f>VLOOKUP(D:D,双十二任务完成情况!$B:$M,12,0)</f>
        <v>0.898133529411765</v>
      </c>
      <c r="J273" s="2">
        <v>-30</v>
      </c>
      <c r="K273" s="18" t="s">
        <v>559</v>
      </c>
    </row>
    <row r="274" ht="22.5" spans="1:11">
      <c r="A274" s="17">
        <v>277</v>
      </c>
      <c r="B274" s="17" t="s">
        <v>52</v>
      </c>
      <c r="C274" s="17" t="s">
        <v>108</v>
      </c>
      <c r="D274" s="17">
        <v>113008</v>
      </c>
      <c r="E274" s="18" t="s">
        <v>560</v>
      </c>
      <c r="F274" s="17">
        <v>15849</v>
      </c>
      <c r="G274" s="17" t="s">
        <v>202</v>
      </c>
      <c r="H274" s="17" t="s">
        <v>200</v>
      </c>
      <c r="I274" s="3">
        <f>VLOOKUP(D:D,双十二任务完成情况!$B:$M,12,0)</f>
        <v>0.898133529411765</v>
      </c>
      <c r="J274" s="2">
        <v>-30</v>
      </c>
      <c r="K274" s="18" t="s">
        <v>560</v>
      </c>
    </row>
    <row r="275" spans="1:11">
      <c r="A275" s="17">
        <v>278</v>
      </c>
      <c r="B275" s="17" t="s">
        <v>52</v>
      </c>
      <c r="C275" s="17" t="s">
        <v>108</v>
      </c>
      <c r="D275" s="17">
        <v>113008</v>
      </c>
      <c r="E275" s="18" t="s">
        <v>561</v>
      </c>
      <c r="F275" s="17">
        <v>16102</v>
      </c>
      <c r="G275" s="17" t="s">
        <v>211</v>
      </c>
      <c r="H275" s="17" t="s">
        <v>212</v>
      </c>
      <c r="I275" s="3">
        <f>VLOOKUP(D:D,双十二任务完成情况!$B:$M,12,0)</f>
        <v>0.898133529411765</v>
      </c>
      <c r="J275" s="2"/>
      <c r="K275" s="18" t="s">
        <v>561</v>
      </c>
    </row>
    <row r="276" ht="22.5" spans="1:11">
      <c r="A276" s="17">
        <v>279</v>
      </c>
      <c r="B276" s="17" t="s">
        <v>52</v>
      </c>
      <c r="C276" s="17" t="s">
        <v>562</v>
      </c>
      <c r="D276" s="17">
        <v>747</v>
      </c>
      <c r="E276" s="18" t="s">
        <v>563</v>
      </c>
      <c r="F276" s="17">
        <v>10907</v>
      </c>
      <c r="G276" s="17" t="s">
        <v>217</v>
      </c>
      <c r="H276" s="17" t="s">
        <v>200</v>
      </c>
      <c r="I276" s="3">
        <f>VLOOKUP(D:D,双十二任务完成情况!$B:$M,12,0)</f>
        <v>0.732039515279241</v>
      </c>
      <c r="J276" s="2">
        <v>-30</v>
      </c>
      <c r="K276" s="18" t="s">
        <v>563</v>
      </c>
    </row>
    <row r="277" ht="22.5" spans="1:11">
      <c r="A277" s="17">
        <v>280</v>
      </c>
      <c r="B277" s="17" t="s">
        <v>52</v>
      </c>
      <c r="C277" s="17" t="s">
        <v>562</v>
      </c>
      <c r="D277" s="17">
        <v>747</v>
      </c>
      <c r="E277" s="18" t="s">
        <v>564</v>
      </c>
      <c r="F277" s="17">
        <v>11964</v>
      </c>
      <c r="G277" s="17" t="s">
        <v>202</v>
      </c>
      <c r="H277" s="17" t="s">
        <v>200</v>
      </c>
      <c r="I277" s="3">
        <f>VLOOKUP(D:D,双十二任务完成情况!$B:$M,12,0)</f>
        <v>0.732039515279241</v>
      </c>
      <c r="J277" s="2">
        <v>-30</v>
      </c>
      <c r="K277" s="18" t="s">
        <v>564</v>
      </c>
    </row>
    <row r="278" ht="22.5" spans="1:11">
      <c r="A278" s="17">
        <v>281</v>
      </c>
      <c r="B278" s="17" t="s">
        <v>52</v>
      </c>
      <c r="C278" s="17" t="s">
        <v>562</v>
      </c>
      <c r="D278" s="17">
        <v>747</v>
      </c>
      <c r="E278" s="18" t="s">
        <v>565</v>
      </c>
      <c r="F278" s="17">
        <v>16106</v>
      </c>
      <c r="G278" s="17" t="s">
        <v>211</v>
      </c>
      <c r="H278" s="17" t="s">
        <v>212</v>
      </c>
      <c r="I278" s="3">
        <f>VLOOKUP(D:D,双十二任务完成情况!$B:$M,12,0)</f>
        <v>0.732039515279241</v>
      </c>
      <c r="J278" s="2"/>
      <c r="K278" s="18" t="s">
        <v>565</v>
      </c>
    </row>
    <row r="279" ht="22.5" spans="1:11">
      <c r="A279" s="17">
        <v>282</v>
      </c>
      <c r="B279" s="17" t="s">
        <v>52</v>
      </c>
      <c r="C279" s="17" t="s">
        <v>566</v>
      </c>
      <c r="D279" s="17">
        <v>572</v>
      </c>
      <c r="E279" s="18" t="s">
        <v>567</v>
      </c>
      <c r="F279" s="17">
        <v>5457</v>
      </c>
      <c r="G279" s="17" t="s">
        <v>217</v>
      </c>
      <c r="H279" s="17" t="s">
        <v>200</v>
      </c>
      <c r="I279" s="3">
        <f>VLOOKUP(D:D,双十二任务完成情况!$B:$M,12,0)</f>
        <v>0.744820708613317</v>
      </c>
      <c r="J279" s="2">
        <v>-30</v>
      </c>
      <c r="K279" s="18" t="s">
        <v>567</v>
      </c>
    </row>
    <row r="280" ht="22.5" spans="1:11">
      <c r="A280" s="17">
        <v>283</v>
      </c>
      <c r="B280" s="17" t="s">
        <v>52</v>
      </c>
      <c r="C280" s="17" t="s">
        <v>566</v>
      </c>
      <c r="D280" s="17">
        <v>572</v>
      </c>
      <c r="E280" s="18" t="s">
        <v>568</v>
      </c>
      <c r="F280" s="17">
        <v>10186</v>
      </c>
      <c r="G280" s="17" t="s">
        <v>202</v>
      </c>
      <c r="H280" s="17" t="s">
        <v>200</v>
      </c>
      <c r="I280" s="3">
        <f>VLOOKUP(D:D,双十二任务完成情况!$B:$M,12,0)</f>
        <v>0.744820708613317</v>
      </c>
      <c r="J280" s="2">
        <v>-30</v>
      </c>
      <c r="K280" s="18" t="s">
        <v>568</v>
      </c>
    </row>
    <row r="281" ht="22.5" spans="1:11">
      <c r="A281" s="17">
        <v>284</v>
      </c>
      <c r="B281" s="17" t="s">
        <v>52</v>
      </c>
      <c r="C281" s="17" t="s">
        <v>569</v>
      </c>
      <c r="D281" s="17">
        <v>120844</v>
      </c>
      <c r="E281" s="18" t="s">
        <v>570</v>
      </c>
      <c r="F281" s="17">
        <v>9328</v>
      </c>
      <c r="G281" s="17" t="s">
        <v>217</v>
      </c>
      <c r="H281" s="17" t="s">
        <v>200</v>
      </c>
      <c r="I281" s="3">
        <f>VLOOKUP(D:D,双十二任务完成情况!$B:$M,12,0)</f>
        <v>1.05743873873874</v>
      </c>
      <c r="J281" s="24">
        <v>100</v>
      </c>
      <c r="K281" s="18" t="s">
        <v>570</v>
      </c>
    </row>
    <row r="282" ht="22.5" spans="1:11">
      <c r="A282" s="17">
        <v>285</v>
      </c>
      <c r="B282" s="17" t="s">
        <v>52</v>
      </c>
      <c r="C282" s="17" t="s">
        <v>569</v>
      </c>
      <c r="D282" s="17">
        <v>120844</v>
      </c>
      <c r="E282" s="18" t="s">
        <v>571</v>
      </c>
      <c r="F282" s="17">
        <v>10377</v>
      </c>
      <c r="G282" s="17" t="s">
        <v>202</v>
      </c>
      <c r="H282" s="17" t="s">
        <v>252</v>
      </c>
      <c r="I282" s="3">
        <f>VLOOKUP(D:D,双十二任务完成情况!$B:$M,12,0)</f>
        <v>1.05743873873874</v>
      </c>
      <c r="J282" s="24">
        <v>100</v>
      </c>
      <c r="K282" s="18" t="s">
        <v>571</v>
      </c>
    </row>
    <row r="283" spans="1:11">
      <c r="A283" s="17">
        <v>286</v>
      </c>
      <c r="B283" s="17" t="s">
        <v>52</v>
      </c>
      <c r="C283" s="17" t="s">
        <v>169</v>
      </c>
      <c r="D283" s="17">
        <v>116773</v>
      </c>
      <c r="E283" s="18" t="s">
        <v>572</v>
      </c>
      <c r="F283" s="17">
        <v>14493</v>
      </c>
      <c r="G283" s="17" t="s">
        <v>217</v>
      </c>
      <c r="H283" s="17" t="s">
        <v>200</v>
      </c>
      <c r="I283" s="3">
        <f>VLOOKUP(D:D,双十二任务完成情况!$B:$M,12,0)</f>
        <v>0.700854347826087</v>
      </c>
      <c r="J283" s="2">
        <v>-30</v>
      </c>
      <c r="K283" s="18" t="s">
        <v>572</v>
      </c>
    </row>
    <row r="284" spans="1:11">
      <c r="A284" s="17">
        <v>287</v>
      </c>
      <c r="B284" s="17" t="s">
        <v>52</v>
      </c>
      <c r="C284" s="17" t="s">
        <v>169</v>
      </c>
      <c r="D284" s="17">
        <v>116773</v>
      </c>
      <c r="E284" s="18" t="s">
        <v>573</v>
      </c>
      <c r="F284" s="17">
        <v>15743</v>
      </c>
      <c r="G284" s="17" t="s">
        <v>202</v>
      </c>
      <c r="H284" s="17" t="s">
        <v>200</v>
      </c>
      <c r="I284" s="3">
        <f>VLOOKUP(D:D,双十二任务完成情况!$B:$M,12,0)</f>
        <v>0.700854347826087</v>
      </c>
      <c r="J284" s="2">
        <v>-30</v>
      </c>
      <c r="K284" s="18" t="s">
        <v>573</v>
      </c>
    </row>
    <row r="285" spans="1:11">
      <c r="A285" s="17">
        <v>288</v>
      </c>
      <c r="B285" s="17" t="s">
        <v>52</v>
      </c>
      <c r="C285" s="17" t="s">
        <v>574</v>
      </c>
      <c r="D285" s="17">
        <v>118951</v>
      </c>
      <c r="E285" s="18" t="s">
        <v>575</v>
      </c>
      <c r="F285" s="17">
        <v>14751</v>
      </c>
      <c r="G285" s="17" t="s">
        <v>217</v>
      </c>
      <c r="H285" s="17" t="s">
        <v>200</v>
      </c>
      <c r="I285" s="3">
        <f>VLOOKUP(D:D,双十二任务完成情况!$B:$M,12,0)</f>
        <v>0.661913994169096</v>
      </c>
      <c r="J285" s="2">
        <v>-30</v>
      </c>
      <c r="K285" s="18" t="s">
        <v>575</v>
      </c>
    </row>
    <row r="286" spans="1:11">
      <c r="A286" s="17">
        <v>289</v>
      </c>
      <c r="B286" s="17" t="s">
        <v>52</v>
      </c>
      <c r="C286" s="17" t="s">
        <v>574</v>
      </c>
      <c r="D286" s="17">
        <v>118951</v>
      </c>
      <c r="E286" s="18" t="s">
        <v>576</v>
      </c>
      <c r="F286" s="17">
        <v>12932</v>
      </c>
      <c r="G286" s="17" t="s">
        <v>202</v>
      </c>
      <c r="H286" s="17" t="s">
        <v>200</v>
      </c>
      <c r="I286" s="3">
        <f>VLOOKUP(D:D,双十二任务完成情况!$B:$M,12,0)</f>
        <v>0.661913994169096</v>
      </c>
      <c r="J286" s="2">
        <v>-30</v>
      </c>
      <c r="K286" s="18" t="s">
        <v>576</v>
      </c>
    </row>
    <row r="287" spans="1:11">
      <c r="A287" s="17">
        <v>290</v>
      </c>
      <c r="B287" s="17" t="s">
        <v>52</v>
      </c>
      <c r="C287" s="17" t="s">
        <v>574</v>
      </c>
      <c r="D287" s="17">
        <v>118951</v>
      </c>
      <c r="E287" s="18" t="s">
        <v>577</v>
      </c>
      <c r="F287" s="17">
        <v>16110</v>
      </c>
      <c r="G287" s="17" t="s">
        <v>211</v>
      </c>
      <c r="H287" s="17" t="s">
        <v>212</v>
      </c>
      <c r="I287" s="3">
        <f>VLOOKUP(D:D,双十二任务完成情况!$B:$M,12,0)</f>
        <v>0.661913994169096</v>
      </c>
      <c r="J287" s="2"/>
      <c r="K287" s="18" t="s">
        <v>577</v>
      </c>
    </row>
    <row r="288" spans="1:11">
      <c r="A288" s="17">
        <v>291</v>
      </c>
      <c r="B288" s="17" t="s">
        <v>52</v>
      </c>
      <c r="C288" s="17" t="s">
        <v>578</v>
      </c>
      <c r="D288" s="17">
        <v>128640</v>
      </c>
      <c r="E288" s="18" t="s">
        <v>579</v>
      </c>
      <c r="F288" s="17">
        <v>15535</v>
      </c>
      <c r="G288" s="17" t="s">
        <v>217</v>
      </c>
      <c r="H288" s="17" t="s">
        <v>200</v>
      </c>
      <c r="I288" s="3">
        <f>VLOOKUP(D:D,双十二任务完成情况!$B:$M,12,0)</f>
        <v>0.708197857142857</v>
      </c>
      <c r="J288" s="2">
        <v>-30</v>
      </c>
      <c r="K288" s="18" t="s">
        <v>579</v>
      </c>
    </row>
    <row r="289" spans="1:11">
      <c r="A289" s="17">
        <v>292</v>
      </c>
      <c r="B289" s="17" t="s">
        <v>52</v>
      </c>
      <c r="C289" s="17" t="s">
        <v>578</v>
      </c>
      <c r="D289" s="17">
        <v>128640</v>
      </c>
      <c r="E289" s="21" t="s">
        <v>580</v>
      </c>
      <c r="F289" s="21">
        <v>16203</v>
      </c>
      <c r="G289" s="21" t="s">
        <v>202</v>
      </c>
      <c r="H289" s="21" t="s">
        <v>200</v>
      </c>
      <c r="I289" s="3">
        <f>VLOOKUP(D:D,双十二任务完成情况!$B:$M,12,0)</f>
        <v>0.708197857142857</v>
      </c>
      <c r="J289" s="2">
        <v>-30</v>
      </c>
      <c r="K289" s="21" t="s">
        <v>580</v>
      </c>
    </row>
    <row r="290" ht="22.5" spans="1:11">
      <c r="A290" s="17">
        <v>293</v>
      </c>
      <c r="B290" s="17" t="s">
        <v>52</v>
      </c>
      <c r="C290" s="17" t="s">
        <v>581</v>
      </c>
      <c r="D290" s="17">
        <v>113833</v>
      </c>
      <c r="E290" s="18" t="s">
        <v>582</v>
      </c>
      <c r="F290" s="17">
        <v>11624</v>
      </c>
      <c r="G290" s="17" t="s">
        <v>217</v>
      </c>
      <c r="H290" s="17" t="s">
        <v>200</v>
      </c>
      <c r="I290" s="3">
        <f>VLOOKUP(D:D,双十二任务完成情况!$B:$M,12,0)</f>
        <v>0.744861278195489</v>
      </c>
      <c r="J290" s="2">
        <v>-30</v>
      </c>
      <c r="K290" s="18" t="s">
        <v>582</v>
      </c>
    </row>
    <row r="291" ht="22.5" spans="1:11">
      <c r="A291" s="17">
        <v>294</v>
      </c>
      <c r="B291" s="17" t="s">
        <v>52</v>
      </c>
      <c r="C291" s="17" t="s">
        <v>581</v>
      </c>
      <c r="D291" s="17">
        <v>113833</v>
      </c>
      <c r="E291" s="18" t="s">
        <v>583</v>
      </c>
      <c r="F291" s="17">
        <v>13296</v>
      </c>
      <c r="G291" s="17" t="s">
        <v>202</v>
      </c>
      <c r="H291" s="17" t="s">
        <v>200</v>
      </c>
      <c r="I291" s="3">
        <f>VLOOKUP(D:D,双十二任务完成情况!$B:$M,12,0)</f>
        <v>0.744861278195489</v>
      </c>
      <c r="J291" s="2">
        <v>-30</v>
      </c>
      <c r="K291" s="18" t="s">
        <v>583</v>
      </c>
    </row>
    <row r="292" spans="1:11">
      <c r="A292" s="17">
        <v>295</v>
      </c>
      <c r="B292" s="19" t="s">
        <v>52</v>
      </c>
      <c r="C292" s="19" t="s">
        <v>581</v>
      </c>
      <c r="D292" s="19">
        <v>113833</v>
      </c>
      <c r="E292" s="19" t="s">
        <v>584</v>
      </c>
      <c r="F292" s="19">
        <v>26600</v>
      </c>
      <c r="G292" s="19" t="s">
        <v>202</v>
      </c>
      <c r="H292" s="19" t="s">
        <v>208</v>
      </c>
      <c r="I292" s="3">
        <f>VLOOKUP(D:D,双十二任务完成情况!$B:$M,12,0)</f>
        <v>0.744861278195489</v>
      </c>
      <c r="J292" s="2"/>
      <c r="K292" s="19" t="s">
        <v>584</v>
      </c>
    </row>
    <row r="293" ht="22.5" spans="1:11">
      <c r="A293" s="17">
        <v>296</v>
      </c>
      <c r="B293" s="17" t="s">
        <v>52</v>
      </c>
      <c r="C293" s="17" t="s">
        <v>100</v>
      </c>
      <c r="D293" s="17">
        <v>114286</v>
      </c>
      <c r="E293" s="21" t="s">
        <v>585</v>
      </c>
      <c r="F293" s="21">
        <v>16266</v>
      </c>
      <c r="G293" s="17" t="s">
        <v>217</v>
      </c>
      <c r="H293" s="21" t="s">
        <v>200</v>
      </c>
      <c r="I293" s="3">
        <f>VLOOKUP(D:D,双十二任务完成情况!$B:$M,12,0)</f>
        <v>0.792137205387205</v>
      </c>
      <c r="J293" s="2">
        <v>-30</v>
      </c>
      <c r="K293" s="21" t="s">
        <v>585</v>
      </c>
    </row>
    <row r="294" ht="22.5" spans="1:11">
      <c r="A294" s="17">
        <v>297</v>
      </c>
      <c r="B294" s="17" t="s">
        <v>52</v>
      </c>
      <c r="C294" s="17" t="s">
        <v>100</v>
      </c>
      <c r="D294" s="17">
        <v>114286</v>
      </c>
      <c r="E294" s="18" t="s">
        <v>586</v>
      </c>
      <c r="F294" s="17">
        <v>15333</v>
      </c>
      <c r="G294" s="17" t="s">
        <v>202</v>
      </c>
      <c r="H294" s="17" t="s">
        <v>200</v>
      </c>
      <c r="I294" s="3">
        <f>VLOOKUP(D:D,双十二任务完成情况!$B:$M,12,0)</f>
        <v>0.792137205387205</v>
      </c>
      <c r="J294" s="2">
        <v>-30</v>
      </c>
      <c r="K294" s="18" t="s">
        <v>586</v>
      </c>
    </row>
    <row r="295" ht="22.5" spans="1:11">
      <c r="A295" s="17">
        <v>298</v>
      </c>
      <c r="B295" s="17" t="s">
        <v>52</v>
      </c>
      <c r="C295" s="17" t="s">
        <v>100</v>
      </c>
      <c r="D295" s="17">
        <v>114286</v>
      </c>
      <c r="E295" s="18" t="s">
        <v>587</v>
      </c>
      <c r="F295" s="17">
        <v>13698</v>
      </c>
      <c r="G295" s="17" t="s">
        <v>202</v>
      </c>
      <c r="H295" s="17" t="s">
        <v>200</v>
      </c>
      <c r="I295" s="3">
        <f>VLOOKUP(D:D,双十二任务完成情况!$B:$M,12,0)</f>
        <v>0.792137205387205</v>
      </c>
      <c r="J295" s="2">
        <v>-30</v>
      </c>
      <c r="K295" s="18" t="s">
        <v>587</v>
      </c>
    </row>
    <row r="296" ht="22.5" spans="1:11">
      <c r="A296" s="17">
        <v>299</v>
      </c>
      <c r="B296" s="17" t="s">
        <v>52</v>
      </c>
      <c r="C296" s="17" t="s">
        <v>100</v>
      </c>
      <c r="D296" s="17">
        <v>114286</v>
      </c>
      <c r="E296" s="18" t="s">
        <v>588</v>
      </c>
      <c r="F296" s="17">
        <v>16071</v>
      </c>
      <c r="G296" s="17" t="s">
        <v>211</v>
      </c>
      <c r="H296" s="17" t="s">
        <v>212</v>
      </c>
      <c r="I296" s="3">
        <f>VLOOKUP(D:D,双十二任务完成情况!$B:$M,12,0)</f>
        <v>0.792137205387205</v>
      </c>
      <c r="J296" s="2"/>
      <c r="K296" s="18" t="s">
        <v>588</v>
      </c>
    </row>
    <row r="297" spans="1:11">
      <c r="A297" s="17">
        <v>300</v>
      </c>
      <c r="B297" s="17" t="s">
        <v>52</v>
      </c>
      <c r="C297" s="17" t="s">
        <v>94</v>
      </c>
      <c r="D297" s="17">
        <v>106569</v>
      </c>
      <c r="E297" s="18" t="s">
        <v>589</v>
      </c>
      <c r="F297" s="17">
        <v>10468</v>
      </c>
      <c r="G297" s="17" t="s">
        <v>217</v>
      </c>
      <c r="H297" s="17" t="s">
        <v>200</v>
      </c>
      <c r="I297" s="3">
        <f>VLOOKUP(D:D,双十二任务完成情况!$B:$M,12,0)</f>
        <v>1.05381577581733</v>
      </c>
      <c r="J297" s="24">
        <v>100</v>
      </c>
      <c r="K297" s="18" t="s">
        <v>589</v>
      </c>
    </row>
    <row r="298" spans="1:11">
      <c r="A298" s="17">
        <v>301</v>
      </c>
      <c r="B298" s="17" t="s">
        <v>52</v>
      </c>
      <c r="C298" s="17" t="s">
        <v>94</v>
      </c>
      <c r="D298" s="17">
        <v>106569</v>
      </c>
      <c r="E298" s="18" t="s">
        <v>590</v>
      </c>
      <c r="F298" s="17">
        <v>12954</v>
      </c>
      <c r="G298" s="17" t="s">
        <v>217</v>
      </c>
      <c r="H298" s="17" t="s">
        <v>200</v>
      </c>
      <c r="I298" s="3">
        <f>VLOOKUP(D:D,双十二任务完成情况!$B:$M,12,0)</f>
        <v>1.05381577581733</v>
      </c>
      <c r="J298" s="24">
        <v>100</v>
      </c>
      <c r="K298" s="18" t="s">
        <v>590</v>
      </c>
    </row>
    <row r="299" spans="1:11">
      <c r="A299" s="17">
        <v>302</v>
      </c>
      <c r="B299" s="17" t="s">
        <v>52</v>
      </c>
      <c r="C299" s="17" t="s">
        <v>94</v>
      </c>
      <c r="D299" s="17">
        <v>106569</v>
      </c>
      <c r="E299" s="18" t="s">
        <v>591</v>
      </c>
      <c r="F299" s="17">
        <v>16048</v>
      </c>
      <c r="G299" s="17" t="s">
        <v>211</v>
      </c>
      <c r="H299" s="17" t="s">
        <v>212</v>
      </c>
      <c r="I299" s="3">
        <f>VLOOKUP(D:D,双十二任务完成情况!$B:$M,12,0)</f>
        <v>1.05381577581733</v>
      </c>
      <c r="J299" s="24">
        <v>50</v>
      </c>
      <c r="K299" s="18" t="s">
        <v>591</v>
      </c>
    </row>
    <row r="300" spans="1:11">
      <c r="A300" s="17">
        <v>303</v>
      </c>
      <c r="B300" s="17" t="s">
        <v>52</v>
      </c>
      <c r="C300" s="17" t="s">
        <v>94</v>
      </c>
      <c r="D300" s="17">
        <v>106569</v>
      </c>
      <c r="E300" s="18" t="s">
        <v>592</v>
      </c>
      <c r="F300" s="17">
        <v>16070</v>
      </c>
      <c r="G300" s="17" t="s">
        <v>211</v>
      </c>
      <c r="H300" s="17" t="s">
        <v>212</v>
      </c>
      <c r="I300" s="3">
        <f>VLOOKUP(D:D,双十二任务完成情况!$B:$M,12,0)</f>
        <v>1.05381577581733</v>
      </c>
      <c r="J300" s="24">
        <v>50</v>
      </c>
      <c r="K300" s="18" t="s">
        <v>592</v>
      </c>
    </row>
    <row r="301" spans="1:11">
      <c r="A301" s="17">
        <v>304</v>
      </c>
      <c r="B301" s="17" t="s">
        <v>52</v>
      </c>
      <c r="C301" s="17" t="s">
        <v>593</v>
      </c>
      <c r="D301" s="17">
        <v>570</v>
      </c>
      <c r="E301" s="17" t="s">
        <v>594</v>
      </c>
      <c r="F301" s="17">
        <v>13304</v>
      </c>
      <c r="G301" s="17" t="s">
        <v>217</v>
      </c>
      <c r="H301" s="17" t="s">
        <v>200</v>
      </c>
      <c r="I301" s="3">
        <f>VLOOKUP(D:D,双十二任务完成情况!$B:$M,12,0)</f>
        <v>0.637975378787879</v>
      </c>
      <c r="J301" s="2">
        <v>-30</v>
      </c>
      <c r="K301" s="17" t="s">
        <v>594</v>
      </c>
    </row>
    <row r="302" spans="1:11">
      <c r="A302" s="17">
        <v>305</v>
      </c>
      <c r="B302" s="17" t="s">
        <v>52</v>
      </c>
      <c r="C302" s="17" t="s">
        <v>593</v>
      </c>
      <c r="D302" s="17">
        <v>570</v>
      </c>
      <c r="E302" s="17" t="s">
        <v>595</v>
      </c>
      <c r="F302" s="17">
        <v>14792</v>
      </c>
      <c r="G302" s="17" t="s">
        <v>202</v>
      </c>
      <c r="H302" s="17" t="s">
        <v>200</v>
      </c>
      <c r="I302" s="3">
        <f>VLOOKUP(D:D,双十二任务完成情况!$B:$M,12,0)</f>
        <v>0.637975378787879</v>
      </c>
      <c r="J302" s="2">
        <v>-30</v>
      </c>
      <c r="K302" s="17" t="s">
        <v>595</v>
      </c>
    </row>
    <row r="303" spans="1:11">
      <c r="A303" s="17">
        <v>306</v>
      </c>
      <c r="B303" s="17" t="s">
        <v>52</v>
      </c>
      <c r="C303" s="17" t="s">
        <v>596</v>
      </c>
      <c r="D303" s="17">
        <v>104429</v>
      </c>
      <c r="E303" s="17" t="s">
        <v>597</v>
      </c>
      <c r="F303" s="17">
        <v>14399</v>
      </c>
      <c r="G303" s="17" t="s">
        <v>217</v>
      </c>
      <c r="H303" s="17" t="s">
        <v>200</v>
      </c>
      <c r="I303" s="3">
        <f>VLOOKUP(D:D,双十二任务完成情况!$B:$M,12,0)</f>
        <v>0.728815725806452</v>
      </c>
      <c r="J303" s="2">
        <v>-30</v>
      </c>
      <c r="K303" s="17" t="s">
        <v>597</v>
      </c>
    </row>
    <row r="304" spans="1:11">
      <c r="A304" s="17">
        <v>307</v>
      </c>
      <c r="B304" s="21" t="s">
        <v>52</v>
      </c>
      <c r="C304" s="21" t="s">
        <v>596</v>
      </c>
      <c r="D304" s="17">
        <v>104429</v>
      </c>
      <c r="E304" s="21" t="s">
        <v>598</v>
      </c>
      <c r="F304" s="21">
        <v>16302</v>
      </c>
      <c r="G304" s="21" t="s">
        <v>202</v>
      </c>
      <c r="H304" s="21" t="s">
        <v>200</v>
      </c>
      <c r="I304" s="3">
        <f>VLOOKUP(D:D,双十二任务完成情况!$B:$M,12,0)</f>
        <v>0.728815725806452</v>
      </c>
      <c r="J304" s="2">
        <v>-30</v>
      </c>
      <c r="K304" s="21" t="s">
        <v>598</v>
      </c>
    </row>
    <row r="305" spans="1:11">
      <c r="A305" s="17">
        <v>308</v>
      </c>
      <c r="B305" s="21" t="s">
        <v>52</v>
      </c>
      <c r="C305" s="21" t="s">
        <v>596</v>
      </c>
      <c r="D305" s="17">
        <v>104429</v>
      </c>
      <c r="E305" s="18" t="s">
        <v>599</v>
      </c>
      <c r="F305" s="17">
        <v>13325</v>
      </c>
      <c r="G305" s="17" t="s">
        <v>217</v>
      </c>
      <c r="H305" s="17" t="s">
        <v>200</v>
      </c>
      <c r="I305" s="3">
        <f>VLOOKUP(D:D,双十二任务完成情况!$B:$M,12,0)</f>
        <v>0.728815725806452</v>
      </c>
      <c r="J305" s="2">
        <v>-30</v>
      </c>
      <c r="K305" s="18" t="s">
        <v>599</v>
      </c>
    </row>
    <row r="306" spans="1:11">
      <c r="A306" s="17">
        <v>309</v>
      </c>
      <c r="B306" s="21" t="s">
        <v>52</v>
      </c>
      <c r="C306" s="21" t="s">
        <v>596</v>
      </c>
      <c r="D306" s="17">
        <v>104429</v>
      </c>
      <c r="E306" s="18" t="s">
        <v>600</v>
      </c>
      <c r="F306" s="17">
        <v>16057</v>
      </c>
      <c r="G306" s="17" t="s">
        <v>211</v>
      </c>
      <c r="H306" s="17" t="s">
        <v>212</v>
      </c>
      <c r="I306" s="3">
        <f>VLOOKUP(D:D,双十二任务完成情况!$B:$M,12,0)</f>
        <v>0.728815725806452</v>
      </c>
      <c r="J306" s="2"/>
      <c r="K306" s="18" t="s">
        <v>600</v>
      </c>
    </row>
    <row r="307" spans="1:11">
      <c r="A307" s="17">
        <v>310</v>
      </c>
      <c r="B307" s="17" t="s">
        <v>52</v>
      </c>
      <c r="C307" s="17" t="s">
        <v>601</v>
      </c>
      <c r="D307" s="17">
        <v>138202</v>
      </c>
      <c r="E307" s="17" t="s">
        <v>602</v>
      </c>
      <c r="F307" s="17">
        <v>12216</v>
      </c>
      <c r="G307" s="17" t="s">
        <v>217</v>
      </c>
      <c r="H307" s="17" t="s">
        <v>200</v>
      </c>
      <c r="I307" s="3">
        <f>VLOOKUP(D:D,双十二任务完成情况!$B:$M,12,0)</f>
        <v>0.672510333333333</v>
      </c>
      <c r="J307" s="2">
        <v>-30</v>
      </c>
      <c r="K307" s="17" t="s">
        <v>602</v>
      </c>
    </row>
    <row r="308" spans="1:11">
      <c r="A308" s="17">
        <v>311</v>
      </c>
      <c r="B308" s="17" t="s">
        <v>52</v>
      </c>
      <c r="C308" s="17" t="s">
        <v>601</v>
      </c>
      <c r="D308" s="17">
        <v>138202</v>
      </c>
      <c r="E308" s="17" t="s">
        <v>603</v>
      </c>
      <c r="F308" s="17">
        <v>15845</v>
      </c>
      <c r="G308" s="17" t="s">
        <v>202</v>
      </c>
      <c r="H308" s="17" t="s">
        <v>200</v>
      </c>
      <c r="I308" s="3">
        <f>VLOOKUP(D:D,双十二任务完成情况!$B:$M,12,0)</f>
        <v>0.672510333333333</v>
      </c>
      <c r="J308" s="2">
        <v>-30</v>
      </c>
      <c r="K308" s="17" t="s">
        <v>603</v>
      </c>
    </row>
    <row r="309" spans="1:11">
      <c r="A309" s="17">
        <v>312</v>
      </c>
      <c r="B309" s="17" t="s">
        <v>52</v>
      </c>
      <c r="C309" s="17" t="s">
        <v>601</v>
      </c>
      <c r="D309" s="17">
        <v>138202</v>
      </c>
      <c r="E309" s="17" t="s">
        <v>604</v>
      </c>
      <c r="F309" s="17">
        <v>15847</v>
      </c>
      <c r="G309" s="17" t="s">
        <v>202</v>
      </c>
      <c r="H309" s="17" t="s">
        <v>200</v>
      </c>
      <c r="I309" s="3">
        <f>VLOOKUP(D:D,双十二任务完成情况!$B:$M,12,0)</f>
        <v>0.672510333333333</v>
      </c>
      <c r="J309" s="2">
        <v>-30</v>
      </c>
      <c r="K309" s="17" t="s">
        <v>604</v>
      </c>
    </row>
    <row r="310" spans="1:11">
      <c r="A310" s="17">
        <v>313</v>
      </c>
      <c r="B310" s="17" t="s">
        <v>47</v>
      </c>
      <c r="C310" s="17" t="s">
        <v>605</v>
      </c>
      <c r="D310" s="17">
        <v>111400</v>
      </c>
      <c r="E310" s="17" t="s">
        <v>606</v>
      </c>
      <c r="F310" s="17">
        <v>4310</v>
      </c>
      <c r="G310" s="17" t="s">
        <v>217</v>
      </c>
      <c r="H310" s="17" t="s">
        <v>200</v>
      </c>
      <c r="I310" s="3">
        <f>VLOOKUP(D:D,双十二任务完成情况!$B:$M,12,0)</f>
        <v>0.713623975409836</v>
      </c>
      <c r="J310" s="2">
        <v>-30</v>
      </c>
      <c r="K310" s="17" t="s">
        <v>606</v>
      </c>
    </row>
    <row r="311" spans="1:11">
      <c r="A311" s="17">
        <v>314</v>
      </c>
      <c r="B311" s="17" t="s">
        <v>47</v>
      </c>
      <c r="C311" s="17" t="s">
        <v>605</v>
      </c>
      <c r="D311" s="17">
        <v>111400</v>
      </c>
      <c r="E311" s="17" t="s">
        <v>607</v>
      </c>
      <c r="F311" s="17">
        <v>7645</v>
      </c>
      <c r="G311" s="17" t="s">
        <v>202</v>
      </c>
      <c r="H311" s="17" t="s">
        <v>200</v>
      </c>
      <c r="I311" s="3">
        <f>VLOOKUP(D:D,双十二任务完成情况!$B:$M,12,0)</f>
        <v>0.713623975409836</v>
      </c>
      <c r="J311" s="2">
        <v>-30</v>
      </c>
      <c r="K311" s="17" t="s">
        <v>607</v>
      </c>
    </row>
    <row r="312" spans="1:11">
      <c r="A312" s="17">
        <v>315</v>
      </c>
      <c r="B312" s="17" t="s">
        <v>47</v>
      </c>
      <c r="C312" s="17" t="s">
        <v>605</v>
      </c>
      <c r="D312" s="17">
        <v>111400</v>
      </c>
      <c r="E312" s="17" t="s">
        <v>608</v>
      </c>
      <c r="F312" s="17">
        <v>11483</v>
      </c>
      <c r="G312" s="17" t="s">
        <v>202</v>
      </c>
      <c r="H312" s="17" t="s">
        <v>200</v>
      </c>
      <c r="I312" s="3">
        <f>VLOOKUP(D:D,双十二任务完成情况!$B:$M,12,0)</f>
        <v>0.713623975409836</v>
      </c>
      <c r="J312" s="2">
        <v>-30</v>
      </c>
      <c r="K312" s="17" t="s">
        <v>608</v>
      </c>
    </row>
    <row r="313" spans="1:11">
      <c r="A313" s="17">
        <v>316</v>
      </c>
      <c r="B313" s="17" t="s">
        <v>47</v>
      </c>
      <c r="C313" s="17" t="s">
        <v>609</v>
      </c>
      <c r="D313" s="17">
        <v>122686</v>
      </c>
      <c r="E313" s="17" t="s">
        <v>610</v>
      </c>
      <c r="F313" s="17">
        <v>6537</v>
      </c>
      <c r="G313" s="17" t="s">
        <v>217</v>
      </c>
      <c r="H313" s="17" t="s">
        <v>200</v>
      </c>
      <c r="I313" s="3">
        <f>VLOOKUP(D:D,双十二任务完成情况!$B:$M,12,0)</f>
        <v>0.502870714285714</v>
      </c>
      <c r="J313" s="2">
        <v>-30</v>
      </c>
      <c r="K313" s="17" t="s">
        <v>610</v>
      </c>
    </row>
    <row r="314" spans="1:11">
      <c r="A314" s="17">
        <v>317</v>
      </c>
      <c r="B314" s="17" t="s">
        <v>47</v>
      </c>
      <c r="C314" s="17" t="s">
        <v>609</v>
      </c>
      <c r="D314" s="17">
        <v>122686</v>
      </c>
      <c r="E314" s="17" t="s">
        <v>611</v>
      </c>
      <c r="F314" s="17">
        <v>16161</v>
      </c>
      <c r="G314" s="17" t="s">
        <v>202</v>
      </c>
      <c r="H314" s="17" t="s">
        <v>200</v>
      </c>
      <c r="I314" s="3">
        <f>VLOOKUP(D:D,双十二任务完成情况!$B:$M,12,0)</f>
        <v>0.502870714285714</v>
      </c>
      <c r="J314" s="2">
        <v>-30</v>
      </c>
      <c r="K314" s="17" t="s">
        <v>611</v>
      </c>
    </row>
    <row r="315" spans="1:11">
      <c r="A315" s="17">
        <v>318</v>
      </c>
      <c r="B315" s="17" t="s">
        <v>47</v>
      </c>
      <c r="C315" s="17" t="s">
        <v>612</v>
      </c>
      <c r="D315" s="17">
        <v>341</v>
      </c>
      <c r="E315" s="17" t="s">
        <v>613</v>
      </c>
      <c r="F315" s="17">
        <v>7011</v>
      </c>
      <c r="G315" s="17" t="s">
        <v>217</v>
      </c>
      <c r="H315" s="17" t="s">
        <v>200</v>
      </c>
      <c r="I315" s="3">
        <f>VLOOKUP(D:D,双十二任务完成情况!$B:$M,12,0)</f>
        <v>0.84717</v>
      </c>
      <c r="J315" s="2">
        <v>-30</v>
      </c>
      <c r="K315" s="17" t="s">
        <v>613</v>
      </c>
    </row>
    <row r="316" spans="1:11">
      <c r="A316" s="17">
        <v>319</v>
      </c>
      <c r="B316" s="17" t="s">
        <v>47</v>
      </c>
      <c r="C316" s="17" t="s">
        <v>612</v>
      </c>
      <c r="D316" s="17">
        <v>341</v>
      </c>
      <c r="E316" s="17" t="s">
        <v>614</v>
      </c>
      <c r="F316" s="17">
        <v>11372</v>
      </c>
      <c r="G316" s="17" t="s">
        <v>202</v>
      </c>
      <c r="H316" s="17" t="s">
        <v>200</v>
      </c>
      <c r="I316" s="3">
        <f>VLOOKUP(D:D,双十二任务完成情况!$B:$M,12,0)</f>
        <v>0.84717</v>
      </c>
      <c r="J316" s="2">
        <v>-30</v>
      </c>
      <c r="K316" s="17" t="s">
        <v>614</v>
      </c>
    </row>
    <row r="317" spans="1:11">
      <c r="A317" s="17">
        <v>320</v>
      </c>
      <c r="B317" s="17" t="s">
        <v>47</v>
      </c>
      <c r="C317" s="17" t="s">
        <v>612</v>
      </c>
      <c r="D317" s="17">
        <v>341</v>
      </c>
      <c r="E317" s="17" t="s">
        <v>615</v>
      </c>
      <c r="F317" s="17">
        <v>14064</v>
      </c>
      <c r="G317" s="17" t="s">
        <v>202</v>
      </c>
      <c r="H317" s="17" t="s">
        <v>200</v>
      </c>
      <c r="I317" s="3">
        <f>VLOOKUP(D:D,双十二任务完成情况!$B:$M,12,0)</f>
        <v>0.84717</v>
      </c>
      <c r="J317" s="2">
        <v>-30</v>
      </c>
      <c r="K317" s="17" t="s">
        <v>615</v>
      </c>
    </row>
    <row r="318" spans="1:11">
      <c r="A318" s="17">
        <v>321</v>
      </c>
      <c r="B318" s="17" t="s">
        <v>47</v>
      </c>
      <c r="C318" s="17" t="s">
        <v>612</v>
      </c>
      <c r="D318" s="17">
        <v>341</v>
      </c>
      <c r="E318" s="17" t="s">
        <v>616</v>
      </c>
      <c r="F318" s="17">
        <v>14248</v>
      </c>
      <c r="G318" s="17" t="s">
        <v>202</v>
      </c>
      <c r="H318" s="17" t="s">
        <v>200</v>
      </c>
      <c r="I318" s="3">
        <f>VLOOKUP(D:D,双十二任务完成情况!$B:$M,12,0)</f>
        <v>0.84717</v>
      </c>
      <c r="J318" s="2">
        <v>-30</v>
      </c>
      <c r="K318" s="17" t="s">
        <v>616</v>
      </c>
    </row>
    <row r="319" spans="1:11">
      <c r="A319" s="17">
        <v>322</v>
      </c>
      <c r="B319" s="17" t="s">
        <v>47</v>
      </c>
      <c r="C319" s="17" t="s">
        <v>612</v>
      </c>
      <c r="D319" s="17">
        <v>341</v>
      </c>
      <c r="E319" s="17" t="s">
        <v>617</v>
      </c>
      <c r="F319" s="17">
        <v>16193</v>
      </c>
      <c r="G319" s="17" t="s">
        <v>202</v>
      </c>
      <c r="H319" s="21" t="s">
        <v>200</v>
      </c>
      <c r="I319" s="3">
        <f>VLOOKUP(D:D,双十二任务完成情况!$B:$M,12,0)</f>
        <v>0.84717</v>
      </c>
      <c r="J319" s="2">
        <v>-30</v>
      </c>
      <c r="K319" s="17" t="s">
        <v>617</v>
      </c>
    </row>
    <row r="320" ht="22.5" spans="1:11">
      <c r="A320" s="17">
        <v>323</v>
      </c>
      <c r="B320" s="17" t="s">
        <v>47</v>
      </c>
      <c r="C320" s="17" t="s">
        <v>618</v>
      </c>
      <c r="D320" s="17">
        <v>732</v>
      </c>
      <c r="E320" s="17" t="s">
        <v>619</v>
      </c>
      <c r="F320" s="17">
        <v>11481</v>
      </c>
      <c r="G320" s="17" t="s">
        <v>217</v>
      </c>
      <c r="H320" s="17" t="s">
        <v>200</v>
      </c>
      <c r="I320" s="3">
        <f>VLOOKUP(D:D,双十二任务完成情况!$B:$M,12,0)</f>
        <v>0.511401984126984</v>
      </c>
      <c r="J320" s="2">
        <v>-30</v>
      </c>
      <c r="K320" s="17" t="s">
        <v>619</v>
      </c>
    </row>
    <row r="321" ht="22.5" spans="1:11">
      <c r="A321" s="17">
        <v>324</v>
      </c>
      <c r="B321" s="17" t="s">
        <v>47</v>
      </c>
      <c r="C321" s="17" t="s">
        <v>618</v>
      </c>
      <c r="D321" s="17">
        <v>732</v>
      </c>
      <c r="E321" s="17" t="s">
        <v>620</v>
      </c>
      <c r="F321" s="17">
        <v>9138</v>
      </c>
      <c r="G321" s="17" t="s">
        <v>202</v>
      </c>
      <c r="H321" s="17" t="s">
        <v>200</v>
      </c>
      <c r="I321" s="3">
        <f>VLOOKUP(D:D,双十二任务完成情况!$B:$M,12,0)</f>
        <v>0.511401984126984</v>
      </c>
      <c r="J321" s="2">
        <v>-30</v>
      </c>
      <c r="K321" s="17" t="s">
        <v>620</v>
      </c>
    </row>
    <row r="322" ht="22.5" spans="1:11">
      <c r="A322" s="17">
        <v>325</v>
      </c>
      <c r="B322" s="17" t="s">
        <v>47</v>
      </c>
      <c r="C322" s="17" t="s">
        <v>621</v>
      </c>
      <c r="D322" s="17">
        <v>721</v>
      </c>
      <c r="E322" s="17" t="s">
        <v>622</v>
      </c>
      <c r="F322" s="17">
        <v>11619</v>
      </c>
      <c r="G322" s="17" t="s">
        <v>217</v>
      </c>
      <c r="H322" s="17" t="s">
        <v>200</v>
      </c>
      <c r="I322" s="3">
        <f>VLOOKUP(D:D,双十二任务完成情况!$B:$M,12,0)</f>
        <v>0.527862643678161</v>
      </c>
      <c r="J322" s="2">
        <v>-30</v>
      </c>
      <c r="K322" s="17" t="s">
        <v>622</v>
      </c>
    </row>
    <row r="323" ht="22.5" spans="1:11">
      <c r="A323" s="17">
        <v>326</v>
      </c>
      <c r="B323" s="17" t="s">
        <v>47</v>
      </c>
      <c r="C323" s="17" t="s">
        <v>621</v>
      </c>
      <c r="D323" s="17">
        <v>721</v>
      </c>
      <c r="E323" s="17" t="s">
        <v>623</v>
      </c>
      <c r="F323" s="17">
        <v>12934</v>
      </c>
      <c r="G323" s="17" t="s">
        <v>202</v>
      </c>
      <c r="H323" s="17" t="s">
        <v>200</v>
      </c>
      <c r="I323" s="3">
        <f>VLOOKUP(D:D,双十二任务完成情况!$B:$M,12,0)</f>
        <v>0.527862643678161</v>
      </c>
      <c r="J323" s="2">
        <v>-30</v>
      </c>
      <c r="K323" s="17" t="s">
        <v>623</v>
      </c>
    </row>
    <row r="324" ht="22.5" spans="1:11">
      <c r="A324" s="17">
        <v>327</v>
      </c>
      <c r="B324" s="17" t="s">
        <v>47</v>
      </c>
      <c r="C324" s="17" t="s">
        <v>624</v>
      </c>
      <c r="D324" s="17">
        <v>591</v>
      </c>
      <c r="E324" s="17" t="s">
        <v>625</v>
      </c>
      <c r="F324" s="17">
        <v>5764</v>
      </c>
      <c r="G324" s="17" t="s">
        <v>217</v>
      </c>
      <c r="H324" s="17" t="s">
        <v>200</v>
      </c>
      <c r="I324" s="3">
        <f>VLOOKUP(D:D,双十二任务完成情况!$B:$M,12,0)</f>
        <v>0.282599285714286</v>
      </c>
      <c r="J324" s="2">
        <v>-30</v>
      </c>
      <c r="K324" s="17" t="s">
        <v>625</v>
      </c>
    </row>
    <row r="325" ht="22.5" spans="1:11">
      <c r="A325" s="17">
        <v>328</v>
      </c>
      <c r="B325" s="17" t="s">
        <v>47</v>
      </c>
      <c r="C325" s="17" t="s">
        <v>624</v>
      </c>
      <c r="D325" s="17">
        <v>591</v>
      </c>
      <c r="E325" s="17" t="s">
        <v>626</v>
      </c>
      <c r="F325" s="17">
        <v>16416</v>
      </c>
      <c r="G325" s="17" t="s">
        <v>202</v>
      </c>
      <c r="H325" s="17" t="s">
        <v>208</v>
      </c>
      <c r="I325" s="3">
        <f>VLOOKUP(D:D,双十二任务完成情况!$B:$M,12,0)</f>
        <v>0.282599285714286</v>
      </c>
      <c r="J325" s="2"/>
      <c r="K325" s="17" t="s">
        <v>626</v>
      </c>
    </row>
    <row r="326" ht="22.5" spans="1:11">
      <c r="A326" s="17">
        <v>329</v>
      </c>
      <c r="B326" s="17" t="s">
        <v>47</v>
      </c>
      <c r="C326" s="17" t="s">
        <v>627</v>
      </c>
      <c r="D326" s="17">
        <v>102564</v>
      </c>
      <c r="E326" s="17" t="s">
        <v>628</v>
      </c>
      <c r="F326" s="17">
        <v>4450</v>
      </c>
      <c r="G326" s="17" t="s">
        <v>217</v>
      </c>
      <c r="H326" s="17" t="s">
        <v>200</v>
      </c>
      <c r="I326" s="3">
        <f>VLOOKUP(D:D,双十二任务完成情况!$B:$M,12,0)</f>
        <v>0.552809090909091</v>
      </c>
      <c r="J326" s="2">
        <v>-30</v>
      </c>
      <c r="K326" s="17" t="s">
        <v>628</v>
      </c>
    </row>
    <row r="327" ht="22.5" spans="1:11">
      <c r="A327" s="17">
        <v>330</v>
      </c>
      <c r="B327" s="17" t="s">
        <v>47</v>
      </c>
      <c r="C327" s="17" t="s">
        <v>627</v>
      </c>
      <c r="D327" s="17">
        <v>102564</v>
      </c>
      <c r="E327" s="17" t="s">
        <v>629</v>
      </c>
      <c r="F327" s="17">
        <v>11363</v>
      </c>
      <c r="G327" s="17" t="s">
        <v>202</v>
      </c>
      <c r="H327" s="17" t="s">
        <v>200</v>
      </c>
      <c r="I327" s="3">
        <f>VLOOKUP(D:D,双十二任务完成情况!$B:$M,12,0)</f>
        <v>0.552809090909091</v>
      </c>
      <c r="J327" s="2">
        <v>-30</v>
      </c>
      <c r="K327" s="17" t="s">
        <v>629</v>
      </c>
    </row>
    <row r="328" ht="22.5" spans="1:11">
      <c r="A328" s="17">
        <v>331</v>
      </c>
      <c r="B328" s="17" t="s">
        <v>47</v>
      </c>
      <c r="C328" s="17" t="s">
        <v>630</v>
      </c>
      <c r="D328" s="17">
        <v>351</v>
      </c>
      <c r="E328" s="17" t="s">
        <v>631</v>
      </c>
      <c r="F328" s="17">
        <v>8594</v>
      </c>
      <c r="G328" s="17" t="s">
        <v>217</v>
      </c>
      <c r="H328" s="17" t="s">
        <v>200</v>
      </c>
      <c r="I328" s="3">
        <f>VLOOKUP(D:D,双十二任务完成情况!$B:$M,12,0)</f>
        <v>0.599939371257485</v>
      </c>
      <c r="J328" s="2">
        <v>-30</v>
      </c>
      <c r="K328" s="17" t="s">
        <v>631</v>
      </c>
    </row>
    <row r="329" ht="22.5" spans="1:11">
      <c r="A329" s="17">
        <v>332</v>
      </c>
      <c r="B329" s="17" t="s">
        <v>47</v>
      </c>
      <c r="C329" s="17" t="s">
        <v>630</v>
      </c>
      <c r="D329" s="17">
        <v>351</v>
      </c>
      <c r="E329" s="17" t="s">
        <v>632</v>
      </c>
      <c r="F329" s="17">
        <v>15405</v>
      </c>
      <c r="G329" s="17" t="s">
        <v>202</v>
      </c>
      <c r="H329" s="17" t="s">
        <v>200</v>
      </c>
      <c r="I329" s="3">
        <f>VLOOKUP(D:D,双十二任务完成情况!$B:$M,12,0)</f>
        <v>0.599939371257485</v>
      </c>
      <c r="J329" s="2">
        <v>-30</v>
      </c>
      <c r="K329" s="17" t="s">
        <v>632</v>
      </c>
    </row>
    <row r="330" ht="22.5" spans="1:11">
      <c r="A330" s="17">
        <v>333</v>
      </c>
      <c r="B330" s="17" t="s">
        <v>47</v>
      </c>
      <c r="C330" s="17" t="s">
        <v>633</v>
      </c>
      <c r="D330" s="17">
        <v>706</v>
      </c>
      <c r="E330" s="17" t="s">
        <v>634</v>
      </c>
      <c r="F330" s="17">
        <v>6506</v>
      </c>
      <c r="G330" s="17" t="s">
        <v>217</v>
      </c>
      <c r="H330" s="17" t="s">
        <v>200</v>
      </c>
      <c r="I330" s="3">
        <f>VLOOKUP(D:D,双十二任务完成情况!$B:$M,12,0)</f>
        <v>1.0011125</v>
      </c>
      <c r="J330" s="24">
        <v>100</v>
      </c>
      <c r="K330" s="17" t="s">
        <v>634</v>
      </c>
    </row>
    <row r="331" ht="22.5" spans="1:11">
      <c r="A331" s="17">
        <v>334</v>
      </c>
      <c r="B331" s="17" t="s">
        <v>47</v>
      </c>
      <c r="C331" s="17" t="s">
        <v>633</v>
      </c>
      <c r="D331" s="17">
        <v>706</v>
      </c>
      <c r="E331" s="17" t="s">
        <v>635</v>
      </c>
      <c r="F331" s="17">
        <v>15391</v>
      </c>
      <c r="G331" s="17" t="s">
        <v>202</v>
      </c>
      <c r="H331" s="17" t="s">
        <v>200</v>
      </c>
      <c r="I331" s="3">
        <f>VLOOKUP(D:D,双十二任务完成情况!$B:$M,12,0)</f>
        <v>1.0011125</v>
      </c>
      <c r="J331" s="24">
        <v>100</v>
      </c>
      <c r="K331" s="17" t="s">
        <v>635</v>
      </c>
    </row>
    <row r="332" ht="22.5" spans="1:11">
      <c r="A332" s="17">
        <v>335</v>
      </c>
      <c r="B332" s="17" t="s">
        <v>47</v>
      </c>
      <c r="C332" s="17" t="s">
        <v>633</v>
      </c>
      <c r="D332" s="17">
        <v>706</v>
      </c>
      <c r="E332" s="17" t="s">
        <v>636</v>
      </c>
      <c r="F332" s="17">
        <v>10772</v>
      </c>
      <c r="G332" s="17" t="s">
        <v>202</v>
      </c>
      <c r="H332" s="17" t="s">
        <v>200</v>
      </c>
      <c r="I332" s="3">
        <f>VLOOKUP(D:D,双十二任务完成情况!$B:$M,12,0)</f>
        <v>1.0011125</v>
      </c>
      <c r="J332" s="24">
        <v>100</v>
      </c>
      <c r="K332" s="17" t="s">
        <v>636</v>
      </c>
    </row>
    <row r="333" ht="22.5" spans="1:11">
      <c r="A333" s="17">
        <v>336</v>
      </c>
      <c r="B333" s="17" t="s">
        <v>47</v>
      </c>
      <c r="C333" s="17" t="s">
        <v>637</v>
      </c>
      <c r="D333" s="17">
        <v>710</v>
      </c>
      <c r="E333" s="17" t="s">
        <v>638</v>
      </c>
      <c r="F333" s="17">
        <v>12981</v>
      </c>
      <c r="G333" s="17" t="s">
        <v>217</v>
      </c>
      <c r="H333" s="17" t="s">
        <v>200</v>
      </c>
      <c r="I333" s="3">
        <f>VLOOKUP(D:D,双十二任务完成情况!$B:$M,12,0)</f>
        <v>0.734008047585724</v>
      </c>
      <c r="J333" s="2">
        <v>-30</v>
      </c>
      <c r="K333" s="17" t="s">
        <v>638</v>
      </c>
    </row>
    <row r="334" ht="22.5" spans="1:11">
      <c r="A334" s="17">
        <v>337</v>
      </c>
      <c r="B334" s="17" t="s">
        <v>47</v>
      </c>
      <c r="C334" s="17" t="s">
        <v>637</v>
      </c>
      <c r="D334" s="17">
        <v>710</v>
      </c>
      <c r="E334" s="17" t="s">
        <v>639</v>
      </c>
      <c r="F334" s="17">
        <v>15385</v>
      </c>
      <c r="G334" s="17" t="s">
        <v>202</v>
      </c>
      <c r="H334" s="17" t="s">
        <v>200</v>
      </c>
      <c r="I334" s="3">
        <f>VLOOKUP(D:D,双十二任务完成情况!$B:$M,12,0)</f>
        <v>0.734008047585724</v>
      </c>
      <c r="J334" s="2">
        <v>-30</v>
      </c>
      <c r="K334" s="17" t="s">
        <v>639</v>
      </c>
    </row>
    <row r="335" ht="22.5" spans="1:11">
      <c r="A335" s="17">
        <v>338</v>
      </c>
      <c r="B335" s="17" t="s">
        <v>47</v>
      </c>
      <c r="C335" s="17" t="s">
        <v>640</v>
      </c>
      <c r="D335" s="17">
        <v>738</v>
      </c>
      <c r="E335" s="17" t="s">
        <v>641</v>
      </c>
      <c r="F335" s="17">
        <v>5698</v>
      </c>
      <c r="G335" s="17" t="s">
        <v>217</v>
      </c>
      <c r="H335" s="17" t="s">
        <v>200</v>
      </c>
      <c r="I335" s="3">
        <f>VLOOKUP(D:D,双十二任务完成情况!$B:$M,12,0)</f>
        <v>1.01036357142857</v>
      </c>
      <c r="J335" s="24">
        <v>100</v>
      </c>
      <c r="K335" s="17" t="s">
        <v>641</v>
      </c>
    </row>
    <row r="336" ht="22.5" spans="1:11">
      <c r="A336" s="17">
        <v>339</v>
      </c>
      <c r="B336" s="17" t="s">
        <v>47</v>
      </c>
      <c r="C336" s="17" t="s">
        <v>640</v>
      </c>
      <c r="D336" s="17">
        <v>738</v>
      </c>
      <c r="E336" s="17" t="s">
        <v>642</v>
      </c>
      <c r="F336" s="17">
        <v>6121</v>
      </c>
      <c r="G336" s="17" t="s">
        <v>202</v>
      </c>
      <c r="H336" s="17" t="s">
        <v>200</v>
      </c>
      <c r="I336" s="3">
        <f>VLOOKUP(D:D,双十二任务完成情况!$B:$M,12,0)</f>
        <v>1.01036357142857</v>
      </c>
      <c r="J336" s="24">
        <v>100</v>
      </c>
      <c r="K336" s="17" t="s">
        <v>642</v>
      </c>
    </row>
    <row r="337" ht="22.5" spans="1:11">
      <c r="A337" s="17">
        <v>340</v>
      </c>
      <c r="B337" s="17" t="s">
        <v>47</v>
      </c>
      <c r="C337" s="17" t="s">
        <v>640</v>
      </c>
      <c r="D337" s="17">
        <v>738</v>
      </c>
      <c r="E337" s="17" t="s">
        <v>643</v>
      </c>
      <c r="F337" s="17">
        <v>9527</v>
      </c>
      <c r="G337" s="17" t="s">
        <v>202</v>
      </c>
      <c r="H337" s="17" t="s">
        <v>200</v>
      </c>
      <c r="I337" s="3">
        <f>VLOOKUP(D:D,双十二任务完成情况!$B:$M,12,0)</f>
        <v>1.01036357142857</v>
      </c>
      <c r="J337" s="24">
        <v>100</v>
      </c>
      <c r="K337" s="17" t="s">
        <v>643</v>
      </c>
    </row>
    <row r="338" ht="22.5" spans="1:11">
      <c r="A338" s="17">
        <v>341</v>
      </c>
      <c r="B338" s="17" t="s">
        <v>47</v>
      </c>
      <c r="C338" s="17" t="s">
        <v>644</v>
      </c>
      <c r="D338" s="17">
        <v>704</v>
      </c>
      <c r="E338" s="17" t="s">
        <v>645</v>
      </c>
      <c r="F338" s="17">
        <v>6385</v>
      </c>
      <c r="G338" s="17" t="s">
        <v>217</v>
      </c>
      <c r="H338" s="17" t="s">
        <v>200</v>
      </c>
      <c r="I338" s="3">
        <f>VLOOKUP(D:D,双十二任务完成情况!$B:$M,12,0)</f>
        <v>0.681225357142857</v>
      </c>
      <c r="J338" s="2">
        <v>-30</v>
      </c>
      <c r="K338" s="17" t="s">
        <v>645</v>
      </c>
    </row>
    <row r="339" ht="22.5" spans="1:11">
      <c r="A339" s="17">
        <v>342</v>
      </c>
      <c r="B339" s="17" t="s">
        <v>47</v>
      </c>
      <c r="C339" s="17" t="s">
        <v>644</v>
      </c>
      <c r="D339" s="17">
        <v>704</v>
      </c>
      <c r="E339" s="17" t="s">
        <v>646</v>
      </c>
      <c r="F339" s="17">
        <v>6505</v>
      </c>
      <c r="G339" s="17" t="s">
        <v>202</v>
      </c>
      <c r="H339" s="17" t="s">
        <v>252</v>
      </c>
      <c r="I339" s="3">
        <f>VLOOKUP(D:D,双十二任务完成情况!$B:$M,12,0)</f>
        <v>0.681225357142857</v>
      </c>
      <c r="J339" s="2">
        <v>-30</v>
      </c>
      <c r="K339" s="17" t="s">
        <v>646</v>
      </c>
    </row>
    <row r="340" ht="33.75" spans="1:11">
      <c r="A340" s="17">
        <v>343</v>
      </c>
      <c r="B340" s="17" t="s">
        <v>47</v>
      </c>
      <c r="C340" s="17" t="s">
        <v>647</v>
      </c>
      <c r="D340" s="17">
        <v>713</v>
      </c>
      <c r="E340" s="17" t="s">
        <v>648</v>
      </c>
      <c r="F340" s="17">
        <v>6492</v>
      </c>
      <c r="G340" s="17" t="s">
        <v>217</v>
      </c>
      <c r="H340" s="17" t="s">
        <v>252</v>
      </c>
      <c r="I340" s="3">
        <f>VLOOKUP(D:D,双十二任务完成情况!$B:$M,12,0)</f>
        <v>0.543777067669173</v>
      </c>
      <c r="J340" s="2">
        <v>-30</v>
      </c>
      <c r="K340" s="17" t="s">
        <v>648</v>
      </c>
    </row>
    <row r="341" ht="33.75" spans="1:11">
      <c r="A341" s="17">
        <v>344</v>
      </c>
      <c r="B341" s="17" t="s">
        <v>47</v>
      </c>
      <c r="C341" s="17" t="s">
        <v>647</v>
      </c>
      <c r="D341" s="17">
        <v>713</v>
      </c>
      <c r="E341" s="17" t="s">
        <v>649</v>
      </c>
      <c r="F341" s="17">
        <v>11961</v>
      </c>
      <c r="G341" s="17" t="s">
        <v>202</v>
      </c>
      <c r="H341" s="17" t="s">
        <v>200</v>
      </c>
      <c r="I341" s="3">
        <f>VLOOKUP(D:D,双十二任务完成情况!$B:$M,12,0)</f>
        <v>0.543777067669173</v>
      </c>
      <c r="J341" s="2">
        <v>-30</v>
      </c>
      <c r="K341" s="17" t="s">
        <v>649</v>
      </c>
    </row>
    <row r="342" ht="22.5" spans="1:11">
      <c r="A342" s="17">
        <v>345</v>
      </c>
      <c r="B342" s="17" t="s">
        <v>47</v>
      </c>
      <c r="C342" s="17" t="s">
        <v>650</v>
      </c>
      <c r="D342" s="17">
        <v>587</v>
      </c>
      <c r="E342" s="17" t="s">
        <v>651</v>
      </c>
      <c r="F342" s="17">
        <v>8073</v>
      </c>
      <c r="G342" s="17" t="s">
        <v>217</v>
      </c>
      <c r="H342" s="17" t="s">
        <v>200</v>
      </c>
      <c r="I342" s="3">
        <f>VLOOKUP(D:D,双十二任务完成情况!$B:$M,12,0)</f>
        <v>0.841629195693477</v>
      </c>
      <c r="J342" s="2">
        <v>-30</v>
      </c>
      <c r="K342" s="17" t="s">
        <v>651</v>
      </c>
    </row>
    <row r="343" ht="22.5" spans="1:11">
      <c r="A343" s="17">
        <v>346</v>
      </c>
      <c r="B343" s="17" t="s">
        <v>47</v>
      </c>
      <c r="C343" s="17" t="s">
        <v>650</v>
      </c>
      <c r="D343" s="17">
        <v>587</v>
      </c>
      <c r="E343" s="17" t="s">
        <v>652</v>
      </c>
      <c r="F343" s="17">
        <v>6497</v>
      </c>
      <c r="G343" s="17" t="s">
        <v>202</v>
      </c>
      <c r="H343" s="17" t="s">
        <v>200</v>
      </c>
      <c r="I343" s="3">
        <f>VLOOKUP(D:D,双十二任务完成情况!$B:$M,12,0)</f>
        <v>0.841629195693477</v>
      </c>
      <c r="J343" s="2">
        <v>-30</v>
      </c>
      <c r="K343" s="17" t="s">
        <v>652</v>
      </c>
    </row>
    <row r="344" ht="22.5" spans="1:11">
      <c r="A344" s="17">
        <v>347</v>
      </c>
      <c r="B344" s="17" t="s">
        <v>47</v>
      </c>
      <c r="C344" s="17" t="s">
        <v>653</v>
      </c>
      <c r="D344" s="17">
        <v>110378</v>
      </c>
      <c r="E344" s="17" t="s">
        <v>654</v>
      </c>
      <c r="F344" s="17">
        <v>5521</v>
      </c>
      <c r="G344" s="17" t="s">
        <v>217</v>
      </c>
      <c r="H344" s="17" t="s">
        <v>200</v>
      </c>
      <c r="I344" s="3">
        <f>VLOOKUP(D:D,双十二任务完成情况!$B:$M,12,0)</f>
        <v>0.739192608695652</v>
      </c>
      <c r="J344" s="2">
        <v>-30</v>
      </c>
      <c r="K344" s="17" t="s">
        <v>654</v>
      </c>
    </row>
    <row r="345" ht="22.5" spans="1:11">
      <c r="A345" s="17">
        <v>348</v>
      </c>
      <c r="B345" s="17" t="s">
        <v>47</v>
      </c>
      <c r="C345" s="17" t="s">
        <v>653</v>
      </c>
      <c r="D345" s="17">
        <v>110378</v>
      </c>
      <c r="E345" s="17" t="s">
        <v>655</v>
      </c>
      <c r="F345" s="17">
        <v>10953</v>
      </c>
      <c r="G345" s="17" t="s">
        <v>202</v>
      </c>
      <c r="H345" s="17" t="s">
        <v>200</v>
      </c>
      <c r="I345" s="3">
        <f>VLOOKUP(D:D,双十二任务完成情况!$B:$M,12,0)</f>
        <v>0.739192608695652</v>
      </c>
      <c r="J345" s="2">
        <v>-30</v>
      </c>
      <c r="K345" s="17" t="s">
        <v>655</v>
      </c>
    </row>
    <row r="346" spans="1:11">
      <c r="A346" s="17">
        <v>349</v>
      </c>
      <c r="B346" s="17" t="s">
        <v>47</v>
      </c>
      <c r="C346" s="17" t="s">
        <v>656</v>
      </c>
      <c r="D346" s="17">
        <v>539</v>
      </c>
      <c r="E346" s="17" t="s">
        <v>657</v>
      </c>
      <c r="F346" s="17">
        <v>9320</v>
      </c>
      <c r="G346" s="17" t="s">
        <v>217</v>
      </c>
      <c r="H346" s="17" t="s">
        <v>200</v>
      </c>
      <c r="I346" s="3">
        <f>VLOOKUP(D:D,双十二任务完成情况!$B:$M,12,0)</f>
        <v>0.6622645672147</v>
      </c>
      <c r="J346" s="2">
        <v>-30</v>
      </c>
      <c r="K346" s="17" t="s">
        <v>657</v>
      </c>
    </row>
    <row r="347" spans="1:11">
      <c r="A347" s="17">
        <v>350</v>
      </c>
      <c r="B347" s="17" t="s">
        <v>47</v>
      </c>
      <c r="C347" s="17" t="s">
        <v>656</v>
      </c>
      <c r="D347" s="17">
        <v>539</v>
      </c>
      <c r="E347" s="17" t="s">
        <v>658</v>
      </c>
      <c r="F347" s="17">
        <v>14840</v>
      </c>
      <c r="G347" s="17" t="s">
        <v>202</v>
      </c>
      <c r="H347" s="17" t="s">
        <v>200</v>
      </c>
      <c r="I347" s="3">
        <f>VLOOKUP(D:D,双十二任务完成情况!$B:$M,12,0)</f>
        <v>0.6622645672147</v>
      </c>
      <c r="J347" s="2">
        <v>-30</v>
      </c>
      <c r="K347" s="17" t="s">
        <v>658</v>
      </c>
    </row>
    <row r="348" ht="22.5" spans="1:11">
      <c r="A348" s="17">
        <v>351</v>
      </c>
      <c r="B348" s="17" t="s">
        <v>47</v>
      </c>
      <c r="C348" s="17" t="s">
        <v>659</v>
      </c>
      <c r="D348" s="17">
        <v>123007</v>
      </c>
      <c r="E348" s="17" t="s">
        <v>660</v>
      </c>
      <c r="F348" s="17">
        <v>6733</v>
      </c>
      <c r="G348" s="17" t="s">
        <v>217</v>
      </c>
      <c r="H348" s="17" t="s">
        <v>200</v>
      </c>
      <c r="I348" s="3">
        <f>VLOOKUP(D:D,双十二任务完成情况!$B:$M,12,0)</f>
        <v>0.572595</v>
      </c>
      <c r="J348" s="2">
        <v>-30</v>
      </c>
      <c r="K348" s="17" t="s">
        <v>660</v>
      </c>
    </row>
    <row r="349" ht="22.5" spans="1:11">
      <c r="A349" s="17">
        <v>352</v>
      </c>
      <c r="B349" s="17" t="s">
        <v>47</v>
      </c>
      <c r="C349" s="17" t="s">
        <v>659</v>
      </c>
      <c r="D349" s="17">
        <v>123007</v>
      </c>
      <c r="E349" s="17" t="s">
        <v>661</v>
      </c>
      <c r="F349" s="17">
        <v>15665</v>
      </c>
      <c r="G349" s="17" t="s">
        <v>202</v>
      </c>
      <c r="H349" s="17" t="s">
        <v>200</v>
      </c>
      <c r="I349" s="3">
        <f>VLOOKUP(D:D,双十二任务完成情况!$B:$M,12,0)</f>
        <v>0.572595</v>
      </c>
      <c r="J349" s="2">
        <v>-30</v>
      </c>
      <c r="K349" s="17" t="s">
        <v>661</v>
      </c>
    </row>
    <row r="350" ht="22.5" spans="1:11">
      <c r="A350" s="17">
        <v>353</v>
      </c>
      <c r="B350" s="17" t="s">
        <v>47</v>
      </c>
      <c r="C350" s="17" t="s">
        <v>662</v>
      </c>
      <c r="D350" s="17">
        <v>720</v>
      </c>
      <c r="E350" s="17" t="s">
        <v>663</v>
      </c>
      <c r="F350" s="17">
        <v>15035</v>
      </c>
      <c r="G350" s="17" t="s">
        <v>217</v>
      </c>
      <c r="H350" s="17" t="s">
        <v>200</v>
      </c>
      <c r="I350" s="3">
        <f>VLOOKUP(D:D,双十二任务完成情况!$B:$M,12,0)</f>
        <v>0.644305263157895</v>
      </c>
      <c r="J350" s="2">
        <v>-30</v>
      </c>
      <c r="K350" s="17" t="s">
        <v>663</v>
      </c>
    </row>
    <row r="351" ht="22.5" spans="1:11">
      <c r="A351" s="17">
        <v>354</v>
      </c>
      <c r="B351" s="17" t="s">
        <v>47</v>
      </c>
      <c r="C351" s="17" t="s">
        <v>662</v>
      </c>
      <c r="D351" s="17">
        <v>720</v>
      </c>
      <c r="E351" s="17" t="s">
        <v>664</v>
      </c>
      <c r="F351" s="17">
        <v>11142</v>
      </c>
      <c r="G351" s="17" t="s">
        <v>202</v>
      </c>
      <c r="H351" s="17" t="s">
        <v>200</v>
      </c>
      <c r="I351" s="3">
        <f>VLOOKUP(D:D,双十二任务完成情况!$B:$M,12,0)</f>
        <v>0.644305263157895</v>
      </c>
      <c r="J351" s="2">
        <v>-30</v>
      </c>
      <c r="K351" s="17" t="s">
        <v>664</v>
      </c>
    </row>
    <row r="352" spans="1:11">
      <c r="A352" s="17">
        <v>355</v>
      </c>
      <c r="B352" s="17" t="s">
        <v>47</v>
      </c>
      <c r="C352" s="17" t="s">
        <v>665</v>
      </c>
      <c r="D352" s="17">
        <v>717</v>
      </c>
      <c r="E352" s="17" t="s">
        <v>666</v>
      </c>
      <c r="F352" s="17">
        <v>6752</v>
      </c>
      <c r="G352" s="17" t="s">
        <v>217</v>
      </c>
      <c r="H352" s="17" t="s">
        <v>200</v>
      </c>
      <c r="I352" s="3">
        <f>VLOOKUP(D:D,双十二任务完成情况!$B:$M,12,0)</f>
        <v>0.815734707446808</v>
      </c>
      <c r="J352" s="2">
        <v>-30</v>
      </c>
      <c r="K352" s="17" t="s">
        <v>666</v>
      </c>
    </row>
    <row r="353" spans="1:11">
      <c r="A353" s="17">
        <v>356</v>
      </c>
      <c r="B353" s="17" t="s">
        <v>47</v>
      </c>
      <c r="C353" s="17" t="s">
        <v>665</v>
      </c>
      <c r="D353" s="17">
        <v>717</v>
      </c>
      <c r="E353" s="17" t="s">
        <v>667</v>
      </c>
      <c r="F353" s="17">
        <v>11627</v>
      </c>
      <c r="G353" s="17" t="s">
        <v>202</v>
      </c>
      <c r="H353" s="17" t="s">
        <v>200</v>
      </c>
      <c r="I353" s="3">
        <f>VLOOKUP(D:D,双十二任务完成情况!$B:$M,12,0)</f>
        <v>0.815734707446808</v>
      </c>
      <c r="J353" s="2">
        <v>-30</v>
      </c>
      <c r="K353" s="17" t="s">
        <v>667</v>
      </c>
    </row>
    <row r="354" ht="22.5" spans="1:11">
      <c r="A354" s="17">
        <v>357</v>
      </c>
      <c r="B354" s="17" t="s">
        <v>47</v>
      </c>
      <c r="C354" s="17" t="s">
        <v>668</v>
      </c>
      <c r="D354" s="17">
        <v>716</v>
      </c>
      <c r="E354" s="17" t="s">
        <v>669</v>
      </c>
      <c r="F354" s="17">
        <v>14338</v>
      </c>
      <c r="G354" s="17" t="s">
        <v>217</v>
      </c>
      <c r="H354" s="17" t="s">
        <v>200</v>
      </c>
      <c r="I354" s="3">
        <f>VLOOKUP(D:D,双十二任务完成情况!$B:$M,12,0)</f>
        <v>0.574820170454545</v>
      </c>
      <c r="J354" s="2">
        <v>-30</v>
      </c>
      <c r="K354" s="17" t="s">
        <v>669</v>
      </c>
    </row>
    <row r="355" ht="22.5" spans="1:11">
      <c r="A355" s="17">
        <v>358</v>
      </c>
      <c r="B355" s="17" t="s">
        <v>47</v>
      </c>
      <c r="C355" s="17" t="s">
        <v>668</v>
      </c>
      <c r="D355" s="17">
        <v>716</v>
      </c>
      <c r="E355" s="17" t="s">
        <v>670</v>
      </c>
      <c r="F355" s="17">
        <v>15224</v>
      </c>
      <c r="G355" s="17" t="s">
        <v>202</v>
      </c>
      <c r="H355" s="17" t="s">
        <v>200</v>
      </c>
      <c r="I355" s="3">
        <f>VLOOKUP(D:D,双十二任务完成情况!$B:$M,12,0)</f>
        <v>0.574820170454545</v>
      </c>
      <c r="J355" s="2">
        <v>-30</v>
      </c>
      <c r="K355" s="17" t="s">
        <v>670</v>
      </c>
    </row>
    <row r="356" ht="22.5" spans="1:11">
      <c r="A356" s="17">
        <v>359</v>
      </c>
      <c r="B356" s="17" t="s">
        <v>47</v>
      </c>
      <c r="C356" s="17" t="s">
        <v>671</v>
      </c>
      <c r="D356" s="17">
        <v>104533</v>
      </c>
      <c r="E356" s="17" t="s">
        <v>672</v>
      </c>
      <c r="F356" s="17">
        <v>11977</v>
      </c>
      <c r="G356" s="17" t="s">
        <v>217</v>
      </c>
      <c r="H356" s="17" t="s">
        <v>200</v>
      </c>
      <c r="I356" s="3">
        <f>VLOOKUP(D:D,双十二任务完成情况!$B:$M,12,0)</f>
        <v>0.784363839285714</v>
      </c>
      <c r="J356" s="2">
        <v>-30</v>
      </c>
      <c r="K356" s="17" t="s">
        <v>672</v>
      </c>
    </row>
    <row r="357" ht="22.5" spans="1:11">
      <c r="A357" s="17">
        <v>360</v>
      </c>
      <c r="B357" s="17" t="s">
        <v>47</v>
      </c>
      <c r="C357" s="17" t="s">
        <v>671</v>
      </c>
      <c r="D357" s="17">
        <v>104533</v>
      </c>
      <c r="E357" s="17" t="s">
        <v>673</v>
      </c>
      <c r="F357" s="17">
        <v>4081</v>
      </c>
      <c r="G357" s="17" t="s">
        <v>202</v>
      </c>
      <c r="H357" s="17" t="s">
        <v>200</v>
      </c>
      <c r="I357" s="3">
        <f>VLOOKUP(D:D,双十二任务完成情况!$B:$M,12,0)</f>
        <v>0.784363839285714</v>
      </c>
      <c r="J357" s="2">
        <v>-30</v>
      </c>
      <c r="K357" s="17" t="s">
        <v>673</v>
      </c>
    </row>
    <row r="358" ht="22.5" spans="1:11">
      <c r="A358" s="17">
        <v>361</v>
      </c>
      <c r="B358" s="17" t="s">
        <v>47</v>
      </c>
      <c r="C358" s="17" t="s">
        <v>674</v>
      </c>
      <c r="D358" s="17">
        <v>746</v>
      </c>
      <c r="E358" s="17" t="s">
        <v>675</v>
      </c>
      <c r="F358" s="17">
        <v>4028</v>
      </c>
      <c r="G358" s="17" t="s">
        <v>217</v>
      </c>
      <c r="H358" s="17" t="s">
        <v>200</v>
      </c>
      <c r="I358" s="3">
        <f>VLOOKUP(D:D,双十二任务完成情况!$B:$M,12,0)</f>
        <v>0.887007136279926</v>
      </c>
      <c r="J358" s="2">
        <v>-30</v>
      </c>
      <c r="K358" s="17" t="s">
        <v>675</v>
      </c>
    </row>
    <row r="359" ht="22.5" spans="1:11">
      <c r="A359" s="17">
        <v>362</v>
      </c>
      <c r="B359" s="17" t="s">
        <v>47</v>
      </c>
      <c r="C359" s="17" t="s">
        <v>674</v>
      </c>
      <c r="D359" s="17">
        <v>746</v>
      </c>
      <c r="E359" s="17" t="s">
        <v>676</v>
      </c>
      <c r="F359" s="17">
        <v>14106</v>
      </c>
      <c r="G359" s="17" t="s">
        <v>202</v>
      </c>
      <c r="H359" s="17" t="s">
        <v>200</v>
      </c>
      <c r="I359" s="3">
        <f>VLOOKUP(D:D,双十二任务完成情况!$B:$M,12,0)</f>
        <v>0.887007136279926</v>
      </c>
      <c r="J359" s="2">
        <v>-30</v>
      </c>
      <c r="K359" s="17" t="s">
        <v>676</v>
      </c>
    </row>
    <row r="360" spans="1:11">
      <c r="A360" s="17">
        <v>363</v>
      </c>
      <c r="B360" s="19" t="s">
        <v>47</v>
      </c>
      <c r="C360" s="19" t="s">
        <v>674</v>
      </c>
      <c r="D360" s="19">
        <v>746</v>
      </c>
      <c r="E360" s="19" t="s">
        <v>677</v>
      </c>
      <c r="F360" s="19">
        <v>16492</v>
      </c>
      <c r="G360" s="19" t="s">
        <v>202</v>
      </c>
      <c r="H360" s="19" t="s">
        <v>208</v>
      </c>
      <c r="I360" s="3">
        <f>VLOOKUP(D:D,双十二任务完成情况!$B:$M,12,0)</f>
        <v>0.887007136279926</v>
      </c>
      <c r="J360" s="2"/>
      <c r="K360" s="19" t="s">
        <v>677</v>
      </c>
    </row>
    <row r="361" spans="1:11">
      <c r="A361" s="17">
        <v>364</v>
      </c>
      <c r="B361" s="17" t="s">
        <v>47</v>
      </c>
      <c r="C361" s="17" t="s">
        <v>183</v>
      </c>
      <c r="D361" s="17">
        <v>122718</v>
      </c>
      <c r="E361" s="17" t="s">
        <v>678</v>
      </c>
      <c r="F361" s="17">
        <v>12184</v>
      </c>
      <c r="G361" s="17" t="s">
        <v>217</v>
      </c>
      <c r="H361" s="17" t="s">
        <v>200</v>
      </c>
      <c r="I361" s="3">
        <f>VLOOKUP(D:D,双十二任务完成情况!$B:$M,12,0)</f>
        <v>0.357418571428571</v>
      </c>
      <c r="J361" s="2">
        <v>-30</v>
      </c>
      <c r="K361" s="17" t="s">
        <v>678</v>
      </c>
    </row>
    <row r="362" spans="1:11">
      <c r="A362" s="17">
        <v>365</v>
      </c>
      <c r="B362" s="17" t="s">
        <v>47</v>
      </c>
      <c r="C362" s="17" t="s">
        <v>183</v>
      </c>
      <c r="D362" s="17">
        <v>122718</v>
      </c>
      <c r="E362" s="17" t="s">
        <v>679</v>
      </c>
      <c r="F362" s="17">
        <v>11903</v>
      </c>
      <c r="G362" s="17" t="s">
        <v>202</v>
      </c>
      <c r="H362" s="17" t="s">
        <v>200</v>
      </c>
      <c r="I362" s="3">
        <f>VLOOKUP(D:D,双十二任务完成情况!$B:$M,12,0)</f>
        <v>0.357418571428571</v>
      </c>
      <c r="J362" s="2">
        <v>-30</v>
      </c>
      <c r="K362" s="17" t="s">
        <v>679</v>
      </c>
    </row>
    <row r="363" ht="22.5" spans="1:11">
      <c r="A363" s="17">
        <v>366</v>
      </c>
      <c r="B363" s="17" t="s">
        <v>47</v>
      </c>
      <c r="C363" s="17" t="s">
        <v>680</v>
      </c>
      <c r="D363" s="17">
        <v>117637</v>
      </c>
      <c r="E363" s="17" t="s">
        <v>681</v>
      </c>
      <c r="F363" s="17">
        <v>14754</v>
      </c>
      <c r="G363" s="17" t="s">
        <v>217</v>
      </c>
      <c r="H363" s="17" t="s">
        <v>200</v>
      </c>
      <c r="I363" s="3">
        <f>VLOOKUP(D:D,双十二任务完成情况!$B:$M,12,0)</f>
        <v>0.97498820754717</v>
      </c>
      <c r="J363" s="2">
        <v>-30</v>
      </c>
      <c r="K363" s="17" t="s">
        <v>681</v>
      </c>
    </row>
    <row r="364" ht="22.5" spans="1:11">
      <c r="A364" s="17">
        <v>367</v>
      </c>
      <c r="B364" s="17" t="s">
        <v>47</v>
      </c>
      <c r="C364" s="17" t="s">
        <v>680</v>
      </c>
      <c r="D364" s="17">
        <v>117637</v>
      </c>
      <c r="E364" s="17" t="s">
        <v>682</v>
      </c>
      <c r="F364" s="17">
        <v>11992</v>
      </c>
      <c r="G364" s="17" t="s">
        <v>202</v>
      </c>
      <c r="H364" s="17" t="s">
        <v>200</v>
      </c>
      <c r="I364" s="3">
        <f>VLOOKUP(D:D,双十二任务完成情况!$B:$M,12,0)</f>
        <v>0.97498820754717</v>
      </c>
      <c r="J364" s="2">
        <v>-30</v>
      </c>
      <c r="K364" s="17" t="s">
        <v>682</v>
      </c>
    </row>
    <row r="365" ht="22.5" spans="1:11">
      <c r="A365" s="17">
        <v>368</v>
      </c>
      <c r="B365" s="17" t="s">
        <v>47</v>
      </c>
      <c r="C365" s="17" t="s">
        <v>680</v>
      </c>
      <c r="D365" s="17">
        <v>117637</v>
      </c>
      <c r="E365" s="17" t="s">
        <v>683</v>
      </c>
      <c r="F365" s="17">
        <v>15595</v>
      </c>
      <c r="G365" s="17" t="s">
        <v>202</v>
      </c>
      <c r="H365" s="17" t="s">
        <v>200</v>
      </c>
      <c r="I365" s="3">
        <f>VLOOKUP(D:D,双十二任务完成情况!$B:$M,12,0)</f>
        <v>0.97498820754717</v>
      </c>
      <c r="J365" s="2">
        <v>-30</v>
      </c>
      <c r="K365" s="17" t="s">
        <v>683</v>
      </c>
    </row>
    <row r="366" ht="22.5" spans="1:11">
      <c r="A366" s="17">
        <v>369</v>
      </c>
      <c r="B366" s="17" t="s">
        <v>47</v>
      </c>
      <c r="C366" s="17" t="s">
        <v>684</v>
      </c>
      <c r="D366" s="17">
        <v>117923</v>
      </c>
      <c r="E366" s="17" t="s">
        <v>685</v>
      </c>
      <c r="F366" s="17">
        <v>13969</v>
      </c>
      <c r="G366" s="17" t="s">
        <v>217</v>
      </c>
      <c r="H366" s="17" t="s">
        <v>200</v>
      </c>
      <c r="I366" s="3">
        <f>VLOOKUP(D:D,双十二任务完成情况!$B:$M,12,0)</f>
        <v>0.451681132075472</v>
      </c>
      <c r="J366" s="2">
        <v>-30</v>
      </c>
      <c r="K366" s="17" t="s">
        <v>685</v>
      </c>
    </row>
    <row r="367" ht="22.5" spans="1:11">
      <c r="A367" s="17">
        <v>370</v>
      </c>
      <c r="B367" s="17" t="s">
        <v>47</v>
      </c>
      <c r="C367" s="17" t="s">
        <v>684</v>
      </c>
      <c r="D367" s="17">
        <v>117923</v>
      </c>
      <c r="E367" s="17" t="s">
        <v>686</v>
      </c>
      <c r="F367" s="17">
        <v>13644</v>
      </c>
      <c r="G367" s="17" t="s">
        <v>202</v>
      </c>
      <c r="H367" s="17" t="s">
        <v>200</v>
      </c>
      <c r="I367" s="3">
        <f>VLOOKUP(D:D,双十二任务完成情况!$B:$M,12,0)</f>
        <v>0.451681132075472</v>
      </c>
      <c r="J367" s="2">
        <v>-30</v>
      </c>
      <c r="K367" s="17" t="s">
        <v>686</v>
      </c>
    </row>
    <row r="368" spans="1:11">
      <c r="A368" s="17">
        <v>371</v>
      </c>
      <c r="B368" s="17" t="s">
        <v>47</v>
      </c>
      <c r="C368" s="17" t="s">
        <v>687</v>
      </c>
      <c r="D368" s="17">
        <v>748</v>
      </c>
      <c r="E368" s="17" t="s">
        <v>688</v>
      </c>
      <c r="F368" s="17">
        <v>14740</v>
      </c>
      <c r="G368" s="17" t="s">
        <v>217</v>
      </c>
      <c r="H368" s="17" t="s">
        <v>200</v>
      </c>
      <c r="I368" s="3">
        <f>VLOOKUP(D:D,双十二任务完成情况!$B:$M,12,0)</f>
        <v>0.626301117685733</v>
      </c>
      <c r="J368" s="2">
        <v>-30</v>
      </c>
      <c r="K368" s="17" t="s">
        <v>688</v>
      </c>
    </row>
    <row r="369" spans="1:11">
      <c r="A369" s="17">
        <v>372</v>
      </c>
      <c r="B369" s="17" t="s">
        <v>47</v>
      </c>
      <c r="C369" s="17" t="s">
        <v>687</v>
      </c>
      <c r="D369" s="17">
        <v>748</v>
      </c>
      <c r="E369" s="17" t="s">
        <v>689</v>
      </c>
      <c r="F369" s="17">
        <v>6731</v>
      </c>
      <c r="G369" s="17" t="s">
        <v>217</v>
      </c>
      <c r="H369" s="17" t="s">
        <v>200</v>
      </c>
      <c r="I369" s="3">
        <f>VLOOKUP(D:D,双十二任务完成情况!$B:$M,12,0)</f>
        <v>0.626301117685733</v>
      </c>
      <c r="J369" s="2">
        <v>-30</v>
      </c>
      <c r="K369" s="17" t="s">
        <v>689</v>
      </c>
    </row>
    <row r="370" spans="1:11">
      <c r="A370" s="17">
        <v>373</v>
      </c>
      <c r="B370" s="17" t="s">
        <v>47</v>
      </c>
      <c r="C370" s="17" t="s">
        <v>687</v>
      </c>
      <c r="D370" s="17">
        <v>748</v>
      </c>
      <c r="E370" s="17" t="s">
        <v>690</v>
      </c>
      <c r="F370" s="17">
        <v>15368</v>
      </c>
      <c r="G370" s="17" t="s">
        <v>202</v>
      </c>
      <c r="H370" s="17" t="s">
        <v>200</v>
      </c>
      <c r="I370" s="3">
        <f>VLOOKUP(D:D,双十二任务完成情况!$B:$M,12,0)</f>
        <v>0.626301117685733</v>
      </c>
      <c r="J370" s="2">
        <v>-30</v>
      </c>
      <c r="K370" s="17" t="s">
        <v>690</v>
      </c>
    </row>
    <row r="371" ht="22.5" spans="1:11">
      <c r="A371" s="17">
        <v>374</v>
      </c>
      <c r="B371" s="17" t="s">
        <v>47</v>
      </c>
      <c r="C371" s="17" t="s">
        <v>691</v>
      </c>
      <c r="D371" s="17">
        <v>549</v>
      </c>
      <c r="E371" s="17" t="s">
        <v>692</v>
      </c>
      <c r="F371" s="17">
        <v>6473</v>
      </c>
      <c r="G371" s="17" t="s">
        <v>217</v>
      </c>
      <c r="H371" s="17" t="s">
        <v>200</v>
      </c>
      <c r="I371" s="3">
        <f>VLOOKUP(D:D,双十二任务完成情况!$B:$M,12,0)</f>
        <v>0.821242173913043</v>
      </c>
      <c r="J371" s="2">
        <v>-30</v>
      </c>
      <c r="K371" s="17" t="s">
        <v>692</v>
      </c>
    </row>
    <row r="372" ht="22.5" spans="1:11">
      <c r="A372" s="17">
        <v>375</v>
      </c>
      <c r="B372" s="17" t="s">
        <v>47</v>
      </c>
      <c r="C372" s="17" t="s">
        <v>691</v>
      </c>
      <c r="D372" s="17">
        <v>549</v>
      </c>
      <c r="E372" s="17" t="s">
        <v>693</v>
      </c>
      <c r="F372" s="17">
        <v>7687</v>
      </c>
      <c r="G372" s="17" t="s">
        <v>202</v>
      </c>
      <c r="H372" s="17" t="s">
        <v>200</v>
      </c>
      <c r="I372" s="3">
        <f>VLOOKUP(D:D,双十二任务完成情况!$B:$M,12,0)</f>
        <v>0.821242173913043</v>
      </c>
      <c r="J372" s="2">
        <v>-30</v>
      </c>
      <c r="K372" s="17" t="s">
        <v>693</v>
      </c>
    </row>
    <row r="373" spans="1:11">
      <c r="A373" s="17">
        <v>376</v>
      </c>
      <c r="B373" s="17" t="s">
        <v>47</v>
      </c>
      <c r="C373" s="17" t="s">
        <v>694</v>
      </c>
      <c r="D373" s="17">
        <v>107728</v>
      </c>
      <c r="E373" s="17" t="s">
        <v>695</v>
      </c>
      <c r="F373" s="17">
        <v>13397</v>
      </c>
      <c r="G373" s="17" t="s">
        <v>217</v>
      </c>
      <c r="H373" s="17" t="s">
        <v>200</v>
      </c>
      <c r="I373" s="3">
        <f>VLOOKUP(D:D,双十二任务完成情况!$B:$M,12,0)</f>
        <v>0.546015450361604</v>
      </c>
      <c r="J373" s="2">
        <v>-30</v>
      </c>
      <c r="K373" s="17" t="s">
        <v>695</v>
      </c>
    </row>
    <row r="374" spans="1:11">
      <c r="A374" s="17">
        <v>377</v>
      </c>
      <c r="B374" s="17" t="s">
        <v>47</v>
      </c>
      <c r="C374" s="17" t="s">
        <v>694</v>
      </c>
      <c r="D374" s="17">
        <v>107728</v>
      </c>
      <c r="E374" s="17" t="s">
        <v>696</v>
      </c>
      <c r="F374" s="17">
        <v>15085</v>
      </c>
      <c r="G374" s="17" t="s">
        <v>202</v>
      </c>
      <c r="H374" s="17" t="s">
        <v>200</v>
      </c>
      <c r="I374" s="3">
        <f>VLOOKUP(D:D,双十二任务完成情况!$B:$M,12,0)</f>
        <v>0.546015450361604</v>
      </c>
      <c r="J374" s="2">
        <v>-30</v>
      </c>
      <c r="K374" s="17" t="s">
        <v>696</v>
      </c>
    </row>
    <row r="375" ht="22.5" spans="1:11">
      <c r="A375" s="17">
        <v>378</v>
      </c>
      <c r="B375" s="17" t="s">
        <v>47</v>
      </c>
      <c r="C375" s="17" t="s">
        <v>697</v>
      </c>
      <c r="D375" s="17">
        <v>594</v>
      </c>
      <c r="E375" s="17" t="s">
        <v>698</v>
      </c>
      <c r="F375" s="17">
        <v>6148</v>
      </c>
      <c r="G375" s="17" t="s">
        <v>217</v>
      </c>
      <c r="H375" s="17" t="s">
        <v>200</v>
      </c>
      <c r="I375" s="3">
        <f>VLOOKUP(D:D,双十二任务完成情况!$B:$M,12,0)</f>
        <v>0.684434154929577</v>
      </c>
      <c r="J375" s="2">
        <v>-30</v>
      </c>
      <c r="K375" s="17" t="s">
        <v>698</v>
      </c>
    </row>
    <row r="376" ht="22.5" spans="1:11">
      <c r="A376" s="17">
        <v>379</v>
      </c>
      <c r="B376" s="17" t="s">
        <v>47</v>
      </c>
      <c r="C376" s="17" t="s">
        <v>697</v>
      </c>
      <c r="D376" s="17">
        <v>594</v>
      </c>
      <c r="E376" s="17" t="s">
        <v>699</v>
      </c>
      <c r="F376" s="17">
        <v>6232</v>
      </c>
      <c r="G376" s="17" t="s">
        <v>202</v>
      </c>
      <c r="H376" s="17" t="s">
        <v>200</v>
      </c>
      <c r="I376" s="3">
        <f>VLOOKUP(D:D,双十二任务完成情况!$B:$M,12,0)</f>
        <v>0.684434154929577</v>
      </c>
      <c r="J376" s="2">
        <v>-30</v>
      </c>
      <c r="K376" s="17" t="s">
        <v>699</v>
      </c>
    </row>
    <row r="377" spans="1:11">
      <c r="A377" s="17">
        <v>380</v>
      </c>
      <c r="B377" s="17" t="s">
        <v>90</v>
      </c>
      <c r="C377" s="17" t="s">
        <v>181</v>
      </c>
      <c r="D377" s="17">
        <v>52</v>
      </c>
      <c r="E377" s="21" t="s">
        <v>700</v>
      </c>
      <c r="F377" s="21">
        <v>16301</v>
      </c>
      <c r="G377" s="21" t="s">
        <v>202</v>
      </c>
      <c r="H377" s="21" t="s">
        <v>200</v>
      </c>
      <c r="I377" s="3">
        <f>VLOOKUP(D:D,双十二任务完成情况!$B:$M,12,0)</f>
        <v>0.557683888888889</v>
      </c>
      <c r="J377" s="2">
        <v>-30</v>
      </c>
      <c r="K377" s="21" t="s">
        <v>700</v>
      </c>
    </row>
    <row r="378" spans="1:11">
      <c r="A378" s="17">
        <v>381</v>
      </c>
      <c r="B378" s="21" t="s">
        <v>90</v>
      </c>
      <c r="C378" s="17" t="s">
        <v>181</v>
      </c>
      <c r="D378" s="17">
        <v>52</v>
      </c>
      <c r="E378" s="21" t="s">
        <v>701</v>
      </c>
      <c r="F378" s="21">
        <v>16264</v>
      </c>
      <c r="G378" s="21" t="s">
        <v>202</v>
      </c>
      <c r="H378" s="21" t="s">
        <v>200</v>
      </c>
      <c r="I378" s="3">
        <f>VLOOKUP(D:D,双十二任务完成情况!$B:$M,12,0)</f>
        <v>0.557683888888889</v>
      </c>
      <c r="J378" s="2">
        <v>-30</v>
      </c>
      <c r="K378" s="21" t="s">
        <v>701</v>
      </c>
    </row>
    <row r="379" ht="22.5" spans="1:11">
      <c r="A379" s="17">
        <v>382</v>
      </c>
      <c r="B379" s="17" t="s">
        <v>90</v>
      </c>
      <c r="C379" s="17" t="s">
        <v>702</v>
      </c>
      <c r="D379" s="17">
        <v>104428</v>
      </c>
      <c r="E379" s="17" t="s">
        <v>703</v>
      </c>
      <c r="F379" s="17">
        <v>6472</v>
      </c>
      <c r="G379" s="17" t="s">
        <v>217</v>
      </c>
      <c r="H379" s="17" t="s">
        <v>200</v>
      </c>
      <c r="I379" s="3">
        <f>VLOOKUP(D:D,双十二任务完成情况!$B:$M,12,0)</f>
        <v>0.812870882352941</v>
      </c>
      <c r="J379" s="2">
        <v>-30</v>
      </c>
      <c r="K379" s="17" t="s">
        <v>703</v>
      </c>
    </row>
    <row r="380" ht="22.5" spans="1:11">
      <c r="A380" s="17">
        <v>383</v>
      </c>
      <c r="B380" s="17" t="s">
        <v>90</v>
      </c>
      <c r="C380" s="17" t="s">
        <v>702</v>
      </c>
      <c r="D380" s="17">
        <v>104428</v>
      </c>
      <c r="E380" s="17" t="s">
        <v>704</v>
      </c>
      <c r="F380" s="17">
        <v>15599</v>
      </c>
      <c r="G380" s="17" t="s">
        <v>202</v>
      </c>
      <c r="H380" s="17" t="s">
        <v>200</v>
      </c>
      <c r="I380" s="3">
        <f>VLOOKUP(D:D,双十二任务完成情况!$B:$M,12,0)</f>
        <v>0.812870882352941</v>
      </c>
      <c r="J380" s="2">
        <v>-30</v>
      </c>
      <c r="K380" s="17" t="s">
        <v>704</v>
      </c>
    </row>
    <row r="381" ht="22.5" spans="1:11">
      <c r="A381" s="17">
        <v>384</v>
      </c>
      <c r="B381" s="17" t="s">
        <v>90</v>
      </c>
      <c r="C381" s="17" t="s">
        <v>705</v>
      </c>
      <c r="D381" s="17">
        <v>104838</v>
      </c>
      <c r="E381" s="17" t="s">
        <v>706</v>
      </c>
      <c r="F381" s="17">
        <v>10955</v>
      </c>
      <c r="G381" s="17" t="s">
        <v>217</v>
      </c>
      <c r="H381" s="17" t="s">
        <v>200</v>
      </c>
      <c r="I381" s="3">
        <f>VLOOKUP(D:D,双十二任务完成情况!$B:$M,12,0)</f>
        <v>0.419050384615385</v>
      </c>
      <c r="J381" s="2">
        <v>-30</v>
      </c>
      <c r="K381" s="17" t="s">
        <v>706</v>
      </c>
    </row>
    <row r="382" ht="22.5" spans="1:11">
      <c r="A382" s="17">
        <v>385</v>
      </c>
      <c r="B382" s="17" t="s">
        <v>90</v>
      </c>
      <c r="C382" s="17" t="s">
        <v>705</v>
      </c>
      <c r="D382" s="17">
        <v>104838</v>
      </c>
      <c r="E382" s="17" t="s">
        <v>707</v>
      </c>
      <c r="F382" s="17">
        <v>15210</v>
      </c>
      <c r="G382" s="17" t="s">
        <v>202</v>
      </c>
      <c r="H382" s="17" t="s">
        <v>200</v>
      </c>
      <c r="I382" s="3">
        <f>VLOOKUP(D:D,双十二任务完成情况!$B:$M,12,0)</f>
        <v>0.419050384615385</v>
      </c>
      <c r="J382" s="2">
        <v>-30</v>
      </c>
      <c r="K382" s="17" t="s">
        <v>707</v>
      </c>
    </row>
    <row r="383" ht="22.5" spans="1:11">
      <c r="A383" s="17">
        <v>386</v>
      </c>
      <c r="B383" s="17" t="s">
        <v>90</v>
      </c>
      <c r="C383" s="17" t="s">
        <v>708</v>
      </c>
      <c r="D383" s="17">
        <v>754</v>
      </c>
      <c r="E383" s="17" t="s">
        <v>709</v>
      </c>
      <c r="F383" s="17">
        <v>12377</v>
      </c>
      <c r="G383" s="17" t="s">
        <v>217</v>
      </c>
      <c r="H383" s="17" t="s">
        <v>200</v>
      </c>
      <c r="I383" s="3">
        <f>VLOOKUP(D:D,双十二任务完成情况!$B:$M,12,0)</f>
        <v>0.618865151515152</v>
      </c>
      <c r="J383" s="2">
        <v>-30</v>
      </c>
      <c r="K383" s="17" t="s">
        <v>709</v>
      </c>
    </row>
    <row r="384" ht="22.5" spans="1:11">
      <c r="A384" s="17">
        <v>387</v>
      </c>
      <c r="B384" s="17" t="s">
        <v>90</v>
      </c>
      <c r="C384" s="17" t="s">
        <v>708</v>
      </c>
      <c r="D384" s="17">
        <v>754</v>
      </c>
      <c r="E384" s="17" t="s">
        <v>710</v>
      </c>
      <c r="F384" s="17">
        <v>15079</v>
      </c>
      <c r="G384" s="17" t="s">
        <v>202</v>
      </c>
      <c r="H384" s="17" t="s">
        <v>200</v>
      </c>
      <c r="I384" s="3">
        <f>VLOOKUP(D:D,双十二任务完成情况!$B:$M,12,0)</f>
        <v>0.618865151515152</v>
      </c>
      <c r="J384" s="2">
        <v>-30</v>
      </c>
      <c r="K384" s="17" t="s">
        <v>710</v>
      </c>
    </row>
    <row r="385" spans="1:11">
      <c r="A385" s="17">
        <v>388</v>
      </c>
      <c r="B385" s="17" t="s">
        <v>90</v>
      </c>
      <c r="C385" s="17" t="s">
        <v>711</v>
      </c>
      <c r="D385" s="17">
        <v>56</v>
      </c>
      <c r="E385" s="17" t="s">
        <v>712</v>
      </c>
      <c r="F385" s="17">
        <v>7948</v>
      </c>
      <c r="G385" s="17" t="s">
        <v>217</v>
      </c>
      <c r="H385" s="17" t="s">
        <v>200</v>
      </c>
      <c r="I385" s="3">
        <f>VLOOKUP(D:D,双十二任务完成情况!$B:$M,12,0)</f>
        <v>0.353366964285714</v>
      </c>
      <c r="J385" s="2">
        <v>-30</v>
      </c>
      <c r="K385" s="17" t="s">
        <v>712</v>
      </c>
    </row>
    <row r="386" spans="1:11">
      <c r="A386" s="17">
        <v>389</v>
      </c>
      <c r="B386" s="17" t="s">
        <v>90</v>
      </c>
      <c r="C386" s="17" t="s">
        <v>711</v>
      </c>
      <c r="D386" s="17">
        <v>56</v>
      </c>
      <c r="E386" s="17" t="s">
        <v>713</v>
      </c>
      <c r="F386" s="17">
        <v>15232</v>
      </c>
      <c r="G386" s="17" t="s">
        <v>202</v>
      </c>
      <c r="H386" s="17" t="s">
        <v>200</v>
      </c>
      <c r="I386" s="3">
        <f>VLOOKUP(D:D,双十二任务完成情况!$B:$M,12,0)</f>
        <v>0.353366964285714</v>
      </c>
      <c r="J386" s="2">
        <v>-30</v>
      </c>
      <c r="K386" s="17" t="s">
        <v>713</v>
      </c>
    </row>
    <row r="387" ht="22.5" spans="1:11">
      <c r="A387" s="17">
        <v>390</v>
      </c>
      <c r="B387" s="17" t="s">
        <v>90</v>
      </c>
      <c r="C387" s="17" t="s">
        <v>714</v>
      </c>
      <c r="D387" s="17">
        <v>367</v>
      </c>
      <c r="E387" s="17" t="s">
        <v>715</v>
      </c>
      <c r="F387" s="17">
        <v>10043</v>
      </c>
      <c r="G387" s="17" t="s">
        <v>217</v>
      </c>
      <c r="H387" s="17" t="s">
        <v>200</v>
      </c>
      <c r="I387" s="3">
        <f>VLOOKUP(D:D,双十二任务完成情况!$B:$M,12,0)</f>
        <v>0.754375</v>
      </c>
      <c r="J387" s="2">
        <v>-30</v>
      </c>
      <c r="K387" s="17" t="s">
        <v>715</v>
      </c>
    </row>
    <row r="388" ht="22.5" spans="1:11">
      <c r="A388" s="17">
        <v>391</v>
      </c>
      <c r="B388" s="17" t="s">
        <v>90</v>
      </c>
      <c r="C388" s="17" t="s">
        <v>714</v>
      </c>
      <c r="D388" s="17">
        <v>367</v>
      </c>
      <c r="E388" s="17" t="s">
        <v>716</v>
      </c>
      <c r="F388" s="17">
        <v>11799</v>
      </c>
      <c r="G388" s="17" t="s">
        <v>202</v>
      </c>
      <c r="H388" s="17" t="s">
        <v>200</v>
      </c>
      <c r="I388" s="3">
        <f>VLOOKUP(D:D,双十二任务完成情况!$B:$M,12,0)</f>
        <v>0.754375</v>
      </c>
      <c r="J388" s="2">
        <v>-30</v>
      </c>
      <c r="K388" s="17" t="s">
        <v>716</v>
      </c>
    </row>
    <row r="389" spans="1:11">
      <c r="A389" s="17">
        <v>392</v>
      </c>
      <c r="B389" s="17" t="s">
        <v>90</v>
      </c>
      <c r="C389" s="17" t="s">
        <v>717</v>
      </c>
      <c r="D389" s="17">
        <v>54</v>
      </c>
      <c r="E389" s="17" t="s">
        <v>718</v>
      </c>
      <c r="F389" s="17">
        <v>6301</v>
      </c>
      <c r="G389" s="17" t="s">
        <v>217</v>
      </c>
      <c r="H389" s="17" t="s">
        <v>200</v>
      </c>
      <c r="I389" s="3">
        <f>VLOOKUP(D:D,双十二任务完成情况!$B:$M,12,0)</f>
        <v>0.973502171814672</v>
      </c>
      <c r="J389" s="2">
        <v>-30</v>
      </c>
      <c r="K389" s="17" t="s">
        <v>718</v>
      </c>
    </row>
    <row r="390" spans="1:11">
      <c r="A390" s="17">
        <v>393</v>
      </c>
      <c r="B390" s="17" t="s">
        <v>90</v>
      </c>
      <c r="C390" s="17" t="s">
        <v>717</v>
      </c>
      <c r="D390" s="17">
        <v>54</v>
      </c>
      <c r="E390" s="17" t="s">
        <v>719</v>
      </c>
      <c r="F390" s="17">
        <v>7379</v>
      </c>
      <c r="G390" s="17" t="s">
        <v>202</v>
      </c>
      <c r="H390" s="17" t="s">
        <v>200</v>
      </c>
      <c r="I390" s="3">
        <f>VLOOKUP(D:D,双十二任务完成情况!$B:$M,12,0)</f>
        <v>0.973502171814672</v>
      </c>
      <c r="J390" s="2">
        <v>-30</v>
      </c>
      <c r="K390" s="17" t="s">
        <v>719</v>
      </c>
    </row>
    <row r="391" spans="1:11">
      <c r="A391" s="17">
        <v>394</v>
      </c>
      <c r="B391" s="17" t="s">
        <v>44</v>
      </c>
      <c r="C391" s="17" t="s">
        <v>720</v>
      </c>
      <c r="D391" s="17">
        <v>371</v>
      </c>
      <c r="E391" s="17" t="s">
        <v>721</v>
      </c>
      <c r="F391" s="17">
        <v>11388</v>
      </c>
      <c r="G391" s="17" t="s">
        <v>217</v>
      </c>
      <c r="H391" s="17" t="s">
        <v>200</v>
      </c>
      <c r="I391" s="3">
        <f>VLOOKUP(D:D,双十二任务完成情况!$B:$M,12,0)</f>
        <v>0.488027232142857</v>
      </c>
      <c r="J391" s="2">
        <v>-30</v>
      </c>
      <c r="K391" s="17" t="s">
        <v>721</v>
      </c>
    </row>
    <row r="392" spans="1:11">
      <c r="A392" s="17">
        <v>395</v>
      </c>
      <c r="B392" s="17" t="s">
        <v>44</v>
      </c>
      <c r="C392" s="17" t="s">
        <v>720</v>
      </c>
      <c r="D392" s="17">
        <v>371</v>
      </c>
      <c r="E392" s="17" t="s">
        <v>722</v>
      </c>
      <c r="F392" s="17">
        <v>9112</v>
      </c>
      <c r="G392" s="17" t="s">
        <v>202</v>
      </c>
      <c r="H392" s="17" t="s">
        <v>200</v>
      </c>
      <c r="I392" s="3">
        <f>VLOOKUP(D:D,双十二任务完成情况!$B:$M,12,0)</f>
        <v>0.488027232142857</v>
      </c>
      <c r="J392" s="2">
        <v>-30</v>
      </c>
      <c r="K392" s="17" t="s">
        <v>722</v>
      </c>
    </row>
    <row r="393" ht="22.5" spans="1:11">
      <c r="A393" s="17">
        <v>396</v>
      </c>
      <c r="B393" s="17" t="s">
        <v>44</v>
      </c>
      <c r="C393" s="17" t="s">
        <v>723</v>
      </c>
      <c r="D393" s="17">
        <v>385</v>
      </c>
      <c r="E393" s="17" t="s">
        <v>724</v>
      </c>
      <c r="F393" s="17">
        <v>7317</v>
      </c>
      <c r="G393" s="17" t="s">
        <v>217</v>
      </c>
      <c r="H393" s="17" t="s">
        <v>200</v>
      </c>
      <c r="I393" s="3">
        <f>VLOOKUP(D:D,双十二任务完成情况!$B:$M,12,0)</f>
        <v>0.848195344827586</v>
      </c>
      <c r="J393" s="2">
        <v>-30</v>
      </c>
      <c r="K393" s="17" t="s">
        <v>724</v>
      </c>
    </row>
    <row r="394" ht="22.5" spans="1:11">
      <c r="A394" s="17">
        <v>397</v>
      </c>
      <c r="B394" s="17" t="s">
        <v>44</v>
      </c>
      <c r="C394" s="17" t="s">
        <v>723</v>
      </c>
      <c r="D394" s="17">
        <v>385</v>
      </c>
      <c r="E394" s="17" t="s">
        <v>725</v>
      </c>
      <c r="F394" s="17">
        <v>7749</v>
      </c>
      <c r="G394" s="17" t="s">
        <v>202</v>
      </c>
      <c r="H394" s="17" t="s">
        <v>200</v>
      </c>
      <c r="I394" s="3">
        <f>VLOOKUP(D:D,双十二任务完成情况!$B:$M,12,0)</f>
        <v>0.848195344827586</v>
      </c>
      <c r="J394" s="2">
        <v>-30</v>
      </c>
      <c r="K394" s="17" t="s">
        <v>725</v>
      </c>
    </row>
    <row r="395" ht="22.5" spans="1:11">
      <c r="A395" s="17">
        <v>398</v>
      </c>
      <c r="B395" s="17" t="s">
        <v>44</v>
      </c>
      <c r="C395" s="17" t="s">
        <v>723</v>
      </c>
      <c r="D395" s="17">
        <v>385</v>
      </c>
      <c r="E395" s="17" t="s">
        <v>726</v>
      </c>
      <c r="F395" s="17">
        <v>12566</v>
      </c>
      <c r="G395" s="17" t="s">
        <v>202</v>
      </c>
      <c r="H395" s="17" t="s">
        <v>200</v>
      </c>
      <c r="I395" s="3">
        <f>VLOOKUP(D:D,双十二任务完成情况!$B:$M,12,0)</f>
        <v>0.848195344827586</v>
      </c>
      <c r="J395" s="2">
        <v>-30</v>
      </c>
      <c r="K395" s="17" t="s">
        <v>726</v>
      </c>
    </row>
    <row r="396" spans="1:11">
      <c r="A396" s="17">
        <v>399</v>
      </c>
      <c r="B396" s="17" t="s">
        <v>44</v>
      </c>
      <c r="C396" s="17" t="s">
        <v>727</v>
      </c>
      <c r="D396" s="17">
        <v>514</v>
      </c>
      <c r="E396" s="17" t="s">
        <v>728</v>
      </c>
      <c r="F396" s="17">
        <v>5406</v>
      </c>
      <c r="G396" s="17" t="s">
        <v>217</v>
      </c>
      <c r="H396" s="17" t="s">
        <v>200</v>
      </c>
      <c r="I396" s="3">
        <f>VLOOKUP(D:D,双十二任务完成情况!$B:$M,12,0)</f>
        <v>0.684747697974217</v>
      </c>
      <c r="J396" s="2">
        <v>-30</v>
      </c>
      <c r="K396" s="17" t="s">
        <v>728</v>
      </c>
    </row>
    <row r="397" spans="1:11">
      <c r="A397" s="17">
        <v>400</v>
      </c>
      <c r="B397" s="17" t="s">
        <v>44</v>
      </c>
      <c r="C397" s="17" t="s">
        <v>727</v>
      </c>
      <c r="D397" s="17">
        <v>514</v>
      </c>
      <c r="E397" s="17" t="s">
        <v>729</v>
      </c>
      <c r="F397" s="17">
        <v>14827</v>
      </c>
      <c r="G397" s="17" t="s">
        <v>202</v>
      </c>
      <c r="H397" s="17" t="s">
        <v>200</v>
      </c>
      <c r="I397" s="3">
        <f>VLOOKUP(D:D,双十二任务完成情况!$B:$M,12,0)</f>
        <v>0.684747697974217</v>
      </c>
      <c r="J397" s="2">
        <v>-30</v>
      </c>
      <c r="K397" s="17" t="s">
        <v>729</v>
      </c>
    </row>
    <row r="398" spans="1:11">
      <c r="A398" s="17">
        <v>401</v>
      </c>
      <c r="B398" s="17" t="s">
        <v>44</v>
      </c>
      <c r="C398" s="17" t="s">
        <v>730</v>
      </c>
      <c r="D398" s="17">
        <v>102567</v>
      </c>
      <c r="E398" s="17" t="s">
        <v>731</v>
      </c>
      <c r="F398" s="17">
        <v>5954</v>
      </c>
      <c r="G398" s="17" t="s">
        <v>217</v>
      </c>
      <c r="H398" s="17" t="s">
        <v>200</v>
      </c>
      <c r="I398" s="3">
        <f>VLOOKUP(D:D,双十二任务完成情况!$B:$M,12,0)</f>
        <v>0.454507142857143</v>
      </c>
      <c r="J398" s="2">
        <v>-30</v>
      </c>
      <c r="K398" s="17" t="s">
        <v>731</v>
      </c>
    </row>
    <row r="399" spans="1:11">
      <c r="A399" s="17">
        <v>402</v>
      </c>
      <c r="B399" s="17" t="s">
        <v>44</v>
      </c>
      <c r="C399" s="17" t="s">
        <v>730</v>
      </c>
      <c r="D399" s="17">
        <v>102567</v>
      </c>
      <c r="E399" s="17" t="s">
        <v>732</v>
      </c>
      <c r="F399" s="17">
        <v>11458</v>
      </c>
      <c r="G399" s="17" t="s">
        <v>202</v>
      </c>
      <c r="H399" s="17" t="s">
        <v>200</v>
      </c>
      <c r="I399" s="3">
        <f>VLOOKUP(D:D,双十二任务完成情况!$B:$M,12,0)</f>
        <v>0.454507142857143</v>
      </c>
      <c r="J399" s="2">
        <v>-30</v>
      </c>
      <c r="K399" s="17" t="s">
        <v>732</v>
      </c>
    </row>
    <row r="400" spans="1:11">
      <c r="A400" s="17">
        <v>403</v>
      </c>
      <c r="B400" s="17" t="s">
        <v>44</v>
      </c>
      <c r="C400" s="17" t="s">
        <v>733</v>
      </c>
      <c r="D400" s="17">
        <v>108656</v>
      </c>
      <c r="E400" s="17" t="s">
        <v>734</v>
      </c>
      <c r="F400" s="17">
        <v>8489</v>
      </c>
      <c r="G400" s="17" t="s">
        <v>217</v>
      </c>
      <c r="H400" s="17" t="s">
        <v>200</v>
      </c>
      <c r="I400" s="3">
        <f>VLOOKUP(D:D,双十二任务完成情况!$B:$M,12,0)</f>
        <v>0.894888913043478</v>
      </c>
      <c r="J400" s="2">
        <v>-30</v>
      </c>
      <c r="K400" s="17" t="s">
        <v>734</v>
      </c>
    </row>
    <row r="401" spans="1:11">
      <c r="A401" s="17">
        <v>404</v>
      </c>
      <c r="B401" s="17" t="s">
        <v>44</v>
      </c>
      <c r="C401" s="17" t="s">
        <v>733</v>
      </c>
      <c r="D401" s="17">
        <v>108656</v>
      </c>
      <c r="E401" s="17" t="s">
        <v>735</v>
      </c>
      <c r="F401" s="17">
        <v>4330</v>
      </c>
      <c r="G401" s="17" t="s">
        <v>202</v>
      </c>
      <c r="H401" s="17" t="s">
        <v>200</v>
      </c>
      <c r="I401" s="3">
        <f>VLOOKUP(D:D,双十二任务完成情况!$B:$M,12,0)</f>
        <v>0.894888913043478</v>
      </c>
      <c r="J401" s="2">
        <v>-30</v>
      </c>
      <c r="K401" s="17" t="s">
        <v>735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selection activeCell="E7" sqref="E7"/>
    </sheetView>
  </sheetViews>
  <sheetFormatPr defaultColWidth="17" defaultRowHeight="24" customHeight="1"/>
  <cols>
    <col min="1" max="40" width="17" style="8" customWidth="1"/>
    <col min="41" max="16384" width="17" style="9"/>
  </cols>
  <sheetData>
    <row r="1" customHeight="1" spans="1:9">
      <c r="A1" s="10" t="s">
        <v>4</v>
      </c>
      <c r="B1" s="10" t="s">
        <v>736</v>
      </c>
      <c r="C1" s="10" t="s">
        <v>191</v>
      </c>
      <c r="D1" s="10" t="s">
        <v>5</v>
      </c>
      <c r="E1" s="10" t="s">
        <v>6</v>
      </c>
      <c r="F1" s="10" t="s">
        <v>194</v>
      </c>
      <c r="G1" s="10" t="s">
        <v>737</v>
      </c>
      <c r="H1" s="10" t="s">
        <v>738</v>
      </c>
      <c r="I1" s="10" t="s">
        <v>739</v>
      </c>
    </row>
    <row r="2" customHeight="1" spans="1:9">
      <c r="A2" s="10">
        <v>1</v>
      </c>
      <c r="B2" s="10" t="s">
        <v>740</v>
      </c>
      <c r="C2" s="10" t="s">
        <v>52</v>
      </c>
      <c r="D2" s="10">
        <v>120844</v>
      </c>
      <c r="E2" s="10" t="s">
        <v>741</v>
      </c>
      <c r="F2" s="10">
        <v>9328</v>
      </c>
      <c r="G2" s="10" t="s">
        <v>570</v>
      </c>
      <c r="H2" s="10">
        <v>14.06</v>
      </c>
      <c r="I2" s="10" t="s">
        <v>742</v>
      </c>
    </row>
    <row r="3" customHeight="1" spans="1:9">
      <c r="A3" s="10">
        <v>2</v>
      </c>
      <c r="B3" s="10" t="s">
        <v>740</v>
      </c>
      <c r="C3" s="10" t="s">
        <v>52</v>
      </c>
      <c r="D3" s="10">
        <v>120844</v>
      </c>
      <c r="E3" s="10" t="s">
        <v>741</v>
      </c>
      <c r="F3" s="10">
        <v>10377</v>
      </c>
      <c r="G3" s="10" t="s">
        <v>571</v>
      </c>
      <c r="H3" s="10">
        <v>14.06</v>
      </c>
      <c r="I3" s="10" t="s">
        <v>742</v>
      </c>
    </row>
    <row r="4" customHeight="1" spans="1:9">
      <c r="A4" s="10">
        <v>3</v>
      </c>
      <c r="B4" s="10" t="s">
        <v>743</v>
      </c>
      <c r="C4" s="10" t="s">
        <v>52</v>
      </c>
      <c r="D4" s="10">
        <v>120844</v>
      </c>
      <c r="E4" s="10" t="s">
        <v>741</v>
      </c>
      <c r="F4" s="10">
        <v>9328</v>
      </c>
      <c r="G4" s="10" t="s">
        <v>570</v>
      </c>
      <c r="H4" s="10">
        <v>100</v>
      </c>
      <c r="I4" s="10" t="s">
        <v>744</v>
      </c>
    </row>
    <row r="5" customHeight="1" spans="1:9">
      <c r="A5" s="10">
        <v>4</v>
      </c>
      <c r="B5" s="10" t="s">
        <v>743</v>
      </c>
      <c r="C5" s="10" t="s">
        <v>52</v>
      </c>
      <c r="D5" s="10">
        <v>120844</v>
      </c>
      <c r="E5" s="10" t="s">
        <v>741</v>
      </c>
      <c r="F5" s="10">
        <v>10377</v>
      </c>
      <c r="G5" s="10" t="s">
        <v>571</v>
      </c>
      <c r="H5" s="10">
        <v>100</v>
      </c>
      <c r="I5" s="10" t="s">
        <v>744</v>
      </c>
    </row>
    <row r="6" customHeight="1" spans="1:9">
      <c r="A6" s="10">
        <v>5</v>
      </c>
      <c r="B6" s="10" t="s">
        <v>743</v>
      </c>
      <c r="C6" s="10" t="s">
        <v>52</v>
      </c>
      <c r="D6" s="10">
        <v>113833</v>
      </c>
      <c r="E6" s="10" t="s">
        <v>145</v>
      </c>
      <c r="F6" s="10">
        <v>11624</v>
      </c>
      <c r="G6" s="10" t="s">
        <v>582</v>
      </c>
      <c r="H6" s="10">
        <v>50</v>
      </c>
      <c r="I6" s="10" t="s">
        <v>744</v>
      </c>
    </row>
    <row r="7" customHeight="1" spans="1:9">
      <c r="A7" s="10">
        <v>6</v>
      </c>
      <c r="B7" s="10" t="s">
        <v>743</v>
      </c>
      <c r="C7" s="10" t="s">
        <v>52</v>
      </c>
      <c r="D7" s="10">
        <v>113833</v>
      </c>
      <c r="E7" s="10" t="s">
        <v>145</v>
      </c>
      <c r="F7" s="10">
        <v>13296</v>
      </c>
      <c r="G7" s="10" t="s">
        <v>583</v>
      </c>
      <c r="H7" s="10">
        <v>50</v>
      </c>
      <c r="I7" s="10" t="s">
        <v>744</v>
      </c>
    </row>
    <row r="8" customHeight="1" spans="1:9">
      <c r="A8" s="10">
        <v>7</v>
      </c>
      <c r="B8" s="11" t="s">
        <v>740</v>
      </c>
      <c r="C8" s="12" t="s">
        <v>47</v>
      </c>
      <c r="D8" s="12">
        <v>706</v>
      </c>
      <c r="E8" s="12" t="s">
        <v>633</v>
      </c>
      <c r="F8" s="12">
        <v>6506</v>
      </c>
      <c r="G8" s="12" t="s">
        <v>634</v>
      </c>
      <c r="H8" s="11">
        <v>21.98</v>
      </c>
      <c r="I8" s="11" t="s">
        <v>742</v>
      </c>
    </row>
    <row r="9" customHeight="1" spans="1:9">
      <c r="A9" s="10">
        <v>8</v>
      </c>
      <c r="B9" s="11" t="s">
        <v>740</v>
      </c>
      <c r="C9" s="12" t="s">
        <v>47</v>
      </c>
      <c r="D9" s="12">
        <v>706</v>
      </c>
      <c r="E9" s="12" t="s">
        <v>633</v>
      </c>
      <c r="F9" s="12">
        <v>15391</v>
      </c>
      <c r="G9" s="12" t="s">
        <v>635</v>
      </c>
      <c r="H9" s="11">
        <v>21.98</v>
      </c>
      <c r="I9" s="11" t="s">
        <v>742</v>
      </c>
    </row>
    <row r="10" customHeight="1" spans="1:9">
      <c r="A10" s="10">
        <v>9</v>
      </c>
      <c r="B10" s="11" t="s">
        <v>740</v>
      </c>
      <c r="C10" s="12" t="s">
        <v>47</v>
      </c>
      <c r="D10" s="12">
        <v>706</v>
      </c>
      <c r="E10" s="12" t="s">
        <v>633</v>
      </c>
      <c r="F10" s="12">
        <v>10772</v>
      </c>
      <c r="G10" s="12" t="s">
        <v>636</v>
      </c>
      <c r="H10" s="11">
        <v>21.98</v>
      </c>
      <c r="I10" s="11" t="s">
        <v>742</v>
      </c>
    </row>
    <row r="11" customHeight="1" spans="1:9">
      <c r="A11" s="10">
        <v>14</v>
      </c>
      <c r="B11" s="13" t="s">
        <v>740</v>
      </c>
      <c r="C11" s="13" t="s">
        <v>35</v>
      </c>
      <c r="D11" s="13">
        <v>105267</v>
      </c>
      <c r="E11" s="13" t="s">
        <v>745</v>
      </c>
      <c r="F11" s="13">
        <v>8060</v>
      </c>
      <c r="G11" s="13" t="s">
        <v>316</v>
      </c>
      <c r="H11" s="14">
        <v>31.3</v>
      </c>
      <c r="I11" s="13" t="s">
        <v>742</v>
      </c>
    </row>
    <row r="12" customHeight="1" spans="1:9">
      <c r="A12" s="10">
        <v>15</v>
      </c>
      <c r="B12" s="13" t="s">
        <v>740</v>
      </c>
      <c r="C12" s="13" t="s">
        <v>35</v>
      </c>
      <c r="D12" s="13">
        <v>105267</v>
      </c>
      <c r="E12" s="13" t="s">
        <v>745</v>
      </c>
      <c r="F12" s="13">
        <v>12886</v>
      </c>
      <c r="G12" s="13" t="s">
        <v>317</v>
      </c>
      <c r="H12" s="14">
        <v>31.3</v>
      </c>
      <c r="I12" s="13" t="s">
        <v>742</v>
      </c>
    </row>
    <row r="13" customHeight="1" spans="1:9">
      <c r="A13" s="10">
        <v>16</v>
      </c>
      <c r="B13" s="13" t="s">
        <v>740</v>
      </c>
      <c r="C13" s="13" t="s">
        <v>35</v>
      </c>
      <c r="D13" s="13">
        <v>357</v>
      </c>
      <c r="E13" s="13" t="s">
        <v>746</v>
      </c>
      <c r="F13" s="13">
        <v>13100</v>
      </c>
      <c r="G13" s="13" t="s">
        <v>327</v>
      </c>
      <c r="H13" s="14">
        <v>38</v>
      </c>
      <c r="I13" s="13" t="s">
        <v>742</v>
      </c>
    </row>
    <row r="14" customHeight="1" spans="1:9">
      <c r="A14" s="10">
        <v>17</v>
      </c>
      <c r="B14" s="13" t="s">
        <v>740</v>
      </c>
      <c r="C14" s="13" t="s">
        <v>35</v>
      </c>
      <c r="D14" s="13">
        <v>343</v>
      </c>
      <c r="E14" s="13" t="s">
        <v>376</v>
      </c>
      <c r="F14" s="13">
        <v>7583</v>
      </c>
      <c r="G14" s="13" t="s">
        <v>377</v>
      </c>
      <c r="H14" s="13">
        <v>52.27</v>
      </c>
      <c r="I14" s="13" t="s">
        <v>742</v>
      </c>
    </row>
    <row r="15" customHeight="1" spans="1:9">
      <c r="A15" s="10">
        <v>18</v>
      </c>
      <c r="B15" s="13" t="s">
        <v>740</v>
      </c>
      <c r="C15" s="13" t="s">
        <v>35</v>
      </c>
      <c r="D15" s="13">
        <v>343</v>
      </c>
      <c r="E15" s="13" t="s">
        <v>376</v>
      </c>
      <c r="F15" s="13">
        <v>1092</v>
      </c>
      <c r="G15" s="13" t="s">
        <v>378</v>
      </c>
      <c r="H15" s="13">
        <v>40</v>
      </c>
      <c r="I15" s="13" t="s">
        <v>742</v>
      </c>
    </row>
    <row r="16" customHeight="1" spans="1:9">
      <c r="A16" s="10">
        <v>19</v>
      </c>
      <c r="B16" s="13" t="s">
        <v>740</v>
      </c>
      <c r="C16" s="13" t="s">
        <v>35</v>
      </c>
      <c r="D16" s="13">
        <v>343</v>
      </c>
      <c r="E16" s="13" t="s">
        <v>376</v>
      </c>
      <c r="F16" s="13">
        <v>13019</v>
      </c>
      <c r="G16" s="13" t="s">
        <v>379</v>
      </c>
      <c r="H16" s="13">
        <v>30</v>
      </c>
      <c r="I16" s="13" t="s">
        <v>742</v>
      </c>
    </row>
    <row r="17" customHeight="1" spans="1:9">
      <c r="A17" s="10">
        <v>20</v>
      </c>
      <c r="B17" s="15" t="s">
        <v>740</v>
      </c>
      <c r="C17" s="15" t="s">
        <v>35</v>
      </c>
      <c r="D17" s="15">
        <v>117491</v>
      </c>
      <c r="E17" s="15" t="s">
        <v>55</v>
      </c>
      <c r="F17" s="15">
        <v>12909</v>
      </c>
      <c r="G17" s="15" t="s">
        <v>369</v>
      </c>
      <c r="H17" s="15">
        <v>188.92</v>
      </c>
      <c r="I17" s="13" t="s">
        <v>742</v>
      </c>
    </row>
    <row r="18" customHeight="1" spans="1:9">
      <c r="A18" s="10">
        <v>21</v>
      </c>
      <c r="B18" s="15" t="s">
        <v>740</v>
      </c>
      <c r="C18" s="15" t="s">
        <v>35</v>
      </c>
      <c r="D18" s="15">
        <v>117491</v>
      </c>
      <c r="E18" s="15" t="s">
        <v>55</v>
      </c>
      <c r="F18" s="15">
        <v>15043</v>
      </c>
      <c r="G18" s="15" t="s">
        <v>747</v>
      </c>
      <c r="H18" s="15">
        <v>188.92</v>
      </c>
      <c r="I18" s="13" t="s">
        <v>742</v>
      </c>
    </row>
    <row r="19" customHeight="1" spans="1:9">
      <c r="A19" s="10">
        <v>22</v>
      </c>
      <c r="B19" s="15" t="s">
        <v>740</v>
      </c>
      <c r="C19" s="15" t="s">
        <v>35</v>
      </c>
      <c r="D19" s="15">
        <v>117491</v>
      </c>
      <c r="E19" s="15" t="s">
        <v>55</v>
      </c>
      <c r="F19" s="15">
        <v>16088</v>
      </c>
      <c r="G19" s="15" t="s">
        <v>371</v>
      </c>
      <c r="H19" s="15">
        <v>50</v>
      </c>
      <c r="I19" s="13" t="s">
        <v>742</v>
      </c>
    </row>
    <row r="20" customHeight="1" spans="1:9">
      <c r="A20" s="10">
        <v>23</v>
      </c>
      <c r="B20" s="13" t="s">
        <v>740</v>
      </c>
      <c r="C20" s="13" t="s">
        <v>35</v>
      </c>
      <c r="D20" s="13">
        <v>357</v>
      </c>
      <c r="E20" s="13" t="s">
        <v>746</v>
      </c>
      <c r="F20" s="13">
        <v>6814</v>
      </c>
      <c r="G20" s="13" t="s">
        <v>326</v>
      </c>
      <c r="H20" s="14">
        <v>99</v>
      </c>
      <c r="I20" s="13" t="s">
        <v>742</v>
      </c>
    </row>
    <row r="21" customHeight="1" spans="1:9">
      <c r="A21" s="10">
        <v>24</v>
      </c>
      <c r="B21" s="13" t="s">
        <v>743</v>
      </c>
      <c r="C21" s="13" t="s">
        <v>35</v>
      </c>
      <c r="D21" s="13">
        <v>105267</v>
      </c>
      <c r="E21" s="13" t="s">
        <v>745</v>
      </c>
      <c r="F21" s="13">
        <v>8060</v>
      </c>
      <c r="G21" s="13" t="s">
        <v>316</v>
      </c>
      <c r="H21" s="14">
        <v>100</v>
      </c>
      <c r="I21" s="10" t="s">
        <v>744</v>
      </c>
    </row>
    <row r="22" customHeight="1" spans="1:9">
      <c r="A22" s="10">
        <v>25</v>
      </c>
      <c r="B22" s="13" t="s">
        <v>743</v>
      </c>
      <c r="C22" s="13" t="s">
        <v>35</v>
      </c>
      <c r="D22" s="13">
        <v>105267</v>
      </c>
      <c r="E22" s="13" t="s">
        <v>745</v>
      </c>
      <c r="F22" s="13">
        <v>12886</v>
      </c>
      <c r="G22" s="13" t="s">
        <v>317</v>
      </c>
      <c r="H22" s="14">
        <v>100</v>
      </c>
      <c r="I22" s="10" t="s">
        <v>744</v>
      </c>
    </row>
    <row r="23" customHeight="1" spans="1:9">
      <c r="A23" s="10">
        <v>26</v>
      </c>
      <c r="B23" s="11" t="s">
        <v>743</v>
      </c>
      <c r="C23" s="11" t="s">
        <v>748</v>
      </c>
      <c r="D23" s="11">
        <v>108656</v>
      </c>
      <c r="E23" s="11" t="s">
        <v>749</v>
      </c>
      <c r="F23" s="11">
        <v>4330</v>
      </c>
      <c r="G23" s="11" t="s">
        <v>735</v>
      </c>
      <c r="H23" s="11">
        <v>150</v>
      </c>
      <c r="I23" s="10" t="s">
        <v>744</v>
      </c>
    </row>
    <row r="24" customHeight="1" spans="1:9">
      <c r="A24" s="10">
        <v>27</v>
      </c>
      <c r="B24" s="11" t="s">
        <v>743</v>
      </c>
      <c r="C24" s="11" t="s">
        <v>748</v>
      </c>
      <c r="D24" s="11">
        <v>108656</v>
      </c>
      <c r="E24" s="11" t="s">
        <v>749</v>
      </c>
      <c r="F24" s="11">
        <v>8489</v>
      </c>
      <c r="G24" s="11" t="s">
        <v>734</v>
      </c>
      <c r="H24" s="11">
        <v>150</v>
      </c>
      <c r="I24" s="10" t="s">
        <v>744</v>
      </c>
    </row>
    <row r="25" customHeight="1" spans="1:9">
      <c r="A25" s="10">
        <v>28</v>
      </c>
      <c r="B25" s="11" t="s">
        <v>740</v>
      </c>
      <c r="C25" s="11" t="s">
        <v>30</v>
      </c>
      <c r="D25" s="11">
        <v>106066</v>
      </c>
      <c r="E25" s="11" t="s">
        <v>74</v>
      </c>
      <c r="F25" s="11">
        <v>9669</v>
      </c>
      <c r="G25" s="11" t="s">
        <v>245</v>
      </c>
      <c r="H25" s="11">
        <v>49.07</v>
      </c>
      <c r="I25" s="11" t="s">
        <v>742</v>
      </c>
    </row>
    <row r="26" customHeight="1" spans="1:9">
      <c r="A26" s="10">
        <v>29</v>
      </c>
      <c r="B26" s="11" t="s">
        <v>740</v>
      </c>
      <c r="C26" s="11" t="s">
        <v>30</v>
      </c>
      <c r="D26" s="11">
        <v>106066</v>
      </c>
      <c r="E26" s="11" t="s">
        <v>74</v>
      </c>
      <c r="F26" s="11">
        <v>4529</v>
      </c>
      <c r="G26" s="11" t="s">
        <v>750</v>
      </c>
      <c r="H26" s="11">
        <v>30</v>
      </c>
      <c r="I26" s="11" t="s">
        <v>742</v>
      </c>
    </row>
    <row r="27" customHeight="1" spans="1:9">
      <c r="A27" s="10">
        <v>30</v>
      </c>
      <c r="B27" s="11" t="s">
        <v>743</v>
      </c>
      <c r="C27" s="11" t="s">
        <v>30</v>
      </c>
      <c r="D27" s="11">
        <v>106066</v>
      </c>
      <c r="E27" s="11" t="s">
        <v>74</v>
      </c>
      <c r="F27" s="11">
        <v>9669</v>
      </c>
      <c r="G27" s="11" t="s">
        <v>245</v>
      </c>
      <c r="H27" s="11">
        <v>200</v>
      </c>
      <c r="I27" s="10" t="s">
        <v>744</v>
      </c>
    </row>
    <row r="28" customHeight="1" spans="1:9">
      <c r="A28" s="10">
        <v>31</v>
      </c>
      <c r="B28" s="11" t="s">
        <v>743</v>
      </c>
      <c r="C28" s="11" t="s">
        <v>30</v>
      </c>
      <c r="D28" s="11">
        <v>106066</v>
      </c>
      <c r="E28" s="11" t="s">
        <v>74</v>
      </c>
      <c r="F28" s="11">
        <v>4529</v>
      </c>
      <c r="G28" s="11" t="s">
        <v>750</v>
      </c>
      <c r="H28" s="11">
        <v>100</v>
      </c>
      <c r="I28" s="10" t="s">
        <v>744</v>
      </c>
    </row>
    <row r="29" customHeight="1" spans="1:9">
      <c r="A29" s="10">
        <v>32</v>
      </c>
      <c r="B29" s="11" t="s">
        <v>743</v>
      </c>
      <c r="C29" s="11" t="s">
        <v>30</v>
      </c>
      <c r="D29" s="11">
        <v>742</v>
      </c>
      <c r="E29" s="11" t="s">
        <v>751</v>
      </c>
      <c r="F29" s="11">
        <v>11752</v>
      </c>
      <c r="G29" s="11" t="s">
        <v>227</v>
      </c>
      <c r="H29" s="11">
        <v>150</v>
      </c>
      <c r="I29" s="10" t="s">
        <v>744</v>
      </c>
    </row>
    <row r="30" customHeight="1" spans="1:9">
      <c r="A30" s="10">
        <v>33</v>
      </c>
      <c r="B30" s="11" t="s">
        <v>743</v>
      </c>
      <c r="C30" s="11" t="s">
        <v>30</v>
      </c>
      <c r="D30" s="11">
        <v>742</v>
      </c>
      <c r="E30" s="11" t="s">
        <v>751</v>
      </c>
      <c r="F30" s="11">
        <v>8386</v>
      </c>
      <c r="G30" s="11" t="s">
        <v>263</v>
      </c>
      <c r="H30" s="11">
        <v>100</v>
      </c>
      <c r="I30" s="10" t="s">
        <v>744</v>
      </c>
    </row>
    <row r="31" customHeight="1" spans="1:9">
      <c r="A31" s="10">
        <v>34</v>
      </c>
      <c r="B31" s="11" t="s">
        <v>743</v>
      </c>
      <c r="C31" s="11" t="s">
        <v>30</v>
      </c>
      <c r="D31" s="11">
        <v>742</v>
      </c>
      <c r="E31" s="11" t="s">
        <v>751</v>
      </c>
      <c r="F31" s="11">
        <v>4529</v>
      </c>
      <c r="G31" s="11" t="s">
        <v>750</v>
      </c>
      <c r="H31" s="11">
        <v>50</v>
      </c>
      <c r="I31" s="10" t="s">
        <v>744</v>
      </c>
    </row>
    <row r="32" customHeight="1" spans="1:9">
      <c r="A32" s="10">
        <v>35</v>
      </c>
      <c r="B32" s="11" t="s">
        <v>743</v>
      </c>
      <c r="C32" s="11" t="s">
        <v>30</v>
      </c>
      <c r="D32" s="11">
        <v>399</v>
      </c>
      <c r="E32" s="11" t="s">
        <v>752</v>
      </c>
      <c r="F32" s="11">
        <v>4033</v>
      </c>
      <c r="G32" s="11" t="s">
        <v>272</v>
      </c>
      <c r="H32" s="11">
        <v>100</v>
      </c>
      <c r="I32" s="10" t="s">
        <v>744</v>
      </c>
    </row>
    <row r="33" customHeight="1" spans="1:9">
      <c r="A33" s="10">
        <v>36</v>
      </c>
      <c r="B33" s="11" t="s">
        <v>743</v>
      </c>
      <c r="C33" s="11" t="s">
        <v>30</v>
      </c>
      <c r="D33" s="11">
        <v>399</v>
      </c>
      <c r="E33" s="11" t="s">
        <v>752</v>
      </c>
      <c r="F33" s="11">
        <v>4435</v>
      </c>
      <c r="G33" s="11" t="s">
        <v>273</v>
      </c>
      <c r="H33" s="11">
        <v>100</v>
      </c>
      <c r="I33" s="10" t="s">
        <v>744</v>
      </c>
    </row>
    <row r="34" customHeight="1" spans="1:9">
      <c r="A34" s="10">
        <v>37</v>
      </c>
      <c r="B34" s="11" t="s">
        <v>743</v>
      </c>
      <c r="C34" s="11" t="s">
        <v>30</v>
      </c>
      <c r="D34" s="11">
        <v>399</v>
      </c>
      <c r="E34" s="11" t="s">
        <v>752</v>
      </c>
      <c r="F34" s="11">
        <v>14365</v>
      </c>
      <c r="G34" s="11" t="s">
        <v>274</v>
      </c>
      <c r="H34" s="11">
        <v>100</v>
      </c>
      <c r="I34" s="10" t="s">
        <v>744</v>
      </c>
    </row>
    <row r="35" customHeight="1" spans="1:9">
      <c r="A35" s="10">
        <v>38</v>
      </c>
      <c r="B35" s="10" t="s">
        <v>743</v>
      </c>
      <c r="C35" s="10" t="s">
        <v>42</v>
      </c>
      <c r="D35" s="10">
        <v>733</v>
      </c>
      <c r="E35" s="10" t="s">
        <v>753</v>
      </c>
      <c r="F35" s="10">
        <v>11004</v>
      </c>
      <c r="G35" s="10" t="s">
        <v>436</v>
      </c>
      <c r="H35" s="10">
        <v>50</v>
      </c>
      <c r="I35" s="10" t="s">
        <v>744</v>
      </c>
    </row>
    <row r="36" customHeight="1" spans="1:9">
      <c r="A36" s="10">
        <v>39</v>
      </c>
      <c r="B36" s="10" t="s">
        <v>743</v>
      </c>
      <c r="C36" s="10" t="s">
        <v>754</v>
      </c>
      <c r="D36" s="10">
        <v>733</v>
      </c>
      <c r="E36" s="10" t="s">
        <v>753</v>
      </c>
      <c r="F36" s="10">
        <v>13164</v>
      </c>
      <c r="G36" s="10" t="s">
        <v>437</v>
      </c>
      <c r="H36" s="10">
        <v>50</v>
      </c>
      <c r="I36" s="10" t="s">
        <v>744</v>
      </c>
    </row>
    <row r="37" customHeight="1" spans="1:9">
      <c r="A37" s="10">
        <v>40</v>
      </c>
      <c r="B37" s="10" t="s">
        <v>743</v>
      </c>
      <c r="C37" s="10" t="s">
        <v>42</v>
      </c>
      <c r="D37" s="10">
        <v>571</v>
      </c>
      <c r="E37" s="10" t="s">
        <v>755</v>
      </c>
      <c r="F37" s="10">
        <v>5471</v>
      </c>
      <c r="G37" s="10" t="s">
        <v>491</v>
      </c>
      <c r="H37" s="10">
        <v>100</v>
      </c>
      <c r="I37" s="10" t="s">
        <v>744</v>
      </c>
    </row>
    <row r="38" customHeight="1" spans="1:9">
      <c r="A38" s="10">
        <v>41</v>
      </c>
      <c r="B38" s="10" t="s">
        <v>743</v>
      </c>
      <c r="C38" s="10" t="s">
        <v>42</v>
      </c>
      <c r="D38" s="10">
        <v>571</v>
      </c>
      <c r="E38" s="10" t="s">
        <v>755</v>
      </c>
      <c r="F38" s="10">
        <v>6454</v>
      </c>
      <c r="G38" s="10" t="s">
        <v>492</v>
      </c>
      <c r="H38" s="10">
        <v>100</v>
      </c>
      <c r="I38" s="10" t="s">
        <v>744</v>
      </c>
    </row>
    <row r="39" customHeight="1" spans="1:9">
      <c r="A39" s="10">
        <v>42</v>
      </c>
      <c r="B39" s="10" t="s">
        <v>743</v>
      </c>
      <c r="C39" s="10" t="s">
        <v>42</v>
      </c>
      <c r="D39" s="10">
        <v>571</v>
      </c>
      <c r="E39" s="10" t="s">
        <v>755</v>
      </c>
      <c r="F39" s="10">
        <v>15292</v>
      </c>
      <c r="G39" s="10" t="s">
        <v>493</v>
      </c>
      <c r="H39" s="10">
        <v>100</v>
      </c>
      <c r="I39" s="10" t="s">
        <v>744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7"/>
  <sheetViews>
    <sheetView workbookViewId="0">
      <selection activeCell="E14" sqref="E14"/>
    </sheetView>
  </sheetViews>
  <sheetFormatPr defaultColWidth="9" defaultRowHeight="13.5" outlineLevelCol="6"/>
  <cols>
    <col min="1" max="1" width="9.625" style="4"/>
    <col min="2" max="2" width="35.25" style="4" customWidth="1"/>
    <col min="3" max="4" width="11.625" style="4"/>
    <col min="5" max="5" width="17.25" style="4"/>
    <col min="6" max="16384" width="9" style="4"/>
  </cols>
  <sheetData>
    <row r="1" s="4" customFormat="1" ht="27" spans="1:7">
      <c r="A1" s="5" t="s">
        <v>5</v>
      </c>
      <c r="B1" s="5" t="s">
        <v>6</v>
      </c>
      <c r="C1" s="5" t="s">
        <v>756</v>
      </c>
      <c r="D1" s="5" t="s">
        <v>757</v>
      </c>
      <c r="E1" s="5" t="s">
        <v>758</v>
      </c>
      <c r="F1" s="6" t="s">
        <v>759</v>
      </c>
      <c r="G1" s="6" t="s">
        <v>760</v>
      </c>
    </row>
    <row r="2" s="4" customFormat="1" spans="1:7">
      <c r="A2" s="5">
        <v>54</v>
      </c>
      <c r="B2" s="5" t="s">
        <v>761</v>
      </c>
      <c r="C2" s="5" t="s">
        <v>718</v>
      </c>
      <c r="D2" s="5">
        <v>6301</v>
      </c>
      <c r="E2" s="5">
        <v>16</v>
      </c>
      <c r="F2" s="7">
        <v>0.64</v>
      </c>
      <c r="G2" s="5"/>
    </row>
    <row r="3" s="4" customFormat="1" spans="1:7">
      <c r="A3" s="5">
        <v>56</v>
      </c>
      <c r="B3" s="5" t="s">
        <v>762</v>
      </c>
      <c r="C3" s="5" t="s">
        <v>712</v>
      </c>
      <c r="D3" s="5">
        <v>7948</v>
      </c>
      <c r="E3" s="5">
        <v>4</v>
      </c>
      <c r="F3" s="7">
        <v>0.266666666666667</v>
      </c>
      <c r="G3" s="5"/>
    </row>
    <row r="4" s="4" customFormat="1" spans="1:7">
      <c r="A4" s="5">
        <v>307</v>
      </c>
      <c r="B4" s="5" t="s">
        <v>763</v>
      </c>
      <c r="C4" s="5" t="s">
        <v>764</v>
      </c>
      <c r="D4" s="5">
        <v>991137</v>
      </c>
      <c r="E4" s="5">
        <v>4</v>
      </c>
      <c r="F4" s="7">
        <v>0.35</v>
      </c>
      <c r="G4" s="5"/>
    </row>
    <row r="5" s="4" customFormat="1" spans="1:7">
      <c r="A5" s="5">
        <v>307</v>
      </c>
      <c r="B5" s="5" t="s">
        <v>763</v>
      </c>
      <c r="C5" s="5" t="s">
        <v>251</v>
      </c>
      <c r="D5" s="5">
        <v>9563</v>
      </c>
      <c r="E5" s="5">
        <v>12</v>
      </c>
      <c r="F5" s="7">
        <v>0.35</v>
      </c>
      <c r="G5" s="5"/>
    </row>
    <row r="6" s="4" customFormat="1" spans="1:7">
      <c r="A6" s="5">
        <v>307</v>
      </c>
      <c r="B6" s="5" t="s">
        <v>763</v>
      </c>
      <c r="C6" s="5" t="s">
        <v>227</v>
      </c>
      <c r="D6" s="5">
        <v>11752</v>
      </c>
      <c r="E6" s="5">
        <v>4</v>
      </c>
      <c r="F6" s="7">
        <v>0.35</v>
      </c>
      <c r="G6" s="5"/>
    </row>
    <row r="7" s="4" customFormat="1" spans="1:7">
      <c r="A7" s="5">
        <v>307</v>
      </c>
      <c r="B7" s="5" t="s">
        <v>763</v>
      </c>
      <c r="C7" s="5" t="s">
        <v>213</v>
      </c>
      <c r="D7" s="5">
        <v>16079</v>
      </c>
      <c r="E7" s="5">
        <v>8</v>
      </c>
      <c r="F7" s="7">
        <v>0.35</v>
      </c>
      <c r="G7" s="5"/>
    </row>
    <row r="8" s="4" customFormat="1" spans="1:7">
      <c r="A8" s="5">
        <v>308</v>
      </c>
      <c r="B8" s="5" t="s">
        <v>765</v>
      </c>
      <c r="C8" s="5" t="s">
        <v>266</v>
      </c>
      <c r="D8" s="5">
        <v>14380</v>
      </c>
      <c r="E8" s="5">
        <v>4</v>
      </c>
      <c r="F8" s="7">
        <v>0.266666666666667</v>
      </c>
      <c r="G8" s="5"/>
    </row>
    <row r="9" s="4" customFormat="1" spans="1:7">
      <c r="A9" s="5">
        <v>311</v>
      </c>
      <c r="B9" s="5" t="s">
        <v>766</v>
      </c>
      <c r="C9" s="5" t="s">
        <v>302</v>
      </c>
      <c r="D9" s="5">
        <v>4302</v>
      </c>
      <c r="E9" s="5">
        <v>4</v>
      </c>
      <c r="F9" s="7">
        <v>0.266666666666667</v>
      </c>
      <c r="G9" s="5"/>
    </row>
    <row r="10" s="4" customFormat="1" spans="1:7">
      <c r="A10" s="5">
        <v>329</v>
      </c>
      <c r="B10" s="5" t="s">
        <v>767</v>
      </c>
      <c r="C10" s="5" t="s">
        <v>538</v>
      </c>
      <c r="D10" s="5">
        <v>9988</v>
      </c>
      <c r="E10" s="5">
        <v>12</v>
      </c>
      <c r="F10" s="7">
        <v>0.48</v>
      </c>
      <c r="G10" s="5"/>
    </row>
    <row r="11" s="4" customFormat="1" spans="1:7">
      <c r="A11" s="5">
        <v>337</v>
      </c>
      <c r="B11" s="5" t="s">
        <v>37</v>
      </c>
      <c r="C11" s="5" t="s">
        <v>255</v>
      </c>
      <c r="D11" s="5">
        <v>7050</v>
      </c>
      <c r="E11" s="5">
        <v>4</v>
      </c>
      <c r="F11" s="7">
        <v>0.266666666666667</v>
      </c>
      <c r="G11" s="5"/>
    </row>
    <row r="12" s="4" customFormat="1" spans="1:7">
      <c r="A12" s="5">
        <v>337</v>
      </c>
      <c r="B12" s="5" t="s">
        <v>37</v>
      </c>
      <c r="C12" s="5" t="s">
        <v>256</v>
      </c>
      <c r="D12" s="5">
        <v>6965</v>
      </c>
      <c r="E12" s="5">
        <v>4</v>
      </c>
      <c r="F12" s="7">
        <v>0.266666666666667</v>
      </c>
      <c r="G12" s="5"/>
    </row>
    <row r="13" s="4" customFormat="1" spans="1:7">
      <c r="A13" s="5">
        <v>337</v>
      </c>
      <c r="B13" s="5" t="s">
        <v>37</v>
      </c>
      <c r="C13" s="5" t="s">
        <v>257</v>
      </c>
      <c r="D13" s="5">
        <v>15294</v>
      </c>
      <c r="E13" s="5">
        <v>8</v>
      </c>
      <c r="F13" s="7">
        <v>0.266666666666667</v>
      </c>
      <c r="G13" s="5"/>
    </row>
    <row r="14" s="4" customFormat="1" spans="1:7">
      <c r="A14" s="5">
        <v>341</v>
      </c>
      <c r="B14" s="5" t="s">
        <v>768</v>
      </c>
      <c r="C14" s="5" t="s">
        <v>613</v>
      </c>
      <c r="D14" s="5">
        <v>7011</v>
      </c>
      <c r="E14" s="5">
        <v>20</v>
      </c>
      <c r="F14" s="7">
        <v>0.666666666666667</v>
      </c>
      <c r="G14" s="5"/>
    </row>
    <row r="15" s="4" customFormat="1" spans="1:7">
      <c r="A15" s="5">
        <v>343</v>
      </c>
      <c r="B15" s="5" t="s">
        <v>769</v>
      </c>
      <c r="C15" s="5" t="s">
        <v>378</v>
      </c>
      <c r="D15" s="5">
        <v>10932</v>
      </c>
      <c r="E15" s="5">
        <v>4</v>
      </c>
      <c r="F15" s="7">
        <v>0.175</v>
      </c>
      <c r="G15" s="5"/>
    </row>
    <row r="16" s="4" customFormat="1" spans="1:7">
      <c r="A16" s="5">
        <v>343</v>
      </c>
      <c r="B16" s="5" t="s">
        <v>769</v>
      </c>
      <c r="C16" s="5" t="s">
        <v>377</v>
      </c>
      <c r="D16" s="5">
        <v>7583</v>
      </c>
      <c r="E16" s="5">
        <v>3</v>
      </c>
      <c r="F16" s="7">
        <v>0.175</v>
      </c>
      <c r="G16" s="5"/>
    </row>
    <row r="17" s="4" customFormat="1" spans="1:7">
      <c r="A17" s="5">
        <v>351</v>
      </c>
      <c r="B17" s="5" t="s">
        <v>770</v>
      </c>
      <c r="C17" s="5" t="s">
        <v>631</v>
      </c>
      <c r="D17" s="5">
        <v>8594</v>
      </c>
      <c r="E17" s="5">
        <v>3</v>
      </c>
      <c r="F17" s="7">
        <v>0.2</v>
      </c>
      <c r="G17" s="5"/>
    </row>
    <row r="18" s="4" customFormat="1" spans="1:7">
      <c r="A18" s="5">
        <v>355</v>
      </c>
      <c r="B18" s="5" t="s">
        <v>771</v>
      </c>
      <c r="C18" s="5" t="s">
        <v>443</v>
      </c>
      <c r="D18" s="5">
        <v>15726</v>
      </c>
      <c r="E18" s="5">
        <v>3</v>
      </c>
      <c r="F18" s="7">
        <v>0.2</v>
      </c>
      <c r="G18" s="5"/>
    </row>
    <row r="19" s="4" customFormat="1" spans="1:7">
      <c r="A19" s="5">
        <v>357</v>
      </c>
      <c r="B19" s="5" t="s">
        <v>772</v>
      </c>
      <c r="C19" s="5" t="s">
        <v>327</v>
      </c>
      <c r="D19" s="5">
        <v>13100</v>
      </c>
      <c r="E19" s="5">
        <v>7</v>
      </c>
      <c r="F19" s="7">
        <v>0.366666666666667</v>
      </c>
      <c r="G19" s="5"/>
    </row>
    <row r="20" s="4" customFormat="1" spans="1:7">
      <c r="A20" s="5">
        <v>357</v>
      </c>
      <c r="B20" s="5" t="s">
        <v>772</v>
      </c>
      <c r="C20" s="5" t="s">
        <v>326</v>
      </c>
      <c r="D20" s="5">
        <v>6814</v>
      </c>
      <c r="E20" s="5">
        <v>4</v>
      </c>
      <c r="F20" s="7">
        <v>0.366666666666667</v>
      </c>
      <c r="G20" s="5"/>
    </row>
    <row r="21" s="4" customFormat="1" spans="1:7">
      <c r="A21" s="5">
        <v>359</v>
      </c>
      <c r="B21" s="5" t="s">
        <v>773</v>
      </c>
      <c r="C21" s="5" t="s">
        <v>280</v>
      </c>
      <c r="D21" s="5">
        <v>11504</v>
      </c>
      <c r="E21" s="5">
        <v>6</v>
      </c>
      <c r="F21" s="7">
        <v>0.24</v>
      </c>
      <c r="G21" s="5"/>
    </row>
    <row r="22" s="4" customFormat="1" spans="1:7">
      <c r="A22" s="5">
        <v>365</v>
      </c>
      <c r="B22" s="5" t="s">
        <v>774</v>
      </c>
      <c r="C22" s="5" t="s">
        <v>383</v>
      </c>
      <c r="D22" s="5">
        <v>10931</v>
      </c>
      <c r="E22" s="5">
        <v>7</v>
      </c>
      <c r="F22" s="7">
        <v>0.275</v>
      </c>
      <c r="G22" s="5"/>
    </row>
    <row r="23" s="4" customFormat="1" spans="1:7">
      <c r="A23" s="5">
        <v>365</v>
      </c>
      <c r="B23" s="5" t="s">
        <v>774</v>
      </c>
      <c r="C23" s="5" t="s">
        <v>775</v>
      </c>
      <c r="D23" s="5">
        <v>4301</v>
      </c>
      <c r="E23" s="5">
        <v>4</v>
      </c>
      <c r="F23" s="7">
        <v>0.275</v>
      </c>
      <c r="G23" s="5"/>
    </row>
    <row r="24" s="4" customFormat="1" spans="1:7">
      <c r="A24" s="5">
        <v>371</v>
      </c>
      <c r="B24" s="5" t="s">
        <v>776</v>
      </c>
      <c r="C24" s="5" t="s">
        <v>721</v>
      </c>
      <c r="D24" s="5">
        <v>11388</v>
      </c>
      <c r="E24" s="5">
        <v>4</v>
      </c>
      <c r="F24" s="7">
        <v>0.8</v>
      </c>
      <c r="G24" s="5"/>
    </row>
    <row r="25" s="4" customFormat="1" spans="1:7">
      <c r="A25" s="5">
        <v>371</v>
      </c>
      <c r="B25" s="5" t="s">
        <v>776</v>
      </c>
      <c r="C25" s="5" t="s">
        <v>722</v>
      </c>
      <c r="D25" s="5">
        <v>9112</v>
      </c>
      <c r="E25" s="5">
        <v>8</v>
      </c>
      <c r="F25" s="7">
        <v>0.8</v>
      </c>
      <c r="G25" s="5"/>
    </row>
    <row r="26" s="4" customFormat="1" spans="1:7">
      <c r="A26" s="5">
        <v>373</v>
      </c>
      <c r="B26" s="5" t="s">
        <v>777</v>
      </c>
      <c r="C26" s="5" t="s">
        <v>778</v>
      </c>
      <c r="D26" s="5">
        <v>14454</v>
      </c>
      <c r="E26" s="5">
        <v>8</v>
      </c>
      <c r="F26" s="7">
        <v>0.266666666666667</v>
      </c>
      <c r="G26" s="5"/>
    </row>
    <row r="27" s="4" customFormat="1" spans="1:7">
      <c r="A27" s="5">
        <v>377</v>
      </c>
      <c r="B27" s="5" t="s">
        <v>779</v>
      </c>
      <c r="C27" s="5" t="s">
        <v>411</v>
      </c>
      <c r="D27" s="5">
        <v>5782</v>
      </c>
      <c r="E27" s="5">
        <v>6</v>
      </c>
      <c r="F27" s="7">
        <v>0.24</v>
      </c>
      <c r="G27" s="5"/>
    </row>
    <row r="28" s="4" customFormat="1" spans="1:7">
      <c r="A28" s="5">
        <v>379</v>
      </c>
      <c r="B28" s="5" t="s">
        <v>780</v>
      </c>
      <c r="C28" s="5" t="s">
        <v>781</v>
      </c>
      <c r="D28" s="5">
        <v>6831</v>
      </c>
      <c r="E28" s="5">
        <v>4</v>
      </c>
      <c r="F28" s="7">
        <v>0.266666666666667</v>
      </c>
      <c r="G28" s="5"/>
    </row>
    <row r="29" s="4" customFormat="1" spans="1:7">
      <c r="A29" s="5">
        <v>379</v>
      </c>
      <c r="B29" s="5" t="s">
        <v>780</v>
      </c>
      <c r="C29" s="5" t="s">
        <v>309</v>
      </c>
      <c r="D29" s="5">
        <v>8035</v>
      </c>
      <c r="E29" s="5">
        <v>4</v>
      </c>
      <c r="F29" s="7">
        <v>0.266666666666667</v>
      </c>
      <c r="G29" s="5"/>
    </row>
    <row r="30" s="4" customFormat="1" spans="1:7">
      <c r="A30" s="5">
        <v>385</v>
      </c>
      <c r="B30" s="5" t="s">
        <v>782</v>
      </c>
      <c r="C30" s="5" t="s">
        <v>726</v>
      </c>
      <c r="D30" s="5">
        <v>12566</v>
      </c>
      <c r="E30" s="5">
        <v>7</v>
      </c>
      <c r="F30" s="7">
        <v>1.43333333333333</v>
      </c>
      <c r="G30" s="5">
        <v>3.5</v>
      </c>
    </row>
    <row r="31" s="4" customFormat="1" spans="1:7">
      <c r="A31" s="5">
        <v>385</v>
      </c>
      <c r="B31" s="5" t="s">
        <v>782</v>
      </c>
      <c r="C31" s="5" t="s">
        <v>724</v>
      </c>
      <c r="D31" s="5">
        <v>7317</v>
      </c>
      <c r="E31" s="5">
        <v>36</v>
      </c>
      <c r="F31" s="7">
        <v>1.43333333333333</v>
      </c>
      <c r="G31" s="5">
        <v>18</v>
      </c>
    </row>
    <row r="32" s="4" customFormat="1" spans="1:7">
      <c r="A32" s="5">
        <v>387</v>
      </c>
      <c r="B32" s="5" t="s">
        <v>783</v>
      </c>
      <c r="C32" s="5" t="s">
        <v>414</v>
      </c>
      <c r="D32" s="5">
        <v>5701</v>
      </c>
      <c r="E32" s="5">
        <v>20</v>
      </c>
      <c r="F32" s="7">
        <v>0.96</v>
      </c>
      <c r="G32" s="5"/>
    </row>
    <row r="33" s="4" customFormat="1" spans="1:7">
      <c r="A33" s="5">
        <v>387</v>
      </c>
      <c r="B33" s="5" t="s">
        <v>783</v>
      </c>
      <c r="C33" s="5" t="s">
        <v>415</v>
      </c>
      <c r="D33" s="5">
        <v>15772</v>
      </c>
      <c r="E33" s="5">
        <v>4</v>
      </c>
      <c r="F33" s="7">
        <v>0.96</v>
      </c>
      <c r="G33" s="5"/>
    </row>
    <row r="34" s="4" customFormat="1" spans="1:7">
      <c r="A34" s="5">
        <v>391</v>
      </c>
      <c r="B34" s="5" t="s">
        <v>784</v>
      </c>
      <c r="C34" s="5" t="s">
        <v>269</v>
      </c>
      <c r="D34" s="5">
        <v>9308</v>
      </c>
      <c r="E34" s="5">
        <v>6</v>
      </c>
      <c r="F34" s="7">
        <v>0.4</v>
      </c>
      <c r="G34" s="5"/>
    </row>
    <row r="35" s="4" customFormat="1" spans="1:7">
      <c r="A35" s="5">
        <v>399</v>
      </c>
      <c r="B35" s="5" t="s">
        <v>785</v>
      </c>
      <c r="C35" s="5" t="s">
        <v>274</v>
      </c>
      <c r="D35" s="5">
        <v>14365</v>
      </c>
      <c r="E35" s="5">
        <v>8</v>
      </c>
      <c r="F35" s="7">
        <v>0.711111111111111</v>
      </c>
      <c r="G35" s="5"/>
    </row>
    <row r="36" s="4" customFormat="1" spans="1:7">
      <c r="A36" s="5">
        <v>399</v>
      </c>
      <c r="B36" s="5" t="s">
        <v>785</v>
      </c>
      <c r="C36" s="5" t="s">
        <v>786</v>
      </c>
      <c r="D36" s="5">
        <v>4435</v>
      </c>
      <c r="E36" s="5">
        <v>8</v>
      </c>
      <c r="F36" s="7">
        <v>0.711111111111111</v>
      </c>
      <c r="G36" s="5"/>
    </row>
    <row r="37" s="4" customFormat="1" spans="1:7">
      <c r="A37" s="5">
        <v>399</v>
      </c>
      <c r="B37" s="5" t="s">
        <v>785</v>
      </c>
      <c r="C37" s="5" t="s">
        <v>787</v>
      </c>
      <c r="D37" s="5">
        <v>4033</v>
      </c>
      <c r="E37" s="5">
        <v>12</v>
      </c>
      <c r="F37" s="7">
        <v>0.711111111111111</v>
      </c>
      <c r="G37" s="5"/>
    </row>
    <row r="38" s="4" customFormat="1" spans="1:7">
      <c r="A38" s="5">
        <v>399</v>
      </c>
      <c r="B38" s="5" t="s">
        <v>785</v>
      </c>
      <c r="C38" s="5" t="s">
        <v>275</v>
      </c>
      <c r="D38" s="5">
        <v>26605</v>
      </c>
      <c r="E38" s="5">
        <v>4</v>
      </c>
      <c r="F38" s="7">
        <v>0.711111111111111</v>
      </c>
      <c r="G38" s="5"/>
    </row>
    <row r="39" s="4" customFormat="1" spans="1:7">
      <c r="A39" s="5">
        <v>511</v>
      </c>
      <c r="B39" s="5" t="s">
        <v>788</v>
      </c>
      <c r="C39" s="5" t="s">
        <v>448</v>
      </c>
      <c r="D39" s="5">
        <v>5527</v>
      </c>
      <c r="E39" s="5">
        <v>3</v>
      </c>
      <c r="F39" s="7">
        <v>0.1</v>
      </c>
      <c r="G39" s="5"/>
    </row>
    <row r="40" s="4" customFormat="1" spans="1:7">
      <c r="A40" s="5">
        <v>513</v>
      </c>
      <c r="B40" s="5" t="s">
        <v>789</v>
      </c>
      <c r="C40" s="5" t="s">
        <v>542</v>
      </c>
      <c r="D40" s="5">
        <v>12451</v>
      </c>
      <c r="E40" s="5">
        <v>12</v>
      </c>
      <c r="F40" s="7">
        <v>0.48</v>
      </c>
      <c r="G40" s="5"/>
    </row>
    <row r="41" s="4" customFormat="1" spans="1:7">
      <c r="A41" s="5">
        <v>514</v>
      </c>
      <c r="B41" s="5" t="s">
        <v>790</v>
      </c>
      <c r="C41" s="5" t="s">
        <v>729</v>
      </c>
      <c r="D41" s="5">
        <v>14827</v>
      </c>
      <c r="E41" s="5">
        <v>4</v>
      </c>
      <c r="F41" s="7">
        <v>0.16</v>
      </c>
      <c r="G41" s="5"/>
    </row>
    <row r="42" s="4" customFormat="1" spans="1:7">
      <c r="A42" s="5">
        <v>515</v>
      </c>
      <c r="B42" s="5" t="s">
        <v>791</v>
      </c>
      <c r="C42" s="5" t="s">
        <v>499</v>
      </c>
      <c r="D42" s="5">
        <v>12454</v>
      </c>
      <c r="E42" s="5">
        <v>12</v>
      </c>
      <c r="F42" s="7">
        <v>0.8</v>
      </c>
      <c r="G42" s="5"/>
    </row>
    <row r="43" s="4" customFormat="1" spans="1:7">
      <c r="A43" s="5">
        <v>517</v>
      </c>
      <c r="B43" s="5" t="s">
        <v>792</v>
      </c>
      <c r="C43" s="5" t="s">
        <v>793</v>
      </c>
      <c r="D43" s="5">
        <v>4024</v>
      </c>
      <c r="E43" s="5">
        <v>4</v>
      </c>
      <c r="F43" s="7">
        <v>0.216666666666667</v>
      </c>
      <c r="G43" s="5"/>
    </row>
    <row r="44" s="4" customFormat="1" spans="1:7">
      <c r="A44" s="5">
        <v>517</v>
      </c>
      <c r="B44" s="5" t="s">
        <v>792</v>
      </c>
      <c r="C44" s="5" t="s">
        <v>339</v>
      </c>
      <c r="D44" s="5">
        <v>15083</v>
      </c>
      <c r="E44" s="5">
        <v>9</v>
      </c>
      <c r="F44" s="7">
        <v>0.216666666666667</v>
      </c>
      <c r="G44" s="5"/>
    </row>
    <row r="45" s="4" customFormat="1" spans="1:7">
      <c r="A45" s="5">
        <v>539</v>
      </c>
      <c r="B45" s="5" t="s">
        <v>794</v>
      </c>
      <c r="C45" s="5" t="s">
        <v>657</v>
      </c>
      <c r="D45" s="5">
        <v>9320</v>
      </c>
      <c r="E45" s="5">
        <v>4</v>
      </c>
      <c r="F45" s="7">
        <v>0.266666666666667</v>
      </c>
      <c r="G45" s="5"/>
    </row>
    <row r="46" s="4" customFormat="1" spans="1:7">
      <c r="A46" s="5">
        <v>546</v>
      </c>
      <c r="B46" s="5" t="s">
        <v>795</v>
      </c>
      <c r="C46" s="5" t="s">
        <v>454</v>
      </c>
      <c r="D46" s="5">
        <v>10849</v>
      </c>
      <c r="E46" s="5">
        <v>9</v>
      </c>
      <c r="F46" s="7">
        <v>0.3</v>
      </c>
      <c r="G46" s="5"/>
    </row>
    <row r="47" s="4" customFormat="1" spans="1:7">
      <c r="A47" s="5">
        <v>549</v>
      </c>
      <c r="B47" s="5" t="s">
        <v>796</v>
      </c>
      <c r="C47" s="5" t="s">
        <v>692</v>
      </c>
      <c r="D47" s="5">
        <v>6473</v>
      </c>
      <c r="E47" s="5">
        <v>4</v>
      </c>
      <c r="F47" s="7">
        <v>0.266666666666667</v>
      </c>
      <c r="G47" s="5"/>
    </row>
    <row r="48" s="4" customFormat="1" spans="1:7">
      <c r="A48" s="5">
        <v>571</v>
      </c>
      <c r="B48" s="5" t="s">
        <v>797</v>
      </c>
      <c r="C48" s="5" t="s">
        <v>491</v>
      </c>
      <c r="D48" s="5">
        <v>5471</v>
      </c>
      <c r="E48" s="5">
        <v>3</v>
      </c>
      <c r="F48" s="7">
        <v>0.2</v>
      </c>
      <c r="G48" s="5"/>
    </row>
    <row r="49" s="4" customFormat="1" spans="1:7">
      <c r="A49" s="5">
        <v>571</v>
      </c>
      <c r="B49" s="5" t="s">
        <v>797</v>
      </c>
      <c r="C49" s="5" t="s">
        <v>493</v>
      </c>
      <c r="D49" s="5">
        <v>15292</v>
      </c>
      <c r="E49" s="5">
        <v>3</v>
      </c>
      <c r="F49" s="7">
        <v>0.2</v>
      </c>
      <c r="G49" s="5"/>
    </row>
    <row r="50" s="4" customFormat="1" spans="1:7">
      <c r="A50" s="5">
        <v>578</v>
      </c>
      <c r="B50" s="5" t="s">
        <v>798</v>
      </c>
      <c r="C50" s="5" t="s">
        <v>365</v>
      </c>
      <c r="D50" s="5">
        <v>13064</v>
      </c>
      <c r="E50" s="5">
        <v>39</v>
      </c>
      <c r="F50" s="7">
        <v>1.3</v>
      </c>
      <c r="G50" s="5">
        <v>19.5</v>
      </c>
    </row>
    <row r="51" s="4" customFormat="1" spans="1:7">
      <c r="A51" s="5">
        <v>581</v>
      </c>
      <c r="B51" s="5" t="s">
        <v>799</v>
      </c>
      <c r="C51" s="5" t="s">
        <v>387</v>
      </c>
      <c r="D51" s="5">
        <v>13581</v>
      </c>
      <c r="E51" s="5">
        <v>4</v>
      </c>
      <c r="F51" s="7">
        <v>0.4</v>
      </c>
      <c r="G51" s="5"/>
    </row>
    <row r="52" s="4" customFormat="1" spans="1:7">
      <c r="A52" s="5">
        <v>581</v>
      </c>
      <c r="B52" s="5" t="s">
        <v>799</v>
      </c>
      <c r="C52" s="5" t="s">
        <v>385</v>
      </c>
      <c r="D52" s="5">
        <v>9331</v>
      </c>
      <c r="E52" s="5">
        <v>8</v>
      </c>
      <c r="F52" s="7">
        <v>0.4</v>
      </c>
      <c r="G52" s="5"/>
    </row>
    <row r="53" s="4" customFormat="1" spans="1:7">
      <c r="A53" s="5">
        <v>582</v>
      </c>
      <c r="B53" s="5" t="s">
        <v>800</v>
      </c>
      <c r="C53" s="5" t="s">
        <v>336</v>
      </c>
      <c r="D53" s="5">
        <v>16056</v>
      </c>
      <c r="E53" s="5">
        <v>4</v>
      </c>
      <c r="F53" s="7">
        <v>0.4</v>
      </c>
      <c r="G53" s="5"/>
    </row>
    <row r="54" s="4" customFormat="1" spans="1:7">
      <c r="A54" s="5">
        <v>582</v>
      </c>
      <c r="B54" s="5" t="s">
        <v>800</v>
      </c>
      <c r="C54" s="5" t="s">
        <v>334</v>
      </c>
      <c r="D54" s="5">
        <v>15145</v>
      </c>
      <c r="E54" s="5">
        <v>8</v>
      </c>
      <c r="F54" s="7">
        <v>0.4</v>
      </c>
      <c r="G54" s="5"/>
    </row>
    <row r="55" s="4" customFormat="1" spans="1:7">
      <c r="A55" s="5">
        <v>585</v>
      </c>
      <c r="B55" s="5" t="s">
        <v>801</v>
      </c>
      <c r="C55" s="5" t="s">
        <v>294</v>
      </c>
      <c r="D55" s="5">
        <v>7046</v>
      </c>
      <c r="E55" s="5">
        <v>3</v>
      </c>
      <c r="F55" s="7">
        <v>0.1</v>
      </c>
      <c r="G55" s="5"/>
    </row>
    <row r="56" s="4" customFormat="1" spans="1:7">
      <c r="A56" s="5">
        <v>591</v>
      </c>
      <c r="B56" s="5" t="s">
        <v>802</v>
      </c>
      <c r="C56" s="5" t="s">
        <v>625</v>
      </c>
      <c r="D56" s="5">
        <v>5764</v>
      </c>
      <c r="E56" s="5">
        <v>4</v>
      </c>
      <c r="F56" s="7">
        <v>0.266666666666667</v>
      </c>
      <c r="G56" s="5"/>
    </row>
    <row r="57" s="4" customFormat="1" spans="1:7">
      <c r="A57" s="5">
        <v>598</v>
      </c>
      <c r="B57" s="5" t="s">
        <v>803</v>
      </c>
      <c r="C57" s="5" t="s">
        <v>463</v>
      </c>
      <c r="D57" s="5">
        <v>12845</v>
      </c>
      <c r="E57" s="5">
        <v>4</v>
      </c>
      <c r="F57" s="7">
        <v>0.32</v>
      </c>
      <c r="G57" s="5"/>
    </row>
    <row r="58" s="4" customFormat="1" spans="1:7">
      <c r="A58" s="5">
        <v>598</v>
      </c>
      <c r="B58" s="5" t="s">
        <v>803</v>
      </c>
      <c r="C58" s="5" t="s">
        <v>464</v>
      </c>
      <c r="D58" s="5">
        <v>26620</v>
      </c>
      <c r="E58" s="5">
        <v>4</v>
      </c>
      <c r="F58" s="7">
        <v>0.32</v>
      </c>
      <c r="G58" s="5"/>
    </row>
    <row r="59" s="4" customFormat="1" spans="1:7">
      <c r="A59" s="5">
        <v>704</v>
      </c>
      <c r="B59" s="5" t="s">
        <v>804</v>
      </c>
      <c r="C59" s="5" t="s">
        <v>646</v>
      </c>
      <c r="D59" s="5">
        <v>6505</v>
      </c>
      <c r="E59" s="5">
        <v>4</v>
      </c>
      <c r="F59" s="7">
        <v>0.28</v>
      </c>
      <c r="G59" s="5"/>
    </row>
    <row r="60" s="4" customFormat="1" spans="1:7">
      <c r="A60" s="5">
        <v>704</v>
      </c>
      <c r="B60" s="5" t="s">
        <v>804</v>
      </c>
      <c r="C60" s="5" t="s">
        <v>645</v>
      </c>
      <c r="D60" s="5">
        <v>6385</v>
      </c>
      <c r="E60" s="5">
        <v>3</v>
      </c>
      <c r="F60" s="7">
        <v>0.28</v>
      </c>
      <c r="G60" s="5"/>
    </row>
    <row r="61" s="4" customFormat="1" spans="1:7">
      <c r="A61" s="5">
        <v>706</v>
      </c>
      <c r="B61" s="5" t="s">
        <v>805</v>
      </c>
      <c r="C61" s="5" t="s">
        <v>635</v>
      </c>
      <c r="D61" s="5">
        <v>15391</v>
      </c>
      <c r="E61" s="5">
        <v>4</v>
      </c>
      <c r="F61" s="7">
        <v>1.06666666666667</v>
      </c>
      <c r="G61" s="5">
        <v>2</v>
      </c>
    </row>
    <row r="62" s="4" customFormat="1" spans="1:7">
      <c r="A62" s="5">
        <v>706</v>
      </c>
      <c r="B62" s="5" t="s">
        <v>805</v>
      </c>
      <c r="C62" s="5" t="s">
        <v>636</v>
      </c>
      <c r="D62" s="5">
        <v>10772</v>
      </c>
      <c r="E62" s="5">
        <v>8</v>
      </c>
      <c r="F62" s="7">
        <v>1.06666666666667</v>
      </c>
      <c r="G62" s="5">
        <v>4</v>
      </c>
    </row>
    <row r="63" s="4" customFormat="1" spans="1:7">
      <c r="A63" s="5">
        <v>706</v>
      </c>
      <c r="B63" s="5" t="s">
        <v>805</v>
      </c>
      <c r="C63" s="5" t="s">
        <v>634</v>
      </c>
      <c r="D63" s="5">
        <v>6506</v>
      </c>
      <c r="E63" s="5">
        <v>4</v>
      </c>
      <c r="F63" s="7">
        <v>1.06666666666667</v>
      </c>
      <c r="G63" s="5">
        <v>2</v>
      </c>
    </row>
    <row r="64" s="4" customFormat="1" spans="1:7">
      <c r="A64" s="5">
        <v>707</v>
      </c>
      <c r="B64" s="5" t="s">
        <v>806</v>
      </c>
      <c r="C64" s="5" t="s">
        <v>807</v>
      </c>
      <c r="D64" s="5">
        <v>4311</v>
      </c>
      <c r="E64" s="5">
        <v>4</v>
      </c>
      <c r="F64" s="7">
        <v>0.133333333333333</v>
      </c>
      <c r="G64" s="5"/>
    </row>
    <row r="65" s="4" customFormat="1" spans="1:7">
      <c r="A65" s="5">
        <v>709</v>
      </c>
      <c r="B65" s="5" t="s">
        <v>808</v>
      </c>
      <c r="C65" s="5" t="s">
        <v>530</v>
      </c>
      <c r="D65" s="5">
        <v>12921</v>
      </c>
      <c r="E65" s="5">
        <v>6</v>
      </c>
      <c r="F65" s="7">
        <v>0.24</v>
      </c>
      <c r="G65" s="5"/>
    </row>
    <row r="66" s="4" customFormat="1" spans="1:7">
      <c r="A66" s="5">
        <v>710</v>
      </c>
      <c r="B66" s="5" t="s">
        <v>809</v>
      </c>
      <c r="C66" s="5" t="s">
        <v>639</v>
      </c>
      <c r="D66" s="5">
        <v>15385</v>
      </c>
      <c r="E66" s="5">
        <v>12</v>
      </c>
      <c r="F66" s="7">
        <v>1.33333333333333</v>
      </c>
      <c r="G66" s="5">
        <v>6</v>
      </c>
    </row>
    <row r="67" s="4" customFormat="1" spans="1:7">
      <c r="A67" s="5">
        <v>710</v>
      </c>
      <c r="B67" s="5" t="s">
        <v>809</v>
      </c>
      <c r="C67" s="5" t="s">
        <v>638</v>
      </c>
      <c r="D67" s="5">
        <v>12981</v>
      </c>
      <c r="E67" s="5">
        <v>8</v>
      </c>
      <c r="F67" s="7">
        <v>1.33333333333333</v>
      </c>
      <c r="G67" s="5">
        <v>4</v>
      </c>
    </row>
    <row r="68" s="4" customFormat="1" spans="1:7">
      <c r="A68" s="5">
        <v>712</v>
      </c>
      <c r="B68" s="5" t="s">
        <v>810</v>
      </c>
      <c r="C68" s="5" t="s">
        <v>476</v>
      </c>
      <c r="D68" s="5">
        <v>8972</v>
      </c>
      <c r="E68" s="5">
        <v>3</v>
      </c>
      <c r="F68" s="7">
        <v>0.333333333333333</v>
      </c>
      <c r="G68" s="5"/>
    </row>
    <row r="69" s="4" customFormat="1" spans="1:7">
      <c r="A69" s="5">
        <v>712</v>
      </c>
      <c r="B69" s="5" t="s">
        <v>810</v>
      </c>
      <c r="C69" s="5" t="s">
        <v>477</v>
      </c>
      <c r="D69" s="5">
        <v>11382</v>
      </c>
      <c r="E69" s="5">
        <v>3</v>
      </c>
      <c r="F69" s="7">
        <v>0.333333333333333</v>
      </c>
      <c r="G69" s="5"/>
    </row>
    <row r="70" s="4" customFormat="1" spans="1:7">
      <c r="A70" s="5">
        <v>712</v>
      </c>
      <c r="B70" s="5" t="s">
        <v>810</v>
      </c>
      <c r="C70" s="5" t="s">
        <v>811</v>
      </c>
      <c r="D70" s="5">
        <v>994301</v>
      </c>
      <c r="E70" s="5">
        <v>4</v>
      </c>
      <c r="F70" s="7">
        <v>0.333333333333333</v>
      </c>
      <c r="G70" s="5"/>
    </row>
    <row r="71" s="4" customFormat="1" spans="1:7">
      <c r="A71" s="5">
        <v>717</v>
      </c>
      <c r="B71" s="5" t="s">
        <v>812</v>
      </c>
      <c r="C71" s="5" t="s">
        <v>666</v>
      </c>
      <c r="D71" s="5">
        <v>6752</v>
      </c>
      <c r="E71" s="5">
        <v>8</v>
      </c>
      <c r="F71" s="7">
        <v>0.32</v>
      </c>
      <c r="G71" s="5"/>
    </row>
    <row r="72" s="4" customFormat="1" spans="1:7">
      <c r="A72" s="5">
        <v>723</v>
      </c>
      <c r="B72" s="5" t="s">
        <v>813</v>
      </c>
      <c r="C72" s="5" t="s">
        <v>467</v>
      </c>
      <c r="D72" s="5">
        <v>14992</v>
      </c>
      <c r="E72" s="5">
        <v>4</v>
      </c>
      <c r="F72" s="7">
        <v>0.32</v>
      </c>
      <c r="G72" s="5"/>
    </row>
    <row r="73" s="4" customFormat="1" spans="1:7">
      <c r="A73" s="5">
        <v>723</v>
      </c>
      <c r="B73" s="5" t="s">
        <v>813</v>
      </c>
      <c r="C73" s="5" t="s">
        <v>466</v>
      </c>
      <c r="D73" s="5">
        <v>13020</v>
      </c>
      <c r="E73" s="5">
        <v>4</v>
      </c>
      <c r="F73" s="7">
        <v>0.32</v>
      </c>
      <c r="G73" s="5"/>
    </row>
    <row r="74" s="4" customFormat="1" spans="1:7">
      <c r="A74" s="5">
        <v>726</v>
      </c>
      <c r="B74" s="5" t="s">
        <v>814</v>
      </c>
      <c r="C74" s="5" t="s">
        <v>354</v>
      </c>
      <c r="D74" s="5">
        <v>10177</v>
      </c>
      <c r="E74" s="5">
        <v>3</v>
      </c>
      <c r="F74" s="7">
        <v>0.12</v>
      </c>
      <c r="G74" s="5"/>
    </row>
    <row r="75" s="4" customFormat="1" spans="1:7">
      <c r="A75" s="5">
        <v>727</v>
      </c>
      <c r="B75" s="5" t="s">
        <v>815</v>
      </c>
      <c r="C75" s="5" t="s">
        <v>359</v>
      </c>
      <c r="D75" s="5">
        <v>15092</v>
      </c>
      <c r="E75" s="5">
        <v>4</v>
      </c>
      <c r="F75" s="7">
        <v>1.06666666666667</v>
      </c>
      <c r="G75" s="5">
        <v>2</v>
      </c>
    </row>
    <row r="76" s="4" customFormat="1" spans="1:7">
      <c r="A76" s="5">
        <v>727</v>
      </c>
      <c r="B76" s="5" t="s">
        <v>815</v>
      </c>
      <c r="C76" s="5" t="s">
        <v>358</v>
      </c>
      <c r="D76" s="5">
        <v>12332</v>
      </c>
      <c r="E76" s="5">
        <v>12</v>
      </c>
      <c r="F76" s="7">
        <v>1.06666666666667</v>
      </c>
      <c r="G76" s="5">
        <v>6</v>
      </c>
    </row>
    <row r="77" s="4" customFormat="1" spans="1:7">
      <c r="A77" s="5">
        <v>730</v>
      </c>
      <c r="B77" s="5" t="s">
        <v>816</v>
      </c>
      <c r="C77" s="5" t="s">
        <v>520</v>
      </c>
      <c r="D77" s="5">
        <v>8338</v>
      </c>
      <c r="E77" s="5">
        <v>3</v>
      </c>
      <c r="F77" s="7">
        <v>0.1</v>
      </c>
      <c r="G77" s="5"/>
    </row>
    <row r="78" s="4" customFormat="1" spans="1:7">
      <c r="A78" s="5">
        <v>737</v>
      </c>
      <c r="B78" s="5" t="s">
        <v>817</v>
      </c>
      <c r="C78" s="5" t="s">
        <v>496</v>
      </c>
      <c r="D78" s="5">
        <v>15720</v>
      </c>
      <c r="E78" s="5">
        <v>7</v>
      </c>
      <c r="F78" s="7">
        <v>0.56</v>
      </c>
      <c r="G78" s="5"/>
    </row>
    <row r="79" s="4" customFormat="1" spans="1:7">
      <c r="A79" s="5">
        <v>737</v>
      </c>
      <c r="B79" s="5" t="s">
        <v>817</v>
      </c>
      <c r="C79" s="5" t="s">
        <v>495</v>
      </c>
      <c r="D79" s="5">
        <v>11642</v>
      </c>
      <c r="E79" s="5">
        <v>7</v>
      </c>
      <c r="F79" s="7">
        <v>0.56</v>
      </c>
      <c r="G79" s="5"/>
    </row>
    <row r="80" s="4" customFormat="1" spans="1:7">
      <c r="A80" s="5">
        <v>738</v>
      </c>
      <c r="B80" s="5" t="s">
        <v>818</v>
      </c>
      <c r="C80" s="5" t="s">
        <v>642</v>
      </c>
      <c r="D80" s="5">
        <v>6121</v>
      </c>
      <c r="E80" s="5">
        <v>4</v>
      </c>
      <c r="F80" s="7">
        <v>0.8</v>
      </c>
      <c r="G80" s="5"/>
    </row>
    <row r="81" s="4" customFormat="1" spans="1:7">
      <c r="A81" s="5">
        <v>738</v>
      </c>
      <c r="B81" s="5" t="s">
        <v>818</v>
      </c>
      <c r="C81" s="5" t="s">
        <v>643</v>
      </c>
      <c r="D81" s="5">
        <v>9527</v>
      </c>
      <c r="E81" s="5">
        <v>4</v>
      </c>
      <c r="F81" s="7">
        <v>0.8</v>
      </c>
      <c r="G81" s="5"/>
    </row>
    <row r="82" s="4" customFormat="1" spans="1:7">
      <c r="A82" s="5">
        <v>738</v>
      </c>
      <c r="B82" s="5" t="s">
        <v>818</v>
      </c>
      <c r="C82" s="5" t="s">
        <v>641</v>
      </c>
      <c r="D82" s="5">
        <v>5698</v>
      </c>
      <c r="E82" s="5">
        <v>4</v>
      </c>
      <c r="F82" s="7">
        <v>0.8</v>
      </c>
      <c r="G82" s="5"/>
    </row>
    <row r="83" s="4" customFormat="1" spans="1:7">
      <c r="A83" s="5">
        <v>742</v>
      </c>
      <c r="B83" s="5" t="s">
        <v>819</v>
      </c>
      <c r="C83" s="5" t="s">
        <v>820</v>
      </c>
      <c r="D83" s="5">
        <v>1000431</v>
      </c>
      <c r="E83" s="5">
        <v>12</v>
      </c>
      <c r="F83" s="7">
        <v>0.4</v>
      </c>
      <c r="G83" s="5"/>
    </row>
    <row r="84" s="4" customFormat="1" spans="1:7">
      <c r="A84" s="5">
        <v>744</v>
      </c>
      <c r="B84" s="5" t="s">
        <v>821</v>
      </c>
      <c r="C84" s="5" t="s">
        <v>247</v>
      </c>
      <c r="D84" s="5">
        <v>12846</v>
      </c>
      <c r="E84" s="5">
        <v>4</v>
      </c>
      <c r="F84" s="7">
        <v>0.133333333333333</v>
      </c>
      <c r="G84" s="5"/>
    </row>
    <row r="85" s="4" customFormat="1" spans="1:7">
      <c r="A85" s="5">
        <v>746</v>
      </c>
      <c r="B85" s="5" t="s">
        <v>822</v>
      </c>
      <c r="C85" s="5" t="s">
        <v>676</v>
      </c>
      <c r="D85" s="5">
        <v>14106</v>
      </c>
      <c r="E85" s="5">
        <v>4</v>
      </c>
      <c r="F85" s="7">
        <v>0.48</v>
      </c>
      <c r="G85" s="5"/>
    </row>
    <row r="86" s="4" customFormat="1" spans="1:7">
      <c r="A86" s="5">
        <v>746</v>
      </c>
      <c r="B86" s="5" t="s">
        <v>822</v>
      </c>
      <c r="C86" s="5" t="s">
        <v>823</v>
      </c>
      <c r="D86" s="5">
        <v>4028</v>
      </c>
      <c r="E86" s="5">
        <v>8</v>
      </c>
      <c r="F86" s="7">
        <v>0.48</v>
      </c>
      <c r="G86" s="5"/>
    </row>
    <row r="87" s="4" customFormat="1" spans="1:7">
      <c r="A87" s="5">
        <v>747</v>
      </c>
      <c r="B87" s="5" t="s">
        <v>824</v>
      </c>
      <c r="C87" s="5" t="s">
        <v>563</v>
      </c>
      <c r="D87" s="5">
        <v>10907</v>
      </c>
      <c r="E87" s="5">
        <v>4</v>
      </c>
      <c r="F87" s="7">
        <v>0.266666666666667</v>
      </c>
      <c r="G87" s="5"/>
    </row>
    <row r="88" s="4" customFormat="1" spans="1:7">
      <c r="A88" s="5">
        <v>748</v>
      </c>
      <c r="B88" s="5" t="s">
        <v>825</v>
      </c>
      <c r="C88" s="5" t="s">
        <v>688</v>
      </c>
      <c r="D88" s="5">
        <v>14740</v>
      </c>
      <c r="E88" s="5">
        <v>4</v>
      </c>
      <c r="F88" s="7">
        <v>0.266666666666667</v>
      </c>
      <c r="G88" s="5"/>
    </row>
    <row r="89" s="4" customFormat="1" spans="1:7">
      <c r="A89" s="5">
        <v>752</v>
      </c>
      <c r="B89" s="5" t="s">
        <v>826</v>
      </c>
      <c r="C89" s="5" t="s">
        <v>547</v>
      </c>
      <c r="D89" s="5">
        <v>15756</v>
      </c>
      <c r="E89" s="5">
        <v>8</v>
      </c>
      <c r="F89" s="7">
        <v>0.8</v>
      </c>
      <c r="G89" s="5"/>
    </row>
    <row r="90" s="4" customFormat="1" spans="1:7">
      <c r="A90" s="5">
        <v>752</v>
      </c>
      <c r="B90" s="5" t="s">
        <v>826</v>
      </c>
      <c r="C90" s="5" t="s">
        <v>548</v>
      </c>
      <c r="D90" s="5">
        <v>16240</v>
      </c>
      <c r="E90" s="5">
        <v>4</v>
      </c>
      <c r="F90" s="7">
        <v>0.8</v>
      </c>
      <c r="G90" s="5"/>
    </row>
    <row r="91" s="4" customFormat="1" spans="1:7">
      <c r="A91" s="5">
        <v>101453</v>
      </c>
      <c r="B91" s="5" t="s">
        <v>827</v>
      </c>
      <c r="C91" s="5" t="s">
        <v>536</v>
      </c>
      <c r="D91" s="5">
        <v>11866</v>
      </c>
      <c r="E91" s="5">
        <v>3</v>
      </c>
      <c r="F91" s="7">
        <v>0.24</v>
      </c>
      <c r="G91" s="5"/>
    </row>
    <row r="92" s="4" customFormat="1" spans="1:7">
      <c r="A92" s="5">
        <v>101453</v>
      </c>
      <c r="B92" s="5" t="s">
        <v>827</v>
      </c>
      <c r="C92" s="5" t="s">
        <v>535</v>
      </c>
      <c r="D92" s="5">
        <v>4518</v>
      </c>
      <c r="E92" s="5">
        <v>3</v>
      </c>
      <c r="F92" s="7">
        <v>0.24</v>
      </c>
      <c r="G92" s="5"/>
    </row>
    <row r="93" s="4" customFormat="1" spans="1:7">
      <c r="A93" s="5">
        <v>102564</v>
      </c>
      <c r="B93" s="5" t="s">
        <v>828</v>
      </c>
      <c r="C93" s="5" t="s">
        <v>629</v>
      </c>
      <c r="D93" s="5">
        <v>11363</v>
      </c>
      <c r="E93" s="5">
        <v>4</v>
      </c>
      <c r="F93" s="7">
        <v>0.266666666666667</v>
      </c>
      <c r="G93" s="5"/>
    </row>
    <row r="94" s="4" customFormat="1" spans="1:7">
      <c r="A94" s="5">
        <v>102565</v>
      </c>
      <c r="B94" s="5" t="s">
        <v>829</v>
      </c>
      <c r="C94" s="5" t="s">
        <v>363</v>
      </c>
      <c r="D94" s="5">
        <v>16084</v>
      </c>
      <c r="E94" s="5">
        <v>4</v>
      </c>
      <c r="F94" s="7">
        <v>0.48</v>
      </c>
      <c r="G94" s="5"/>
    </row>
    <row r="95" s="4" customFormat="1" spans="1:7">
      <c r="A95" s="5">
        <v>102565</v>
      </c>
      <c r="B95" s="5" t="s">
        <v>829</v>
      </c>
      <c r="C95" s="5" t="s">
        <v>361</v>
      </c>
      <c r="D95" s="5">
        <v>11537</v>
      </c>
      <c r="E95" s="5">
        <v>8</v>
      </c>
      <c r="F95" s="7">
        <v>0.48</v>
      </c>
      <c r="G95" s="5"/>
    </row>
    <row r="96" s="4" customFormat="1" spans="1:7">
      <c r="A96" s="5">
        <v>102567</v>
      </c>
      <c r="B96" s="5" t="s">
        <v>830</v>
      </c>
      <c r="C96" s="5" t="s">
        <v>731</v>
      </c>
      <c r="D96" s="5">
        <v>5954</v>
      </c>
      <c r="E96" s="5">
        <v>3</v>
      </c>
      <c r="F96" s="7">
        <v>0.2</v>
      </c>
      <c r="G96" s="5"/>
    </row>
    <row r="97" s="4" customFormat="1" spans="1:7">
      <c r="A97" s="5">
        <v>103198</v>
      </c>
      <c r="B97" s="5" t="s">
        <v>831</v>
      </c>
      <c r="C97" s="5" t="s">
        <v>395</v>
      </c>
      <c r="D97" s="5">
        <v>16101</v>
      </c>
      <c r="E97" s="5">
        <v>4</v>
      </c>
      <c r="F97" s="7">
        <v>0.266666666666667</v>
      </c>
      <c r="G97" s="5"/>
    </row>
    <row r="98" s="4" customFormat="1" spans="1:7">
      <c r="A98" s="5">
        <v>103198</v>
      </c>
      <c r="B98" s="5" t="s">
        <v>831</v>
      </c>
      <c r="C98" s="5" t="s">
        <v>394</v>
      </c>
      <c r="D98" s="5">
        <v>14385</v>
      </c>
      <c r="E98" s="5">
        <v>4</v>
      </c>
      <c r="F98" s="7">
        <v>0.266666666666667</v>
      </c>
      <c r="G98" s="5"/>
    </row>
    <row r="99" s="4" customFormat="1" spans="1:7">
      <c r="A99" s="5">
        <v>103199</v>
      </c>
      <c r="B99" s="5" t="s">
        <v>832</v>
      </c>
      <c r="C99" s="5" t="s">
        <v>300</v>
      </c>
      <c r="D99" s="5">
        <v>15049</v>
      </c>
      <c r="E99" s="5">
        <v>24</v>
      </c>
      <c r="F99" s="7">
        <v>0.96</v>
      </c>
      <c r="G99" s="5"/>
    </row>
    <row r="100" s="4" customFormat="1" spans="1:7">
      <c r="A100" s="5">
        <v>104838</v>
      </c>
      <c r="B100" s="5" t="s">
        <v>833</v>
      </c>
      <c r="C100" s="5" t="s">
        <v>706</v>
      </c>
      <c r="D100" s="5">
        <v>10955</v>
      </c>
      <c r="E100" s="5">
        <v>6</v>
      </c>
      <c r="F100" s="7">
        <v>0.4</v>
      </c>
      <c r="G100" s="5"/>
    </row>
    <row r="101" s="4" customFormat="1" spans="1:7">
      <c r="A101" s="5">
        <v>105267</v>
      </c>
      <c r="B101" s="5" t="s">
        <v>87</v>
      </c>
      <c r="C101" s="5" t="s">
        <v>319</v>
      </c>
      <c r="D101" s="5">
        <v>16115</v>
      </c>
      <c r="E101" s="5">
        <v>1</v>
      </c>
      <c r="F101" s="7">
        <v>0.08</v>
      </c>
      <c r="G101" s="5"/>
    </row>
    <row r="102" s="4" customFormat="1" spans="1:7">
      <c r="A102" s="5">
        <v>105267</v>
      </c>
      <c r="B102" s="5" t="s">
        <v>87</v>
      </c>
      <c r="C102" s="5" t="s">
        <v>317</v>
      </c>
      <c r="D102" s="5">
        <v>12886</v>
      </c>
      <c r="E102" s="5">
        <v>1</v>
      </c>
      <c r="F102" s="7">
        <v>0.08</v>
      </c>
      <c r="G102" s="5"/>
    </row>
    <row r="103" s="4" customFormat="1" spans="1:7">
      <c r="A103" s="5">
        <v>105910</v>
      </c>
      <c r="B103" s="5" t="s">
        <v>834</v>
      </c>
      <c r="C103" s="5" t="s">
        <v>835</v>
      </c>
      <c r="D103" s="5">
        <v>13199</v>
      </c>
      <c r="E103" s="5">
        <v>16</v>
      </c>
      <c r="F103" s="7">
        <v>0.96</v>
      </c>
      <c r="G103" s="5"/>
    </row>
    <row r="104" s="4" customFormat="1" spans="1:7">
      <c r="A104" s="5">
        <v>105910</v>
      </c>
      <c r="B104" s="5" t="s">
        <v>834</v>
      </c>
      <c r="C104" s="5" t="s">
        <v>235</v>
      </c>
      <c r="D104" s="5">
        <v>16019</v>
      </c>
      <c r="E104" s="5">
        <v>8</v>
      </c>
      <c r="F104" s="7">
        <v>0.96</v>
      </c>
      <c r="G104" s="5"/>
    </row>
    <row r="105" s="4" customFormat="1" spans="1:7">
      <c r="A105" s="5">
        <v>106066</v>
      </c>
      <c r="B105" s="5" t="s">
        <v>836</v>
      </c>
      <c r="C105" s="5" t="s">
        <v>837</v>
      </c>
      <c r="D105" s="5">
        <v>1002852</v>
      </c>
      <c r="E105" s="5">
        <v>8</v>
      </c>
      <c r="F105" s="7">
        <v>1.28</v>
      </c>
      <c r="G105" s="5">
        <v>4</v>
      </c>
    </row>
    <row r="106" s="4" customFormat="1" spans="1:7">
      <c r="A106" s="5">
        <v>106066</v>
      </c>
      <c r="B106" s="5" t="s">
        <v>836</v>
      </c>
      <c r="C106" s="5" t="s">
        <v>838</v>
      </c>
      <c r="D106" s="5">
        <v>1001377</v>
      </c>
      <c r="E106" s="5">
        <v>4</v>
      </c>
      <c r="F106" s="7">
        <v>1.28</v>
      </c>
      <c r="G106" s="5">
        <v>2</v>
      </c>
    </row>
    <row r="107" s="4" customFormat="1" spans="1:7">
      <c r="A107" s="5">
        <v>106066</v>
      </c>
      <c r="B107" s="5" t="s">
        <v>836</v>
      </c>
      <c r="C107" s="5" t="s">
        <v>839</v>
      </c>
      <c r="D107" s="5">
        <v>995676</v>
      </c>
      <c r="E107" s="5">
        <v>20</v>
      </c>
      <c r="F107" s="7">
        <v>1.28</v>
      </c>
      <c r="G107" s="5">
        <v>10</v>
      </c>
    </row>
    <row r="108" s="4" customFormat="1" spans="1:7">
      <c r="A108" s="5">
        <v>106399</v>
      </c>
      <c r="B108" s="5" t="s">
        <v>840</v>
      </c>
      <c r="C108" s="5" t="s">
        <v>556</v>
      </c>
      <c r="D108" s="5">
        <v>15979</v>
      </c>
      <c r="E108" s="5">
        <v>3</v>
      </c>
      <c r="F108" s="7">
        <v>0.44</v>
      </c>
      <c r="G108" s="5"/>
    </row>
    <row r="109" s="4" customFormat="1" spans="1:7">
      <c r="A109" s="5">
        <v>106399</v>
      </c>
      <c r="B109" s="5" t="s">
        <v>840</v>
      </c>
      <c r="C109" s="5" t="s">
        <v>557</v>
      </c>
      <c r="D109" s="5">
        <v>15850</v>
      </c>
      <c r="E109" s="5">
        <v>8</v>
      </c>
      <c r="F109" s="7">
        <v>0.44</v>
      </c>
      <c r="G109" s="5"/>
    </row>
    <row r="110" s="4" customFormat="1" spans="1:7">
      <c r="A110" s="5">
        <v>106485</v>
      </c>
      <c r="B110" s="5" t="s">
        <v>841</v>
      </c>
      <c r="C110" s="5" t="s">
        <v>216</v>
      </c>
      <c r="D110" s="5">
        <v>1004290</v>
      </c>
      <c r="E110" s="5">
        <v>8</v>
      </c>
      <c r="F110" s="7">
        <v>0.48</v>
      </c>
      <c r="G110" s="5"/>
    </row>
    <row r="111" s="4" customFormat="1" spans="1:7">
      <c r="A111" s="5">
        <v>106485</v>
      </c>
      <c r="B111" s="5" t="s">
        <v>841</v>
      </c>
      <c r="C111" s="5" t="s">
        <v>234</v>
      </c>
      <c r="D111" s="5">
        <v>16047</v>
      </c>
      <c r="E111" s="5">
        <v>4</v>
      </c>
      <c r="F111" s="7">
        <v>0.48</v>
      </c>
      <c r="G111" s="5"/>
    </row>
    <row r="112" s="4" customFormat="1" spans="1:7">
      <c r="A112" s="5">
        <v>106568</v>
      </c>
      <c r="B112" s="5" t="s">
        <v>842</v>
      </c>
      <c r="C112" s="5" t="s">
        <v>300</v>
      </c>
      <c r="D112" s="5">
        <v>16092</v>
      </c>
      <c r="E112" s="5">
        <v>3</v>
      </c>
      <c r="F112" s="7">
        <v>0.2</v>
      </c>
      <c r="G112" s="5"/>
    </row>
    <row r="113" s="4" customFormat="1" spans="1:7">
      <c r="A113" s="5">
        <v>106569</v>
      </c>
      <c r="B113" s="5" t="s">
        <v>843</v>
      </c>
      <c r="C113" s="5" t="s">
        <v>592</v>
      </c>
      <c r="D113" s="5">
        <v>16070</v>
      </c>
      <c r="E113" s="5">
        <v>4</v>
      </c>
      <c r="F113" s="7">
        <v>0.16</v>
      </c>
      <c r="G113" s="5"/>
    </row>
    <row r="114" s="4" customFormat="1" spans="1:7">
      <c r="A114" s="5">
        <v>107658</v>
      </c>
      <c r="B114" s="5" t="s">
        <v>58</v>
      </c>
      <c r="C114" s="5" t="s">
        <v>527</v>
      </c>
      <c r="D114" s="5">
        <v>15742</v>
      </c>
      <c r="E114" s="5">
        <v>4</v>
      </c>
      <c r="F114" s="7">
        <v>0.4</v>
      </c>
      <c r="G114" s="5"/>
    </row>
    <row r="115" s="4" customFormat="1" spans="1:7">
      <c r="A115" s="5">
        <v>107658</v>
      </c>
      <c r="B115" s="5" t="s">
        <v>58</v>
      </c>
      <c r="C115" s="5" t="s">
        <v>525</v>
      </c>
      <c r="D115" s="5">
        <v>4562</v>
      </c>
      <c r="E115" s="5">
        <v>8</v>
      </c>
      <c r="F115" s="7">
        <v>0.4</v>
      </c>
      <c r="G115" s="5"/>
    </row>
    <row r="116" s="4" customFormat="1" spans="1:7">
      <c r="A116" s="5">
        <v>107728</v>
      </c>
      <c r="B116" s="5" t="s">
        <v>122</v>
      </c>
      <c r="C116" s="5" t="s">
        <v>696</v>
      </c>
      <c r="D116" s="5">
        <v>15085</v>
      </c>
      <c r="E116" s="5">
        <v>6</v>
      </c>
      <c r="F116" s="7">
        <v>0.4</v>
      </c>
      <c r="G116" s="5"/>
    </row>
    <row r="117" s="4" customFormat="1" spans="1:7">
      <c r="A117" s="5">
        <v>108277</v>
      </c>
      <c r="B117" s="5" t="s">
        <v>102</v>
      </c>
      <c r="C117" s="5" t="s">
        <v>285</v>
      </c>
      <c r="D117" s="5">
        <v>15799</v>
      </c>
      <c r="E117" s="5">
        <v>8</v>
      </c>
      <c r="F117" s="7">
        <v>0.533333333333333</v>
      </c>
      <c r="G117" s="5"/>
    </row>
    <row r="118" s="4" customFormat="1" spans="1:7">
      <c r="A118" s="5">
        <v>108656</v>
      </c>
      <c r="B118" s="5" t="s">
        <v>844</v>
      </c>
      <c r="C118" s="5" t="s">
        <v>845</v>
      </c>
      <c r="D118" s="5">
        <v>4330</v>
      </c>
      <c r="E118" s="5">
        <v>10</v>
      </c>
      <c r="F118" s="7">
        <v>0.466666666666667</v>
      </c>
      <c r="G118" s="5"/>
    </row>
    <row r="119" s="4" customFormat="1" spans="1:7">
      <c r="A119" s="5">
        <v>108656</v>
      </c>
      <c r="B119" s="5" t="s">
        <v>844</v>
      </c>
      <c r="C119" s="5" t="s">
        <v>734</v>
      </c>
      <c r="D119" s="5">
        <v>8489</v>
      </c>
      <c r="E119" s="5">
        <v>4</v>
      </c>
      <c r="F119" s="7">
        <v>0.466666666666667</v>
      </c>
      <c r="G119" s="5"/>
    </row>
    <row r="120" s="4" customFormat="1" spans="1:7">
      <c r="A120" s="5">
        <v>111219</v>
      </c>
      <c r="B120" s="5" t="s">
        <v>846</v>
      </c>
      <c r="C120" s="5" t="s">
        <v>847</v>
      </c>
      <c r="D120" s="5">
        <v>4117</v>
      </c>
      <c r="E120" s="5">
        <v>8</v>
      </c>
      <c r="F120" s="7">
        <v>0.8</v>
      </c>
      <c r="G120" s="5"/>
    </row>
    <row r="121" s="4" customFormat="1" spans="1:7">
      <c r="A121" s="5">
        <v>111219</v>
      </c>
      <c r="B121" s="5" t="s">
        <v>846</v>
      </c>
      <c r="C121" s="5" t="s">
        <v>374</v>
      </c>
      <c r="D121" s="5">
        <v>12528</v>
      </c>
      <c r="E121" s="5">
        <v>16</v>
      </c>
      <c r="F121" s="7">
        <v>0.8</v>
      </c>
      <c r="G121" s="5"/>
    </row>
    <row r="122" s="4" customFormat="1" spans="1:7">
      <c r="A122" s="5">
        <v>111400</v>
      </c>
      <c r="B122" s="5" t="s">
        <v>848</v>
      </c>
      <c r="C122" s="5" t="s">
        <v>607</v>
      </c>
      <c r="D122" s="5">
        <v>7645</v>
      </c>
      <c r="E122" s="5">
        <v>3</v>
      </c>
      <c r="F122" s="7">
        <v>0.2</v>
      </c>
      <c r="G122" s="5"/>
    </row>
    <row r="123" s="4" customFormat="1" spans="1:7">
      <c r="A123" s="5">
        <v>111400</v>
      </c>
      <c r="B123" s="5" t="s">
        <v>848</v>
      </c>
      <c r="C123" s="5" t="s">
        <v>849</v>
      </c>
      <c r="D123" s="5">
        <v>4310</v>
      </c>
      <c r="E123" s="5">
        <v>3</v>
      </c>
      <c r="F123" s="7">
        <v>0.2</v>
      </c>
      <c r="G123" s="5"/>
    </row>
    <row r="124" s="4" customFormat="1" spans="1:7">
      <c r="A124" s="5">
        <v>112888</v>
      </c>
      <c r="B124" s="5" t="s">
        <v>850</v>
      </c>
      <c r="C124" s="5" t="s">
        <v>851</v>
      </c>
      <c r="D124" s="5">
        <v>15157</v>
      </c>
      <c r="E124" s="5">
        <v>4</v>
      </c>
      <c r="F124" s="7">
        <v>1</v>
      </c>
      <c r="G124" s="5">
        <v>2</v>
      </c>
    </row>
    <row r="125" s="4" customFormat="1" spans="1:7">
      <c r="A125" s="5">
        <v>112888</v>
      </c>
      <c r="B125" s="5" t="s">
        <v>850</v>
      </c>
      <c r="C125" s="5" t="s">
        <v>590</v>
      </c>
      <c r="D125" s="5">
        <v>12954</v>
      </c>
      <c r="E125" s="5">
        <v>11</v>
      </c>
      <c r="F125" s="7">
        <v>1</v>
      </c>
      <c r="G125" s="5">
        <v>5.5</v>
      </c>
    </row>
    <row r="126" s="4" customFormat="1" spans="1:7">
      <c r="A126" s="5">
        <v>113008</v>
      </c>
      <c r="B126" s="5" t="s">
        <v>852</v>
      </c>
      <c r="C126" s="5" t="s">
        <v>853</v>
      </c>
      <c r="D126" s="5">
        <v>15849</v>
      </c>
      <c r="E126" s="5">
        <v>4</v>
      </c>
      <c r="F126" s="7">
        <v>1.6</v>
      </c>
      <c r="G126" s="5">
        <v>2</v>
      </c>
    </row>
    <row r="127" s="4" customFormat="1" spans="1:7">
      <c r="A127" s="5">
        <v>113008</v>
      </c>
      <c r="B127" s="5" t="s">
        <v>852</v>
      </c>
      <c r="C127" s="5" t="s">
        <v>559</v>
      </c>
      <c r="D127" s="5">
        <v>11425</v>
      </c>
      <c r="E127" s="5">
        <v>20</v>
      </c>
      <c r="F127" s="7">
        <v>1.6</v>
      </c>
      <c r="G127" s="5">
        <v>10</v>
      </c>
    </row>
    <row r="128" s="4" customFormat="1" spans="1:7">
      <c r="A128" s="5">
        <v>113299</v>
      </c>
      <c r="B128" s="5" t="s">
        <v>854</v>
      </c>
      <c r="C128" s="5" t="s">
        <v>243</v>
      </c>
      <c r="D128" s="5">
        <v>14758</v>
      </c>
      <c r="E128" s="5">
        <v>12</v>
      </c>
      <c r="F128" s="7">
        <v>0.8</v>
      </c>
      <c r="G128" s="5"/>
    </row>
    <row r="129" s="4" customFormat="1" spans="1:7">
      <c r="A129" s="5">
        <v>114069</v>
      </c>
      <c r="B129" s="5" t="s">
        <v>855</v>
      </c>
      <c r="C129" s="5" t="s">
        <v>474</v>
      </c>
      <c r="D129" s="5">
        <v>15006</v>
      </c>
      <c r="E129" s="5">
        <v>4</v>
      </c>
      <c r="F129" s="7">
        <v>0.266666666666667</v>
      </c>
      <c r="G129" s="5"/>
    </row>
    <row r="130" s="4" customFormat="1" spans="1:7">
      <c r="A130" s="5">
        <v>114685</v>
      </c>
      <c r="B130" s="5" t="s">
        <v>856</v>
      </c>
      <c r="C130" s="5" t="s">
        <v>240</v>
      </c>
      <c r="D130" s="5">
        <v>14470</v>
      </c>
      <c r="E130" s="5">
        <v>3</v>
      </c>
      <c r="F130" s="7">
        <v>0.1</v>
      </c>
      <c r="G130" s="5"/>
    </row>
    <row r="131" s="4" customFormat="1" spans="1:7">
      <c r="A131" s="5">
        <v>114844</v>
      </c>
      <c r="B131" s="5" t="s">
        <v>857</v>
      </c>
      <c r="C131" s="5" t="s">
        <v>343</v>
      </c>
      <c r="D131" s="5">
        <v>13061</v>
      </c>
      <c r="E131" s="5">
        <v>12</v>
      </c>
      <c r="F131" s="7">
        <v>0.533333333333333</v>
      </c>
      <c r="G131" s="5"/>
    </row>
    <row r="132" s="4" customFormat="1" spans="1:7">
      <c r="A132" s="5">
        <v>114844</v>
      </c>
      <c r="B132" s="5" t="s">
        <v>857</v>
      </c>
      <c r="C132" s="5" t="s">
        <v>858</v>
      </c>
      <c r="D132" s="5">
        <v>13327</v>
      </c>
      <c r="E132" s="5">
        <v>4</v>
      </c>
      <c r="F132" s="7">
        <v>0.533333333333333</v>
      </c>
      <c r="G132" s="5"/>
    </row>
    <row r="133" s="4" customFormat="1" spans="1:7">
      <c r="A133" s="5">
        <v>114848</v>
      </c>
      <c r="B133" s="5" t="s">
        <v>859</v>
      </c>
      <c r="C133" s="5" t="s">
        <v>512</v>
      </c>
      <c r="D133" s="5">
        <v>8763</v>
      </c>
      <c r="E133" s="5">
        <v>4</v>
      </c>
      <c r="F133" s="7">
        <v>0.266666666666667</v>
      </c>
      <c r="G133" s="5"/>
    </row>
    <row r="134" s="4" customFormat="1" spans="1:7">
      <c r="A134" s="5">
        <v>115971</v>
      </c>
      <c r="B134" s="5" t="s">
        <v>860</v>
      </c>
      <c r="C134" s="5" t="s">
        <v>423</v>
      </c>
      <c r="D134" s="5">
        <v>16043</v>
      </c>
      <c r="E134" s="5">
        <v>1</v>
      </c>
      <c r="F134" s="7">
        <v>1.66666666666667</v>
      </c>
      <c r="G134" s="5">
        <v>0.5</v>
      </c>
    </row>
    <row r="135" s="4" customFormat="1" spans="1:7">
      <c r="A135" s="5">
        <v>115971</v>
      </c>
      <c r="B135" s="5" t="s">
        <v>860</v>
      </c>
      <c r="C135" s="5" t="s">
        <v>421</v>
      </c>
      <c r="D135" s="5">
        <v>7707</v>
      </c>
      <c r="E135" s="5">
        <v>4</v>
      </c>
      <c r="F135" s="7">
        <v>1.66666666666667</v>
      </c>
      <c r="G135" s="5">
        <v>2</v>
      </c>
    </row>
    <row r="136" s="4" customFormat="1" spans="1:7">
      <c r="A136" s="5">
        <v>115971</v>
      </c>
      <c r="B136" s="5" t="s">
        <v>860</v>
      </c>
      <c r="C136" s="5" t="s">
        <v>422</v>
      </c>
      <c r="D136" s="5">
        <v>13000</v>
      </c>
      <c r="E136" s="5">
        <v>20</v>
      </c>
      <c r="F136" s="7">
        <v>1.66666666666667</v>
      </c>
      <c r="G136" s="5">
        <v>10</v>
      </c>
    </row>
    <row r="137" s="4" customFormat="1" spans="1:7">
      <c r="A137" s="5">
        <v>116482</v>
      </c>
      <c r="B137" s="5" t="s">
        <v>861</v>
      </c>
      <c r="C137" s="5" t="s">
        <v>263</v>
      </c>
      <c r="D137" s="5">
        <v>8386</v>
      </c>
      <c r="E137" s="5">
        <v>4</v>
      </c>
      <c r="F137" s="7">
        <v>0.16</v>
      </c>
      <c r="G137" s="5"/>
    </row>
    <row r="138" s="4" customFormat="1" spans="1:7">
      <c r="A138" s="5">
        <v>116773</v>
      </c>
      <c r="B138" s="5" t="s">
        <v>862</v>
      </c>
      <c r="C138" s="5" t="s">
        <v>572</v>
      </c>
      <c r="D138" s="5">
        <v>14493</v>
      </c>
      <c r="E138" s="5">
        <v>3</v>
      </c>
      <c r="F138" s="7">
        <v>0.12</v>
      </c>
      <c r="G138" s="5"/>
    </row>
    <row r="139" s="4" customFormat="1" spans="1:7">
      <c r="A139" s="5">
        <v>116919</v>
      </c>
      <c r="B139" s="5" t="s">
        <v>863</v>
      </c>
      <c r="C139" s="5" t="s">
        <v>221</v>
      </c>
      <c r="D139" s="5">
        <v>14436</v>
      </c>
      <c r="E139" s="5">
        <v>12</v>
      </c>
      <c r="F139" s="7">
        <v>0.64</v>
      </c>
      <c r="G139" s="5"/>
    </row>
    <row r="140" s="4" customFormat="1" spans="1:7">
      <c r="A140" s="5">
        <v>116919</v>
      </c>
      <c r="B140" s="5" t="s">
        <v>863</v>
      </c>
      <c r="C140" s="5" t="s">
        <v>864</v>
      </c>
      <c r="D140" s="5">
        <v>1003111</v>
      </c>
      <c r="E140" s="5">
        <v>4</v>
      </c>
      <c r="F140" s="7">
        <v>0.64</v>
      </c>
      <c r="G140" s="5"/>
    </row>
    <row r="141" s="4" customFormat="1" spans="1:7">
      <c r="A141" s="5">
        <v>117184</v>
      </c>
      <c r="B141" s="5" t="s">
        <v>865</v>
      </c>
      <c r="C141" s="5" t="s">
        <v>781</v>
      </c>
      <c r="D141" s="5">
        <v>15048</v>
      </c>
      <c r="E141" s="5">
        <v>8</v>
      </c>
      <c r="F141" s="7">
        <v>1.12</v>
      </c>
      <c r="G141" s="5">
        <v>4</v>
      </c>
    </row>
    <row r="142" s="4" customFormat="1" spans="1:7">
      <c r="A142" s="5">
        <v>117184</v>
      </c>
      <c r="B142" s="5" t="s">
        <v>865</v>
      </c>
      <c r="C142" s="5" t="s">
        <v>457</v>
      </c>
      <c r="D142" s="5">
        <v>11769</v>
      </c>
      <c r="E142" s="5">
        <v>8</v>
      </c>
      <c r="F142" s="7">
        <v>1.12</v>
      </c>
      <c r="G142" s="5">
        <v>4</v>
      </c>
    </row>
    <row r="143" s="4" customFormat="1" spans="1:7">
      <c r="A143" s="5">
        <v>117184</v>
      </c>
      <c r="B143" s="5" t="s">
        <v>865</v>
      </c>
      <c r="C143" s="5" t="s">
        <v>459</v>
      </c>
      <c r="D143" s="5">
        <v>11620</v>
      </c>
      <c r="E143" s="5">
        <v>12</v>
      </c>
      <c r="F143" s="7">
        <v>1.12</v>
      </c>
      <c r="G143" s="5">
        <v>6</v>
      </c>
    </row>
    <row r="144" s="4" customFormat="1" spans="1:7">
      <c r="A144" s="5">
        <v>117310</v>
      </c>
      <c r="B144" s="5" t="s">
        <v>866</v>
      </c>
      <c r="C144" s="5" t="s">
        <v>278</v>
      </c>
      <c r="D144" s="5">
        <v>16099</v>
      </c>
      <c r="E144" s="5">
        <v>3</v>
      </c>
      <c r="F144" s="7">
        <v>0.2</v>
      </c>
      <c r="G144" s="5"/>
    </row>
    <row r="145" s="4" customFormat="1" spans="1:7">
      <c r="A145" s="5">
        <v>117637</v>
      </c>
      <c r="B145" s="5" t="s">
        <v>867</v>
      </c>
      <c r="C145" s="5" t="s">
        <v>682</v>
      </c>
      <c r="D145" s="5">
        <v>11992</v>
      </c>
      <c r="E145" s="5">
        <v>3</v>
      </c>
      <c r="F145" s="7">
        <v>0.2</v>
      </c>
      <c r="G145" s="5"/>
    </row>
    <row r="146" s="4" customFormat="1" spans="1:7">
      <c r="A146" s="5">
        <v>117923</v>
      </c>
      <c r="B146" s="5" t="s">
        <v>868</v>
      </c>
      <c r="C146" s="5" t="s">
        <v>686</v>
      </c>
      <c r="D146" s="5">
        <v>13644</v>
      </c>
      <c r="E146" s="5">
        <v>3</v>
      </c>
      <c r="F146" s="7">
        <v>0.2</v>
      </c>
      <c r="G146" s="5"/>
    </row>
    <row r="147" s="4" customFormat="1" spans="1:7">
      <c r="A147" s="5">
        <v>118074</v>
      </c>
      <c r="B147" s="5" t="s">
        <v>869</v>
      </c>
      <c r="C147" s="5" t="s">
        <v>870</v>
      </c>
      <c r="D147" s="5">
        <v>4304</v>
      </c>
      <c r="E147" s="5">
        <v>4</v>
      </c>
      <c r="F147" s="7">
        <v>0.16</v>
      </c>
      <c r="G147" s="5"/>
    </row>
    <row r="148" s="4" customFormat="1" spans="1:7">
      <c r="A148" s="5">
        <v>118151</v>
      </c>
      <c r="B148" s="5" t="s">
        <v>871</v>
      </c>
      <c r="C148" s="5" t="s">
        <v>321</v>
      </c>
      <c r="D148" s="5">
        <v>13279</v>
      </c>
      <c r="E148" s="5">
        <v>4</v>
      </c>
      <c r="F148" s="7">
        <v>0.266666666666667</v>
      </c>
      <c r="G148" s="5"/>
    </row>
    <row r="149" s="4" customFormat="1" spans="1:7">
      <c r="A149" s="5">
        <v>118758</v>
      </c>
      <c r="B149" s="5" t="s">
        <v>872</v>
      </c>
      <c r="C149" s="5" t="s">
        <v>434</v>
      </c>
      <c r="D149" s="5">
        <v>16204</v>
      </c>
      <c r="E149" s="5">
        <v>3</v>
      </c>
      <c r="F149" s="7">
        <v>0.4</v>
      </c>
      <c r="G149" s="5"/>
    </row>
    <row r="150" s="4" customFormat="1" spans="1:7">
      <c r="A150" s="5">
        <v>118758</v>
      </c>
      <c r="B150" s="5" t="s">
        <v>872</v>
      </c>
      <c r="C150" s="5" t="s">
        <v>432</v>
      </c>
      <c r="D150" s="5">
        <v>14388</v>
      </c>
      <c r="E150" s="5">
        <v>3</v>
      </c>
      <c r="F150" s="7">
        <v>0.4</v>
      </c>
      <c r="G150" s="5"/>
    </row>
    <row r="151" s="4" customFormat="1" spans="1:7">
      <c r="A151" s="5">
        <v>118951</v>
      </c>
      <c r="B151" s="5" t="s">
        <v>873</v>
      </c>
      <c r="C151" s="5" t="s">
        <v>575</v>
      </c>
      <c r="D151" s="5">
        <v>14751</v>
      </c>
      <c r="E151" s="5">
        <v>6</v>
      </c>
      <c r="F151" s="7">
        <v>0.24</v>
      </c>
      <c r="G151" s="5"/>
    </row>
    <row r="152" s="4" customFormat="1" spans="1:7">
      <c r="A152" s="5">
        <v>119263</v>
      </c>
      <c r="B152" s="5" t="s">
        <v>874</v>
      </c>
      <c r="C152" s="5" t="s">
        <v>875</v>
      </c>
      <c r="D152" s="5">
        <v>4077</v>
      </c>
      <c r="E152" s="5">
        <v>14</v>
      </c>
      <c r="F152" s="7">
        <v>0.56</v>
      </c>
      <c r="G152" s="5"/>
    </row>
    <row r="153" s="4" customFormat="1" spans="1:7">
      <c r="A153" s="5">
        <v>120844</v>
      </c>
      <c r="B153" s="5" t="s">
        <v>876</v>
      </c>
      <c r="C153" s="5" t="s">
        <v>570</v>
      </c>
      <c r="D153" s="5">
        <v>9328</v>
      </c>
      <c r="E153" s="5">
        <v>15</v>
      </c>
      <c r="F153" s="7">
        <v>0.5</v>
      </c>
      <c r="G153" s="5"/>
    </row>
    <row r="154" s="4" customFormat="1" spans="1:7">
      <c r="A154" s="5">
        <v>122686</v>
      </c>
      <c r="B154" s="5" t="s">
        <v>877</v>
      </c>
      <c r="C154" s="5" t="s">
        <v>610</v>
      </c>
      <c r="D154" s="5">
        <v>6537</v>
      </c>
      <c r="E154" s="5">
        <v>11</v>
      </c>
      <c r="F154" s="7">
        <v>0.733333333333333</v>
      </c>
      <c r="G154" s="5"/>
    </row>
    <row r="155" s="4" customFormat="1" spans="1:7">
      <c r="A155" s="5">
        <v>297863</v>
      </c>
      <c r="B155" s="5" t="s">
        <v>878</v>
      </c>
      <c r="C155" s="5" t="s">
        <v>442</v>
      </c>
      <c r="D155" s="5">
        <v>1004251</v>
      </c>
      <c r="E155" s="5">
        <v>4</v>
      </c>
      <c r="F155" s="7">
        <v>0.533333333333333</v>
      </c>
      <c r="G155" s="5"/>
    </row>
    <row r="156" s="4" customFormat="1" spans="1:7">
      <c r="A156" s="5">
        <v>297863</v>
      </c>
      <c r="B156" s="5" t="s">
        <v>878</v>
      </c>
      <c r="C156" s="5" t="s">
        <v>444</v>
      </c>
      <c r="D156" s="5">
        <v>15305</v>
      </c>
      <c r="E156" s="5">
        <v>4</v>
      </c>
      <c r="F156" s="7">
        <v>0.533333333333333</v>
      </c>
      <c r="G156" s="5"/>
    </row>
    <row r="157" s="4" customFormat="1" spans="1:7">
      <c r="A157" s="5" t="s">
        <v>190</v>
      </c>
      <c r="B157" s="5"/>
      <c r="C157" s="5"/>
      <c r="D157" s="5"/>
      <c r="E157" s="5"/>
      <c r="F157" s="5"/>
      <c r="G157" s="5">
        <v>129</v>
      </c>
    </row>
  </sheetData>
  <mergeCells count="1">
    <mergeCell ref="A157:F157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I22" sqref="I22"/>
    </sheetView>
  </sheetViews>
  <sheetFormatPr defaultColWidth="9" defaultRowHeight="13.5" outlineLevelRow="7" outlineLevelCol="3"/>
  <cols>
    <col min="1" max="1" width="11.375" style="1"/>
    <col min="2" max="3" width="19.375" style="1"/>
    <col min="4" max="4" width="12.625" style="1"/>
  </cols>
  <sheetData>
    <row r="1" spans="1:4">
      <c r="A1" s="2" t="s">
        <v>7</v>
      </c>
      <c r="B1" s="2" t="s">
        <v>879</v>
      </c>
      <c r="C1" s="2" t="s">
        <v>880</v>
      </c>
      <c r="D1" s="2" t="s">
        <v>881</v>
      </c>
    </row>
    <row r="2" spans="1:4">
      <c r="A2" s="2" t="s">
        <v>47</v>
      </c>
      <c r="B2" s="2">
        <v>820536</v>
      </c>
      <c r="C2" s="2">
        <v>571577.04</v>
      </c>
      <c r="D2" s="3">
        <v>0.696589838837053</v>
      </c>
    </row>
    <row r="3" spans="1:4">
      <c r="A3" s="2" t="s">
        <v>90</v>
      </c>
      <c r="B3" s="2">
        <v>197440</v>
      </c>
      <c r="C3" s="2">
        <v>135194.37</v>
      </c>
      <c r="D3" s="3">
        <v>0.684736476904376</v>
      </c>
    </row>
    <row r="4" spans="1:4">
      <c r="A4" s="2" t="s">
        <v>42</v>
      </c>
      <c r="B4" s="2">
        <v>1119436</v>
      </c>
      <c r="C4" s="2">
        <v>793122.21</v>
      </c>
      <c r="D4" s="3">
        <v>0.708501611525804</v>
      </c>
    </row>
    <row r="5" spans="1:4">
      <c r="A5" s="2" t="s">
        <v>30</v>
      </c>
      <c r="B5" s="2">
        <v>1371740</v>
      </c>
      <c r="C5" s="2">
        <v>925862.45</v>
      </c>
      <c r="D5" s="3">
        <v>0.674954765480339</v>
      </c>
    </row>
    <row r="6" spans="1:4">
      <c r="A6" s="2" t="s">
        <v>52</v>
      </c>
      <c r="B6" s="2">
        <v>856160</v>
      </c>
      <c r="C6" s="2">
        <v>627953.06</v>
      </c>
      <c r="D6" s="3">
        <v>0.733452929358998</v>
      </c>
    </row>
    <row r="7" spans="1:4">
      <c r="A7" s="2" t="s">
        <v>35</v>
      </c>
      <c r="B7" s="2">
        <v>1331504</v>
      </c>
      <c r="C7" s="2">
        <v>1027967.34</v>
      </c>
      <c r="D7" s="3">
        <v>0.772034736658696</v>
      </c>
    </row>
    <row r="8" spans="1:4">
      <c r="A8" s="2" t="s">
        <v>44</v>
      </c>
      <c r="B8" s="2">
        <v>192240</v>
      </c>
      <c r="C8" s="2">
        <v>141218.43</v>
      </c>
      <c r="D8" s="3">
        <v>0.734594413233458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双十二任务完成情况</vt:lpstr>
      <vt:lpstr>一阶段奖惩</vt:lpstr>
      <vt:lpstr>一、二阶段奖励分配</vt:lpstr>
      <vt:lpstr>面膜超额奖励</vt:lpstr>
      <vt:lpstr>片区完成率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南风</cp:lastModifiedBy>
  <dcterms:created xsi:type="dcterms:W3CDTF">2023-05-12T11:15:00Z</dcterms:created>
  <dcterms:modified xsi:type="dcterms:W3CDTF">2024-01-15T09:39:40Z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0197BC8B03434006B6EDE7A0F7068647_13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