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门店完成任务奖励明细" sheetId="1" r:id="rId1"/>
    <sheet name="员工奖励汇总明细" sheetId="2" r:id="rId2"/>
    <sheet name="Sheet3" sheetId="3" r:id="rId3"/>
  </sheets>
  <externalReferences>
    <externalReference r:id="rId4"/>
    <externalReference r:id="rId5"/>
    <externalReference r:id="rId6"/>
  </externalReferences>
  <definedNames>
    <definedName name="_xlnm._FilterDatabase" localSheetId="0" hidden="1">门店完成任务奖励明细!$A$1:$W$146</definedName>
  </definedNames>
  <calcPr calcId="144525"/>
</workbook>
</file>

<file path=xl/sharedStrings.xml><?xml version="1.0" encoding="utf-8"?>
<sst xmlns="http://schemas.openxmlformats.org/spreadsheetml/2006/main" count="318" uniqueCount="174">
  <si>
    <t>5月13-15日任务</t>
  </si>
  <si>
    <t>5月16-17日</t>
  </si>
  <si>
    <t>序号</t>
  </si>
  <si>
    <t>门店ID</t>
  </si>
  <si>
    <t>门店名称</t>
  </si>
  <si>
    <t>类型</t>
  </si>
  <si>
    <t>片区名称</t>
  </si>
  <si>
    <t>挑战2日均（富裕任务）</t>
  </si>
  <si>
    <t>毛利额</t>
  </si>
  <si>
    <t>毛利率</t>
  </si>
  <si>
    <t>销售任务</t>
  </si>
  <si>
    <t>毛利任务</t>
  </si>
  <si>
    <t>实际销售</t>
  </si>
  <si>
    <t>销售完成率</t>
  </si>
  <si>
    <t>实际毛利</t>
  </si>
  <si>
    <t>毛利完成率</t>
  </si>
  <si>
    <t>奖励/处罚</t>
  </si>
  <si>
    <t>奖励</t>
  </si>
  <si>
    <t>合计奖励/处罚</t>
  </si>
  <si>
    <t>旗舰店</t>
  </si>
  <si>
    <t>旗舰片区</t>
  </si>
  <si>
    <t>泰和西二街店</t>
  </si>
  <si>
    <t>东南片区</t>
  </si>
  <si>
    <t>沙河源药店</t>
  </si>
  <si>
    <t>西门一片</t>
  </si>
  <si>
    <t>大华街药店</t>
  </si>
  <si>
    <t>西门二片</t>
  </si>
  <si>
    <t>观音阁店</t>
  </si>
  <si>
    <t>城郊一片</t>
  </si>
  <si>
    <t>三江店</t>
  </si>
  <si>
    <t>崇州片</t>
  </si>
  <si>
    <t>元通大道店</t>
  </si>
  <si>
    <t>逸都路店</t>
  </si>
  <si>
    <t>都江堰药店</t>
  </si>
  <si>
    <t>邛崃市羊安镇永康大道药店</t>
  </si>
  <si>
    <t>新津武阳西路</t>
  </si>
  <si>
    <t>新津片</t>
  </si>
  <si>
    <t>红高路店</t>
  </si>
  <si>
    <t>驷马桥店</t>
  </si>
  <si>
    <t>邛崃市临邛镇凤凰大道药店</t>
  </si>
  <si>
    <t>双流县西航港街道锦华路一段药店</t>
  </si>
  <si>
    <t>大药房连锁有限公司武侯区聚萃街药店</t>
  </si>
  <si>
    <t>大邑南街店</t>
  </si>
  <si>
    <t>水碾河</t>
  </si>
  <si>
    <t>金巷西街店</t>
  </si>
  <si>
    <t>兴义镇万兴路药店</t>
  </si>
  <si>
    <t>四川太极高新区中和公济桥路药店</t>
  </si>
  <si>
    <t>崇州中心店</t>
  </si>
  <si>
    <t>中和大道药店</t>
  </si>
  <si>
    <t>大邑蜀望路店</t>
  </si>
  <si>
    <t>怀远二店</t>
  </si>
  <si>
    <t>潘家街店</t>
  </si>
  <si>
    <t>金牛区黄苑东街药店</t>
  </si>
  <si>
    <t>雅安市太极智慧云医药科技有限公司</t>
  </si>
  <si>
    <t>成华区万宇路药店</t>
  </si>
  <si>
    <t>静沙路</t>
  </si>
  <si>
    <t>长寿路</t>
  </si>
  <si>
    <t>都江堰市蒲阳路药店</t>
  </si>
  <si>
    <t>西部店</t>
  </si>
  <si>
    <t>锦江区柳翠路药店</t>
  </si>
  <si>
    <t>宏济路</t>
  </si>
  <si>
    <t>成华区华康路药店</t>
  </si>
  <si>
    <t>温江店</t>
  </si>
  <si>
    <t>蜀州中路店</t>
  </si>
  <si>
    <t>双流区东升街道三强西路药店</t>
  </si>
  <si>
    <t>金带街药店</t>
  </si>
  <si>
    <t>红星店</t>
  </si>
  <si>
    <t>邛崃翠荫街</t>
  </si>
  <si>
    <t>五福桥东路</t>
  </si>
  <si>
    <t>西林一街</t>
  </si>
  <si>
    <t>四川太极金牛区银沙路药店</t>
  </si>
  <si>
    <t>沙湾东一路</t>
  </si>
  <si>
    <t>都江堰奎光路中段药店</t>
  </si>
  <si>
    <t>郫县郫筒镇东大街药店</t>
  </si>
  <si>
    <t>武侯区佳灵路</t>
  </si>
  <si>
    <t>双楠店</t>
  </si>
  <si>
    <t>剑南大道店</t>
  </si>
  <si>
    <t>科华北路</t>
  </si>
  <si>
    <t>青羊区童子街</t>
  </si>
  <si>
    <t>蜀兴路店</t>
  </si>
  <si>
    <t>都江堰宝莲路</t>
  </si>
  <si>
    <t>双林路药店</t>
  </si>
  <si>
    <t>都江堰聚源镇药店</t>
  </si>
  <si>
    <t>蜀源路店</t>
  </si>
  <si>
    <t>金牛区金沙路药店</t>
  </si>
  <si>
    <t>大邑县晋原镇东街药店</t>
  </si>
  <si>
    <t>大邑县晋原镇通达东路五段药店</t>
  </si>
  <si>
    <t>丝竹路</t>
  </si>
  <si>
    <t>医贸大道店</t>
  </si>
  <si>
    <t>金祥店</t>
  </si>
  <si>
    <t>光华西一路</t>
  </si>
  <si>
    <t>大邑县新场镇文昌街药店</t>
  </si>
  <si>
    <t>邛崃市临邛镇洪川小区药店</t>
  </si>
  <si>
    <t>大邑县安仁镇千禧街药店</t>
  </si>
  <si>
    <t>倪家桥</t>
  </si>
  <si>
    <t>华泰路二药店</t>
  </si>
  <si>
    <t>成华区崔家店路药店</t>
  </si>
  <si>
    <t>大邑县沙渠镇方圆路药店</t>
  </si>
  <si>
    <t>尚锦路店</t>
  </si>
  <si>
    <t>锦江区劼人路药店</t>
  </si>
  <si>
    <t>大石西路药店</t>
  </si>
  <si>
    <t>都江堰幸福镇翔凤路药店</t>
  </si>
  <si>
    <t>都江堰市蒲阳镇堰问道西路药店</t>
  </si>
  <si>
    <t>天顺路店</t>
  </si>
  <si>
    <t>崇州市崇阳镇尚贤坊街药店</t>
  </si>
  <si>
    <t>经一路店</t>
  </si>
  <si>
    <t>四川太极大邑县晋原镇北街药店</t>
  </si>
  <si>
    <t>元华二巷</t>
  </si>
  <si>
    <t>大邑县晋源镇东壕沟段药店</t>
  </si>
  <si>
    <t>大邑县晋原镇子龙路店</t>
  </si>
  <si>
    <t>东昌路店</t>
  </si>
  <si>
    <t>金丝街药店</t>
  </si>
  <si>
    <t>贝森北路</t>
  </si>
  <si>
    <t>高新区大源北街药店</t>
  </si>
  <si>
    <t>都江堰景中路店</t>
  </si>
  <si>
    <t>金牛区交大路第三药店</t>
  </si>
  <si>
    <t>新下街</t>
  </si>
  <si>
    <t>大悦路店</t>
  </si>
  <si>
    <t>蜀辉路店</t>
  </si>
  <si>
    <t>锦江区水杉街药店</t>
  </si>
  <si>
    <t>光华北五路店</t>
  </si>
  <si>
    <t>大邑县晋原镇内蒙古大道桃源药店</t>
  </si>
  <si>
    <t>郫县郫筒镇一环路东南段药店</t>
  </si>
  <si>
    <t>新乐中街药店</t>
  </si>
  <si>
    <t>温江区公平街道江安路药店</t>
  </si>
  <si>
    <t>紫薇东路</t>
  </si>
  <si>
    <t>新都区马超东路店</t>
  </si>
  <si>
    <t>银河北街</t>
  </si>
  <si>
    <t>成华区万科路药店</t>
  </si>
  <si>
    <t>杏林路</t>
  </si>
  <si>
    <t>花照壁</t>
  </si>
  <si>
    <t>土龙路药店</t>
  </si>
  <si>
    <t>梨花街</t>
  </si>
  <si>
    <t>成华区二环路北四段药店（汇融名城）</t>
  </si>
  <si>
    <t>金马河</t>
  </si>
  <si>
    <t xml:space="preserve">永康东路药店 </t>
  </si>
  <si>
    <t>武侯区科华街药店</t>
  </si>
  <si>
    <t>枣子巷药店</t>
  </si>
  <si>
    <t>四川太极新津五津西路二店</t>
  </si>
  <si>
    <t>通盈街药店</t>
  </si>
  <si>
    <t>清江东路药店</t>
  </si>
  <si>
    <t>武侯区顺和街店</t>
  </si>
  <si>
    <t>新津邓双镇岷江店</t>
  </si>
  <si>
    <t>怀远店</t>
  </si>
  <si>
    <t>泰和二街</t>
  </si>
  <si>
    <t>四川太极新都区新都街道万和北路药店</t>
  </si>
  <si>
    <t>锦江区榕声路店</t>
  </si>
  <si>
    <t>成华区羊子山西路药店（兴元华盛）</t>
  </si>
  <si>
    <t>成华区华油路药店</t>
  </si>
  <si>
    <t>新园大道药店</t>
  </si>
  <si>
    <t>四川太极金牛区蜀汉路药店</t>
  </si>
  <si>
    <t>成华杉板桥南一路店</t>
  </si>
  <si>
    <t>锦江区观音桥街药店</t>
  </si>
  <si>
    <t>成华区华泰路药店</t>
  </si>
  <si>
    <t>新都区新繁镇繁江北路药店</t>
  </si>
  <si>
    <t>锦江区庆云南街药店</t>
  </si>
  <si>
    <t>花照壁中横街</t>
  </si>
  <si>
    <t>邛崃中心药店</t>
  </si>
  <si>
    <t>培华东路店（六医院店）</t>
  </si>
  <si>
    <t>彭州致和路店</t>
  </si>
  <si>
    <t>光华村街药店</t>
  </si>
  <si>
    <t>光华药店</t>
  </si>
  <si>
    <t>高新区民丰大道西段药店</t>
  </si>
  <si>
    <t>五津西路药店</t>
  </si>
  <si>
    <t>成都成汉太极大药房有限公司</t>
  </si>
  <si>
    <t>四川太极浆洗街药店</t>
  </si>
  <si>
    <t>青羊区北东街店</t>
  </si>
  <si>
    <t>青羊区十二桥药店</t>
  </si>
  <si>
    <t>三医院店（青龙街）</t>
  </si>
  <si>
    <t>汇总</t>
  </si>
  <si>
    <t>片区</t>
  </si>
  <si>
    <t>人员ID</t>
  </si>
  <si>
    <t>人员名称</t>
  </si>
  <si>
    <t>奖励金额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</si>
</sst>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3" fillId="2" borderId="2" xfId="0" applyNumberFormat="1" applyFont="1" applyFill="1" applyBorder="1" applyAlignment="1">
      <alignment horizontal="center" vertical="center" wrapText="1"/>
    </xf>
    <xf numFmtId="10" fontId="3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5.13-5.15&#26597;&#35810;&#26102;&#38388;&#27573;&#20998;&#38376;&#24215;&#38144;&#21806;&#27719;&#246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6597;&#35810;&#26102;&#38388;&#27573;&#20998;&#38376;&#24215;&#38144;&#21806;&#27719;&#246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38376;&#24215;&#31867;&#22411;\2023&#24180;4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收入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1088</v>
          </cell>
          <cell r="K2">
            <v>210.58</v>
          </cell>
          <cell r="L2">
            <v>229113.61</v>
          </cell>
          <cell r="M2">
            <v>36110.5</v>
          </cell>
        </row>
        <row r="3">
          <cell r="D3">
            <v>582</v>
          </cell>
          <cell r="E3" t="str">
            <v>四川太极青羊区十二桥药店</v>
          </cell>
          <cell r="F3" t="str">
            <v>否</v>
          </cell>
          <cell r="G3">
            <v>181</v>
          </cell>
          <cell r="H3" t="str">
            <v>西门一片</v>
          </cell>
          <cell r="I3" t="str">
            <v>刘琴英</v>
          </cell>
          <cell r="J3">
            <v>497</v>
          </cell>
          <cell r="K3">
            <v>160.71</v>
          </cell>
          <cell r="L3">
            <v>79873.04</v>
          </cell>
          <cell r="M3">
            <v>15369.85</v>
          </cell>
        </row>
        <row r="4">
          <cell r="D4">
            <v>337</v>
          </cell>
          <cell r="E4" t="str">
            <v>四川太极浆洗街药店</v>
          </cell>
          <cell r="F4" t="str">
            <v>是</v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697</v>
          </cell>
          <cell r="K4">
            <v>112.29</v>
          </cell>
          <cell r="L4">
            <v>78265.75</v>
          </cell>
          <cell r="M4">
            <v>20178.7</v>
          </cell>
        </row>
        <row r="5">
          <cell r="D5">
            <v>399</v>
          </cell>
          <cell r="E5" t="str">
            <v>四川太极成都高新区成汉南路药店</v>
          </cell>
          <cell r="F5" t="str">
            <v>否</v>
          </cell>
          <cell r="G5">
            <v>142</v>
          </cell>
          <cell r="H5" t="str">
            <v>旗舰片区</v>
          </cell>
          <cell r="I5" t="str">
            <v>谭勤娟</v>
          </cell>
          <cell r="J5">
            <v>542</v>
          </cell>
          <cell r="K5">
            <v>142.53</v>
          </cell>
          <cell r="L5">
            <v>77251.86</v>
          </cell>
          <cell r="M5">
            <v>23187.25</v>
          </cell>
        </row>
        <row r="6">
          <cell r="D6">
            <v>359</v>
          </cell>
          <cell r="E6" t="str">
            <v>四川太极枣子巷药店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363</v>
          </cell>
          <cell r="K6">
            <v>200.75</v>
          </cell>
          <cell r="L6">
            <v>72871.47</v>
          </cell>
          <cell r="M6">
            <v>12725.13</v>
          </cell>
        </row>
        <row r="7">
          <cell r="D7">
            <v>517</v>
          </cell>
          <cell r="E7" t="str">
            <v>四川太极青羊区北东街店</v>
          </cell>
          <cell r="F7" t="str">
            <v>否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683</v>
          </cell>
          <cell r="K7">
            <v>103.46</v>
          </cell>
          <cell r="L7">
            <v>70661.01</v>
          </cell>
          <cell r="M7">
            <v>17999.81</v>
          </cell>
        </row>
        <row r="8">
          <cell r="D8">
            <v>114685</v>
          </cell>
          <cell r="E8" t="str">
            <v>四川太极青羊区青龙街药店</v>
          </cell>
          <cell r="F8" t="str">
            <v/>
          </cell>
          <cell r="G8">
            <v>142</v>
          </cell>
          <cell r="H8" t="str">
            <v>旗舰片区</v>
          </cell>
          <cell r="I8" t="str">
            <v>谭勤娟</v>
          </cell>
          <cell r="J8">
            <v>573</v>
          </cell>
          <cell r="K8">
            <v>113.23</v>
          </cell>
          <cell r="L8">
            <v>64879.11</v>
          </cell>
          <cell r="M8">
            <v>12575.3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447</v>
          </cell>
          <cell r="K9">
            <v>121.07</v>
          </cell>
          <cell r="L9">
            <v>54117.9</v>
          </cell>
          <cell r="M9">
            <v>17161.4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新津片</v>
          </cell>
          <cell r="I10" t="str">
            <v>王燕丽</v>
          </cell>
          <cell r="J10">
            <v>229</v>
          </cell>
          <cell r="K10">
            <v>214.59</v>
          </cell>
          <cell r="L10">
            <v>49141.23</v>
          </cell>
          <cell r="M10">
            <v>8988.95</v>
          </cell>
        </row>
        <row r="11">
          <cell r="D11">
            <v>571</v>
          </cell>
          <cell r="E11" t="str">
            <v>四川太极高新区锦城大道药店</v>
          </cell>
          <cell r="F11" t="str">
            <v>是</v>
          </cell>
          <cell r="G11">
            <v>232</v>
          </cell>
          <cell r="H11" t="str">
            <v>东南片区</v>
          </cell>
          <cell r="I11" t="str">
            <v>曾蕾蕾</v>
          </cell>
          <cell r="J11">
            <v>476</v>
          </cell>
          <cell r="K11">
            <v>101.59</v>
          </cell>
          <cell r="L11">
            <v>48358.69</v>
          </cell>
          <cell r="M11">
            <v>12577.52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482</v>
          </cell>
          <cell r="K12">
            <v>90.03</v>
          </cell>
          <cell r="L12">
            <v>43392.33</v>
          </cell>
          <cell r="M12">
            <v>12897.17</v>
          </cell>
        </row>
        <row r="13">
          <cell r="D13">
            <v>373</v>
          </cell>
          <cell r="E13" t="str">
            <v>四川太极通盈街药店</v>
          </cell>
          <cell r="F13" t="str">
            <v>否</v>
          </cell>
          <cell r="G13">
            <v>232</v>
          </cell>
          <cell r="H13" t="str">
            <v>东南片区</v>
          </cell>
          <cell r="I13" t="str">
            <v>曾蕾蕾</v>
          </cell>
          <cell r="J13">
            <v>328</v>
          </cell>
          <cell r="K13">
            <v>128.05</v>
          </cell>
          <cell r="L13">
            <v>42000.2</v>
          </cell>
          <cell r="M13">
            <v>9999.56</v>
          </cell>
        </row>
        <row r="14">
          <cell r="D14">
            <v>120844</v>
          </cell>
          <cell r="E14" t="str">
            <v>四川太极彭州市致和镇南三环路药店</v>
          </cell>
          <cell r="F14" t="str">
            <v/>
          </cell>
          <cell r="G14">
            <v>342</v>
          </cell>
          <cell r="H14" t="str">
            <v>西门二片</v>
          </cell>
          <cell r="I14" t="str">
            <v>林禹帅</v>
          </cell>
          <cell r="J14">
            <v>259</v>
          </cell>
          <cell r="K14">
            <v>154.68</v>
          </cell>
          <cell r="L14">
            <v>40062.71</v>
          </cell>
          <cell r="M14">
            <v>9548.13</v>
          </cell>
        </row>
        <row r="15">
          <cell r="D15">
            <v>341</v>
          </cell>
          <cell r="E15" t="str">
            <v>四川太极邛崃中心药店</v>
          </cell>
          <cell r="F15" t="str">
            <v>是</v>
          </cell>
          <cell r="G15">
            <v>282</v>
          </cell>
          <cell r="H15" t="str">
            <v>城郊一片</v>
          </cell>
          <cell r="I15" t="str">
            <v>任会茹</v>
          </cell>
          <cell r="J15">
            <v>310</v>
          </cell>
          <cell r="K15">
            <v>123.16</v>
          </cell>
          <cell r="L15">
            <v>38178.91</v>
          </cell>
          <cell r="M15">
            <v>13223.54</v>
          </cell>
        </row>
        <row r="16">
          <cell r="D16">
            <v>365</v>
          </cell>
          <cell r="E16" t="str">
            <v>四川太极光华村街药店</v>
          </cell>
          <cell r="F16" t="str">
            <v>是</v>
          </cell>
          <cell r="G16">
            <v>181</v>
          </cell>
          <cell r="H16" t="str">
            <v>西门一片</v>
          </cell>
          <cell r="I16" t="str">
            <v>刘琴英</v>
          </cell>
          <cell r="J16">
            <v>419</v>
          </cell>
          <cell r="K16">
            <v>90.92</v>
          </cell>
          <cell r="L16">
            <v>38097.4</v>
          </cell>
          <cell r="M16">
            <v>12148.25</v>
          </cell>
        </row>
        <row r="17">
          <cell r="D17">
            <v>730</v>
          </cell>
          <cell r="E17" t="str">
            <v>四川太极新都区新繁镇繁江北路药店</v>
          </cell>
          <cell r="F17" t="str">
            <v>否</v>
          </cell>
          <cell r="G17">
            <v>342</v>
          </cell>
          <cell r="H17" t="str">
            <v>西门二片</v>
          </cell>
          <cell r="I17" t="str">
            <v>林禹帅</v>
          </cell>
          <cell r="J17">
            <v>354</v>
          </cell>
          <cell r="K17">
            <v>104.19</v>
          </cell>
          <cell r="L17">
            <v>36884.21</v>
          </cell>
          <cell r="M17">
            <v>10949.28</v>
          </cell>
        </row>
        <row r="18">
          <cell r="D18">
            <v>106066</v>
          </cell>
          <cell r="E18" t="str">
            <v>四川太极锦江区梨花街药店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418</v>
          </cell>
          <cell r="K18">
            <v>86.54</v>
          </cell>
          <cell r="L18">
            <v>36172.74</v>
          </cell>
          <cell r="M18">
            <v>9950.43</v>
          </cell>
        </row>
        <row r="19">
          <cell r="D19">
            <v>737</v>
          </cell>
          <cell r="E19" t="str">
            <v>四川太极高新区大源北街药店</v>
          </cell>
          <cell r="F19" t="str">
            <v>否</v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388</v>
          </cell>
          <cell r="K19">
            <v>92.31</v>
          </cell>
          <cell r="L19">
            <v>35817.82</v>
          </cell>
          <cell r="M19">
            <v>10916.9</v>
          </cell>
        </row>
        <row r="20">
          <cell r="D20">
            <v>118074</v>
          </cell>
          <cell r="E20" t="str">
            <v>四川太极高新区泰和二街药店</v>
          </cell>
          <cell r="F20" t="str">
            <v/>
          </cell>
          <cell r="G20">
            <v>232</v>
          </cell>
          <cell r="H20" t="str">
            <v>东南片区</v>
          </cell>
          <cell r="I20" t="str">
            <v>曾蕾蕾</v>
          </cell>
          <cell r="J20">
            <v>462</v>
          </cell>
          <cell r="K20">
            <v>76.53</v>
          </cell>
          <cell r="L20">
            <v>35357.21</v>
          </cell>
          <cell r="M20">
            <v>12334.68</v>
          </cell>
        </row>
        <row r="21">
          <cell r="D21">
            <v>511</v>
          </cell>
          <cell r="E21" t="str">
            <v>四川太极成华杉板桥南一路店</v>
          </cell>
          <cell r="F21" t="str">
            <v>否</v>
          </cell>
          <cell r="G21">
            <v>232</v>
          </cell>
          <cell r="H21" t="str">
            <v>东南片区</v>
          </cell>
          <cell r="I21" t="str">
            <v>曾蕾蕾</v>
          </cell>
          <cell r="J21">
            <v>320</v>
          </cell>
          <cell r="K21">
            <v>100.02</v>
          </cell>
          <cell r="L21">
            <v>32007.16</v>
          </cell>
          <cell r="M21">
            <v>8578.77</v>
          </cell>
        </row>
        <row r="22">
          <cell r="D22">
            <v>107658</v>
          </cell>
          <cell r="E22" t="str">
            <v>四川太极新都区新都街道万和北路药店</v>
          </cell>
          <cell r="F22" t="str">
            <v/>
          </cell>
          <cell r="G22">
            <v>342</v>
          </cell>
          <cell r="H22" t="str">
            <v>西门二片</v>
          </cell>
          <cell r="I22" t="str">
            <v>林禹帅</v>
          </cell>
          <cell r="J22">
            <v>500</v>
          </cell>
          <cell r="K22">
            <v>62.26</v>
          </cell>
          <cell r="L22">
            <v>31129.49</v>
          </cell>
          <cell r="M22">
            <v>9424.98</v>
          </cell>
        </row>
        <row r="23">
          <cell r="D23">
            <v>357</v>
          </cell>
          <cell r="E23" t="str">
            <v>四川太极清江东路药店</v>
          </cell>
          <cell r="F23" t="str">
            <v>否</v>
          </cell>
          <cell r="G23">
            <v>181</v>
          </cell>
          <cell r="H23" t="str">
            <v>西门一片</v>
          </cell>
          <cell r="I23" t="str">
            <v>刘琴英</v>
          </cell>
          <cell r="J23">
            <v>308</v>
          </cell>
          <cell r="K23">
            <v>100.2</v>
          </cell>
          <cell r="L23">
            <v>30862.17</v>
          </cell>
          <cell r="M23">
            <v>9746.74</v>
          </cell>
        </row>
        <row r="24">
          <cell r="D24">
            <v>747</v>
          </cell>
          <cell r="E24" t="str">
            <v>四川太极郫县郫筒镇一环路东南段药店</v>
          </cell>
          <cell r="F24" t="str">
            <v/>
          </cell>
          <cell r="G24">
            <v>342</v>
          </cell>
          <cell r="H24" t="str">
            <v>西门二片</v>
          </cell>
          <cell r="I24" t="str">
            <v>林禹帅</v>
          </cell>
          <cell r="J24">
            <v>232</v>
          </cell>
          <cell r="K24">
            <v>129.21</v>
          </cell>
          <cell r="L24">
            <v>29976.11</v>
          </cell>
          <cell r="M24">
            <v>7927.86</v>
          </cell>
        </row>
        <row r="25">
          <cell r="D25">
            <v>387</v>
          </cell>
          <cell r="E25" t="str">
            <v>四川太极新乐中街药店</v>
          </cell>
          <cell r="F25" t="str">
            <v>否</v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339</v>
          </cell>
          <cell r="K25">
            <v>87.35</v>
          </cell>
          <cell r="L25">
            <v>29612.43</v>
          </cell>
          <cell r="M25">
            <v>8873.6</v>
          </cell>
        </row>
        <row r="26">
          <cell r="D26">
            <v>724</v>
          </cell>
          <cell r="E26" t="str">
            <v>四川太极锦江区观音桥街药店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曾蕾蕾</v>
          </cell>
          <cell r="J26">
            <v>359</v>
          </cell>
          <cell r="K26">
            <v>81.39</v>
          </cell>
          <cell r="L26">
            <v>29217.42</v>
          </cell>
          <cell r="M26">
            <v>10368.74</v>
          </cell>
        </row>
        <row r="27">
          <cell r="D27">
            <v>546</v>
          </cell>
          <cell r="E27" t="str">
            <v>四川太极锦江区榕声路店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451</v>
          </cell>
          <cell r="K27">
            <v>62.06</v>
          </cell>
          <cell r="L27">
            <v>27988.74</v>
          </cell>
          <cell r="M27">
            <v>9429.4</v>
          </cell>
        </row>
        <row r="28">
          <cell r="D28">
            <v>585</v>
          </cell>
          <cell r="E28" t="str">
            <v>四川太极成华区羊子山西路药店（兴元华盛）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349</v>
          </cell>
          <cell r="K28">
            <v>79.59</v>
          </cell>
          <cell r="L28">
            <v>27775.31</v>
          </cell>
          <cell r="M28">
            <v>9076.64</v>
          </cell>
        </row>
        <row r="29">
          <cell r="D29">
            <v>578</v>
          </cell>
          <cell r="E29" t="str">
            <v>四川太极成华区华油路药店</v>
          </cell>
          <cell r="F29" t="str">
            <v>否</v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299</v>
          </cell>
          <cell r="K29">
            <v>88.85</v>
          </cell>
          <cell r="L29">
            <v>26564.77</v>
          </cell>
          <cell r="M29">
            <v>9437.74</v>
          </cell>
        </row>
        <row r="30">
          <cell r="D30">
            <v>726</v>
          </cell>
          <cell r="E30" t="str">
            <v>四川太极金牛区交大路第三药店</v>
          </cell>
          <cell r="F30" t="str">
            <v>否</v>
          </cell>
          <cell r="G30">
            <v>181</v>
          </cell>
          <cell r="H30" t="str">
            <v>西门一片</v>
          </cell>
          <cell r="I30" t="str">
            <v>刘琴英</v>
          </cell>
          <cell r="J30">
            <v>314</v>
          </cell>
          <cell r="K30">
            <v>83.93</v>
          </cell>
          <cell r="L30">
            <v>26352.5</v>
          </cell>
          <cell r="M30">
            <v>7817.26</v>
          </cell>
        </row>
        <row r="31">
          <cell r="D31">
            <v>103198</v>
          </cell>
          <cell r="E31" t="str">
            <v>四川太极青羊区贝森北路药店</v>
          </cell>
          <cell r="F31" t="str">
            <v/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327</v>
          </cell>
          <cell r="K31">
            <v>79.64</v>
          </cell>
          <cell r="L31">
            <v>26040.83</v>
          </cell>
          <cell r="M31">
            <v>7806.09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305</v>
          </cell>
          <cell r="K32">
            <v>85.14</v>
          </cell>
          <cell r="L32">
            <v>25966.36</v>
          </cell>
          <cell r="M32">
            <v>7959.3</v>
          </cell>
        </row>
        <row r="33">
          <cell r="D33">
            <v>102934</v>
          </cell>
          <cell r="E33" t="str">
            <v>四川太极金牛区银河北街药店</v>
          </cell>
          <cell r="F33" t="str">
            <v/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316</v>
          </cell>
          <cell r="K33">
            <v>81.55</v>
          </cell>
          <cell r="L33">
            <v>25771.12</v>
          </cell>
          <cell r="M33">
            <v>8502.24</v>
          </cell>
        </row>
        <row r="34">
          <cell r="D34">
            <v>105267</v>
          </cell>
          <cell r="E34" t="str">
            <v>四川太极金牛区蜀汉路药店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313</v>
          </cell>
          <cell r="K34">
            <v>82.03</v>
          </cell>
          <cell r="L34">
            <v>25675.67</v>
          </cell>
          <cell r="M34">
            <v>9294.16</v>
          </cell>
        </row>
        <row r="35">
          <cell r="D35">
            <v>514</v>
          </cell>
          <cell r="E35" t="str">
            <v>四川太极新津邓双镇岷江店</v>
          </cell>
          <cell r="F35" t="str">
            <v>否</v>
          </cell>
          <cell r="G35">
            <v>281</v>
          </cell>
          <cell r="H35" t="str">
            <v>新津片</v>
          </cell>
          <cell r="I35" t="str">
            <v>王燕丽</v>
          </cell>
          <cell r="J35">
            <v>341</v>
          </cell>
          <cell r="K35">
            <v>74.85</v>
          </cell>
          <cell r="L35">
            <v>25522.71</v>
          </cell>
          <cell r="M35">
            <v>8711.94</v>
          </cell>
        </row>
        <row r="36">
          <cell r="D36">
            <v>744</v>
          </cell>
          <cell r="E36" t="str">
            <v>四川太极武侯区科华街药店</v>
          </cell>
          <cell r="F36" t="str">
            <v/>
          </cell>
          <cell r="G36">
            <v>142</v>
          </cell>
          <cell r="H36" t="str">
            <v>旗舰片区</v>
          </cell>
          <cell r="I36" t="str">
            <v>谭勤娟</v>
          </cell>
          <cell r="J36">
            <v>319</v>
          </cell>
          <cell r="K36">
            <v>77.98</v>
          </cell>
          <cell r="L36">
            <v>24877.17</v>
          </cell>
          <cell r="M36">
            <v>8266.58</v>
          </cell>
        </row>
        <row r="37">
          <cell r="D37">
            <v>377</v>
          </cell>
          <cell r="E37" t="str">
            <v>四川太极新园大道药店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478</v>
          </cell>
          <cell r="K37">
            <v>51.04</v>
          </cell>
          <cell r="L37">
            <v>24399.23</v>
          </cell>
          <cell r="M37">
            <v>9016.45</v>
          </cell>
        </row>
        <row r="38">
          <cell r="D38">
            <v>103639</v>
          </cell>
          <cell r="E38" t="str">
            <v>四川太极成华区金马河路药店</v>
          </cell>
          <cell r="F38" t="str">
            <v/>
          </cell>
          <cell r="G38">
            <v>232</v>
          </cell>
          <cell r="H38" t="str">
            <v>东南片区</v>
          </cell>
          <cell r="I38" t="str">
            <v>曾蕾蕾</v>
          </cell>
          <cell r="J38">
            <v>326</v>
          </cell>
          <cell r="K38">
            <v>74.6</v>
          </cell>
          <cell r="L38">
            <v>24319.58</v>
          </cell>
          <cell r="M38">
            <v>8857.36</v>
          </cell>
        </row>
        <row r="39">
          <cell r="D39">
            <v>712</v>
          </cell>
          <cell r="E39" t="str">
            <v>四川太极成华区华泰路药店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419</v>
          </cell>
          <cell r="K39">
            <v>57.93</v>
          </cell>
          <cell r="L39">
            <v>24273.92</v>
          </cell>
          <cell r="M39">
            <v>9187.83</v>
          </cell>
        </row>
        <row r="40">
          <cell r="D40">
            <v>104428</v>
          </cell>
          <cell r="E40" t="str">
            <v>四川太极崇州市崇阳镇永康东路药店 </v>
          </cell>
          <cell r="F40" t="str">
            <v/>
          </cell>
          <cell r="G40">
            <v>341</v>
          </cell>
          <cell r="H40" t="str">
            <v>崇州片</v>
          </cell>
          <cell r="I40" t="str">
            <v>胡建梅</v>
          </cell>
          <cell r="J40">
            <v>316</v>
          </cell>
          <cell r="K40">
            <v>75.34</v>
          </cell>
          <cell r="L40">
            <v>23808.55</v>
          </cell>
          <cell r="M40">
            <v>7648.97</v>
          </cell>
        </row>
        <row r="41">
          <cell r="D41">
            <v>717</v>
          </cell>
          <cell r="E41" t="str">
            <v>四川太极大邑县晋原镇通达东路五段药店</v>
          </cell>
          <cell r="F41" t="str">
            <v>否</v>
          </cell>
          <cell r="G41">
            <v>282</v>
          </cell>
          <cell r="H41" t="str">
            <v>城郊一片</v>
          </cell>
          <cell r="I41" t="str">
            <v>任会茹</v>
          </cell>
          <cell r="J41">
            <v>226</v>
          </cell>
          <cell r="K41">
            <v>105.15</v>
          </cell>
          <cell r="L41">
            <v>23763.62</v>
          </cell>
          <cell r="M41">
            <v>6734.81</v>
          </cell>
        </row>
        <row r="42">
          <cell r="D42">
            <v>111400</v>
          </cell>
          <cell r="E42" t="str">
            <v>四川太极邛崃市文君街道杏林路药店</v>
          </cell>
          <cell r="F42" t="str">
            <v/>
          </cell>
          <cell r="G42">
            <v>282</v>
          </cell>
          <cell r="H42" t="str">
            <v>城郊一片</v>
          </cell>
          <cell r="I42" t="str">
            <v>任会茹</v>
          </cell>
          <cell r="J42">
            <v>225</v>
          </cell>
          <cell r="K42">
            <v>105.61</v>
          </cell>
          <cell r="L42">
            <v>23761.17</v>
          </cell>
          <cell r="M42">
            <v>5969.89</v>
          </cell>
        </row>
        <row r="43">
          <cell r="D43">
            <v>106399</v>
          </cell>
          <cell r="E43" t="str">
            <v>四川太极青羊区蜀辉路药店</v>
          </cell>
          <cell r="F43" t="str">
            <v/>
          </cell>
          <cell r="G43">
            <v>342</v>
          </cell>
          <cell r="H43" t="str">
            <v>西门二片</v>
          </cell>
          <cell r="I43" t="str">
            <v>林禹帅</v>
          </cell>
          <cell r="J43">
            <v>259</v>
          </cell>
          <cell r="K43">
            <v>90.02</v>
          </cell>
          <cell r="L43">
            <v>23316.14</v>
          </cell>
          <cell r="M43">
            <v>6564.13</v>
          </cell>
        </row>
        <row r="44">
          <cell r="D44">
            <v>111219</v>
          </cell>
          <cell r="E44" t="str">
            <v>四川太极金牛区花照壁药店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306</v>
          </cell>
          <cell r="K44">
            <v>76.09</v>
          </cell>
          <cell r="L44">
            <v>23283.81</v>
          </cell>
          <cell r="M44">
            <v>8043.69</v>
          </cell>
        </row>
        <row r="45">
          <cell r="D45">
            <v>742</v>
          </cell>
          <cell r="E45" t="str">
            <v>四川太极锦江区庆云南街药店</v>
          </cell>
          <cell r="F45" t="str">
            <v/>
          </cell>
          <cell r="G45">
            <v>142</v>
          </cell>
          <cell r="H45" t="str">
            <v>旗舰片区</v>
          </cell>
          <cell r="I45" t="str">
            <v>谭勤娟</v>
          </cell>
          <cell r="J45">
            <v>247</v>
          </cell>
          <cell r="K45">
            <v>92.91</v>
          </cell>
          <cell r="L45">
            <v>22949.19</v>
          </cell>
          <cell r="M45">
            <v>5519.59</v>
          </cell>
        </row>
        <row r="46">
          <cell r="D46">
            <v>105910</v>
          </cell>
          <cell r="E46" t="str">
            <v>四川太极高新区紫薇东路药店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346</v>
          </cell>
          <cell r="K46">
            <v>66.05</v>
          </cell>
          <cell r="L46">
            <v>22854.89</v>
          </cell>
          <cell r="M46">
            <v>7892.41</v>
          </cell>
        </row>
        <row r="47">
          <cell r="D47">
            <v>114844</v>
          </cell>
          <cell r="E47" t="str">
            <v>四川太极成华区培华东路药店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230</v>
          </cell>
          <cell r="K47">
            <v>98.79</v>
          </cell>
          <cell r="L47">
            <v>22721.18</v>
          </cell>
          <cell r="M47">
            <v>5439.02</v>
          </cell>
        </row>
        <row r="48">
          <cell r="D48">
            <v>114622</v>
          </cell>
          <cell r="E48" t="str">
            <v>四川太极成华区东昌路一药店</v>
          </cell>
          <cell r="F48" t="str">
            <v/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325</v>
          </cell>
          <cell r="K48">
            <v>69.05</v>
          </cell>
          <cell r="L48">
            <v>22440.74</v>
          </cell>
          <cell r="M48">
            <v>6747.08</v>
          </cell>
        </row>
        <row r="49">
          <cell r="D49">
            <v>513</v>
          </cell>
          <cell r="E49" t="str">
            <v>四川太极武侯区顺和街店</v>
          </cell>
          <cell r="F49" t="str">
            <v>否</v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306</v>
          </cell>
          <cell r="K49">
            <v>73.12</v>
          </cell>
          <cell r="L49">
            <v>22373.33</v>
          </cell>
          <cell r="M49">
            <v>8416.06</v>
          </cell>
        </row>
        <row r="50">
          <cell r="D50">
            <v>573</v>
          </cell>
          <cell r="E50" t="str">
            <v>四川太极双流县西航港街道锦华路一段药店</v>
          </cell>
          <cell r="F50" t="str">
            <v>否</v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244</v>
          </cell>
          <cell r="K50">
            <v>91.64</v>
          </cell>
          <cell r="L50">
            <v>22361.12</v>
          </cell>
          <cell r="M50">
            <v>5378.9</v>
          </cell>
        </row>
        <row r="51">
          <cell r="D51">
            <v>515</v>
          </cell>
          <cell r="E51" t="str">
            <v>四川太极成华区崔家店路药店</v>
          </cell>
          <cell r="F51" t="str">
            <v>否</v>
          </cell>
          <cell r="G51">
            <v>232</v>
          </cell>
          <cell r="H51" t="str">
            <v>东南片区</v>
          </cell>
          <cell r="I51" t="str">
            <v>曾蕾蕾</v>
          </cell>
          <cell r="J51">
            <v>340</v>
          </cell>
          <cell r="K51">
            <v>65.75</v>
          </cell>
          <cell r="L51">
            <v>22355.17</v>
          </cell>
          <cell r="M51">
            <v>7196.16</v>
          </cell>
        </row>
        <row r="52">
          <cell r="D52">
            <v>117491</v>
          </cell>
          <cell r="E52" t="str">
            <v>四川太极金牛区花照壁中横街药店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285</v>
          </cell>
          <cell r="K52">
            <v>77.23</v>
          </cell>
          <cell r="L52">
            <v>22010.48</v>
          </cell>
          <cell r="M52">
            <v>6065.42</v>
          </cell>
        </row>
        <row r="53">
          <cell r="D53">
            <v>105751</v>
          </cell>
          <cell r="E53" t="str">
            <v>四川太极高新区新下街药店</v>
          </cell>
          <cell r="F53" t="str">
            <v/>
          </cell>
          <cell r="G53">
            <v>232</v>
          </cell>
          <cell r="H53" t="str">
            <v>东南片区</v>
          </cell>
          <cell r="I53" t="str">
            <v>曾蕾蕾</v>
          </cell>
          <cell r="J53">
            <v>286</v>
          </cell>
          <cell r="K53">
            <v>76.54</v>
          </cell>
          <cell r="L53">
            <v>21890.64</v>
          </cell>
          <cell r="M53">
            <v>8124.93</v>
          </cell>
        </row>
        <row r="54">
          <cell r="D54">
            <v>114286</v>
          </cell>
          <cell r="E54" t="str">
            <v>四川太极青羊区光华北五路药店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279</v>
          </cell>
          <cell r="K54">
            <v>78.2</v>
          </cell>
          <cell r="L54">
            <v>21819.04</v>
          </cell>
          <cell r="M54">
            <v>6386.23</v>
          </cell>
        </row>
        <row r="55">
          <cell r="D55">
            <v>108277</v>
          </cell>
          <cell r="E55" t="str">
            <v>四川太极金牛区银沙路药店</v>
          </cell>
          <cell r="F55" t="str">
            <v/>
          </cell>
          <cell r="G55">
            <v>181</v>
          </cell>
          <cell r="H55" t="str">
            <v>西门一片</v>
          </cell>
          <cell r="I55" t="str">
            <v>刘琴英</v>
          </cell>
          <cell r="J55">
            <v>299</v>
          </cell>
          <cell r="K55">
            <v>72.96</v>
          </cell>
          <cell r="L55">
            <v>21815.42</v>
          </cell>
          <cell r="M55">
            <v>6259.61</v>
          </cell>
        </row>
        <row r="56">
          <cell r="D56">
            <v>101453</v>
          </cell>
          <cell r="E56" t="str">
            <v>四川太极温江区公平街道江安路药店</v>
          </cell>
          <cell r="F56" t="str">
            <v/>
          </cell>
          <cell r="G56">
            <v>342</v>
          </cell>
          <cell r="H56" t="str">
            <v>西门二片</v>
          </cell>
          <cell r="I56" t="str">
            <v>林禹帅</v>
          </cell>
          <cell r="J56">
            <v>309</v>
          </cell>
          <cell r="K56">
            <v>68.59</v>
          </cell>
          <cell r="L56">
            <v>21194.81</v>
          </cell>
          <cell r="M56">
            <v>7569.04</v>
          </cell>
        </row>
        <row r="57">
          <cell r="D57">
            <v>709</v>
          </cell>
          <cell r="E57" t="str">
            <v>四川太极新都区马超东路店</v>
          </cell>
          <cell r="F57" t="str">
            <v>否</v>
          </cell>
          <cell r="G57">
            <v>342</v>
          </cell>
          <cell r="H57" t="str">
            <v>西门二片</v>
          </cell>
          <cell r="I57" t="str">
            <v>林禹帅</v>
          </cell>
          <cell r="J57">
            <v>315</v>
          </cell>
          <cell r="K57">
            <v>66.94</v>
          </cell>
          <cell r="L57">
            <v>21086.74</v>
          </cell>
          <cell r="M57">
            <v>7155.1</v>
          </cell>
        </row>
        <row r="58">
          <cell r="D58">
            <v>581</v>
          </cell>
          <cell r="E58" t="str">
            <v>四川太极成华区二环路北四段药店（汇融名城）</v>
          </cell>
          <cell r="F58" t="str">
            <v>是</v>
          </cell>
          <cell r="G58">
            <v>181</v>
          </cell>
          <cell r="H58" t="str">
            <v>西门一片</v>
          </cell>
          <cell r="I58" t="str">
            <v>刘琴英</v>
          </cell>
          <cell r="J58">
            <v>365</v>
          </cell>
          <cell r="K58">
            <v>56.39</v>
          </cell>
          <cell r="L58">
            <v>20583.54</v>
          </cell>
          <cell r="M58">
            <v>7913.59</v>
          </cell>
        </row>
        <row r="59">
          <cell r="D59">
            <v>108656</v>
          </cell>
          <cell r="E59" t="str">
            <v>四川太极新津县五津镇五津西路二药房</v>
          </cell>
          <cell r="F59" t="str">
            <v/>
          </cell>
          <cell r="G59">
            <v>281</v>
          </cell>
          <cell r="H59" t="str">
            <v>新津片</v>
          </cell>
          <cell r="I59" t="str">
            <v>王燕丽</v>
          </cell>
          <cell r="J59">
            <v>218</v>
          </cell>
          <cell r="K59">
            <v>91.82</v>
          </cell>
          <cell r="L59">
            <v>20016.31</v>
          </cell>
          <cell r="M59">
            <v>5432.55</v>
          </cell>
        </row>
        <row r="60">
          <cell r="D60">
            <v>113008</v>
          </cell>
          <cell r="E60" t="str">
            <v>四川太极成都高新区尚锦路药店</v>
          </cell>
          <cell r="F60" t="str">
            <v/>
          </cell>
          <cell r="G60">
            <v>342</v>
          </cell>
          <cell r="H60" t="str">
            <v>西门二片</v>
          </cell>
          <cell r="I60" t="str">
            <v>林禹帅</v>
          </cell>
          <cell r="J60">
            <v>226</v>
          </cell>
          <cell r="K60">
            <v>87.51</v>
          </cell>
          <cell r="L60">
            <v>19776.64</v>
          </cell>
          <cell r="M60">
            <v>5701.79</v>
          </cell>
        </row>
        <row r="61">
          <cell r="D61">
            <v>311</v>
          </cell>
          <cell r="E61" t="str">
            <v>四川太极西部店</v>
          </cell>
          <cell r="F61" t="str">
            <v>是</v>
          </cell>
          <cell r="G61">
            <v>181</v>
          </cell>
          <cell r="H61" t="str">
            <v>西门一片</v>
          </cell>
          <cell r="I61" t="str">
            <v>刘琴英</v>
          </cell>
          <cell r="J61">
            <v>60</v>
          </cell>
          <cell r="K61">
            <v>327.83</v>
          </cell>
          <cell r="L61">
            <v>19669.6</v>
          </cell>
          <cell r="M61">
            <v>4494.15</v>
          </cell>
        </row>
        <row r="62">
          <cell r="D62">
            <v>721</v>
          </cell>
          <cell r="E62" t="str">
            <v>四川太极邛崃市临邛镇洪川小区药店</v>
          </cell>
          <cell r="F62" t="str">
            <v>否</v>
          </cell>
          <cell r="G62">
            <v>282</v>
          </cell>
          <cell r="H62" t="str">
            <v>城郊一片</v>
          </cell>
          <cell r="I62" t="str">
            <v>任会茹</v>
          </cell>
          <cell r="J62">
            <v>232</v>
          </cell>
          <cell r="K62">
            <v>83.75</v>
          </cell>
          <cell r="L62">
            <v>19429.58</v>
          </cell>
          <cell r="M62">
            <v>5156.3</v>
          </cell>
        </row>
        <row r="63">
          <cell r="D63">
            <v>598</v>
          </cell>
          <cell r="E63" t="str">
            <v>四川太极锦江区水杉街药店</v>
          </cell>
          <cell r="F63" t="str">
            <v>否</v>
          </cell>
          <cell r="G63">
            <v>232</v>
          </cell>
          <cell r="H63" t="str">
            <v>东南片区</v>
          </cell>
          <cell r="I63" t="str">
            <v>曾蕾蕾</v>
          </cell>
          <cell r="J63">
            <v>284</v>
          </cell>
          <cell r="K63">
            <v>68.39</v>
          </cell>
          <cell r="L63">
            <v>19422.11</v>
          </cell>
          <cell r="M63">
            <v>5338.43</v>
          </cell>
        </row>
        <row r="64">
          <cell r="D64">
            <v>329</v>
          </cell>
          <cell r="E64" t="str">
            <v>四川太极温江店</v>
          </cell>
          <cell r="F64" t="str">
            <v>是</v>
          </cell>
          <cell r="G64">
            <v>342</v>
          </cell>
          <cell r="H64" t="str">
            <v>西门二片</v>
          </cell>
          <cell r="I64" t="str">
            <v>林禹帅</v>
          </cell>
          <cell r="J64">
            <v>169</v>
          </cell>
          <cell r="K64">
            <v>114.13</v>
          </cell>
          <cell r="L64">
            <v>19287.26</v>
          </cell>
          <cell r="M64">
            <v>6193.49</v>
          </cell>
        </row>
        <row r="65">
          <cell r="D65">
            <v>106485</v>
          </cell>
          <cell r="E65" t="str">
            <v>四川太极成都高新区元华二巷药店</v>
          </cell>
          <cell r="F65" t="str">
            <v/>
          </cell>
          <cell r="G65">
            <v>142</v>
          </cell>
          <cell r="H65" t="str">
            <v>旗舰片区</v>
          </cell>
          <cell r="I65" t="str">
            <v>谭勤娟</v>
          </cell>
          <cell r="J65">
            <v>201</v>
          </cell>
          <cell r="K65">
            <v>95.6</v>
          </cell>
          <cell r="L65">
            <v>19215.67</v>
          </cell>
          <cell r="M65">
            <v>5399.55</v>
          </cell>
        </row>
        <row r="66">
          <cell r="D66">
            <v>122198</v>
          </cell>
          <cell r="E66" t="str">
            <v>四川太极成华区华泰路二药店</v>
          </cell>
          <cell r="F66" t="str">
            <v/>
          </cell>
          <cell r="G66">
            <v>232</v>
          </cell>
          <cell r="H66" t="str">
            <v>东南片区</v>
          </cell>
          <cell r="I66" t="str">
            <v>曾蕾蕾</v>
          </cell>
          <cell r="J66">
            <v>250</v>
          </cell>
          <cell r="K66">
            <v>76.56</v>
          </cell>
          <cell r="L66">
            <v>19139.75</v>
          </cell>
          <cell r="M66">
            <v>4841.77</v>
          </cell>
        </row>
        <row r="67">
          <cell r="D67">
            <v>740</v>
          </cell>
          <cell r="E67" t="str">
            <v>四川太极成华区华康路药店</v>
          </cell>
          <cell r="F67" t="str">
            <v/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236</v>
          </cell>
          <cell r="K67">
            <v>79.72</v>
          </cell>
          <cell r="L67">
            <v>18812.95</v>
          </cell>
          <cell r="M67">
            <v>5445.25</v>
          </cell>
        </row>
        <row r="68">
          <cell r="D68">
            <v>572</v>
          </cell>
          <cell r="E68" t="str">
            <v>四川太极郫县郫筒镇东大街药店</v>
          </cell>
          <cell r="F68" t="str">
            <v>否</v>
          </cell>
          <cell r="G68">
            <v>342</v>
          </cell>
          <cell r="H68" t="str">
            <v>西门二片</v>
          </cell>
          <cell r="I68" t="str">
            <v>林禹帅</v>
          </cell>
          <cell r="J68">
            <v>236</v>
          </cell>
          <cell r="K68">
            <v>78.84</v>
          </cell>
          <cell r="L68">
            <v>18606.9</v>
          </cell>
          <cell r="M68">
            <v>6159.17</v>
          </cell>
        </row>
        <row r="69">
          <cell r="D69">
            <v>587</v>
          </cell>
          <cell r="E69" t="str">
            <v>四川太极都江堰景中路店</v>
          </cell>
          <cell r="F69" t="str">
            <v>否</v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254</v>
          </cell>
          <cell r="K69">
            <v>73</v>
          </cell>
          <cell r="L69">
            <v>18541.92</v>
          </cell>
          <cell r="M69">
            <v>6492.39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206</v>
          </cell>
          <cell r="K70">
            <v>87.71</v>
          </cell>
          <cell r="L70">
            <v>18068.41</v>
          </cell>
          <cell r="M70">
            <v>6255.32</v>
          </cell>
        </row>
        <row r="71">
          <cell r="D71">
            <v>106865</v>
          </cell>
          <cell r="E71" t="str">
            <v>四川太极武侯区丝竹路药店</v>
          </cell>
          <cell r="F71" t="str">
            <v/>
          </cell>
          <cell r="G71">
            <v>142</v>
          </cell>
          <cell r="H71" t="str">
            <v>旗舰片区</v>
          </cell>
          <cell r="I71" t="str">
            <v>谭勤娟</v>
          </cell>
          <cell r="J71">
            <v>176</v>
          </cell>
          <cell r="K71">
            <v>99.09</v>
          </cell>
          <cell r="L71">
            <v>17439.14</v>
          </cell>
          <cell r="M71">
            <v>5740.85</v>
          </cell>
        </row>
        <row r="72">
          <cell r="D72">
            <v>54</v>
          </cell>
          <cell r="E72" t="str">
            <v>四川太极怀远店</v>
          </cell>
          <cell r="F72" t="str">
            <v>是</v>
          </cell>
          <cell r="G72">
            <v>341</v>
          </cell>
          <cell r="H72" t="str">
            <v>崇州片</v>
          </cell>
          <cell r="I72" t="str">
            <v>胡建梅</v>
          </cell>
          <cell r="J72">
            <v>224</v>
          </cell>
          <cell r="K72">
            <v>77.78</v>
          </cell>
          <cell r="L72">
            <v>17422.01</v>
          </cell>
          <cell r="M72">
            <v>6678.07</v>
          </cell>
        </row>
        <row r="73">
          <cell r="D73">
            <v>716</v>
          </cell>
          <cell r="E73" t="str">
            <v>四川太极大邑县沙渠镇方圆路药店</v>
          </cell>
          <cell r="F73" t="str">
            <v>否</v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204</v>
          </cell>
          <cell r="K73">
            <v>83.87</v>
          </cell>
          <cell r="L73">
            <v>17110.25</v>
          </cell>
          <cell r="M73">
            <v>5333.71</v>
          </cell>
        </row>
        <row r="74">
          <cell r="D74">
            <v>103199</v>
          </cell>
          <cell r="E74" t="str">
            <v>四川太极成华区西林一街药店</v>
          </cell>
          <cell r="F74" t="str">
            <v/>
          </cell>
          <cell r="G74">
            <v>181</v>
          </cell>
          <cell r="H74" t="str">
            <v>西门一片</v>
          </cell>
          <cell r="I74" t="str">
            <v>刘琴英</v>
          </cell>
          <cell r="J74">
            <v>213</v>
          </cell>
          <cell r="K74">
            <v>80.2</v>
          </cell>
          <cell r="L74">
            <v>17082.9</v>
          </cell>
          <cell r="M74">
            <v>6014.39</v>
          </cell>
        </row>
        <row r="75">
          <cell r="D75">
            <v>308</v>
          </cell>
          <cell r="E75" t="str">
            <v>四川太极红星店</v>
          </cell>
          <cell r="F75" t="str">
            <v>是</v>
          </cell>
          <cell r="G75">
            <v>142</v>
          </cell>
          <cell r="H75" t="str">
            <v>旗舰片区</v>
          </cell>
          <cell r="I75" t="str">
            <v>谭勤娟</v>
          </cell>
          <cell r="J75">
            <v>187</v>
          </cell>
          <cell r="K75">
            <v>88.92</v>
          </cell>
          <cell r="L75">
            <v>16628.44</v>
          </cell>
          <cell r="M75">
            <v>5375.21</v>
          </cell>
        </row>
        <row r="76">
          <cell r="D76">
            <v>706</v>
          </cell>
          <cell r="E76" t="str">
            <v>四川太极都江堰幸福镇翔凤路药店</v>
          </cell>
          <cell r="F76" t="str">
            <v>否</v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235</v>
          </cell>
          <cell r="K76">
            <v>70.63</v>
          </cell>
          <cell r="L76">
            <v>16598.81</v>
          </cell>
          <cell r="M76">
            <v>6011.85</v>
          </cell>
        </row>
        <row r="77">
          <cell r="D77">
            <v>116919</v>
          </cell>
          <cell r="E77" t="str">
            <v>四川太极武侯区科华北路药店</v>
          </cell>
          <cell r="F77" t="str">
            <v/>
          </cell>
          <cell r="G77">
            <v>142</v>
          </cell>
          <cell r="H77" t="str">
            <v>旗舰片区</v>
          </cell>
          <cell r="I77" t="str">
            <v>谭勤娟</v>
          </cell>
          <cell r="J77">
            <v>217</v>
          </cell>
          <cell r="K77">
            <v>76.33</v>
          </cell>
          <cell r="L77">
            <v>16563.5</v>
          </cell>
          <cell r="M77">
            <v>6470.5</v>
          </cell>
        </row>
        <row r="78">
          <cell r="D78">
            <v>117184</v>
          </cell>
          <cell r="E78" t="str">
            <v>四川太极锦江区静沙南路药店</v>
          </cell>
          <cell r="F78" t="str">
            <v/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241</v>
          </cell>
          <cell r="K78">
            <v>68.67</v>
          </cell>
          <cell r="L78">
            <v>16550.62</v>
          </cell>
          <cell r="M78">
            <v>6533.71</v>
          </cell>
        </row>
        <row r="79">
          <cell r="D79">
            <v>102565</v>
          </cell>
          <cell r="E79" t="str">
            <v>四川太极武侯区佳灵路药店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277</v>
          </cell>
          <cell r="K79">
            <v>59.74</v>
          </cell>
          <cell r="L79">
            <v>16547.57</v>
          </cell>
          <cell r="M79">
            <v>6110.54</v>
          </cell>
        </row>
        <row r="80">
          <cell r="D80">
            <v>723</v>
          </cell>
          <cell r="E80" t="str">
            <v>四川太极锦江区柳翠路药店</v>
          </cell>
          <cell r="F80" t="str">
            <v>否</v>
          </cell>
          <cell r="G80">
            <v>232</v>
          </cell>
          <cell r="H80" t="str">
            <v>东南片区</v>
          </cell>
          <cell r="I80" t="str">
            <v>曾蕾蕾</v>
          </cell>
          <cell r="J80">
            <v>229</v>
          </cell>
          <cell r="K80">
            <v>71.81</v>
          </cell>
          <cell r="L80">
            <v>16444.06</v>
          </cell>
          <cell r="M80">
            <v>5718.93</v>
          </cell>
        </row>
        <row r="81">
          <cell r="D81">
            <v>106569</v>
          </cell>
          <cell r="E81" t="str">
            <v>四川太极武侯区大悦路药店</v>
          </cell>
          <cell r="F81" t="str">
            <v/>
          </cell>
          <cell r="G81">
            <v>342</v>
          </cell>
          <cell r="H81" t="str">
            <v>西门二片</v>
          </cell>
          <cell r="I81" t="str">
            <v>林禹帅</v>
          </cell>
          <cell r="J81">
            <v>235</v>
          </cell>
          <cell r="K81">
            <v>69.03</v>
          </cell>
          <cell r="L81">
            <v>16222.09</v>
          </cell>
          <cell r="M81">
            <v>4713.76</v>
          </cell>
        </row>
        <row r="82">
          <cell r="D82">
            <v>746</v>
          </cell>
          <cell r="E82" t="str">
            <v>四川太极大邑县晋原镇内蒙古大道桃源药店</v>
          </cell>
          <cell r="F82" t="str">
            <v>否</v>
          </cell>
          <cell r="G82">
            <v>282</v>
          </cell>
          <cell r="H82" t="str">
            <v>城郊一片</v>
          </cell>
          <cell r="I82" t="str">
            <v>任会茹</v>
          </cell>
          <cell r="J82">
            <v>302</v>
          </cell>
          <cell r="K82">
            <v>53.58</v>
          </cell>
          <cell r="L82">
            <v>16180.93</v>
          </cell>
          <cell r="M82">
            <v>4790.44</v>
          </cell>
        </row>
        <row r="83">
          <cell r="D83">
            <v>107728</v>
          </cell>
          <cell r="E83" t="str">
            <v>四川太极大邑县晋原镇北街药店</v>
          </cell>
          <cell r="F83" t="str">
            <v/>
          </cell>
          <cell r="G83">
            <v>282</v>
          </cell>
          <cell r="H83" t="str">
            <v>城郊一片</v>
          </cell>
          <cell r="I83" t="str">
            <v>任会茹</v>
          </cell>
          <cell r="J83">
            <v>177</v>
          </cell>
          <cell r="K83">
            <v>90.89</v>
          </cell>
          <cell r="L83">
            <v>16087.63</v>
          </cell>
          <cell r="M83">
            <v>4363.02</v>
          </cell>
        </row>
        <row r="84">
          <cell r="D84">
            <v>102935</v>
          </cell>
          <cell r="E84" t="str">
            <v>四川太极青羊区童子街药店</v>
          </cell>
          <cell r="F84" t="str">
            <v/>
          </cell>
          <cell r="G84">
            <v>142</v>
          </cell>
          <cell r="H84" t="str">
            <v>旗舰片区</v>
          </cell>
          <cell r="I84" t="str">
            <v>谭勤娟</v>
          </cell>
          <cell r="J84">
            <v>172</v>
          </cell>
          <cell r="K84">
            <v>93.44</v>
          </cell>
          <cell r="L84">
            <v>16072.1</v>
          </cell>
          <cell r="M84">
            <v>5984.97</v>
          </cell>
        </row>
        <row r="85">
          <cell r="D85">
            <v>745</v>
          </cell>
          <cell r="E85" t="str">
            <v>四川太极金牛区金沙路药店</v>
          </cell>
          <cell r="F85" t="str">
            <v/>
          </cell>
          <cell r="G85">
            <v>181</v>
          </cell>
          <cell r="H85" t="str">
            <v>西门一片</v>
          </cell>
          <cell r="I85" t="str">
            <v>刘琴英</v>
          </cell>
          <cell r="J85">
            <v>263</v>
          </cell>
          <cell r="K85">
            <v>61.05</v>
          </cell>
          <cell r="L85">
            <v>16055.04</v>
          </cell>
          <cell r="M85">
            <v>5323.39</v>
          </cell>
        </row>
        <row r="86">
          <cell r="D86">
            <v>113833</v>
          </cell>
          <cell r="E86" t="str">
            <v>四川太极青羊区光华西一路药店</v>
          </cell>
          <cell r="F86" t="str">
            <v/>
          </cell>
          <cell r="G86">
            <v>342</v>
          </cell>
          <cell r="H86" t="str">
            <v>西门二片</v>
          </cell>
          <cell r="I86" t="str">
            <v>林禹帅</v>
          </cell>
          <cell r="J86">
            <v>272</v>
          </cell>
          <cell r="K86">
            <v>58.43</v>
          </cell>
          <cell r="L86">
            <v>15893.8</v>
          </cell>
          <cell r="M86">
            <v>5941.23</v>
          </cell>
        </row>
        <row r="87">
          <cell r="D87">
            <v>102479</v>
          </cell>
          <cell r="E87" t="str">
            <v>四川太极锦江区劼人路药店</v>
          </cell>
          <cell r="F87" t="str">
            <v/>
          </cell>
          <cell r="G87">
            <v>232</v>
          </cell>
          <cell r="H87" t="str">
            <v>东南片区</v>
          </cell>
          <cell r="I87" t="str">
            <v>曾蕾蕾</v>
          </cell>
          <cell r="J87">
            <v>183</v>
          </cell>
          <cell r="K87">
            <v>86.32</v>
          </cell>
          <cell r="L87">
            <v>15797.04</v>
          </cell>
          <cell r="M87">
            <v>5884.68</v>
          </cell>
        </row>
        <row r="88">
          <cell r="D88">
            <v>738</v>
          </cell>
          <cell r="E88" t="str">
            <v>四川太极都江堰市蒲阳路药店</v>
          </cell>
          <cell r="F88" t="str">
            <v>否</v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207</v>
          </cell>
          <cell r="K88">
            <v>76.14</v>
          </cell>
          <cell r="L88">
            <v>15759.98</v>
          </cell>
          <cell r="M88">
            <v>4962.5</v>
          </cell>
        </row>
        <row r="89">
          <cell r="D89">
            <v>713</v>
          </cell>
          <cell r="E89" t="str">
            <v>四川太极都江堰聚源镇药店</v>
          </cell>
          <cell r="F89" t="str">
            <v>否</v>
          </cell>
          <cell r="G89">
            <v>282</v>
          </cell>
          <cell r="H89" t="str">
            <v>城郊一片</v>
          </cell>
          <cell r="I89" t="str">
            <v>任会茹</v>
          </cell>
          <cell r="J89">
            <v>151</v>
          </cell>
          <cell r="K89">
            <v>103.83</v>
          </cell>
          <cell r="L89">
            <v>15678.22</v>
          </cell>
          <cell r="M89">
            <v>5401.83</v>
          </cell>
        </row>
        <row r="90">
          <cell r="D90">
            <v>743</v>
          </cell>
          <cell r="E90" t="str">
            <v>四川太极成华区万宇路药店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220</v>
          </cell>
          <cell r="K90">
            <v>71.25</v>
          </cell>
          <cell r="L90">
            <v>15675.25</v>
          </cell>
          <cell r="M90">
            <v>4893.32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142</v>
          </cell>
          <cell r="H91" t="str">
            <v>旗舰片区</v>
          </cell>
          <cell r="I91" t="str">
            <v>谭勤娟</v>
          </cell>
          <cell r="J91">
            <v>169</v>
          </cell>
          <cell r="K91">
            <v>92.57</v>
          </cell>
          <cell r="L91">
            <v>15643.55</v>
          </cell>
          <cell r="M91">
            <v>5551.43</v>
          </cell>
        </row>
        <row r="92">
          <cell r="D92">
            <v>102564</v>
          </cell>
          <cell r="E92" t="str">
            <v>四川太极邛崃市临邛镇翠荫街药店</v>
          </cell>
          <cell r="F92" t="str">
            <v/>
          </cell>
          <cell r="G92">
            <v>282</v>
          </cell>
          <cell r="H92" t="str">
            <v>城郊一片</v>
          </cell>
          <cell r="I92" t="str">
            <v>任会茹</v>
          </cell>
          <cell r="J92">
            <v>169</v>
          </cell>
          <cell r="K92">
            <v>91.44</v>
          </cell>
          <cell r="L92">
            <v>15453.5</v>
          </cell>
          <cell r="M92">
            <v>5432.09</v>
          </cell>
        </row>
        <row r="93">
          <cell r="D93">
            <v>117310</v>
          </cell>
          <cell r="E93" t="str">
            <v>四川太极武侯区长寿路药店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200</v>
          </cell>
          <cell r="K93">
            <v>75.52</v>
          </cell>
          <cell r="L93">
            <v>15103.49</v>
          </cell>
          <cell r="M93">
            <v>4819.09</v>
          </cell>
        </row>
        <row r="94">
          <cell r="D94">
            <v>594</v>
          </cell>
          <cell r="E94" t="str">
            <v>四川太极大邑县安仁镇千禧街药店</v>
          </cell>
          <cell r="F94" t="str">
            <v>否</v>
          </cell>
          <cell r="G94">
            <v>282</v>
          </cell>
          <cell r="H94" t="str">
            <v>城郊一片</v>
          </cell>
          <cell r="I94" t="str">
            <v>任会茹</v>
          </cell>
          <cell r="J94">
            <v>240</v>
          </cell>
          <cell r="K94">
            <v>62.84</v>
          </cell>
          <cell r="L94">
            <v>15082.46</v>
          </cell>
          <cell r="M94">
            <v>4581.21</v>
          </cell>
        </row>
        <row r="95">
          <cell r="D95">
            <v>367</v>
          </cell>
          <cell r="E95" t="str">
            <v>四川太极金带街药店</v>
          </cell>
          <cell r="F95" t="str">
            <v>否</v>
          </cell>
          <cell r="G95">
            <v>341</v>
          </cell>
          <cell r="H95" t="str">
            <v>崇州片</v>
          </cell>
          <cell r="I95" t="str">
            <v>胡建梅</v>
          </cell>
          <cell r="J95">
            <v>229</v>
          </cell>
          <cell r="K95">
            <v>65.65</v>
          </cell>
          <cell r="L95">
            <v>15034.2</v>
          </cell>
          <cell r="M95">
            <v>5435.64</v>
          </cell>
        </row>
        <row r="96">
          <cell r="D96">
            <v>355</v>
          </cell>
          <cell r="E96" t="str">
            <v>四川太极双林路药店</v>
          </cell>
          <cell r="F96" t="str">
            <v>是</v>
          </cell>
          <cell r="G96">
            <v>232</v>
          </cell>
          <cell r="H96" t="str">
            <v>东南片区</v>
          </cell>
          <cell r="I96" t="str">
            <v>曾蕾蕾</v>
          </cell>
          <cell r="J96">
            <v>210</v>
          </cell>
          <cell r="K96">
            <v>70.75</v>
          </cell>
          <cell r="L96">
            <v>14857.34</v>
          </cell>
          <cell r="M96">
            <v>5079.64</v>
          </cell>
        </row>
        <row r="97">
          <cell r="D97">
            <v>115971</v>
          </cell>
          <cell r="E97" t="str">
            <v>四川太极高新区天顺路药店</v>
          </cell>
          <cell r="F97" t="str">
            <v/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231</v>
          </cell>
          <cell r="K97">
            <v>63.87</v>
          </cell>
          <cell r="L97">
            <v>14753.74</v>
          </cell>
          <cell r="M97">
            <v>4306.83</v>
          </cell>
        </row>
        <row r="98">
          <cell r="D98">
            <v>704</v>
          </cell>
          <cell r="E98" t="str">
            <v>四川太极都江堰奎光路中段药店</v>
          </cell>
          <cell r="F98" t="str">
            <v>否</v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259</v>
          </cell>
          <cell r="K98">
            <v>56.77</v>
          </cell>
          <cell r="L98">
            <v>14703</v>
          </cell>
          <cell r="M98">
            <v>5090.3</v>
          </cell>
        </row>
        <row r="99">
          <cell r="D99">
            <v>104430</v>
          </cell>
          <cell r="E99" t="str">
            <v>四川太极高新区中和大道药店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182</v>
          </cell>
          <cell r="K99">
            <v>79.96</v>
          </cell>
          <cell r="L99">
            <v>14552.81</v>
          </cell>
          <cell r="M99">
            <v>4209.89</v>
          </cell>
        </row>
        <row r="100">
          <cell r="D100">
            <v>122906</v>
          </cell>
          <cell r="E100" t="str">
            <v>四川太极新都区斑竹园街道医贸大道药店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263</v>
          </cell>
          <cell r="K100">
            <v>55.1</v>
          </cell>
          <cell r="L100">
            <v>14492.53</v>
          </cell>
          <cell r="M100">
            <v>5224.54</v>
          </cell>
        </row>
        <row r="101">
          <cell r="D101">
            <v>104429</v>
          </cell>
          <cell r="E101" t="str">
            <v>四川太极武侯区大华街药店</v>
          </cell>
          <cell r="F101" t="str">
            <v/>
          </cell>
          <cell r="G101">
            <v>342</v>
          </cell>
          <cell r="H101" t="str">
            <v>西门二片</v>
          </cell>
          <cell r="I101" t="str">
            <v>林禹帅</v>
          </cell>
          <cell r="J101">
            <v>215</v>
          </cell>
          <cell r="K101">
            <v>67.39</v>
          </cell>
          <cell r="L101">
            <v>14487.92</v>
          </cell>
          <cell r="M101">
            <v>5227.32</v>
          </cell>
        </row>
        <row r="102">
          <cell r="D102">
            <v>754</v>
          </cell>
          <cell r="E102" t="str">
            <v>四川太极崇州市崇阳镇尚贤坊街药店</v>
          </cell>
          <cell r="F102" t="str">
            <v/>
          </cell>
          <cell r="G102">
            <v>341</v>
          </cell>
          <cell r="H102" t="str">
            <v>崇州片</v>
          </cell>
          <cell r="I102" t="str">
            <v>胡建梅</v>
          </cell>
          <cell r="J102">
            <v>199</v>
          </cell>
          <cell r="K102">
            <v>72.16</v>
          </cell>
          <cell r="L102">
            <v>14359.36</v>
          </cell>
          <cell r="M102">
            <v>5055.39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241</v>
          </cell>
          <cell r="K103">
            <v>58.74</v>
          </cell>
          <cell r="L103">
            <v>14156.93</v>
          </cell>
          <cell r="M103">
            <v>5555.19</v>
          </cell>
        </row>
        <row r="104">
          <cell r="D104">
            <v>351</v>
          </cell>
          <cell r="E104" t="str">
            <v>四川太极都江堰药店</v>
          </cell>
          <cell r="F104" t="str">
            <v>是</v>
          </cell>
          <cell r="G104">
            <v>282</v>
          </cell>
          <cell r="H104" t="str">
            <v>城郊一片</v>
          </cell>
          <cell r="I104" t="str">
            <v>任会茹</v>
          </cell>
          <cell r="J104">
            <v>170</v>
          </cell>
          <cell r="K104">
            <v>82.23</v>
          </cell>
          <cell r="L104">
            <v>13978.36</v>
          </cell>
          <cell r="M104">
            <v>4538.02</v>
          </cell>
        </row>
        <row r="105">
          <cell r="D105">
            <v>748</v>
          </cell>
          <cell r="E105" t="str">
            <v>四川太极大邑县晋原镇东街药店</v>
          </cell>
          <cell r="F105" t="str">
            <v/>
          </cell>
          <cell r="G105">
            <v>282</v>
          </cell>
          <cell r="H105" t="str">
            <v>城郊一片</v>
          </cell>
          <cell r="I105" t="str">
            <v>任会茹</v>
          </cell>
          <cell r="J105">
            <v>182</v>
          </cell>
          <cell r="K105">
            <v>76.34</v>
          </cell>
          <cell r="L105">
            <v>13893.17</v>
          </cell>
          <cell r="M105">
            <v>4292.02</v>
          </cell>
        </row>
        <row r="106">
          <cell r="D106">
            <v>570</v>
          </cell>
          <cell r="E106" t="str">
            <v>四川太极青羊区大石西路药店</v>
          </cell>
          <cell r="F106" t="str">
            <v>否</v>
          </cell>
          <cell r="G106">
            <v>342</v>
          </cell>
          <cell r="H106" t="str">
            <v>西门二片</v>
          </cell>
          <cell r="I106" t="str">
            <v>林禹帅</v>
          </cell>
          <cell r="J106">
            <v>230</v>
          </cell>
          <cell r="K106">
            <v>59.63</v>
          </cell>
          <cell r="L106">
            <v>13715.18</v>
          </cell>
          <cell r="M106">
            <v>4649.79</v>
          </cell>
        </row>
        <row r="107">
          <cell r="D107">
            <v>113025</v>
          </cell>
          <cell r="E107" t="str">
            <v>四川太极青羊区蜀鑫路药店</v>
          </cell>
          <cell r="F107" t="str">
            <v/>
          </cell>
          <cell r="G107">
            <v>342</v>
          </cell>
          <cell r="H107" t="str">
            <v>西门二片</v>
          </cell>
          <cell r="I107" t="str">
            <v>林禹帅</v>
          </cell>
          <cell r="J107">
            <v>180</v>
          </cell>
          <cell r="K107">
            <v>75.77</v>
          </cell>
          <cell r="L107">
            <v>13638.78</v>
          </cell>
          <cell r="M107">
            <v>4355.37</v>
          </cell>
        </row>
        <row r="108">
          <cell r="D108">
            <v>112415</v>
          </cell>
          <cell r="E108" t="str">
            <v>四川太极金牛区五福桥东路药店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196</v>
          </cell>
          <cell r="K108">
            <v>68.91</v>
          </cell>
          <cell r="L108">
            <v>13506.4</v>
          </cell>
          <cell r="M108">
            <v>4522.47</v>
          </cell>
        </row>
        <row r="109">
          <cell r="D109">
            <v>549</v>
          </cell>
          <cell r="E109" t="str">
            <v>四川太极大邑县晋源镇东壕沟段药店</v>
          </cell>
          <cell r="F109" t="str">
            <v>否</v>
          </cell>
          <cell r="G109">
            <v>282</v>
          </cell>
          <cell r="H109" t="str">
            <v>城郊一片</v>
          </cell>
          <cell r="I109" t="str">
            <v>任会茹</v>
          </cell>
          <cell r="J109">
            <v>138</v>
          </cell>
          <cell r="K109">
            <v>96.85</v>
          </cell>
          <cell r="L109">
            <v>13364.65</v>
          </cell>
          <cell r="M109">
            <v>4410.61</v>
          </cell>
        </row>
        <row r="110">
          <cell r="D110">
            <v>113299</v>
          </cell>
          <cell r="E110" t="str">
            <v>四川太极武侯区倪家桥路药店</v>
          </cell>
          <cell r="F110" t="str">
            <v/>
          </cell>
          <cell r="G110">
            <v>142</v>
          </cell>
          <cell r="H110" t="str">
            <v>旗舰片区</v>
          </cell>
          <cell r="I110" t="str">
            <v>谭勤娟</v>
          </cell>
          <cell r="J110">
            <v>243</v>
          </cell>
          <cell r="K110">
            <v>54.37</v>
          </cell>
          <cell r="L110">
            <v>13212.62</v>
          </cell>
          <cell r="M110">
            <v>4630.77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225</v>
          </cell>
          <cell r="K111">
            <v>55.44</v>
          </cell>
          <cell r="L111">
            <v>12473.2</v>
          </cell>
          <cell r="M111">
            <v>4385.06</v>
          </cell>
        </row>
        <row r="112">
          <cell r="D112">
            <v>106568</v>
          </cell>
          <cell r="E112" t="str">
            <v>四川太极高新区中和公济桥路药店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137</v>
          </cell>
          <cell r="K112">
            <v>89.65</v>
          </cell>
          <cell r="L112">
            <v>12281.4</v>
          </cell>
          <cell r="M112">
            <v>4895.31</v>
          </cell>
        </row>
        <row r="113">
          <cell r="D113">
            <v>710</v>
          </cell>
          <cell r="E113" t="str">
            <v>四川太极都江堰市蒲阳镇堰问道西路药店</v>
          </cell>
          <cell r="F113" t="str">
            <v>否</v>
          </cell>
          <cell r="G113">
            <v>282</v>
          </cell>
          <cell r="H113" t="str">
            <v>城郊一片</v>
          </cell>
          <cell r="I113" t="str">
            <v>任会茹</v>
          </cell>
          <cell r="J113">
            <v>210</v>
          </cell>
          <cell r="K113">
            <v>58.39</v>
          </cell>
          <cell r="L113">
            <v>12262.41</v>
          </cell>
          <cell r="M113">
            <v>4583.35</v>
          </cell>
        </row>
        <row r="114">
          <cell r="D114">
            <v>118151</v>
          </cell>
          <cell r="E114" t="str">
            <v>四川太极金牛区沙湾东一路药店</v>
          </cell>
          <cell r="F114" t="str">
            <v/>
          </cell>
          <cell r="G114">
            <v>181</v>
          </cell>
          <cell r="H114" t="str">
            <v>西门一片</v>
          </cell>
          <cell r="I114" t="str">
            <v>刘琴英</v>
          </cell>
          <cell r="J114">
            <v>172</v>
          </cell>
          <cell r="K114">
            <v>70.28</v>
          </cell>
          <cell r="L114">
            <v>12088.28</v>
          </cell>
          <cell r="M114">
            <v>3754.58</v>
          </cell>
        </row>
        <row r="115">
          <cell r="D115">
            <v>720</v>
          </cell>
          <cell r="E115" t="str">
            <v>四川太极大邑县新场镇文昌街药店</v>
          </cell>
          <cell r="F115" t="str">
            <v>否</v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132</v>
          </cell>
          <cell r="K115">
            <v>91.16</v>
          </cell>
          <cell r="L115">
            <v>12033.11</v>
          </cell>
          <cell r="M115">
            <v>3515.09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181</v>
          </cell>
          <cell r="H116" t="str">
            <v>西门一片</v>
          </cell>
          <cell r="I116" t="str">
            <v>刘琴英</v>
          </cell>
          <cell r="J116">
            <v>211</v>
          </cell>
          <cell r="K116">
            <v>56.33</v>
          </cell>
          <cell r="L116">
            <v>11885.62</v>
          </cell>
          <cell r="M116">
            <v>4562.79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202</v>
          </cell>
          <cell r="K117">
            <v>58.69</v>
          </cell>
          <cell r="L117">
            <v>11854.87</v>
          </cell>
          <cell r="M117">
            <v>4217.54</v>
          </cell>
        </row>
        <row r="118">
          <cell r="D118">
            <v>752</v>
          </cell>
          <cell r="E118" t="str">
            <v>四川太极大药房连锁有限公司武侯区聚萃街药店</v>
          </cell>
          <cell r="F118" t="str">
            <v/>
          </cell>
          <cell r="G118">
            <v>342</v>
          </cell>
          <cell r="H118" t="str">
            <v>西门二片</v>
          </cell>
          <cell r="I118" t="str">
            <v>林禹帅</v>
          </cell>
          <cell r="J118">
            <v>171</v>
          </cell>
          <cell r="K118">
            <v>67.41</v>
          </cell>
          <cell r="L118">
            <v>11526.83</v>
          </cell>
          <cell r="M118">
            <v>3853.6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169</v>
          </cell>
          <cell r="K119">
            <v>67.68</v>
          </cell>
          <cell r="L119">
            <v>11437.61</v>
          </cell>
          <cell r="M119">
            <v>4157.75</v>
          </cell>
        </row>
        <row r="120">
          <cell r="D120">
            <v>118758</v>
          </cell>
          <cell r="E120" t="str">
            <v>四川太极成华区水碾河路药店</v>
          </cell>
          <cell r="F120" t="str">
            <v/>
          </cell>
          <cell r="G120">
            <v>232</v>
          </cell>
          <cell r="H120" t="str">
            <v>东南片区</v>
          </cell>
          <cell r="I120" t="str">
            <v>曾蕾蕾</v>
          </cell>
          <cell r="J120">
            <v>174</v>
          </cell>
          <cell r="K120">
            <v>65.02</v>
          </cell>
          <cell r="L120">
            <v>11312.86</v>
          </cell>
          <cell r="M120">
            <v>3113.11</v>
          </cell>
        </row>
        <row r="121">
          <cell r="D121">
            <v>110378</v>
          </cell>
          <cell r="E121" t="str">
            <v>四川太极都江堰市永丰街道宝莲路药店</v>
          </cell>
          <cell r="F121" t="str">
            <v/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123</v>
          </cell>
          <cell r="K121">
            <v>88.41</v>
          </cell>
          <cell r="L121">
            <v>10874.55</v>
          </cell>
          <cell r="M121">
            <v>3768.88</v>
          </cell>
        </row>
        <row r="122">
          <cell r="D122">
            <v>119263</v>
          </cell>
          <cell r="E122" t="str">
            <v>四川太极青羊区蜀源路药店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201</v>
          </cell>
          <cell r="K122">
            <v>52.74</v>
          </cell>
          <cell r="L122">
            <v>10600.24</v>
          </cell>
          <cell r="M122">
            <v>3702.98</v>
          </cell>
        </row>
        <row r="123">
          <cell r="D123">
            <v>104533</v>
          </cell>
          <cell r="E123" t="str">
            <v>四川太极大邑县晋原镇潘家街药店</v>
          </cell>
          <cell r="F123" t="str">
            <v/>
          </cell>
          <cell r="G123">
            <v>282</v>
          </cell>
          <cell r="H123" t="str">
            <v>城郊一片</v>
          </cell>
          <cell r="I123" t="str">
            <v>任会茹</v>
          </cell>
          <cell r="J123">
            <v>157</v>
          </cell>
          <cell r="K123">
            <v>67.22</v>
          </cell>
          <cell r="L123">
            <v>10553.99</v>
          </cell>
          <cell r="M123">
            <v>3221.99</v>
          </cell>
        </row>
        <row r="124">
          <cell r="D124">
            <v>114069</v>
          </cell>
          <cell r="E124" t="str">
            <v>四川太极高新区剑南大道药店</v>
          </cell>
          <cell r="F124" t="str">
            <v/>
          </cell>
          <cell r="G124">
            <v>232</v>
          </cell>
          <cell r="H124" t="str">
            <v>东南片区</v>
          </cell>
          <cell r="I124" t="str">
            <v>曾蕾蕾</v>
          </cell>
          <cell r="J124">
            <v>210</v>
          </cell>
          <cell r="K124">
            <v>49.53</v>
          </cell>
          <cell r="L124">
            <v>10401.93</v>
          </cell>
          <cell r="M124">
            <v>4040.59</v>
          </cell>
        </row>
        <row r="125">
          <cell r="D125">
            <v>104838</v>
          </cell>
          <cell r="E125" t="str">
            <v>四川太极崇州市崇阳镇蜀州中路药店</v>
          </cell>
          <cell r="F125" t="str">
            <v/>
          </cell>
          <cell r="G125">
            <v>341</v>
          </cell>
          <cell r="H125" t="str">
            <v>崇州片</v>
          </cell>
          <cell r="I125" t="str">
            <v>胡建梅</v>
          </cell>
          <cell r="J125">
            <v>174</v>
          </cell>
          <cell r="K125">
            <v>59.15</v>
          </cell>
          <cell r="L125">
            <v>10291.71</v>
          </cell>
          <cell r="M125">
            <v>3714.2</v>
          </cell>
        </row>
        <row r="126">
          <cell r="D126">
            <v>112888</v>
          </cell>
          <cell r="E126" t="str">
            <v>四川太极武侯区双楠路药店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188</v>
          </cell>
          <cell r="K126">
            <v>54.29</v>
          </cell>
          <cell r="L126">
            <v>10205.81</v>
          </cell>
          <cell r="M126">
            <v>3903.65</v>
          </cell>
        </row>
        <row r="127">
          <cell r="D127">
            <v>727</v>
          </cell>
          <cell r="E127" t="str">
            <v>四川太极金牛区黄苑东街药店</v>
          </cell>
          <cell r="F127" t="str">
            <v>否</v>
          </cell>
          <cell r="G127">
            <v>181</v>
          </cell>
          <cell r="H127" t="str">
            <v>西门一片</v>
          </cell>
          <cell r="I127" t="str">
            <v>刘琴英</v>
          </cell>
          <cell r="J127">
            <v>186</v>
          </cell>
          <cell r="K127">
            <v>54.68</v>
          </cell>
          <cell r="L127">
            <v>10169.64</v>
          </cell>
          <cell r="M127">
            <v>3333.31</v>
          </cell>
        </row>
        <row r="128">
          <cell r="D128">
            <v>371</v>
          </cell>
          <cell r="E128" t="str">
            <v>四川太极兴义镇万兴路药店</v>
          </cell>
          <cell r="F128" t="str">
            <v>否</v>
          </cell>
          <cell r="G128">
            <v>281</v>
          </cell>
          <cell r="H128" t="str">
            <v>新津片</v>
          </cell>
          <cell r="I128" t="str">
            <v>王燕丽</v>
          </cell>
          <cell r="J128">
            <v>154</v>
          </cell>
          <cell r="K128">
            <v>61.8</v>
          </cell>
          <cell r="L128">
            <v>9517.7</v>
          </cell>
          <cell r="M128">
            <v>3655.51</v>
          </cell>
        </row>
        <row r="129">
          <cell r="D129">
            <v>732</v>
          </cell>
          <cell r="E129" t="str">
            <v>四川太极邛崃市羊安镇永康大道药店</v>
          </cell>
          <cell r="F129" t="str">
            <v>否</v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128</v>
          </cell>
          <cell r="K129">
            <v>71.62</v>
          </cell>
          <cell r="L129">
            <v>9167.9</v>
          </cell>
          <cell r="M129">
            <v>2834.28</v>
          </cell>
        </row>
        <row r="130">
          <cell r="D130">
            <v>117637</v>
          </cell>
          <cell r="E130" t="str">
            <v>四川太极大邑晋原街道金巷西街药店</v>
          </cell>
          <cell r="F130" t="str">
            <v/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164</v>
          </cell>
          <cell r="K130">
            <v>55.77</v>
          </cell>
          <cell r="L130">
            <v>9146.62</v>
          </cell>
          <cell r="M130">
            <v>2934.31</v>
          </cell>
        </row>
        <row r="131">
          <cell r="D131">
            <v>56</v>
          </cell>
          <cell r="E131" t="str">
            <v>四川太极三江店</v>
          </cell>
          <cell r="F131" t="str">
            <v>是</v>
          </cell>
          <cell r="G131">
            <v>341</v>
          </cell>
          <cell r="H131" t="str">
            <v>崇州片</v>
          </cell>
          <cell r="I131" t="str">
            <v>胡建梅</v>
          </cell>
          <cell r="J131">
            <v>90</v>
          </cell>
          <cell r="K131">
            <v>96.3</v>
          </cell>
          <cell r="L131">
            <v>8667.29</v>
          </cell>
          <cell r="M131">
            <v>3562.06</v>
          </cell>
        </row>
        <row r="132">
          <cell r="D132">
            <v>117923</v>
          </cell>
          <cell r="E132" t="str">
            <v>四川太极大邑县观音阁街西段店</v>
          </cell>
          <cell r="F132" t="str">
            <v/>
          </cell>
          <cell r="G132">
            <v>282</v>
          </cell>
          <cell r="H132" t="str">
            <v>城郊一片</v>
          </cell>
          <cell r="I132" t="str">
            <v>任会茹</v>
          </cell>
          <cell r="J132">
            <v>141</v>
          </cell>
          <cell r="K132">
            <v>57.93</v>
          </cell>
          <cell r="L132">
            <v>8168.7</v>
          </cell>
          <cell r="M132">
            <v>2607.58</v>
          </cell>
        </row>
        <row r="133">
          <cell r="D133">
            <v>114848</v>
          </cell>
          <cell r="E133" t="str">
            <v>四川太极成都高新区泰和二街二药店 </v>
          </cell>
          <cell r="F133" t="str">
            <v/>
          </cell>
          <cell r="G133">
            <v>232</v>
          </cell>
          <cell r="H133" t="str">
            <v>东南片区</v>
          </cell>
          <cell r="I133" t="str">
            <v>曾蕾蕾</v>
          </cell>
          <cell r="J133">
            <v>125</v>
          </cell>
          <cell r="K133">
            <v>62.61</v>
          </cell>
          <cell r="L133">
            <v>7825.83</v>
          </cell>
          <cell r="M133">
            <v>2780.76</v>
          </cell>
        </row>
        <row r="134">
          <cell r="D134">
            <v>102567</v>
          </cell>
          <cell r="E134" t="str">
            <v>四川太极新津县五津镇武阳西路药店</v>
          </cell>
          <cell r="F134" t="str">
            <v/>
          </cell>
          <cell r="G134">
            <v>281</v>
          </cell>
          <cell r="H134" t="str">
            <v>新津片</v>
          </cell>
          <cell r="I134" t="str">
            <v>王燕丽</v>
          </cell>
          <cell r="J134">
            <v>112</v>
          </cell>
          <cell r="K134">
            <v>67.43</v>
          </cell>
          <cell r="L134">
            <v>7552.61</v>
          </cell>
          <cell r="M134">
            <v>2721.23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95</v>
          </cell>
          <cell r="K135">
            <v>78.01</v>
          </cell>
          <cell r="L135">
            <v>7411.09</v>
          </cell>
          <cell r="M135">
            <v>2655.19</v>
          </cell>
        </row>
        <row r="136">
          <cell r="D136">
            <v>113298</v>
          </cell>
          <cell r="E136" t="str">
            <v>四川太极武侯区逸都路药店</v>
          </cell>
          <cell r="F136" t="str">
            <v/>
          </cell>
          <cell r="G136">
            <v>342</v>
          </cell>
          <cell r="H136" t="str">
            <v>西门二片</v>
          </cell>
          <cell r="I136" t="str">
            <v>林禹帅</v>
          </cell>
          <cell r="J136">
            <v>130</v>
          </cell>
          <cell r="K136">
            <v>55.79</v>
          </cell>
          <cell r="L136">
            <v>7253.21</v>
          </cell>
          <cell r="M136">
            <v>2539.79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119</v>
          </cell>
          <cell r="K137">
            <v>58.12</v>
          </cell>
          <cell r="L137">
            <v>6915.71</v>
          </cell>
          <cell r="M137">
            <v>2268.02</v>
          </cell>
        </row>
        <row r="138">
          <cell r="D138">
            <v>122718</v>
          </cell>
          <cell r="E138" t="str">
            <v>四川太极大邑县晋原街道南街药店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88</v>
          </cell>
          <cell r="K138">
            <v>77.66</v>
          </cell>
          <cell r="L138">
            <v>6834.5</v>
          </cell>
          <cell r="M138">
            <v>1594.64</v>
          </cell>
        </row>
        <row r="139">
          <cell r="D139">
            <v>339</v>
          </cell>
          <cell r="E139" t="str">
            <v>四川太极沙河源药店</v>
          </cell>
          <cell r="F139" t="str">
            <v>是</v>
          </cell>
          <cell r="G139">
            <v>181</v>
          </cell>
          <cell r="H139" t="str">
            <v>西门一片</v>
          </cell>
          <cell r="I139" t="str">
            <v>刘琴英</v>
          </cell>
          <cell r="J139">
            <v>61</v>
          </cell>
          <cell r="K139">
            <v>97.74</v>
          </cell>
          <cell r="L139">
            <v>5962.11</v>
          </cell>
          <cell r="M139">
            <v>1572.71</v>
          </cell>
        </row>
        <row r="140">
          <cell r="D140">
            <v>591</v>
          </cell>
          <cell r="E140" t="str">
            <v>四川太极邛崃市文君街道凤凰大道药店</v>
          </cell>
          <cell r="F140" t="str">
            <v>否</v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73</v>
          </cell>
          <cell r="K140">
            <v>79.92</v>
          </cell>
          <cell r="L140">
            <v>5834.01</v>
          </cell>
          <cell r="M140">
            <v>1859.31</v>
          </cell>
        </row>
        <row r="141">
          <cell r="D141">
            <v>138202</v>
          </cell>
          <cell r="E141" t="str">
            <v>雅安市太极智慧云医药科技有限公司</v>
          </cell>
          <cell r="F141" t="str">
            <v/>
          </cell>
          <cell r="G141">
            <v>342</v>
          </cell>
          <cell r="H141" t="str">
            <v>西门二片</v>
          </cell>
          <cell r="I141" t="str">
            <v>林禹帅</v>
          </cell>
          <cell r="J141">
            <v>126</v>
          </cell>
          <cell r="K141">
            <v>41.92</v>
          </cell>
          <cell r="L141">
            <v>5281.75</v>
          </cell>
          <cell r="M141">
            <v>2098.87</v>
          </cell>
        </row>
        <row r="142">
          <cell r="D142">
            <v>122686</v>
          </cell>
          <cell r="E142" t="str">
            <v>四川太极大邑县晋原街道蜀望路药店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81</v>
          </cell>
          <cell r="K142">
            <v>59.49</v>
          </cell>
          <cell r="L142">
            <v>4818.98</v>
          </cell>
          <cell r="M142">
            <v>1747.39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342</v>
          </cell>
          <cell r="H143" t="str">
            <v>西门二片</v>
          </cell>
          <cell r="I143" t="str">
            <v>林禹帅</v>
          </cell>
          <cell r="J143">
            <v>105</v>
          </cell>
          <cell r="K143">
            <v>45.63</v>
          </cell>
          <cell r="L143">
            <v>4791.12</v>
          </cell>
          <cell r="M143">
            <v>1680.13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50</v>
          </cell>
          <cell r="K144">
            <v>49.79</v>
          </cell>
          <cell r="L144">
            <v>2489.57</v>
          </cell>
          <cell r="M144">
            <v>996.36</v>
          </cell>
        </row>
        <row r="145">
          <cell r="D145" t="str">
            <v>合计</v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>
            <v>37125</v>
          </cell>
          <cell r="K145">
            <v>88.11</v>
          </cell>
          <cell r="L145">
            <v>3270898.7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845</v>
          </cell>
          <cell r="K3">
            <v>362.55</v>
          </cell>
          <cell r="L3">
            <v>306356.26</v>
          </cell>
          <cell r="M3">
            <v>37905.46</v>
          </cell>
        </row>
        <row r="4">
          <cell r="D4">
            <v>343</v>
          </cell>
          <cell r="E4" t="str">
            <v>四川太极光华药店</v>
          </cell>
          <cell r="F4" t="str">
            <v>是</v>
          </cell>
          <cell r="G4">
            <v>181</v>
          </cell>
          <cell r="H4" t="str">
            <v>西门一片</v>
          </cell>
          <cell r="I4" t="str">
            <v>刘琴英</v>
          </cell>
          <cell r="J4">
            <v>311</v>
          </cell>
          <cell r="K4">
            <v>222.54</v>
          </cell>
          <cell r="L4">
            <v>69210.26</v>
          </cell>
          <cell r="M4">
            <v>14419.13</v>
          </cell>
        </row>
        <row r="5">
          <cell r="D5">
            <v>114685</v>
          </cell>
          <cell r="E5" t="str">
            <v>四川太极青羊区青龙街药店</v>
          </cell>
          <cell r="F5" t="str">
            <v/>
          </cell>
          <cell r="G5">
            <v>142</v>
          </cell>
          <cell r="H5" t="str">
            <v>旗舰片区</v>
          </cell>
          <cell r="I5" t="str">
            <v>谭勤娟</v>
          </cell>
          <cell r="J5">
            <v>365</v>
          </cell>
          <cell r="K5">
            <v>155.42</v>
          </cell>
          <cell r="L5">
            <v>56729.1</v>
          </cell>
          <cell r="M5">
            <v>11649.86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394</v>
          </cell>
          <cell r="K6">
            <v>130.14</v>
          </cell>
          <cell r="L6">
            <v>51276.74</v>
          </cell>
          <cell r="M6">
            <v>12002.66</v>
          </cell>
        </row>
        <row r="7">
          <cell r="D7">
            <v>399</v>
          </cell>
          <cell r="E7" t="str">
            <v>四川太极成都高新区成汉南路药店</v>
          </cell>
          <cell r="F7" t="str">
            <v>否</v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419</v>
          </cell>
          <cell r="K7">
            <v>114.49</v>
          </cell>
          <cell r="L7">
            <v>47969.55</v>
          </cell>
          <cell r="M7">
            <v>16351.77</v>
          </cell>
        </row>
        <row r="8">
          <cell r="D8">
            <v>517</v>
          </cell>
          <cell r="E8" t="str">
            <v>四川太极青羊区北东街店</v>
          </cell>
          <cell r="F8" t="str">
            <v>否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382</v>
          </cell>
          <cell r="K8">
            <v>119.12</v>
          </cell>
          <cell r="L8">
            <v>45503.48</v>
          </cell>
          <cell r="M8">
            <v>10126.81</v>
          </cell>
        </row>
        <row r="9">
          <cell r="D9">
            <v>337</v>
          </cell>
          <cell r="E9" t="str">
            <v>四川太极浆洗街药店</v>
          </cell>
          <cell r="F9" t="str">
            <v>是</v>
          </cell>
          <cell r="G9">
            <v>142</v>
          </cell>
          <cell r="H9" t="str">
            <v>旗舰片区</v>
          </cell>
          <cell r="I9" t="str">
            <v>谭勤娟</v>
          </cell>
          <cell r="J9">
            <v>539</v>
          </cell>
          <cell r="K9">
            <v>83.25</v>
          </cell>
          <cell r="L9">
            <v>44874.11</v>
          </cell>
          <cell r="M9">
            <v>13019.06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新津片</v>
          </cell>
          <cell r="I10" t="str">
            <v>王燕丽</v>
          </cell>
          <cell r="J10">
            <v>156</v>
          </cell>
          <cell r="K10">
            <v>284.51</v>
          </cell>
          <cell r="L10">
            <v>44382.82</v>
          </cell>
          <cell r="M10">
            <v>5013.15</v>
          </cell>
        </row>
        <row r="11">
          <cell r="D11">
            <v>571</v>
          </cell>
          <cell r="E11" t="str">
            <v>四川太极高新区锦城大道药店</v>
          </cell>
          <cell r="F11" t="str">
            <v>是</v>
          </cell>
          <cell r="G11">
            <v>232</v>
          </cell>
          <cell r="H11" t="str">
            <v>东南片区</v>
          </cell>
          <cell r="I11" t="str">
            <v>曾蕾蕾</v>
          </cell>
          <cell r="J11">
            <v>443</v>
          </cell>
          <cell r="K11">
            <v>83.15</v>
          </cell>
          <cell r="L11">
            <v>36835.54</v>
          </cell>
          <cell r="M11">
            <v>10746.42</v>
          </cell>
        </row>
        <row r="12">
          <cell r="D12">
            <v>365</v>
          </cell>
          <cell r="E12" t="str">
            <v>四川太极光华村街药店</v>
          </cell>
          <cell r="F12" t="str">
            <v>是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297</v>
          </cell>
          <cell r="K12">
            <v>99.17</v>
          </cell>
          <cell r="L12">
            <v>29453.06</v>
          </cell>
          <cell r="M12">
            <v>8973.2</v>
          </cell>
        </row>
        <row r="13">
          <cell r="D13">
            <v>373</v>
          </cell>
          <cell r="E13" t="str">
            <v>四川太极通盈街药店</v>
          </cell>
          <cell r="F13" t="str">
            <v>否</v>
          </cell>
          <cell r="G13">
            <v>232</v>
          </cell>
          <cell r="H13" t="str">
            <v>东南片区</v>
          </cell>
          <cell r="I13" t="str">
            <v>曾蕾蕾</v>
          </cell>
          <cell r="J13">
            <v>194</v>
          </cell>
          <cell r="K13">
            <v>132.48</v>
          </cell>
          <cell r="L13">
            <v>25700.23</v>
          </cell>
          <cell r="M13">
            <v>7301.1</v>
          </cell>
        </row>
        <row r="14">
          <cell r="D14">
            <v>511</v>
          </cell>
          <cell r="E14" t="str">
            <v>四川太极成华杉板桥南一路店</v>
          </cell>
          <cell r="F14" t="str">
            <v>否</v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223</v>
          </cell>
          <cell r="K14">
            <v>113.06</v>
          </cell>
          <cell r="L14">
            <v>25213.28</v>
          </cell>
          <cell r="M14">
            <v>7418.82</v>
          </cell>
        </row>
        <row r="15">
          <cell r="D15">
            <v>707</v>
          </cell>
          <cell r="E15" t="str">
            <v>四川太极成华区万科路药店</v>
          </cell>
          <cell r="F15" t="str">
            <v>否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286</v>
          </cell>
          <cell r="K15">
            <v>76.9</v>
          </cell>
          <cell r="L15">
            <v>21992.37</v>
          </cell>
          <cell r="M15">
            <v>6212.72</v>
          </cell>
        </row>
        <row r="16">
          <cell r="D16">
            <v>106066</v>
          </cell>
          <cell r="E16" t="str">
            <v>四川太极锦江区梨花街药店</v>
          </cell>
          <cell r="F16" t="str">
            <v/>
          </cell>
          <cell r="G16">
            <v>142</v>
          </cell>
          <cell r="H16" t="str">
            <v>旗舰片区</v>
          </cell>
          <cell r="I16" t="str">
            <v>谭勤娟</v>
          </cell>
          <cell r="J16">
            <v>284</v>
          </cell>
          <cell r="K16">
            <v>77.15</v>
          </cell>
          <cell r="L16">
            <v>21910.9</v>
          </cell>
          <cell r="M16">
            <v>9342.12</v>
          </cell>
        </row>
        <row r="17">
          <cell r="D17">
            <v>117491</v>
          </cell>
          <cell r="E17" t="str">
            <v>四川太极金牛区花照壁中横街药店</v>
          </cell>
          <cell r="F17" t="str">
            <v/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202</v>
          </cell>
          <cell r="K17">
            <v>105.4</v>
          </cell>
          <cell r="L17">
            <v>21291.63</v>
          </cell>
          <cell r="M17">
            <v>4961.25</v>
          </cell>
        </row>
        <row r="18">
          <cell r="D18">
            <v>120844</v>
          </cell>
          <cell r="E18" t="str">
            <v>四川太极彭州市致和镇南三环路药店</v>
          </cell>
          <cell r="F18" t="str">
            <v/>
          </cell>
          <cell r="G18">
            <v>342</v>
          </cell>
          <cell r="H18" t="str">
            <v>西门二片</v>
          </cell>
          <cell r="I18" t="str">
            <v>林禹帅</v>
          </cell>
          <cell r="J18">
            <v>174</v>
          </cell>
          <cell r="K18">
            <v>119.16</v>
          </cell>
          <cell r="L18">
            <v>20733.91</v>
          </cell>
          <cell r="M18">
            <v>5683.36</v>
          </cell>
        </row>
        <row r="19">
          <cell r="D19">
            <v>107658</v>
          </cell>
          <cell r="E19" t="str">
            <v>四川太极新都区新都街道万和北路药店</v>
          </cell>
          <cell r="F19" t="str">
            <v/>
          </cell>
          <cell r="G19">
            <v>342</v>
          </cell>
          <cell r="H19" t="str">
            <v>西门二片</v>
          </cell>
          <cell r="I19" t="str">
            <v>林禹帅</v>
          </cell>
          <cell r="J19">
            <v>352</v>
          </cell>
          <cell r="K19">
            <v>58.88</v>
          </cell>
          <cell r="L19">
            <v>20725.01</v>
          </cell>
          <cell r="M19">
            <v>6776.63</v>
          </cell>
        </row>
        <row r="20">
          <cell r="D20">
            <v>712</v>
          </cell>
          <cell r="E20" t="str">
            <v>四川太极成华区华泰路药店</v>
          </cell>
          <cell r="F20" t="str">
            <v>否</v>
          </cell>
          <cell r="G20">
            <v>232</v>
          </cell>
          <cell r="H20" t="str">
            <v>东南片区</v>
          </cell>
          <cell r="I20" t="str">
            <v>曾蕾蕾</v>
          </cell>
          <cell r="J20">
            <v>325</v>
          </cell>
          <cell r="K20">
            <v>61.68</v>
          </cell>
          <cell r="L20">
            <v>20046.65</v>
          </cell>
          <cell r="M20">
            <v>7396.43</v>
          </cell>
        </row>
        <row r="21">
          <cell r="D21">
            <v>105267</v>
          </cell>
          <cell r="E21" t="str">
            <v>四川太极金牛区蜀汉路药店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220</v>
          </cell>
          <cell r="K21">
            <v>84.42</v>
          </cell>
          <cell r="L21">
            <v>18572.84</v>
          </cell>
          <cell r="M21">
            <v>6075.09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342</v>
          </cell>
          <cell r="H22" t="str">
            <v>西门二片</v>
          </cell>
          <cell r="I22" t="str">
            <v>林禹帅</v>
          </cell>
          <cell r="J22">
            <v>232</v>
          </cell>
          <cell r="K22">
            <v>79.84</v>
          </cell>
          <cell r="L22">
            <v>18521.8</v>
          </cell>
          <cell r="M22">
            <v>5457.56</v>
          </cell>
        </row>
        <row r="23">
          <cell r="D23">
            <v>359</v>
          </cell>
          <cell r="E23" t="str">
            <v>四川太极枣子巷药店</v>
          </cell>
          <cell r="F23" t="str">
            <v>否</v>
          </cell>
          <cell r="G23">
            <v>181</v>
          </cell>
          <cell r="H23" t="str">
            <v>西门一片</v>
          </cell>
          <cell r="I23" t="str">
            <v>刘琴英</v>
          </cell>
          <cell r="J23">
            <v>303</v>
          </cell>
          <cell r="K23">
            <v>58.57</v>
          </cell>
          <cell r="L23">
            <v>17745.71</v>
          </cell>
          <cell r="M23">
            <v>5783.53</v>
          </cell>
        </row>
        <row r="24">
          <cell r="D24">
            <v>311</v>
          </cell>
          <cell r="E24" t="str">
            <v>四川太极西部店</v>
          </cell>
          <cell r="F24" t="str">
            <v>是</v>
          </cell>
          <cell r="G24">
            <v>181</v>
          </cell>
          <cell r="H24" t="str">
            <v>西门一片</v>
          </cell>
          <cell r="I24" t="str">
            <v>刘琴英</v>
          </cell>
          <cell r="J24">
            <v>45</v>
          </cell>
          <cell r="K24">
            <v>391.88</v>
          </cell>
          <cell r="L24">
            <v>17634.5</v>
          </cell>
          <cell r="M24">
            <v>2330.38</v>
          </cell>
        </row>
        <row r="25">
          <cell r="D25">
            <v>726</v>
          </cell>
          <cell r="E25" t="str">
            <v>四川太极金牛区交大路第三药店</v>
          </cell>
          <cell r="F25" t="str">
            <v>否</v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216</v>
          </cell>
          <cell r="K25">
            <v>78.86</v>
          </cell>
          <cell r="L25">
            <v>17034.39</v>
          </cell>
          <cell r="M25">
            <v>5782.47</v>
          </cell>
        </row>
        <row r="26">
          <cell r="D26">
            <v>737</v>
          </cell>
          <cell r="E26" t="str">
            <v>四川太极高新区大源北街药店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曾蕾蕾</v>
          </cell>
          <cell r="J26">
            <v>239</v>
          </cell>
          <cell r="K26">
            <v>71.13</v>
          </cell>
          <cell r="L26">
            <v>17000.95</v>
          </cell>
          <cell r="M26">
            <v>4627.07</v>
          </cell>
        </row>
        <row r="27">
          <cell r="D27">
            <v>357</v>
          </cell>
          <cell r="E27" t="str">
            <v>四川太极清江东路药店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167</v>
          </cell>
          <cell r="K27">
            <v>100.75</v>
          </cell>
          <cell r="L27">
            <v>16825.9</v>
          </cell>
          <cell r="M27">
            <v>6054.18</v>
          </cell>
        </row>
        <row r="28">
          <cell r="D28">
            <v>103198</v>
          </cell>
          <cell r="E28" t="str">
            <v>四川太极青羊区贝森北路药店</v>
          </cell>
          <cell r="F28" t="str">
            <v/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186</v>
          </cell>
          <cell r="K28">
            <v>88.84</v>
          </cell>
          <cell r="L28">
            <v>16524.94</v>
          </cell>
          <cell r="M28">
            <v>4830.22</v>
          </cell>
        </row>
        <row r="29">
          <cell r="D29">
            <v>108656</v>
          </cell>
          <cell r="E29" t="str">
            <v>四川太极新津县五津镇五津西路二药房</v>
          </cell>
          <cell r="F29" t="str">
            <v/>
          </cell>
          <cell r="G29">
            <v>281</v>
          </cell>
          <cell r="H29" t="str">
            <v>新津片</v>
          </cell>
          <cell r="I29" t="str">
            <v>王燕丽</v>
          </cell>
          <cell r="J29">
            <v>140</v>
          </cell>
          <cell r="K29">
            <v>117.82</v>
          </cell>
          <cell r="L29">
            <v>16495.47</v>
          </cell>
          <cell r="M29">
            <v>4160.2</v>
          </cell>
        </row>
        <row r="30">
          <cell r="D30">
            <v>546</v>
          </cell>
          <cell r="E30" t="str">
            <v>四川太极锦江区榕声路店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275</v>
          </cell>
          <cell r="K30">
            <v>59.98</v>
          </cell>
          <cell r="L30">
            <v>16493.15</v>
          </cell>
          <cell r="M30">
            <v>5629.77</v>
          </cell>
        </row>
        <row r="31">
          <cell r="D31">
            <v>742</v>
          </cell>
          <cell r="E31" t="str">
            <v>四川太极锦江区庆云南街药店</v>
          </cell>
          <cell r="F31" t="str">
            <v/>
          </cell>
          <cell r="G31">
            <v>142</v>
          </cell>
          <cell r="H31" t="str">
            <v>旗舰片区</v>
          </cell>
          <cell r="I31" t="str">
            <v>谭勤娟</v>
          </cell>
          <cell r="J31">
            <v>172</v>
          </cell>
          <cell r="K31">
            <v>95.13</v>
          </cell>
          <cell r="L31">
            <v>16361.91</v>
          </cell>
          <cell r="M31">
            <v>4448.24</v>
          </cell>
        </row>
        <row r="32">
          <cell r="D32">
            <v>341</v>
          </cell>
          <cell r="E32" t="str">
            <v>四川太极邛崃中心药店</v>
          </cell>
          <cell r="F32" t="str">
            <v>是</v>
          </cell>
          <cell r="G32">
            <v>282</v>
          </cell>
          <cell r="H32" t="str">
            <v>城郊一片</v>
          </cell>
          <cell r="I32" t="str">
            <v>任会茹</v>
          </cell>
          <cell r="J32">
            <v>172</v>
          </cell>
          <cell r="K32">
            <v>94.42</v>
          </cell>
          <cell r="L32">
            <v>16240.07</v>
          </cell>
          <cell r="M32">
            <v>5567.98</v>
          </cell>
        </row>
        <row r="33">
          <cell r="D33">
            <v>101453</v>
          </cell>
          <cell r="E33" t="str">
            <v>四川太极温江区公平街道江安路药店</v>
          </cell>
          <cell r="F33" t="str">
            <v/>
          </cell>
          <cell r="G33">
            <v>342</v>
          </cell>
          <cell r="H33" t="str">
            <v>西门二片</v>
          </cell>
          <cell r="I33" t="str">
            <v>林禹帅</v>
          </cell>
          <cell r="J33">
            <v>238</v>
          </cell>
          <cell r="K33">
            <v>67.19</v>
          </cell>
          <cell r="L33">
            <v>15991.37</v>
          </cell>
          <cell r="M33">
            <v>5470.21</v>
          </cell>
        </row>
        <row r="34">
          <cell r="D34">
            <v>578</v>
          </cell>
          <cell r="E34" t="str">
            <v>四川太极成华区华油路药店</v>
          </cell>
          <cell r="F34" t="str">
            <v>否</v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200</v>
          </cell>
          <cell r="K34">
            <v>79.18</v>
          </cell>
          <cell r="L34">
            <v>15835.61</v>
          </cell>
          <cell r="M34">
            <v>5730.89</v>
          </cell>
        </row>
        <row r="35">
          <cell r="D35">
            <v>102934</v>
          </cell>
          <cell r="E35" t="str">
            <v>四川太极金牛区银河北街药店</v>
          </cell>
          <cell r="F35" t="str">
            <v/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224</v>
          </cell>
          <cell r="K35">
            <v>70.65</v>
          </cell>
          <cell r="L35">
            <v>15826.24</v>
          </cell>
          <cell r="M35">
            <v>5804.04</v>
          </cell>
        </row>
        <row r="36">
          <cell r="D36">
            <v>709</v>
          </cell>
          <cell r="E36" t="str">
            <v>四川太极新都区马超东路店</v>
          </cell>
          <cell r="F36" t="str">
            <v>否</v>
          </cell>
          <cell r="G36">
            <v>342</v>
          </cell>
          <cell r="H36" t="str">
            <v>西门二片</v>
          </cell>
          <cell r="I36" t="str">
            <v>林禹帅</v>
          </cell>
          <cell r="J36">
            <v>227</v>
          </cell>
          <cell r="K36">
            <v>69.17</v>
          </cell>
          <cell r="L36">
            <v>15702.61</v>
          </cell>
          <cell r="M36">
            <v>4633.52</v>
          </cell>
        </row>
        <row r="37">
          <cell r="D37">
            <v>111400</v>
          </cell>
          <cell r="E37" t="str">
            <v>四川太极邛崃市文君街道杏林路药店</v>
          </cell>
          <cell r="F37" t="str">
            <v/>
          </cell>
          <cell r="G37">
            <v>282</v>
          </cell>
          <cell r="H37" t="str">
            <v>城郊一片</v>
          </cell>
          <cell r="I37" t="str">
            <v>任会茹</v>
          </cell>
          <cell r="J37">
            <v>125</v>
          </cell>
          <cell r="K37">
            <v>123.98</v>
          </cell>
          <cell r="L37">
            <v>15497.84</v>
          </cell>
          <cell r="M37">
            <v>2629.05</v>
          </cell>
        </row>
        <row r="38">
          <cell r="D38">
            <v>585</v>
          </cell>
          <cell r="E38" t="str">
            <v>四川太极成华区羊子山西路药店（兴元华盛）</v>
          </cell>
          <cell r="F38" t="str">
            <v>否</v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252</v>
          </cell>
          <cell r="K38">
            <v>60.79</v>
          </cell>
          <cell r="L38">
            <v>15319.79</v>
          </cell>
          <cell r="M38">
            <v>5745.39</v>
          </cell>
        </row>
        <row r="39">
          <cell r="D39">
            <v>581</v>
          </cell>
          <cell r="E39" t="str">
            <v>四川太极成华区二环路北四段药店（汇融名城）</v>
          </cell>
          <cell r="F39" t="str">
            <v>是</v>
          </cell>
          <cell r="G39">
            <v>181</v>
          </cell>
          <cell r="H39" t="str">
            <v>西门一片</v>
          </cell>
          <cell r="I39" t="str">
            <v>刘琴英</v>
          </cell>
          <cell r="J39">
            <v>221</v>
          </cell>
          <cell r="K39">
            <v>68.15</v>
          </cell>
          <cell r="L39">
            <v>15060.21</v>
          </cell>
          <cell r="M39">
            <v>5373.61</v>
          </cell>
        </row>
        <row r="40">
          <cell r="D40">
            <v>103639</v>
          </cell>
          <cell r="E40" t="str">
            <v>四川太极成华区金马河路药店</v>
          </cell>
          <cell r="F40" t="str">
            <v/>
          </cell>
          <cell r="G40">
            <v>232</v>
          </cell>
          <cell r="H40" t="str">
            <v>东南片区</v>
          </cell>
          <cell r="I40" t="str">
            <v>曾蕾蕾</v>
          </cell>
          <cell r="J40">
            <v>203</v>
          </cell>
          <cell r="K40">
            <v>73.57</v>
          </cell>
          <cell r="L40">
            <v>14935.21</v>
          </cell>
          <cell r="M40">
            <v>5211.76</v>
          </cell>
        </row>
        <row r="41">
          <cell r="D41">
            <v>118074</v>
          </cell>
          <cell r="E41" t="str">
            <v>四川太极高新区泰和二街药店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264</v>
          </cell>
          <cell r="K41">
            <v>56.23</v>
          </cell>
          <cell r="L41">
            <v>14845.42</v>
          </cell>
          <cell r="M41">
            <v>5864.95</v>
          </cell>
        </row>
        <row r="42">
          <cell r="D42">
            <v>104428</v>
          </cell>
          <cell r="E42" t="str">
            <v>四川太极崇州市崇阳镇永康东路药店 </v>
          </cell>
          <cell r="F42" t="str">
            <v/>
          </cell>
          <cell r="G42">
            <v>341</v>
          </cell>
          <cell r="H42" t="str">
            <v>崇州片</v>
          </cell>
          <cell r="I42" t="str">
            <v>胡建梅</v>
          </cell>
          <cell r="J42">
            <v>219</v>
          </cell>
          <cell r="K42">
            <v>67.76</v>
          </cell>
          <cell r="L42">
            <v>14839.64</v>
          </cell>
          <cell r="M42">
            <v>4580.25</v>
          </cell>
        </row>
        <row r="43">
          <cell r="D43">
            <v>377</v>
          </cell>
          <cell r="E43" t="str">
            <v>四川太极新园大道药店</v>
          </cell>
          <cell r="F43" t="str">
            <v>否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317</v>
          </cell>
          <cell r="K43">
            <v>44.23</v>
          </cell>
          <cell r="L43">
            <v>14021.13</v>
          </cell>
          <cell r="M43">
            <v>4985.59</v>
          </cell>
        </row>
        <row r="44">
          <cell r="D44">
            <v>746</v>
          </cell>
          <cell r="E44" t="str">
            <v>四川太极大邑县晋原镇内蒙古大道桃源药店</v>
          </cell>
          <cell r="F44" t="str">
            <v>否</v>
          </cell>
          <cell r="G44">
            <v>282</v>
          </cell>
          <cell r="H44" t="str">
            <v>城郊一片</v>
          </cell>
          <cell r="I44" t="str">
            <v>任会茹</v>
          </cell>
          <cell r="J44">
            <v>219</v>
          </cell>
          <cell r="K44">
            <v>63.19</v>
          </cell>
          <cell r="L44">
            <v>13838.22</v>
          </cell>
          <cell r="M44">
            <v>4389.39</v>
          </cell>
        </row>
        <row r="45">
          <cell r="D45">
            <v>379</v>
          </cell>
          <cell r="E45" t="str">
            <v>四川太极土龙路药店</v>
          </cell>
          <cell r="F45" t="str">
            <v>否</v>
          </cell>
          <cell r="G45">
            <v>181</v>
          </cell>
          <cell r="H45" t="str">
            <v>西门一片</v>
          </cell>
          <cell r="I45" t="str">
            <v>刘琴英</v>
          </cell>
          <cell r="J45">
            <v>223</v>
          </cell>
          <cell r="K45">
            <v>61.18</v>
          </cell>
          <cell r="L45">
            <v>13643.27</v>
          </cell>
          <cell r="M45">
            <v>5214.28</v>
          </cell>
        </row>
        <row r="46">
          <cell r="D46">
            <v>308</v>
          </cell>
          <cell r="E46" t="str">
            <v>四川太极红星店</v>
          </cell>
          <cell r="F46" t="str">
            <v>是</v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141</v>
          </cell>
          <cell r="K46">
            <v>96.43</v>
          </cell>
          <cell r="L46">
            <v>13596.54</v>
          </cell>
          <cell r="M46">
            <v>3854.64</v>
          </cell>
        </row>
        <row r="47">
          <cell r="D47">
            <v>514</v>
          </cell>
          <cell r="E47" t="str">
            <v>四川太极新津邓双镇岷江店</v>
          </cell>
          <cell r="F47" t="str">
            <v>否</v>
          </cell>
          <cell r="G47">
            <v>281</v>
          </cell>
          <cell r="H47" t="str">
            <v>新津片</v>
          </cell>
          <cell r="I47" t="str">
            <v>王燕丽</v>
          </cell>
          <cell r="J47">
            <v>230</v>
          </cell>
          <cell r="K47">
            <v>58.93</v>
          </cell>
          <cell r="L47">
            <v>13554.77</v>
          </cell>
          <cell r="M47">
            <v>5322.28</v>
          </cell>
        </row>
        <row r="48">
          <cell r="D48">
            <v>717</v>
          </cell>
          <cell r="E48" t="str">
            <v>四川太极大邑县晋原镇通达东路五段药店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127</v>
          </cell>
          <cell r="K48">
            <v>106.67</v>
          </cell>
          <cell r="L48">
            <v>13547.61</v>
          </cell>
          <cell r="M48">
            <v>3836.45</v>
          </cell>
        </row>
        <row r="49">
          <cell r="D49">
            <v>114844</v>
          </cell>
          <cell r="E49" t="str">
            <v>四川太极成华区培华东路药店</v>
          </cell>
          <cell r="F49" t="str">
            <v/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114</v>
          </cell>
          <cell r="K49">
            <v>118.17</v>
          </cell>
          <cell r="L49">
            <v>13471.64</v>
          </cell>
          <cell r="M49">
            <v>3170.91</v>
          </cell>
        </row>
        <row r="50">
          <cell r="D50">
            <v>513</v>
          </cell>
          <cell r="E50" t="str">
            <v>四川太极武侯区顺和街店</v>
          </cell>
          <cell r="F50" t="str">
            <v>否</v>
          </cell>
          <cell r="G50">
            <v>342</v>
          </cell>
          <cell r="H50" t="str">
            <v>西门二片</v>
          </cell>
          <cell r="I50" t="str">
            <v>林禹帅</v>
          </cell>
          <cell r="J50">
            <v>163</v>
          </cell>
          <cell r="K50">
            <v>82.22</v>
          </cell>
          <cell r="L50">
            <v>13401.53</v>
          </cell>
          <cell r="M50">
            <v>3243.3</v>
          </cell>
        </row>
        <row r="51">
          <cell r="D51">
            <v>387</v>
          </cell>
          <cell r="E51" t="str">
            <v>四川太极新乐中街药店</v>
          </cell>
          <cell r="F51" t="str">
            <v>否</v>
          </cell>
          <cell r="G51">
            <v>232</v>
          </cell>
          <cell r="H51" t="str">
            <v>东南片区</v>
          </cell>
          <cell r="I51" t="str">
            <v>曾蕾蕾</v>
          </cell>
          <cell r="J51">
            <v>223</v>
          </cell>
          <cell r="K51">
            <v>59.82</v>
          </cell>
          <cell r="L51">
            <v>13339.21</v>
          </cell>
          <cell r="M51">
            <v>4733.79</v>
          </cell>
        </row>
        <row r="52">
          <cell r="D52">
            <v>102565</v>
          </cell>
          <cell r="E52" t="str">
            <v>四川太极武侯区佳灵路药店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179</v>
          </cell>
          <cell r="K52">
            <v>73.27</v>
          </cell>
          <cell r="L52">
            <v>13115.39</v>
          </cell>
          <cell r="M52">
            <v>3317.18</v>
          </cell>
        </row>
        <row r="53">
          <cell r="D53">
            <v>114286</v>
          </cell>
          <cell r="E53" t="str">
            <v>四川太极青羊区光华北五路药店</v>
          </cell>
          <cell r="F53" t="str">
            <v/>
          </cell>
          <cell r="G53">
            <v>342</v>
          </cell>
          <cell r="H53" t="str">
            <v>西门二片</v>
          </cell>
          <cell r="I53" t="str">
            <v>林禹帅</v>
          </cell>
          <cell r="J53">
            <v>226</v>
          </cell>
          <cell r="K53">
            <v>57.65</v>
          </cell>
          <cell r="L53">
            <v>13028.21</v>
          </cell>
          <cell r="M53">
            <v>3788.8</v>
          </cell>
        </row>
        <row r="54">
          <cell r="D54">
            <v>117184</v>
          </cell>
          <cell r="E54" t="str">
            <v>四川太极锦江区静沙南路药店</v>
          </cell>
          <cell r="F54" t="str">
            <v/>
          </cell>
          <cell r="G54">
            <v>232</v>
          </cell>
          <cell r="H54" t="str">
            <v>东南片区</v>
          </cell>
          <cell r="I54" t="str">
            <v>曾蕾蕾</v>
          </cell>
          <cell r="J54">
            <v>195</v>
          </cell>
          <cell r="K54">
            <v>65.28</v>
          </cell>
          <cell r="L54">
            <v>12729.91</v>
          </cell>
          <cell r="M54">
            <v>4579.68</v>
          </cell>
        </row>
        <row r="55">
          <cell r="D55">
            <v>391</v>
          </cell>
          <cell r="E55" t="str">
            <v>四川太极金丝街药店</v>
          </cell>
          <cell r="F55" t="str">
            <v>否</v>
          </cell>
          <cell r="G55">
            <v>181</v>
          </cell>
          <cell r="H55" t="str">
            <v>西门一片</v>
          </cell>
          <cell r="I55" t="str">
            <v>刘琴英</v>
          </cell>
          <cell r="J55">
            <v>202</v>
          </cell>
          <cell r="K55">
            <v>62.9</v>
          </cell>
          <cell r="L55">
            <v>12706.46</v>
          </cell>
          <cell r="M55">
            <v>5468.3</v>
          </cell>
        </row>
        <row r="56">
          <cell r="D56">
            <v>106865</v>
          </cell>
          <cell r="E56" t="str">
            <v>四川太极武侯区丝竹路药店</v>
          </cell>
          <cell r="F56" t="str">
            <v/>
          </cell>
          <cell r="G56">
            <v>142</v>
          </cell>
          <cell r="H56" t="str">
            <v>旗舰片区</v>
          </cell>
          <cell r="I56" t="str">
            <v>谭勤娟</v>
          </cell>
          <cell r="J56">
            <v>130</v>
          </cell>
          <cell r="K56">
            <v>94.61</v>
          </cell>
          <cell r="L56">
            <v>12298.73</v>
          </cell>
          <cell r="M56">
            <v>4171.14</v>
          </cell>
        </row>
        <row r="57">
          <cell r="D57">
            <v>111219</v>
          </cell>
          <cell r="E57" t="str">
            <v>四川太极金牛区花照壁药店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197</v>
          </cell>
          <cell r="K57">
            <v>61.84</v>
          </cell>
          <cell r="L57">
            <v>12182.09</v>
          </cell>
          <cell r="M57">
            <v>4253.88</v>
          </cell>
        </row>
        <row r="58">
          <cell r="D58">
            <v>54</v>
          </cell>
          <cell r="E58" t="str">
            <v>四川太极怀远店</v>
          </cell>
          <cell r="F58" t="str">
            <v>是</v>
          </cell>
          <cell r="G58">
            <v>341</v>
          </cell>
          <cell r="H58" t="str">
            <v>崇州片</v>
          </cell>
          <cell r="I58" t="str">
            <v>胡建梅</v>
          </cell>
          <cell r="J58">
            <v>157</v>
          </cell>
          <cell r="K58">
            <v>76.82</v>
          </cell>
          <cell r="L58">
            <v>12061.24</v>
          </cell>
          <cell r="M58">
            <v>4109</v>
          </cell>
        </row>
        <row r="59">
          <cell r="D59">
            <v>114622</v>
          </cell>
          <cell r="E59" t="str">
            <v>四川太极成华区东昌路一药店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208</v>
          </cell>
          <cell r="K59">
            <v>57.93</v>
          </cell>
          <cell r="L59">
            <v>12049.9</v>
          </cell>
          <cell r="M59">
            <v>4497</v>
          </cell>
        </row>
        <row r="60">
          <cell r="D60">
            <v>105910</v>
          </cell>
          <cell r="E60" t="str">
            <v>四川太极高新区紫薇东路药店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216</v>
          </cell>
          <cell r="K60">
            <v>55.21</v>
          </cell>
          <cell r="L60">
            <v>11925.51</v>
          </cell>
          <cell r="M60">
            <v>4141.92</v>
          </cell>
        </row>
        <row r="61">
          <cell r="D61">
            <v>108277</v>
          </cell>
          <cell r="E61" t="str">
            <v>四川太极金牛区银沙路药店</v>
          </cell>
          <cell r="F61" t="str">
            <v/>
          </cell>
          <cell r="G61">
            <v>181</v>
          </cell>
          <cell r="H61" t="str">
            <v>西门一片</v>
          </cell>
          <cell r="I61" t="str">
            <v>刘琴英</v>
          </cell>
          <cell r="J61">
            <v>207</v>
          </cell>
          <cell r="K61">
            <v>57.6</v>
          </cell>
          <cell r="L61">
            <v>11922.87</v>
          </cell>
          <cell r="M61">
            <v>4266.21</v>
          </cell>
        </row>
        <row r="62">
          <cell r="D62">
            <v>105751</v>
          </cell>
          <cell r="E62" t="str">
            <v>四川太极高新区新下街药店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162</v>
          </cell>
          <cell r="K62">
            <v>72.9</v>
          </cell>
          <cell r="L62">
            <v>11809.36</v>
          </cell>
          <cell r="M62">
            <v>3884.08</v>
          </cell>
        </row>
        <row r="63">
          <cell r="D63">
            <v>598</v>
          </cell>
          <cell r="E63" t="str">
            <v>四川太极锦江区水杉街药店</v>
          </cell>
          <cell r="F63" t="str">
            <v>否</v>
          </cell>
          <cell r="G63">
            <v>232</v>
          </cell>
          <cell r="H63" t="str">
            <v>东南片区</v>
          </cell>
          <cell r="I63" t="str">
            <v>曾蕾蕾</v>
          </cell>
          <cell r="J63">
            <v>181</v>
          </cell>
          <cell r="K63">
            <v>65.15</v>
          </cell>
          <cell r="L63">
            <v>11791.72</v>
          </cell>
          <cell r="M63">
            <v>4316</v>
          </cell>
        </row>
        <row r="64">
          <cell r="D64">
            <v>723</v>
          </cell>
          <cell r="E64" t="str">
            <v>四川太极锦江区柳翠路药店</v>
          </cell>
          <cell r="F64" t="str">
            <v>否</v>
          </cell>
          <cell r="G64">
            <v>232</v>
          </cell>
          <cell r="H64" t="str">
            <v>东南片区</v>
          </cell>
          <cell r="I64" t="str">
            <v>曾蕾蕾</v>
          </cell>
          <cell r="J64">
            <v>175</v>
          </cell>
          <cell r="K64">
            <v>66.47</v>
          </cell>
          <cell r="L64">
            <v>11632.75</v>
          </cell>
          <cell r="M64">
            <v>4711.62</v>
          </cell>
        </row>
        <row r="65">
          <cell r="D65">
            <v>724</v>
          </cell>
          <cell r="E65" t="str">
            <v>四川太极锦江区观音桥街药店</v>
          </cell>
          <cell r="F65" t="str">
            <v>否</v>
          </cell>
          <cell r="G65">
            <v>232</v>
          </cell>
          <cell r="H65" t="str">
            <v>东南片区</v>
          </cell>
          <cell r="I65" t="str">
            <v>曾蕾蕾</v>
          </cell>
          <cell r="J65">
            <v>215</v>
          </cell>
          <cell r="K65">
            <v>53.24</v>
          </cell>
          <cell r="L65">
            <v>11446.76</v>
          </cell>
          <cell r="M65">
            <v>4665.91</v>
          </cell>
        </row>
        <row r="66">
          <cell r="D66">
            <v>744</v>
          </cell>
          <cell r="E66" t="str">
            <v>四川太极武侯区科华街药店</v>
          </cell>
          <cell r="F66" t="str">
            <v/>
          </cell>
          <cell r="G66">
            <v>142</v>
          </cell>
          <cell r="H66" t="str">
            <v>旗舰片区</v>
          </cell>
          <cell r="I66" t="str">
            <v>谭勤娟</v>
          </cell>
          <cell r="J66">
            <v>174</v>
          </cell>
          <cell r="K66">
            <v>65.6</v>
          </cell>
          <cell r="L66">
            <v>11415.24</v>
          </cell>
          <cell r="M66">
            <v>3757.16</v>
          </cell>
        </row>
        <row r="67">
          <cell r="D67">
            <v>587</v>
          </cell>
          <cell r="E67" t="str">
            <v>四川太极都江堰景中路店</v>
          </cell>
          <cell r="F67" t="str">
            <v>否</v>
          </cell>
          <cell r="G67">
            <v>282</v>
          </cell>
          <cell r="H67" t="str">
            <v>城郊一片</v>
          </cell>
          <cell r="I67" t="str">
            <v>任会茹</v>
          </cell>
          <cell r="J67">
            <v>125</v>
          </cell>
          <cell r="K67">
            <v>89.77</v>
          </cell>
          <cell r="L67">
            <v>11221.6</v>
          </cell>
          <cell r="M67">
            <v>4365.84</v>
          </cell>
        </row>
        <row r="68">
          <cell r="D68">
            <v>329</v>
          </cell>
          <cell r="E68" t="str">
            <v>四川太极温江店</v>
          </cell>
          <cell r="F68" t="str">
            <v>是</v>
          </cell>
          <cell r="G68">
            <v>342</v>
          </cell>
          <cell r="H68" t="str">
            <v>西门二片</v>
          </cell>
          <cell r="I68" t="str">
            <v>林禹帅</v>
          </cell>
          <cell r="J68">
            <v>145</v>
          </cell>
          <cell r="K68">
            <v>76.93</v>
          </cell>
          <cell r="L68">
            <v>11154.17</v>
          </cell>
          <cell r="M68">
            <v>3672.49</v>
          </cell>
        </row>
        <row r="69">
          <cell r="D69">
            <v>573</v>
          </cell>
          <cell r="E69" t="str">
            <v>四川太极双流县西航港街道锦华路一段药店</v>
          </cell>
          <cell r="F69" t="str">
            <v>否</v>
          </cell>
          <cell r="G69">
            <v>232</v>
          </cell>
          <cell r="H69" t="str">
            <v>东南片区</v>
          </cell>
          <cell r="I69" t="str">
            <v>曾蕾蕾</v>
          </cell>
          <cell r="J69">
            <v>139</v>
          </cell>
          <cell r="K69">
            <v>80.12</v>
          </cell>
          <cell r="L69">
            <v>11136.01</v>
          </cell>
          <cell r="M69">
            <v>3231.53</v>
          </cell>
        </row>
        <row r="70">
          <cell r="D70">
            <v>515</v>
          </cell>
          <cell r="E70" t="str">
            <v>四川太极成华区崔家店路药店</v>
          </cell>
          <cell r="F70" t="str">
            <v>否</v>
          </cell>
          <cell r="G70">
            <v>232</v>
          </cell>
          <cell r="H70" t="str">
            <v>东南片区</v>
          </cell>
          <cell r="I70" t="str">
            <v>曾蕾蕾</v>
          </cell>
          <cell r="J70">
            <v>197</v>
          </cell>
          <cell r="K70">
            <v>56.32</v>
          </cell>
          <cell r="L70">
            <v>11095.43</v>
          </cell>
          <cell r="M70">
            <v>3091.99</v>
          </cell>
        </row>
        <row r="71">
          <cell r="D71">
            <v>116919</v>
          </cell>
          <cell r="E71" t="str">
            <v>四川太极武侯区科华北路药店</v>
          </cell>
          <cell r="F71" t="str">
            <v/>
          </cell>
          <cell r="G71">
            <v>142</v>
          </cell>
          <cell r="H71" t="str">
            <v>旗舰片区</v>
          </cell>
          <cell r="I71" t="str">
            <v>谭勤娟</v>
          </cell>
          <cell r="J71">
            <v>148</v>
          </cell>
          <cell r="K71">
            <v>74.54</v>
          </cell>
          <cell r="L71">
            <v>11032.48</v>
          </cell>
          <cell r="M71">
            <v>4158.6</v>
          </cell>
        </row>
        <row r="72">
          <cell r="D72">
            <v>113008</v>
          </cell>
          <cell r="E72" t="str">
            <v>四川太极成都高新区尚锦路药店</v>
          </cell>
          <cell r="F72" t="str">
            <v/>
          </cell>
          <cell r="G72">
            <v>342</v>
          </cell>
          <cell r="H72" t="str">
            <v>西门二片</v>
          </cell>
          <cell r="I72" t="str">
            <v>林禹帅</v>
          </cell>
          <cell r="J72">
            <v>137</v>
          </cell>
          <cell r="K72">
            <v>78.99</v>
          </cell>
          <cell r="L72">
            <v>10821.72</v>
          </cell>
          <cell r="M72">
            <v>3454.03</v>
          </cell>
        </row>
        <row r="73">
          <cell r="D73">
            <v>754</v>
          </cell>
          <cell r="E73" t="str">
            <v>四川太极崇州市崇阳镇尚贤坊街药店</v>
          </cell>
          <cell r="F73" t="str">
            <v/>
          </cell>
          <cell r="G73">
            <v>341</v>
          </cell>
          <cell r="H73" t="str">
            <v>崇州片</v>
          </cell>
          <cell r="I73" t="str">
            <v>胡建梅</v>
          </cell>
          <cell r="J73">
            <v>151</v>
          </cell>
          <cell r="K73">
            <v>69.86</v>
          </cell>
          <cell r="L73">
            <v>10548.22</v>
          </cell>
          <cell r="M73">
            <v>3398.41</v>
          </cell>
        </row>
        <row r="74">
          <cell r="D74">
            <v>119263</v>
          </cell>
          <cell r="E74" t="str">
            <v>四川太极青羊区蜀源路药店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142</v>
          </cell>
          <cell r="K74">
            <v>74.18</v>
          </cell>
          <cell r="L74">
            <v>10533.58</v>
          </cell>
          <cell r="M74">
            <v>3276.54</v>
          </cell>
        </row>
        <row r="75">
          <cell r="D75">
            <v>738</v>
          </cell>
          <cell r="E75" t="str">
            <v>四川太极都江堰市蒲阳路药店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153</v>
          </cell>
          <cell r="K75">
            <v>68.57</v>
          </cell>
          <cell r="L75">
            <v>10490.6</v>
          </cell>
          <cell r="M75">
            <v>3043.31</v>
          </cell>
        </row>
        <row r="76">
          <cell r="D76">
            <v>102935</v>
          </cell>
          <cell r="E76" t="str">
            <v>四川太极青羊区童子街药店</v>
          </cell>
          <cell r="F76" t="str">
            <v/>
          </cell>
          <cell r="G76">
            <v>142</v>
          </cell>
          <cell r="H76" t="str">
            <v>旗舰片区</v>
          </cell>
          <cell r="I76" t="str">
            <v>谭勤娟</v>
          </cell>
          <cell r="J76">
            <v>157</v>
          </cell>
          <cell r="K76">
            <v>66.75</v>
          </cell>
          <cell r="L76">
            <v>10479.52</v>
          </cell>
          <cell r="M76">
            <v>4313.49</v>
          </cell>
        </row>
        <row r="77">
          <cell r="D77">
            <v>106485</v>
          </cell>
          <cell r="E77" t="str">
            <v>四川太极成都高新区元华二巷药店</v>
          </cell>
          <cell r="F77" t="str">
            <v/>
          </cell>
          <cell r="G77">
            <v>142</v>
          </cell>
          <cell r="H77" t="str">
            <v>旗舰片区</v>
          </cell>
          <cell r="I77" t="str">
            <v>谭勤娟</v>
          </cell>
          <cell r="J77">
            <v>118</v>
          </cell>
          <cell r="K77">
            <v>87.57</v>
          </cell>
          <cell r="L77">
            <v>10332.87</v>
          </cell>
          <cell r="M77">
            <v>3018.66</v>
          </cell>
        </row>
        <row r="78">
          <cell r="D78">
            <v>116482</v>
          </cell>
          <cell r="E78" t="str">
            <v>四川太极锦江区宏济中路药店</v>
          </cell>
          <cell r="F78" t="str">
            <v/>
          </cell>
          <cell r="G78">
            <v>142</v>
          </cell>
          <cell r="H78" t="str">
            <v>旗舰片区</v>
          </cell>
          <cell r="I78" t="str">
            <v>谭勤娟</v>
          </cell>
          <cell r="J78">
            <v>131</v>
          </cell>
          <cell r="K78">
            <v>78.49</v>
          </cell>
          <cell r="L78">
            <v>10282.4</v>
          </cell>
          <cell r="M78">
            <v>3814.31</v>
          </cell>
        </row>
        <row r="79">
          <cell r="D79">
            <v>594</v>
          </cell>
          <cell r="E79" t="str">
            <v>四川太极大邑县安仁镇千禧街药店</v>
          </cell>
          <cell r="F79" t="str">
            <v>否</v>
          </cell>
          <cell r="G79">
            <v>282</v>
          </cell>
          <cell r="H79" t="str">
            <v>城郊一片</v>
          </cell>
          <cell r="I79" t="str">
            <v>任会茹</v>
          </cell>
          <cell r="J79">
            <v>155</v>
          </cell>
          <cell r="K79">
            <v>65.82</v>
          </cell>
          <cell r="L79">
            <v>10201.49</v>
          </cell>
          <cell r="M79">
            <v>3275.49</v>
          </cell>
        </row>
        <row r="80">
          <cell r="D80">
            <v>113299</v>
          </cell>
          <cell r="E80" t="str">
            <v>四川太极武侯区倪家桥路药店</v>
          </cell>
          <cell r="F80" t="str">
            <v/>
          </cell>
          <cell r="G80">
            <v>142</v>
          </cell>
          <cell r="H80" t="str">
            <v>旗舰片区</v>
          </cell>
          <cell r="I80" t="str">
            <v>谭勤娟</v>
          </cell>
          <cell r="J80">
            <v>158</v>
          </cell>
          <cell r="K80">
            <v>64.34</v>
          </cell>
          <cell r="L80">
            <v>10166.2</v>
          </cell>
          <cell r="M80">
            <v>3472.71</v>
          </cell>
        </row>
        <row r="81">
          <cell r="D81">
            <v>107728</v>
          </cell>
          <cell r="E81" t="str">
            <v>四川太极大邑县晋原镇北街药店</v>
          </cell>
          <cell r="F81" t="str">
            <v/>
          </cell>
          <cell r="G81">
            <v>282</v>
          </cell>
          <cell r="H81" t="str">
            <v>城郊一片</v>
          </cell>
          <cell r="I81" t="str">
            <v>任会茹</v>
          </cell>
          <cell r="J81">
            <v>132</v>
          </cell>
          <cell r="K81">
            <v>74.01</v>
          </cell>
          <cell r="L81">
            <v>9768.95</v>
          </cell>
          <cell r="M81">
            <v>3321.26</v>
          </cell>
        </row>
        <row r="82">
          <cell r="D82">
            <v>355</v>
          </cell>
          <cell r="E82" t="str">
            <v>四川太极双林路药店</v>
          </cell>
          <cell r="F82" t="str">
            <v>是</v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120</v>
          </cell>
          <cell r="K82">
            <v>80.46</v>
          </cell>
          <cell r="L82">
            <v>9654.97</v>
          </cell>
          <cell r="M82">
            <v>3443.17</v>
          </cell>
        </row>
        <row r="83">
          <cell r="D83">
            <v>106399</v>
          </cell>
          <cell r="E83" t="str">
            <v>四川太极青羊区蜀辉路药店</v>
          </cell>
          <cell r="F83" t="str">
            <v/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139</v>
          </cell>
          <cell r="K83">
            <v>69.25</v>
          </cell>
          <cell r="L83">
            <v>9625.78</v>
          </cell>
          <cell r="M83">
            <v>3071.86</v>
          </cell>
        </row>
        <row r="84">
          <cell r="D84">
            <v>106569</v>
          </cell>
          <cell r="E84" t="str">
            <v>四川太极武侯区大悦路药店</v>
          </cell>
          <cell r="F84" t="str">
            <v/>
          </cell>
          <cell r="G84">
            <v>342</v>
          </cell>
          <cell r="H84" t="str">
            <v>西门二片</v>
          </cell>
          <cell r="I84" t="str">
            <v>林禹帅</v>
          </cell>
          <cell r="J84">
            <v>117</v>
          </cell>
          <cell r="K84">
            <v>82.17</v>
          </cell>
          <cell r="L84">
            <v>9614.3</v>
          </cell>
          <cell r="M84">
            <v>3385.6</v>
          </cell>
        </row>
        <row r="85">
          <cell r="D85">
            <v>721</v>
          </cell>
          <cell r="E85" t="str">
            <v>四川太极邛崃市临邛镇洪川小区药店</v>
          </cell>
          <cell r="F85" t="str">
            <v>否</v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162</v>
          </cell>
          <cell r="K85">
            <v>58.91</v>
          </cell>
          <cell r="L85">
            <v>9543.41</v>
          </cell>
          <cell r="M85">
            <v>3955.56</v>
          </cell>
        </row>
        <row r="86">
          <cell r="D86">
            <v>733</v>
          </cell>
          <cell r="E86" t="str">
            <v>四川太极双流区东升街道三强西路药店</v>
          </cell>
          <cell r="F86" t="str">
            <v>否</v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149</v>
          </cell>
          <cell r="K86">
            <v>63.57</v>
          </cell>
          <cell r="L86">
            <v>9471.63</v>
          </cell>
          <cell r="M86">
            <v>3171.26</v>
          </cell>
        </row>
        <row r="87">
          <cell r="D87">
            <v>747</v>
          </cell>
          <cell r="E87" t="str">
            <v>四川太极郫县郫筒镇一环路东南段药店</v>
          </cell>
          <cell r="F87" t="str">
            <v/>
          </cell>
          <cell r="G87">
            <v>342</v>
          </cell>
          <cell r="H87" t="str">
            <v>西门二片</v>
          </cell>
          <cell r="I87" t="str">
            <v>林禹帅</v>
          </cell>
          <cell r="J87">
            <v>118</v>
          </cell>
          <cell r="K87">
            <v>79.83</v>
          </cell>
          <cell r="L87">
            <v>9419.69</v>
          </cell>
          <cell r="M87">
            <v>2726.77</v>
          </cell>
        </row>
        <row r="88">
          <cell r="D88">
            <v>122198</v>
          </cell>
          <cell r="E88" t="str">
            <v>四川太极成华区华泰路二药店</v>
          </cell>
          <cell r="F88" t="str">
            <v/>
          </cell>
          <cell r="G88">
            <v>232</v>
          </cell>
          <cell r="H88" t="str">
            <v>东南片区</v>
          </cell>
          <cell r="I88" t="str">
            <v>曾蕾蕾</v>
          </cell>
          <cell r="J88">
            <v>162</v>
          </cell>
          <cell r="K88">
            <v>57.89</v>
          </cell>
          <cell r="L88">
            <v>9378.19</v>
          </cell>
          <cell r="M88">
            <v>2524.53</v>
          </cell>
        </row>
        <row r="89">
          <cell r="D89">
            <v>103199</v>
          </cell>
          <cell r="E89" t="str">
            <v>四川太极成华区西林一街药店</v>
          </cell>
          <cell r="F89" t="str">
            <v/>
          </cell>
          <cell r="G89">
            <v>181</v>
          </cell>
          <cell r="H89" t="str">
            <v>西门一片</v>
          </cell>
          <cell r="I89" t="str">
            <v>刘琴英</v>
          </cell>
          <cell r="J89">
            <v>126</v>
          </cell>
          <cell r="K89">
            <v>73.88</v>
          </cell>
          <cell r="L89">
            <v>9309.06</v>
          </cell>
          <cell r="M89">
            <v>3708.49</v>
          </cell>
        </row>
        <row r="90">
          <cell r="D90">
            <v>716</v>
          </cell>
          <cell r="E90" t="str">
            <v>四川太极大邑县沙渠镇方圆路药店</v>
          </cell>
          <cell r="F90" t="str">
            <v>否</v>
          </cell>
          <cell r="G90">
            <v>282</v>
          </cell>
          <cell r="H90" t="str">
            <v>城郊一片</v>
          </cell>
          <cell r="I90" t="str">
            <v>任会茹</v>
          </cell>
          <cell r="J90">
            <v>104</v>
          </cell>
          <cell r="K90">
            <v>87.84</v>
          </cell>
          <cell r="L90">
            <v>9135.6</v>
          </cell>
          <cell r="M90">
            <v>2578.22</v>
          </cell>
        </row>
        <row r="91">
          <cell r="D91">
            <v>367</v>
          </cell>
          <cell r="E91" t="str">
            <v>四川太极金带街药店</v>
          </cell>
          <cell r="F91" t="str">
            <v>否</v>
          </cell>
          <cell r="G91">
            <v>341</v>
          </cell>
          <cell r="H91" t="str">
            <v>崇州片</v>
          </cell>
          <cell r="I91" t="str">
            <v>胡建梅</v>
          </cell>
          <cell r="J91">
            <v>150</v>
          </cell>
          <cell r="K91">
            <v>60.88</v>
          </cell>
          <cell r="L91">
            <v>9131.99</v>
          </cell>
          <cell r="M91">
            <v>2961.22</v>
          </cell>
        </row>
        <row r="92">
          <cell r="D92">
            <v>113833</v>
          </cell>
          <cell r="E92" t="str">
            <v>四川太极青羊区光华西一路药店</v>
          </cell>
          <cell r="F92" t="str">
            <v/>
          </cell>
          <cell r="G92">
            <v>342</v>
          </cell>
          <cell r="H92" t="str">
            <v>西门二片</v>
          </cell>
          <cell r="I92" t="str">
            <v>林禹帅</v>
          </cell>
          <cell r="J92">
            <v>177</v>
          </cell>
          <cell r="K92">
            <v>51.03</v>
          </cell>
          <cell r="L92">
            <v>9032.31</v>
          </cell>
          <cell r="M92">
            <v>3524.62</v>
          </cell>
        </row>
        <row r="93">
          <cell r="D93">
            <v>117310</v>
          </cell>
          <cell r="E93" t="str">
            <v>四川太极武侯区长寿路药店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141</v>
          </cell>
          <cell r="K93">
            <v>63.53</v>
          </cell>
          <cell r="L93">
            <v>8958.1</v>
          </cell>
          <cell r="M93">
            <v>3060.49</v>
          </cell>
        </row>
        <row r="94">
          <cell r="D94">
            <v>113025</v>
          </cell>
          <cell r="E94" t="str">
            <v>四川太极青羊区蜀鑫路药店</v>
          </cell>
          <cell r="F94" t="str">
            <v/>
          </cell>
          <cell r="G94">
            <v>342</v>
          </cell>
          <cell r="H94" t="str">
            <v>西门二片</v>
          </cell>
          <cell r="I94" t="str">
            <v>林禹帅</v>
          </cell>
          <cell r="J94">
            <v>121</v>
          </cell>
          <cell r="K94">
            <v>73.91</v>
          </cell>
          <cell r="L94">
            <v>8942.98</v>
          </cell>
          <cell r="M94">
            <v>3202.56</v>
          </cell>
        </row>
        <row r="95">
          <cell r="D95">
            <v>112888</v>
          </cell>
          <cell r="E95" t="str">
            <v>四川太极武侯区双楠路药店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137</v>
          </cell>
          <cell r="K95">
            <v>65.07</v>
          </cell>
          <cell r="L95">
            <v>8913.93</v>
          </cell>
          <cell r="M95">
            <v>2967.96</v>
          </cell>
        </row>
        <row r="96">
          <cell r="D96">
            <v>745</v>
          </cell>
          <cell r="E96" t="str">
            <v>四川太极金牛区金沙路药店</v>
          </cell>
          <cell r="F96" t="str">
            <v/>
          </cell>
          <cell r="G96">
            <v>181</v>
          </cell>
          <cell r="H96" t="str">
            <v>西门一片</v>
          </cell>
          <cell r="I96" t="str">
            <v>刘琴英</v>
          </cell>
          <cell r="J96">
            <v>173</v>
          </cell>
          <cell r="K96">
            <v>51.39</v>
          </cell>
          <cell r="L96">
            <v>8889.96</v>
          </cell>
          <cell r="M96">
            <v>3136.99</v>
          </cell>
        </row>
        <row r="97">
          <cell r="D97">
            <v>743</v>
          </cell>
          <cell r="E97" t="str">
            <v>四川太极成华区万宇路药店</v>
          </cell>
          <cell r="F97" t="str">
            <v/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152</v>
          </cell>
          <cell r="K97">
            <v>57.68</v>
          </cell>
          <cell r="L97">
            <v>8767.45</v>
          </cell>
          <cell r="M97">
            <v>3028.67</v>
          </cell>
        </row>
        <row r="98">
          <cell r="D98">
            <v>710</v>
          </cell>
          <cell r="E98" t="str">
            <v>四川太极都江堰市蒲阳镇堰问道西路药店</v>
          </cell>
          <cell r="F98" t="str">
            <v>否</v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124</v>
          </cell>
          <cell r="K98">
            <v>70.54</v>
          </cell>
          <cell r="L98">
            <v>8746.91</v>
          </cell>
          <cell r="M98">
            <v>3229.24</v>
          </cell>
        </row>
        <row r="99">
          <cell r="D99">
            <v>572</v>
          </cell>
          <cell r="E99" t="str">
            <v>四川太极郫县郫筒镇东大街药店</v>
          </cell>
          <cell r="F99" t="str">
            <v>否</v>
          </cell>
          <cell r="G99">
            <v>342</v>
          </cell>
          <cell r="H99" t="str">
            <v>西门二片</v>
          </cell>
          <cell r="I99" t="str">
            <v>林禹帅</v>
          </cell>
          <cell r="J99">
            <v>164</v>
          </cell>
          <cell r="K99">
            <v>52.95</v>
          </cell>
          <cell r="L99">
            <v>8684.2</v>
          </cell>
          <cell r="M99">
            <v>3744.06</v>
          </cell>
        </row>
        <row r="100">
          <cell r="D100">
            <v>104533</v>
          </cell>
          <cell r="E100" t="str">
            <v>四川太极大邑县晋原镇潘家街药店</v>
          </cell>
          <cell r="F100" t="str">
            <v/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107</v>
          </cell>
          <cell r="K100">
            <v>79.11</v>
          </cell>
          <cell r="L100">
            <v>8464.31</v>
          </cell>
          <cell r="M100">
            <v>2453.56</v>
          </cell>
        </row>
        <row r="101">
          <cell r="D101">
            <v>118151</v>
          </cell>
          <cell r="E101" t="str">
            <v>四川太极金牛区沙湾东一路药店</v>
          </cell>
          <cell r="F101" t="str">
            <v/>
          </cell>
          <cell r="G101">
            <v>181</v>
          </cell>
          <cell r="H101" t="str">
            <v>西门一片</v>
          </cell>
          <cell r="I101" t="str">
            <v>刘琴英</v>
          </cell>
          <cell r="J101">
            <v>157</v>
          </cell>
          <cell r="K101">
            <v>53.55</v>
          </cell>
          <cell r="L101">
            <v>8406.57</v>
          </cell>
          <cell r="M101">
            <v>2790.32</v>
          </cell>
        </row>
        <row r="102">
          <cell r="D102">
            <v>740</v>
          </cell>
          <cell r="E102" t="str">
            <v>四川太极成华区华康路药店</v>
          </cell>
          <cell r="F102" t="str">
            <v/>
          </cell>
          <cell r="G102">
            <v>232</v>
          </cell>
          <cell r="H102" t="str">
            <v>东南片区</v>
          </cell>
          <cell r="I102" t="str">
            <v>曾蕾蕾</v>
          </cell>
          <cell r="J102">
            <v>152</v>
          </cell>
          <cell r="K102">
            <v>54.9</v>
          </cell>
          <cell r="L102">
            <v>8345.3</v>
          </cell>
          <cell r="M102">
            <v>2924.1</v>
          </cell>
        </row>
        <row r="103">
          <cell r="D103">
            <v>704</v>
          </cell>
          <cell r="E103" t="str">
            <v>四川太极都江堰奎光路中段药店</v>
          </cell>
          <cell r="F103" t="str">
            <v>否</v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148</v>
          </cell>
          <cell r="K103">
            <v>56.27</v>
          </cell>
          <cell r="L103">
            <v>8328.59</v>
          </cell>
          <cell r="M103">
            <v>3407.33</v>
          </cell>
        </row>
        <row r="104">
          <cell r="D104">
            <v>116773</v>
          </cell>
          <cell r="E104" t="str">
            <v>四川太极青羊区经一路药店</v>
          </cell>
          <cell r="F104" t="str">
            <v/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150</v>
          </cell>
          <cell r="K104">
            <v>55.18</v>
          </cell>
          <cell r="L104">
            <v>8277.55</v>
          </cell>
          <cell r="M104">
            <v>3341.19</v>
          </cell>
        </row>
        <row r="105">
          <cell r="D105">
            <v>112415</v>
          </cell>
          <cell r="E105" t="str">
            <v>四川太极金牛区五福桥东路药店</v>
          </cell>
          <cell r="F105" t="str">
            <v/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143</v>
          </cell>
          <cell r="K105">
            <v>56.63</v>
          </cell>
          <cell r="L105">
            <v>8098.7</v>
          </cell>
          <cell r="M105">
            <v>2253.59</v>
          </cell>
        </row>
        <row r="106">
          <cell r="D106">
            <v>122906</v>
          </cell>
          <cell r="E106" t="str">
            <v>四川太极新都区斑竹园街道医贸大道药店</v>
          </cell>
          <cell r="F106" t="str">
            <v/>
          </cell>
          <cell r="G106">
            <v>342</v>
          </cell>
          <cell r="H106" t="str">
            <v>西门二片</v>
          </cell>
          <cell r="I106" t="str">
            <v>林禹帅</v>
          </cell>
          <cell r="J106">
            <v>163</v>
          </cell>
          <cell r="K106">
            <v>48.94</v>
          </cell>
          <cell r="L106">
            <v>7976.74</v>
          </cell>
          <cell r="M106">
            <v>2926.47</v>
          </cell>
        </row>
        <row r="107">
          <cell r="D107">
            <v>748</v>
          </cell>
          <cell r="E107" t="str">
            <v>四川太极大邑县晋原镇东街药店</v>
          </cell>
          <cell r="F107" t="str">
            <v/>
          </cell>
          <cell r="G107">
            <v>282</v>
          </cell>
          <cell r="H107" t="str">
            <v>城郊一片</v>
          </cell>
          <cell r="I107" t="str">
            <v>任会茹</v>
          </cell>
          <cell r="J107">
            <v>105</v>
          </cell>
          <cell r="K107">
            <v>75.92</v>
          </cell>
          <cell r="L107">
            <v>7971.94</v>
          </cell>
          <cell r="M107">
            <v>2535.18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105</v>
          </cell>
          <cell r="K108">
            <v>75.72</v>
          </cell>
          <cell r="L108">
            <v>7950.7</v>
          </cell>
          <cell r="M108">
            <v>2267.05</v>
          </cell>
        </row>
        <row r="109">
          <cell r="D109">
            <v>570</v>
          </cell>
          <cell r="E109" t="str">
            <v>四川太极青羊区大石西路药店</v>
          </cell>
          <cell r="F109" t="str">
            <v>否</v>
          </cell>
          <cell r="G109">
            <v>342</v>
          </cell>
          <cell r="H109" t="str">
            <v>西门二片</v>
          </cell>
          <cell r="I109" t="str">
            <v>林禹帅</v>
          </cell>
          <cell r="J109">
            <v>132</v>
          </cell>
          <cell r="K109">
            <v>59.76</v>
          </cell>
          <cell r="L109">
            <v>7888.7</v>
          </cell>
          <cell r="M109">
            <v>2560.8</v>
          </cell>
        </row>
        <row r="110">
          <cell r="D110">
            <v>102567</v>
          </cell>
          <cell r="E110" t="str">
            <v>四川太极新津县五津镇武阳西路药店</v>
          </cell>
          <cell r="F110" t="str">
            <v/>
          </cell>
          <cell r="G110">
            <v>281</v>
          </cell>
          <cell r="H110" t="str">
            <v>新津片</v>
          </cell>
          <cell r="I110" t="str">
            <v>王燕丽</v>
          </cell>
          <cell r="J110">
            <v>88</v>
          </cell>
          <cell r="K110">
            <v>88.02</v>
          </cell>
          <cell r="L110">
            <v>7745.71</v>
          </cell>
          <cell r="M110">
            <v>2796.24</v>
          </cell>
        </row>
        <row r="111">
          <cell r="D111">
            <v>102479</v>
          </cell>
          <cell r="E111" t="str">
            <v>四川太极锦江区劼人路药店</v>
          </cell>
          <cell r="F111" t="str">
            <v/>
          </cell>
          <cell r="G111">
            <v>232</v>
          </cell>
          <cell r="H111" t="str">
            <v>东南片区</v>
          </cell>
          <cell r="I111" t="str">
            <v>曾蕾蕾</v>
          </cell>
          <cell r="J111">
            <v>118</v>
          </cell>
          <cell r="K111">
            <v>63.26</v>
          </cell>
          <cell r="L111">
            <v>7464.42</v>
          </cell>
          <cell r="M111">
            <v>2580.13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110</v>
          </cell>
          <cell r="K112">
            <v>65.8</v>
          </cell>
          <cell r="L112">
            <v>7238.47</v>
          </cell>
          <cell r="M112">
            <v>2612.94</v>
          </cell>
        </row>
        <row r="113">
          <cell r="D113">
            <v>104429</v>
          </cell>
          <cell r="E113" t="str">
            <v>四川太极武侯区大华街药店</v>
          </cell>
          <cell r="F113" t="str">
            <v/>
          </cell>
          <cell r="G113">
            <v>342</v>
          </cell>
          <cell r="H113" t="str">
            <v>西门二片</v>
          </cell>
          <cell r="I113" t="str">
            <v>林禹帅</v>
          </cell>
          <cell r="J113">
            <v>115</v>
          </cell>
          <cell r="K113">
            <v>62.92</v>
          </cell>
          <cell r="L113">
            <v>7235.4</v>
          </cell>
          <cell r="M113">
            <v>2633.44</v>
          </cell>
        </row>
        <row r="114">
          <cell r="D114">
            <v>119262</v>
          </cell>
          <cell r="E114" t="str">
            <v>四川太极成华区驷马桥三路药店</v>
          </cell>
          <cell r="F114" t="str">
            <v/>
          </cell>
          <cell r="G114">
            <v>181</v>
          </cell>
          <cell r="H114" t="str">
            <v>西门一片</v>
          </cell>
          <cell r="I114" t="str">
            <v>刘琴英</v>
          </cell>
          <cell r="J114">
            <v>134</v>
          </cell>
          <cell r="K114">
            <v>53.66</v>
          </cell>
          <cell r="L114">
            <v>7189.8</v>
          </cell>
          <cell r="M114">
            <v>2863.81</v>
          </cell>
        </row>
        <row r="115">
          <cell r="D115">
            <v>713</v>
          </cell>
          <cell r="E115" t="str">
            <v>四川太极都江堰聚源镇药店</v>
          </cell>
          <cell r="F115" t="str">
            <v>否</v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87</v>
          </cell>
          <cell r="K115">
            <v>82.51</v>
          </cell>
          <cell r="L115">
            <v>7178.71</v>
          </cell>
          <cell r="M115">
            <v>2377.02</v>
          </cell>
        </row>
        <row r="116">
          <cell r="D116">
            <v>539</v>
          </cell>
          <cell r="E116" t="str">
            <v>四川太极大邑县晋原镇子龙路店</v>
          </cell>
          <cell r="F116" t="str">
            <v>否</v>
          </cell>
          <cell r="G116">
            <v>282</v>
          </cell>
          <cell r="H116" t="str">
            <v>城郊一片</v>
          </cell>
          <cell r="I116" t="str">
            <v>任会茹</v>
          </cell>
          <cell r="J116">
            <v>107</v>
          </cell>
          <cell r="K116">
            <v>66.41</v>
          </cell>
          <cell r="L116">
            <v>7105.61</v>
          </cell>
          <cell r="M116">
            <v>2447.45</v>
          </cell>
        </row>
        <row r="117">
          <cell r="D117">
            <v>732</v>
          </cell>
          <cell r="E117" t="str">
            <v>四川太极邛崃市羊安镇永康大道药店</v>
          </cell>
          <cell r="F117" t="str">
            <v>否</v>
          </cell>
          <cell r="G117">
            <v>282</v>
          </cell>
          <cell r="H117" t="str">
            <v>城郊一片</v>
          </cell>
          <cell r="I117" t="str">
            <v>任会茹</v>
          </cell>
          <cell r="J117">
            <v>115</v>
          </cell>
          <cell r="K117">
            <v>60.69</v>
          </cell>
          <cell r="L117">
            <v>6978.8</v>
          </cell>
          <cell r="M117">
            <v>2264.81</v>
          </cell>
        </row>
        <row r="118">
          <cell r="D118">
            <v>118951</v>
          </cell>
          <cell r="E118" t="str">
            <v>四川太极青羊区金祥路药店</v>
          </cell>
          <cell r="F118" t="str">
            <v/>
          </cell>
          <cell r="G118">
            <v>342</v>
          </cell>
          <cell r="H118" t="str">
            <v>西门二片</v>
          </cell>
          <cell r="I118" t="str">
            <v>林禹帅</v>
          </cell>
          <cell r="J118">
            <v>155</v>
          </cell>
          <cell r="K118">
            <v>45.02</v>
          </cell>
          <cell r="L118">
            <v>6977.79</v>
          </cell>
          <cell r="M118">
            <v>2438.29</v>
          </cell>
        </row>
        <row r="119">
          <cell r="D119">
            <v>104838</v>
          </cell>
          <cell r="E119" t="str">
            <v>四川太极崇州市崇阳镇蜀州中路药店</v>
          </cell>
          <cell r="F119" t="str">
            <v/>
          </cell>
          <cell r="G119">
            <v>341</v>
          </cell>
          <cell r="H119" t="str">
            <v>崇州片</v>
          </cell>
          <cell r="I119" t="str">
            <v>胡建梅</v>
          </cell>
          <cell r="J119">
            <v>132</v>
          </cell>
          <cell r="K119">
            <v>52.67</v>
          </cell>
          <cell r="L119">
            <v>6952.57</v>
          </cell>
          <cell r="M119">
            <v>2652.66</v>
          </cell>
        </row>
        <row r="120">
          <cell r="D120">
            <v>706</v>
          </cell>
          <cell r="E120" t="str">
            <v>四川太极都江堰幸福镇翔凤路药店</v>
          </cell>
          <cell r="F120" t="str">
            <v>否</v>
          </cell>
          <cell r="G120">
            <v>282</v>
          </cell>
          <cell r="H120" t="str">
            <v>城郊一片</v>
          </cell>
          <cell r="I120" t="str">
            <v>任会茹</v>
          </cell>
          <cell r="J120">
            <v>118</v>
          </cell>
          <cell r="K120">
            <v>58.49</v>
          </cell>
          <cell r="L120">
            <v>6902.12</v>
          </cell>
          <cell r="M120">
            <v>2617.35</v>
          </cell>
        </row>
        <row r="121">
          <cell r="D121">
            <v>106568</v>
          </cell>
          <cell r="E121" t="str">
            <v>四川太极高新区中和公济桥路药店</v>
          </cell>
          <cell r="F121" t="str">
            <v/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84</v>
          </cell>
          <cell r="K121">
            <v>80.51</v>
          </cell>
          <cell r="L121">
            <v>6762.8</v>
          </cell>
          <cell r="M121">
            <v>2060.59</v>
          </cell>
        </row>
        <row r="122">
          <cell r="D122">
            <v>102564</v>
          </cell>
          <cell r="E122" t="str">
            <v>四川太极邛崃市临邛镇翠荫街药店</v>
          </cell>
          <cell r="F122" t="str">
            <v/>
          </cell>
          <cell r="G122">
            <v>282</v>
          </cell>
          <cell r="H122" t="str">
            <v>城郊一片</v>
          </cell>
          <cell r="I122" t="str">
            <v>任会茹</v>
          </cell>
          <cell r="J122">
            <v>99</v>
          </cell>
          <cell r="K122">
            <v>67.68</v>
          </cell>
          <cell r="L122">
            <v>6700.11</v>
          </cell>
          <cell r="M122">
            <v>2465.32</v>
          </cell>
        </row>
        <row r="123">
          <cell r="D123">
            <v>549</v>
          </cell>
          <cell r="E123" t="str">
            <v>四川太极大邑县晋源镇东壕沟段药店</v>
          </cell>
          <cell r="F123" t="str">
            <v>否</v>
          </cell>
          <cell r="G123">
            <v>282</v>
          </cell>
          <cell r="H123" t="str">
            <v>城郊一片</v>
          </cell>
          <cell r="I123" t="str">
            <v>任会茹</v>
          </cell>
          <cell r="J123">
            <v>85</v>
          </cell>
          <cell r="K123">
            <v>75.29</v>
          </cell>
          <cell r="L123">
            <v>6399.6</v>
          </cell>
          <cell r="M123">
            <v>2562.28</v>
          </cell>
        </row>
        <row r="124">
          <cell r="D124">
            <v>114069</v>
          </cell>
          <cell r="E124" t="str">
            <v>四川太极高新区剑南大道药店</v>
          </cell>
          <cell r="F124" t="str">
            <v/>
          </cell>
          <cell r="G124">
            <v>232</v>
          </cell>
          <cell r="H124" t="str">
            <v>东南片区</v>
          </cell>
          <cell r="I124" t="str">
            <v>曾蕾蕾</v>
          </cell>
          <cell r="J124">
            <v>153</v>
          </cell>
          <cell r="K124">
            <v>41.61</v>
          </cell>
          <cell r="L124">
            <v>6366.56</v>
          </cell>
          <cell r="M124">
            <v>2644.77</v>
          </cell>
        </row>
        <row r="125">
          <cell r="D125">
            <v>115971</v>
          </cell>
          <cell r="E125" t="str">
            <v>四川太极高新区天顺路药店</v>
          </cell>
          <cell r="F125" t="str">
            <v/>
          </cell>
          <cell r="G125">
            <v>232</v>
          </cell>
          <cell r="H125" t="str">
            <v>东南片区</v>
          </cell>
          <cell r="I125" t="str">
            <v>曾蕾蕾</v>
          </cell>
          <cell r="J125">
            <v>116</v>
          </cell>
          <cell r="K125">
            <v>54.6</v>
          </cell>
          <cell r="L125">
            <v>6334.02</v>
          </cell>
          <cell r="M125">
            <v>1647.75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116</v>
          </cell>
          <cell r="K126">
            <v>54.59</v>
          </cell>
          <cell r="L126">
            <v>6332.9</v>
          </cell>
          <cell r="M126">
            <v>2412.61</v>
          </cell>
        </row>
        <row r="127">
          <cell r="D127">
            <v>752</v>
          </cell>
          <cell r="E127" t="str">
            <v>四川太极大药房连锁有限公司武侯区聚萃街药店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115</v>
          </cell>
          <cell r="K127">
            <v>54.45</v>
          </cell>
          <cell r="L127">
            <v>6262.12</v>
          </cell>
          <cell r="M127">
            <v>2063.55</v>
          </cell>
        </row>
        <row r="128">
          <cell r="D128">
            <v>351</v>
          </cell>
          <cell r="E128" t="str">
            <v>四川太极都江堰药店</v>
          </cell>
          <cell r="F128" t="str">
            <v>是</v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99</v>
          </cell>
          <cell r="K128">
            <v>62.67</v>
          </cell>
          <cell r="L128">
            <v>6204.56</v>
          </cell>
          <cell r="M128">
            <v>2091.93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78</v>
          </cell>
          <cell r="K129">
            <v>73.11</v>
          </cell>
          <cell r="L129">
            <v>5702.2</v>
          </cell>
          <cell r="M129">
            <v>1636.7</v>
          </cell>
        </row>
        <row r="130">
          <cell r="D130">
            <v>110378</v>
          </cell>
          <cell r="E130" t="str">
            <v>四川太极都江堰市永丰街道宝莲路药店</v>
          </cell>
          <cell r="F130" t="str">
            <v/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63</v>
          </cell>
          <cell r="K130">
            <v>87.16</v>
          </cell>
          <cell r="L130">
            <v>5491.17</v>
          </cell>
          <cell r="M130">
            <v>1880.47</v>
          </cell>
        </row>
        <row r="131">
          <cell r="D131">
            <v>113298</v>
          </cell>
          <cell r="E131" t="str">
            <v>四川太极武侯区逸都路药店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70</v>
          </cell>
          <cell r="K131">
            <v>69.16</v>
          </cell>
          <cell r="L131">
            <v>4841.02</v>
          </cell>
          <cell r="M131">
            <v>936.9</v>
          </cell>
        </row>
        <row r="132">
          <cell r="D132">
            <v>339</v>
          </cell>
          <cell r="E132" t="str">
            <v>四川太极沙河源药店</v>
          </cell>
          <cell r="F132" t="str">
            <v>是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43</v>
          </cell>
          <cell r="K132">
            <v>110.77</v>
          </cell>
          <cell r="L132">
            <v>4763.02</v>
          </cell>
          <cell r="M132">
            <v>1312.79</v>
          </cell>
        </row>
        <row r="133">
          <cell r="D133">
            <v>52</v>
          </cell>
          <cell r="E133" t="str">
            <v>四川太极崇州中心店</v>
          </cell>
          <cell r="F133" t="str">
            <v>是</v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47</v>
          </cell>
          <cell r="K133">
            <v>96.57</v>
          </cell>
          <cell r="L133">
            <v>4538.9</v>
          </cell>
          <cell r="M133">
            <v>1197.26</v>
          </cell>
        </row>
        <row r="134">
          <cell r="D134">
            <v>114848</v>
          </cell>
          <cell r="E134" t="str">
            <v>四川太极成都高新区泰和二街二药店 </v>
          </cell>
          <cell r="F134" t="str">
            <v/>
          </cell>
          <cell r="G134">
            <v>232</v>
          </cell>
          <cell r="H134" t="str">
            <v>东南片区</v>
          </cell>
          <cell r="I134" t="str">
            <v>曾蕾蕾</v>
          </cell>
          <cell r="J134">
            <v>88</v>
          </cell>
          <cell r="K134">
            <v>50.58</v>
          </cell>
          <cell r="L134">
            <v>4451.4</v>
          </cell>
          <cell r="M134">
            <v>1846.51</v>
          </cell>
        </row>
        <row r="135">
          <cell r="D135">
            <v>128640</v>
          </cell>
          <cell r="E135" t="str">
            <v>四川太极郫都区红光街道红高东路药店</v>
          </cell>
          <cell r="F135" t="str">
            <v/>
          </cell>
          <cell r="G135">
            <v>342</v>
          </cell>
          <cell r="H135" t="str">
            <v>西门二片</v>
          </cell>
          <cell r="I135" t="str">
            <v>林禹帅</v>
          </cell>
          <cell r="J135">
            <v>74</v>
          </cell>
          <cell r="K135">
            <v>59.48</v>
          </cell>
          <cell r="L135">
            <v>4401.31</v>
          </cell>
          <cell r="M135">
            <v>1539.54</v>
          </cell>
        </row>
        <row r="136">
          <cell r="D136">
            <v>123007</v>
          </cell>
          <cell r="E136" t="str">
            <v>四川太极大邑县青霞街道元通路南段药店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107</v>
          </cell>
          <cell r="K136">
            <v>39.55</v>
          </cell>
          <cell r="L136">
            <v>4231.7</v>
          </cell>
          <cell r="M136">
            <v>942.28</v>
          </cell>
        </row>
        <row r="137">
          <cell r="D137">
            <v>371</v>
          </cell>
          <cell r="E137" t="str">
            <v>四川太极兴义镇万兴路药店</v>
          </cell>
          <cell r="F137" t="str">
            <v>否</v>
          </cell>
          <cell r="G137">
            <v>281</v>
          </cell>
          <cell r="H137" t="str">
            <v>新津片</v>
          </cell>
          <cell r="I137" t="str">
            <v>王燕丽</v>
          </cell>
          <cell r="J137">
            <v>79</v>
          </cell>
          <cell r="K137">
            <v>51.64</v>
          </cell>
          <cell r="L137">
            <v>4079.92</v>
          </cell>
          <cell r="M137">
            <v>1608.07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103</v>
          </cell>
          <cell r="K138">
            <v>39.19</v>
          </cell>
          <cell r="L138">
            <v>4036.61</v>
          </cell>
          <cell r="M138">
            <v>1316.21</v>
          </cell>
        </row>
        <row r="139">
          <cell r="D139">
            <v>122718</v>
          </cell>
          <cell r="E139" t="str">
            <v>四川太极大邑县晋原街道南街药店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45</v>
          </cell>
          <cell r="K139">
            <v>80.79</v>
          </cell>
          <cell r="L139">
            <v>3635.63</v>
          </cell>
          <cell r="M139">
            <v>726.9</v>
          </cell>
        </row>
        <row r="140">
          <cell r="D140">
            <v>56</v>
          </cell>
          <cell r="E140" t="str">
            <v>四川太极三江店</v>
          </cell>
          <cell r="F140" t="str">
            <v>是</v>
          </cell>
          <cell r="G140">
            <v>341</v>
          </cell>
          <cell r="H140" t="str">
            <v>崇州片</v>
          </cell>
          <cell r="I140" t="str">
            <v>胡建梅</v>
          </cell>
          <cell r="J140">
            <v>43</v>
          </cell>
          <cell r="K140">
            <v>83.93</v>
          </cell>
          <cell r="L140">
            <v>3609.1</v>
          </cell>
          <cell r="M140">
            <v>1255.35</v>
          </cell>
        </row>
        <row r="141">
          <cell r="D141">
            <v>138202</v>
          </cell>
          <cell r="E141" t="str">
            <v>雅安市太极智慧云医药科技有限公司</v>
          </cell>
          <cell r="F141" t="str">
            <v/>
          </cell>
          <cell r="G141">
            <v>342</v>
          </cell>
          <cell r="H141" t="str">
            <v>西门二片</v>
          </cell>
          <cell r="I141" t="str">
            <v>林禹帅</v>
          </cell>
          <cell r="J141">
            <v>76</v>
          </cell>
          <cell r="K141">
            <v>42.21</v>
          </cell>
          <cell r="L141">
            <v>3207.69</v>
          </cell>
          <cell r="M141">
            <v>1251.1</v>
          </cell>
        </row>
        <row r="142">
          <cell r="D142">
            <v>118758</v>
          </cell>
          <cell r="E142" t="str">
            <v>四川太极成华区水碾河路药店</v>
          </cell>
          <cell r="F142" t="str">
            <v/>
          </cell>
          <cell r="G142">
            <v>232</v>
          </cell>
          <cell r="H142" t="str">
            <v>东南片区</v>
          </cell>
          <cell r="I142" t="str">
            <v>曾蕾蕾</v>
          </cell>
          <cell r="J142">
            <v>65</v>
          </cell>
          <cell r="K142">
            <v>39.15</v>
          </cell>
          <cell r="L142">
            <v>2544.96</v>
          </cell>
          <cell r="M142">
            <v>978.92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39</v>
          </cell>
          <cell r="K143">
            <v>56.87</v>
          </cell>
          <cell r="L143">
            <v>2217.8</v>
          </cell>
          <cell r="M143">
            <v>693.48</v>
          </cell>
        </row>
        <row r="144">
          <cell r="D144">
            <v>591</v>
          </cell>
          <cell r="E144" t="str">
            <v>四川太极邛崃市文君街道凤凰大道药店</v>
          </cell>
          <cell r="F144" t="str">
            <v>否</v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46</v>
          </cell>
          <cell r="K144">
            <v>43.65</v>
          </cell>
          <cell r="L144">
            <v>2007.9</v>
          </cell>
          <cell r="M144">
            <v>691.39</v>
          </cell>
        </row>
        <row r="145">
          <cell r="D145">
            <v>122686</v>
          </cell>
          <cell r="E145" t="str">
            <v>四川太极大邑县晋原街道蜀望路药店</v>
          </cell>
          <cell r="F145" t="str">
            <v/>
          </cell>
          <cell r="G145">
            <v>282</v>
          </cell>
          <cell r="H145" t="str">
            <v>城郊一片</v>
          </cell>
          <cell r="I145" t="str">
            <v>任会茹</v>
          </cell>
          <cell r="J145">
            <v>41</v>
          </cell>
          <cell r="K145">
            <v>48.65</v>
          </cell>
          <cell r="L145">
            <v>1994.53</v>
          </cell>
          <cell r="M145">
            <v>635.87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24651</v>
          </cell>
          <cell r="K146">
            <v>88.29</v>
          </cell>
          <cell r="L146">
            <v>2176322.26</v>
          </cell>
          <cell r="M146">
            <v>614241.03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  <cell r="F1" t="str">
            <v>片区主管</v>
          </cell>
          <cell r="G1" t="str">
            <v>4月实际销售</v>
          </cell>
          <cell r="H1" t="str">
            <v>日均销售</v>
          </cell>
          <cell r="I1" t="str">
            <v>门店类型</v>
          </cell>
        </row>
        <row r="2">
          <cell r="C2">
            <v>337</v>
          </cell>
          <cell r="D2" t="str">
            <v>四川太极浆洗街药店</v>
          </cell>
          <cell r="E2" t="str">
            <v>旗舰片区</v>
          </cell>
          <cell r="F2" t="str">
            <v>谭庆娟</v>
          </cell>
          <cell r="G2">
            <v>619329.94</v>
          </cell>
          <cell r="H2">
            <v>20644.3313333333</v>
          </cell>
          <cell r="I2" t="str">
            <v>A1</v>
          </cell>
        </row>
        <row r="3">
          <cell r="C3">
            <v>582</v>
          </cell>
          <cell r="D3" t="str">
            <v>青羊区十二桥药店</v>
          </cell>
          <cell r="E3" t="str">
            <v>西门一片</v>
          </cell>
          <cell r="F3" t="str">
            <v>刘琴英</v>
          </cell>
          <cell r="G3">
            <v>727761.26</v>
          </cell>
          <cell r="H3">
            <v>24258.7086666667</v>
          </cell>
          <cell r="I3" t="str">
            <v>A1</v>
          </cell>
        </row>
        <row r="4">
          <cell r="C4">
            <v>114685</v>
          </cell>
          <cell r="D4" t="str">
            <v>三医院店（青龙街）</v>
          </cell>
          <cell r="E4" t="str">
            <v>旗舰片区</v>
          </cell>
          <cell r="F4" t="str">
            <v>谭庆娟</v>
          </cell>
          <cell r="G4">
            <v>716097.28</v>
          </cell>
          <cell r="H4">
            <v>23869.9093333333</v>
          </cell>
          <cell r="I4" t="str">
            <v>A1</v>
          </cell>
        </row>
        <row r="5">
          <cell r="C5">
            <v>517</v>
          </cell>
          <cell r="D5" t="str">
            <v>青羊区北东街店</v>
          </cell>
          <cell r="E5" t="str">
            <v>西门一片</v>
          </cell>
          <cell r="F5" t="str">
            <v>刘琴英</v>
          </cell>
          <cell r="G5">
            <v>746428.01</v>
          </cell>
          <cell r="H5">
            <v>24880.9336666667</v>
          </cell>
          <cell r="I5" t="str">
            <v>A1</v>
          </cell>
        </row>
        <row r="6">
          <cell r="C6">
            <v>385</v>
          </cell>
          <cell r="D6" t="str">
            <v>五津西路药店</v>
          </cell>
          <cell r="E6" t="str">
            <v>新津片区</v>
          </cell>
          <cell r="F6" t="str">
            <v>王燕丽</v>
          </cell>
          <cell r="G6">
            <v>353130.57</v>
          </cell>
          <cell r="H6">
            <v>11771.019</v>
          </cell>
          <cell r="I6" t="str">
            <v>A2</v>
          </cell>
        </row>
        <row r="7">
          <cell r="C7">
            <v>571</v>
          </cell>
          <cell r="D7" t="str">
            <v>高新区民丰大道西段药店</v>
          </cell>
          <cell r="E7" t="str">
            <v>东南片区</v>
          </cell>
          <cell r="F7" t="str">
            <v>曾蕾蕾</v>
          </cell>
          <cell r="G7">
            <v>318476.79</v>
          </cell>
          <cell r="H7">
            <v>10615.893</v>
          </cell>
          <cell r="I7" t="str">
            <v>A2</v>
          </cell>
        </row>
        <row r="8">
          <cell r="C8">
            <v>343</v>
          </cell>
          <cell r="D8" t="str">
            <v>光华药店</v>
          </cell>
          <cell r="E8" t="str">
            <v>西门一片</v>
          </cell>
          <cell r="F8" t="str">
            <v>刘琴英</v>
          </cell>
          <cell r="G8">
            <v>396050.95</v>
          </cell>
          <cell r="H8">
            <v>13201.6983333333</v>
          </cell>
          <cell r="I8" t="str">
            <v>A2</v>
          </cell>
        </row>
        <row r="9">
          <cell r="C9">
            <v>399</v>
          </cell>
          <cell r="D9" t="str">
            <v>成都成汉太极大药房有限公司</v>
          </cell>
          <cell r="E9" t="str">
            <v>旗舰片区</v>
          </cell>
          <cell r="F9" t="str">
            <v>谭庆娟</v>
          </cell>
          <cell r="G9">
            <v>487113.43</v>
          </cell>
          <cell r="H9">
            <v>16237.1143333333</v>
          </cell>
          <cell r="I9" t="str">
            <v>A2</v>
          </cell>
        </row>
        <row r="10">
          <cell r="C10">
            <v>120844</v>
          </cell>
          <cell r="D10" t="str">
            <v>彭州致和路店</v>
          </cell>
          <cell r="E10" t="str">
            <v>西门二片</v>
          </cell>
          <cell r="F10" t="str">
            <v>林禹帅</v>
          </cell>
          <cell r="G10">
            <v>275624.21</v>
          </cell>
          <cell r="H10">
            <v>9187.47366666667</v>
          </cell>
          <cell r="I10" t="str">
            <v>A3</v>
          </cell>
        </row>
        <row r="11">
          <cell r="C11">
            <v>114844</v>
          </cell>
          <cell r="D11" t="str">
            <v>培华东路店（六医院店）</v>
          </cell>
          <cell r="E11" t="str">
            <v>西门一片</v>
          </cell>
          <cell r="F11" t="str">
            <v>刘琴英</v>
          </cell>
          <cell r="G11">
            <v>254097</v>
          </cell>
          <cell r="H11">
            <v>8469.9</v>
          </cell>
          <cell r="I11" t="str">
            <v>A3</v>
          </cell>
        </row>
        <row r="12">
          <cell r="C12">
            <v>712</v>
          </cell>
          <cell r="D12" t="str">
            <v>成华区华泰路药店</v>
          </cell>
          <cell r="E12" t="str">
            <v>东南片区</v>
          </cell>
          <cell r="F12" t="str">
            <v>曾蕾蕾</v>
          </cell>
          <cell r="G12">
            <v>243424.03</v>
          </cell>
          <cell r="H12">
            <v>8114.13433333333</v>
          </cell>
          <cell r="I12" t="str">
            <v>A3</v>
          </cell>
        </row>
        <row r="13">
          <cell r="C13">
            <v>742</v>
          </cell>
          <cell r="D13" t="str">
            <v>锦江区庆云南街药店</v>
          </cell>
          <cell r="E13" t="str">
            <v>旗舰片区</v>
          </cell>
          <cell r="F13" t="str">
            <v>谭庆娟</v>
          </cell>
          <cell r="G13">
            <v>258320.61</v>
          </cell>
          <cell r="H13">
            <v>8610.687</v>
          </cell>
          <cell r="I13" t="str">
            <v>A3</v>
          </cell>
        </row>
        <row r="14">
          <cell r="C14">
            <v>365</v>
          </cell>
          <cell r="D14" t="str">
            <v>光华村街药店</v>
          </cell>
          <cell r="E14" t="str">
            <v>西门一片</v>
          </cell>
          <cell r="F14" t="str">
            <v>刘琴英</v>
          </cell>
          <cell r="G14">
            <v>280763.51</v>
          </cell>
          <cell r="H14">
            <v>9358.78366666667</v>
          </cell>
          <cell r="I14" t="str">
            <v>A3</v>
          </cell>
        </row>
        <row r="15">
          <cell r="C15">
            <v>117491</v>
          </cell>
          <cell r="D15" t="str">
            <v>花照壁中横街</v>
          </cell>
          <cell r="E15" t="str">
            <v>西门一片</v>
          </cell>
          <cell r="F15" t="str">
            <v>刘琴英</v>
          </cell>
          <cell r="G15">
            <v>279900.08</v>
          </cell>
          <cell r="H15">
            <v>9330.00266666667</v>
          </cell>
          <cell r="I15" t="str">
            <v>A3</v>
          </cell>
        </row>
        <row r="16">
          <cell r="C16">
            <v>341</v>
          </cell>
          <cell r="D16" t="str">
            <v>邛崃中心药店</v>
          </cell>
          <cell r="E16" t="str">
            <v>城郊一片</v>
          </cell>
          <cell r="F16" t="str">
            <v>任荟茹</v>
          </cell>
          <cell r="G16">
            <v>263847.3</v>
          </cell>
          <cell r="H16">
            <v>8794.91</v>
          </cell>
          <cell r="I16" t="str">
            <v>A3</v>
          </cell>
        </row>
        <row r="17">
          <cell r="C17">
            <v>730</v>
          </cell>
          <cell r="D17" t="str">
            <v>新都区新繁镇繁江北路药店</v>
          </cell>
          <cell r="E17" t="str">
            <v>西门二片</v>
          </cell>
          <cell r="F17" t="str">
            <v>林禹帅</v>
          </cell>
          <cell r="G17">
            <v>260261.19</v>
          </cell>
          <cell r="H17">
            <v>8675.373</v>
          </cell>
          <cell r="I17" t="str">
            <v>A3</v>
          </cell>
        </row>
        <row r="18">
          <cell r="C18">
            <v>103639</v>
          </cell>
          <cell r="D18" t="str">
            <v>金马河</v>
          </cell>
          <cell r="E18" t="str">
            <v>东南片区</v>
          </cell>
          <cell r="F18" t="str">
            <v>曾蕾蕾</v>
          </cell>
          <cell r="G18">
            <v>196299.92</v>
          </cell>
          <cell r="H18">
            <v>6543.33066666667</v>
          </cell>
          <cell r="I18" t="str">
            <v>B1</v>
          </cell>
        </row>
        <row r="19">
          <cell r="C19">
            <v>578</v>
          </cell>
          <cell r="D19" t="str">
            <v>成华区华油路药店</v>
          </cell>
          <cell r="E19" t="str">
            <v>西门一片</v>
          </cell>
          <cell r="F19" t="str">
            <v>刘琴英</v>
          </cell>
          <cell r="G19">
            <v>181722.43</v>
          </cell>
          <cell r="H19">
            <v>6057.41433333333</v>
          </cell>
          <cell r="I19" t="str">
            <v>B1</v>
          </cell>
        </row>
        <row r="20">
          <cell r="C20">
            <v>513</v>
          </cell>
          <cell r="D20" t="str">
            <v>武侯区顺和街店</v>
          </cell>
          <cell r="E20" t="str">
            <v>西门二片</v>
          </cell>
          <cell r="F20" t="str">
            <v>林禹帅</v>
          </cell>
          <cell r="G20">
            <v>193749.03</v>
          </cell>
          <cell r="H20">
            <v>6458.301</v>
          </cell>
          <cell r="I20" t="str">
            <v>B1</v>
          </cell>
        </row>
        <row r="21">
          <cell r="C21">
            <v>104428</v>
          </cell>
          <cell r="D21" t="str">
            <v>永康东路药店 </v>
          </cell>
          <cell r="E21" t="str">
            <v>崇州片区</v>
          </cell>
          <cell r="F21" t="str">
            <v>胡建梅</v>
          </cell>
          <cell r="G21">
            <v>181546.22</v>
          </cell>
          <cell r="H21">
            <v>6051.54066666667</v>
          </cell>
          <cell r="I21" t="str">
            <v>B1</v>
          </cell>
        </row>
        <row r="22">
          <cell r="C22">
            <v>744</v>
          </cell>
          <cell r="D22" t="str">
            <v>武侯区科华街药店</v>
          </cell>
          <cell r="E22" t="str">
            <v>旗舰片区</v>
          </cell>
          <cell r="F22" t="str">
            <v>谭庆娟</v>
          </cell>
          <cell r="G22">
            <v>199659.87</v>
          </cell>
          <cell r="H22">
            <v>6655.329</v>
          </cell>
          <cell r="I22" t="str">
            <v>B1</v>
          </cell>
        </row>
        <row r="23">
          <cell r="C23">
            <v>514</v>
          </cell>
          <cell r="D23" t="str">
            <v>新津邓双镇岷江店</v>
          </cell>
          <cell r="E23" t="str">
            <v>新津片区</v>
          </cell>
          <cell r="F23" t="str">
            <v>王燕丽</v>
          </cell>
          <cell r="G23">
            <v>184475.44</v>
          </cell>
          <cell r="H23">
            <v>6149.18133333333</v>
          </cell>
          <cell r="I23" t="str">
            <v>B1</v>
          </cell>
        </row>
        <row r="24">
          <cell r="C24">
            <v>359</v>
          </cell>
          <cell r="D24" t="str">
            <v>枣子巷药店</v>
          </cell>
          <cell r="E24" t="str">
            <v>西门一片</v>
          </cell>
          <cell r="F24" t="str">
            <v>刘琴英</v>
          </cell>
          <cell r="G24">
            <v>201228.46</v>
          </cell>
          <cell r="H24">
            <v>6707.61533333333</v>
          </cell>
          <cell r="I24" t="str">
            <v>B1</v>
          </cell>
        </row>
        <row r="25">
          <cell r="C25">
            <v>581</v>
          </cell>
          <cell r="D25" t="str">
            <v>成华区二环路北四段药店（汇融名城）</v>
          </cell>
          <cell r="E25" t="str">
            <v>西门一片</v>
          </cell>
          <cell r="F25" t="str">
            <v>刘琴英</v>
          </cell>
          <cell r="G25">
            <v>185384.21</v>
          </cell>
          <cell r="H25">
            <v>6179.47366666667</v>
          </cell>
          <cell r="I25" t="str">
            <v>B1</v>
          </cell>
        </row>
        <row r="26">
          <cell r="C26">
            <v>379</v>
          </cell>
          <cell r="D26" t="str">
            <v>土龙路药店</v>
          </cell>
          <cell r="E26" t="str">
            <v>西门一片</v>
          </cell>
          <cell r="F26" t="str">
            <v>刘琴英</v>
          </cell>
          <cell r="G26">
            <v>225403.57</v>
          </cell>
          <cell r="H26">
            <v>7513.45233333333</v>
          </cell>
          <cell r="I26" t="str">
            <v>B1</v>
          </cell>
        </row>
        <row r="27">
          <cell r="C27">
            <v>724</v>
          </cell>
          <cell r="D27" t="str">
            <v>锦江区观音桥街药店</v>
          </cell>
          <cell r="E27" t="str">
            <v>东南片区</v>
          </cell>
          <cell r="F27" t="str">
            <v>曾蕾蕾</v>
          </cell>
          <cell r="G27">
            <v>188485.78</v>
          </cell>
          <cell r="H27">
            <v>6282.85933333333</v>
          </cell>
          <cell r="I27" t="str">
            <v>B1</v>
          </cell>
        </row>
        <row r="28">
          <cell r="C28">
            <v>105267</v>
          </cell>
          <cell r="D28" t="str">
            <v>四川太极金牛区蜀汉路药店</v>
          </cell>
          <cell r="E28" t="str">
            <v>西门一片</v>
          </cell>
          <cell r="F28" t="str">
            <v>刘琴英</v>
          </cell>
          <cell r="G28">
            <v>197807.18</v>
          </cell>
          <cell r="H28">
            <v>6593.57266666667</v>
          </cell>
          <cell r="I28" t="str">
            <v>B1</v>
          </cell>
        </row>
        <row r="29">
          <cell r="C29">
            <v>377</v>
          </cell>
          <cell r="D29" t="str">
            <v>新园大道药店</v>
          </cell>
          <cell r="E29" t="str">
            <v>东南片区</v>
          </cell>
          <cell r="F29" t="str">
            <v>曾蕾蕾</v>
          </cell>
          <cell r="G29">
            <v>209110.55</v>
          </cell>
          <cell r="H29">
            <v>6970.35166666667</v>
          </cell>
          <cell r="I29" t="str">
            <v>B1</v>
          </cell>
        </row>
        <row r="30">
          <cell r="C30">
            <v>54</v>
          </cell>
          <cell r="D30" t="str">
            <v>怀远店</v>
          </cell>
          <cell r="E30" t="str">
            <v>崇州片区</v>
          </cell>
          <cell r="F30" t="str">
            <v>胡建梅</v>
          </cell>
          <cell r="G30">
            <v>188209.55</v>
          </cell>
          <cell r="H30">
            <v>6273.65166666667</v>
          </cell>
          <cell r="I30" t="str">
            <v>B1</v>
          </cell>
        </row>
        <row r="31">
          <cell r="C31">
            <v>118074</v>
          </cell>
          <cell r="D31" t="str">
            <v>泰和二街</v>
          </cell>
          <cell r="E31" t="str">
            <v>东南片区</v>
          </cell>
          <cell r="F31" t="str">
            <v>曾蕾蕾</v>
          </cell>
          <cell r="G31">
            <v>204794.19</v>
          </cell>
          <cell r="H31">
            <v>6826.473</v>
          </cell>
          <cell r="I31" t="str">
            <v>B1</v>
          </cell>
        </row>
        <row r="32">
          <cell r="C32">
            <v>111400</v>
          </cell>
          <cell r="D32" t="str">
            <v>杏林路</v>
          </cell>
          <cell r="E32" t="str">
            <v>城郊一片</v>
          </cell>
          <cell r="F32" t="str">
            <v>任荟茹</v>
          </cell>
          <cell r="G32">
            <v>227864.88</v>
          </cell>
          <cell r="H32">
            <v>7595.496</v>
          </cell>
          <cell r="I32" t="str">
            <v>B1</v>
          </cell>
        </row>
        <row r="33">
          <cell r="C33">
            <v>511</v>
          </cell>
          <cell r="D33" t="str">
            <v>成华杉板桥南一路店</v>
          </cell>
          <cell r="E33" t="str">
            <v>东南片区</v>
          </cell>
          <cell r="F33" t="str">
            <v>曾蕾蕾</v>
          </cell>
          <cell r="G33">
            <v>204474.66</v>
          </cell>
          <cell r="H33">
            <v>6815.822</v>
          </cell>
          <cell r="I33" t="str">
            <v>B1</v>
          </cell>
        </row>
        <row r="34">
          <cell r="C34">
            <v>357</v>
          </cell>
          <cell r="D34" t="str">
            <v>清江东路药店</v>
          </cell>
          <cell r="E34" t="str">
            <v>西门一片</v>
          </cell>
          <cell r="F34" t="str">
            <v>刘琴英</v>
          </cell>
          <cell r="G34">
            <v>211102.69</v>
          </cell>
          <cell r="H34">
            <v>7036.75633333333</v>
          </cell>
          <cell r="I34" t="str">
            <v>B1</v>
          </cell>
        </row>
        <row r="35">
          <cell r="C35">
            <v>707</v>
          </cell>
          <cell r="D35" t="str">
            <v>成华区万科路药店</v>
          </cell>
          <cell r="E35" t="str">
            <v>东南片区</v>
          </cell>
          <cell r="F35" t="str">
            <v>曾蕾蕾</v>
          </cell>
          <cell r="G35">
            <v>221505.1</v>
          </cell>
          <cell r="H35">
            <v>7383.50333333333</v>
          </cell>
          <cell r="I35" t="str">
            <v>B1</v>
          </cell>
        </row>
        <row r="36">
          <cell r="C36">
            <v>373</v>
          </cell>
          <cell r="D36" t="str">
            <v>通盈街药店</v>
          </cell>
          <cell r="E36" t="str">
            <v>东南片区</v>
          </cell>
          <cell r="F36" t="str">
            <v>曾蕾蕾</v>
          </cell>
          <cell r="G36">
            <v>210703.52</v>
          </cell>
          <cell r="H36">
            <v>7023.45066666667</v>
          </cell>
          <cell r="I36" t="str">
            <v>B1</v>
          </cell>
        </row>
        <row r="37">
          <cell r="C37">
            <v>111219</v>
          </cell>
          <cell r="D37" t="str">
            <v>花照壁</v>
          </cell>
          <cell r="E37" t="str">
            <v>西门一片</v>
          </cell>
          <cell r="F37" t="str">
            <v>刘琴英</v>
          </cell>
          <cell r="G37">
            <v>198760.69</v>
          </cell>
          <cell r="H37">
            <v>6625.35633333333</v>
          </cell>
          <cell r="I37" t="str">
            <v>B1</v>
          </cell>
        </row>
        <row r="38">
          <cell r="C38">
            <v>546</v>
          </cell>
          <cell r="D38" t="str">
            <v>锦江区榕声路店</v>
          </cell>
          <cell r="E38" t="str">
            <v>东南片区</v>
          </cell>
          <cell r="F38" t="str">
            <v>曾蕾蕾</v>
          </cell>
          <cell r="G38">
            <v>219371.02</v>
          </cell>
          <cell r="H38">
            <v>7312.36733333333</v>
          </cell>
          <cell r="I38" t="str">
            <v>B1</v>
          </cell>
        </row>
        <row r="39">
          <cell r="C39">
            <v>585</v>
          </cell>
          <cell r="D39" t="str">
            <v>成华区羊子山西路药店（兴元华盛）</v>
          </cell>
          <cell r="E39" t="str">
            <v>西门一片</v>
          </cell>
          <cell r="F39" t="str">
            <v>刘琴英</v>
          </cell>
          <cell r="G39">
            <v>238779.46</v>
          </cell>
          <cell r="H39">
            <v>7959.31533333333</v>
          </cell>
          <cell r="I39" t="str">
            <v>B1</v>
          </cell>
        </row>
        <row r="40">
          <cell r="C40">
            <v>108656</v>
          </cell>
          <cell r="D40" t="str">
            <v>四川太极新津五津西路二店</v>
          </cell>
          <cell r="E40" t="str">
            <v>新津片区</v>
          </cell>
          <cell r="F40" t="str">
            <v>王燕丽</v>
          </cell>
          <cell r="G40">
            <v>215179.33</v>
          </cell>
          <cell r="H40">
            <v>7172.64433333333</v>
          </cell>
          <cell r="I40" t="str">
            <v>B1</v>
          </cell>
        </row>
        <row r="41">
          <cell r="C41">
            <v>106066</v>
          </cell>
          <cell r="D41" t="str">
            <v>梨花街</v>
          </cell>
          <cell r="E41" t="str">
            <v>旗舰片区</v>
          </cell>
          <cell r="F41" t="str">
            <v>谭庆娟</v>
          </cell>
          <cell r="G41">
            <v>238620.55</v>
          </cell>
          <cell r="H41">
            <v>7954.01833333333</v>
          </cell>
          <cell r="I41" t="str">
            <v>B1</v>
          </cell>
        </row>
        <row r="42">
          <cell r="C42">
            <v>107658</v>
          </cell>
          <cell r="D42" t="str">
            <v>四川太极新都区新都街道万和北路药店</v>
          </cell>
          <cell r="E42" t="str">
            <v>西门二片</v>
          </cell>
          <cell r="F42" t="str">
            <v>林禹帅</v>
          </cell>
          <cell r="G42">
            <v>238495.56</v>
          </cell>
          <cell r="H42">
            <v>7949.852</v>
          </cell>
          <cell r="I42" t="str">
            <v>B1</v>
          </cell>
        </row>
        <row r="43">
          <cell r="C43">
            <v>539</v>
          </cell>
          <cell r="D43" t="str">
            <v>大邑县晋原镇子龙路店</v>
          </cell>
          <cell r="E43" t="str">
            <v>城郊一片</v>
          </cell>
          <cell r="F43" t="str">
            <v>任荟茹</v>
          </cell>
          <cell r="G43">
            <v>154998.58</v>
          </cell>
          <cell r="H43">
            <v>5166.61933333333</v>
          </cell>
          <cell r="I43" t="str">
            <v>B2</v>
          </cell>
        </row>
        <row r="44">
          <cell r="C44">
            <v>105751</v>
          </cell>
          <cell r="D44" t="str">
            <v>新下街</v>
          </cell>
          <cell r="E44" t="str">
            <v>东南片区</v>
          </cell>
          <cell r="F44" t="str">
            <v>曾蕾蕾</v>
          </cell>
          <cell r="G44">
            <v>151610.01</v>
          </cell>
          <cell r="H44">
            <v>5053.667</v>
          </cell>
          <cell r="I44" t="str">
            <v>B2</v>
          </cell>
        </row>
        <row r="45">
          <cell r="C45">
            <v>587</v>
          </cell>
          <cell r="D45" t="str">
            <v>都江堰景中路店</v>
          </cell>
          <cell r="E45" t="str">
            <v>城郊一片</v>
          </cell>
          <cell r="F45" t="str">
            <v>任荟茹</v>
          </cell>
          <cell r="G45">
            <v>159546.28</v>
          </cell>
          <cell r="H45">
            <v>5318.20933333333</v>
          </cell>
          <cell r="I45" t="str">
            <v>B2</v>
          </cell>
        </row>
        <row r="46">
          <cell r="C46">
            <v>391</v>
          </cell>
          <cell r="D46" t="str">
            <v>金丝街药店</v>
          </cell>
          <cell r="E46" t="str">
            <v>西门一片</v>
          </cell>
          <cell r="F46" t="str">
            <v>刘琴英</v>
          </cell>
          <cell r="G46">
            <v>160557.78</v>
          </cell>
          <cell r="H46">
            <v>5351.926</v>
          </cell>
          <cell r="I46" t="str">
            <v>B2</v>
          </cell>
        </row>
        <row r="47">
          <cell r="C47">
            <v>598</v>
          </cell>
          <cell r="D47" t="str">
            <v>锦江区水杉街药店</v>
          </cell>
          <cell r="E47" t="str">
            <v>东南片区</v>
          </cell>
          <cell r="F47" t="str">
            <v>曾蕾蕾</v>
          </cell>
          <cell r="G47">
            <v>166938.98</v>
          </cell>
          <cell r="H47">
            <v>5564.63266666667</v>
          </cell>
          <cell r="I47" t="str">
            <v>B2</v>
          </cell>
        </row>
        <row r="48">
          <cell r="C48">
            <v>114622</v>
          </cell>
          <cell r="D48" t="str">
            <v>东昌路店</v>
          </cell>
          <cell r="E48" t="str">
            <v>西门一片</v>
          </cell>
          <cell r="F48" t="str">
            <v>刘琴英</v>
          </cell>
          <cell r="G48">
            <v>168785.64</v>
          </cell>
          <cell r="H48">
            <v>5626.188</v>
          </cell>
          <cell r="I48" t="str">
            <v>B2</v>
          </cell>
        </row>
        <row r="49">
          <cell r="C49">
            <v>101453</v>
          </cell>
          <cell r="D49" t="str">
            <v>温江区公平街道江安路药店</v>
          </cell>
          <cell r="E49" t="str">
            <v>西门二片</v>
          </cell>
          <cell r="F49" t="str">
            <v>林禹帅</v>
          </cell>
          <cell r="G49">
            <v>152115.74</v>
          </cell>
          <cell r="H49">
            <v>5070.52466666667</v>
          </cell>
          <cell r="I49" t="str">
            <v>B2</v>
          </cell>
        </row>
        <row r="50">
          <cell r="C50">
            <v>102934</v>
          </cell>
          <cell r="D50" t="str">
            <v>银河北街</v>
          </cell>
          <cell r="E50" t="str">
            <v>西门一片</v>
          </cell>
          <cell r="F50" t="str">
            <v>刘琴英</v>
          </cell>
          <cell r="G50">
            <v>173402.32</v>
          </cell>
          <cell r="H50">
            <v>5780.07733333333</v>
          </cell>
          <cell r="I50" t="str">
            <v>B2</v>
          </cell>
        </row>
        <row r="51">
          <cell r="C51">
            <v>106569</v>
          </cell>
          <cell r="D51" t="str">
            <v>大悦路店</v>
          </cell>
          <cell r="E51" t="str">
            <v>西门二片</v>
          </cell>
          <cell r="F51" t="str">
            <v>林禹帅</v>
          </cell>
          <cell r="G51">
            <v>162214.79</v>
          </cell>
          <cell r="H51">
            <v>5407.15966666667</v>
          </cell>
          <cell r="I51" t="str">
            <v>B2</v>
          </cell>
        </row>
        <row r="52">
          <cell r="C52">
            <v>387</v>
          </cell>
          <cell r="D52" t="str">
            <v>新乐中街药店</v>
          </cell>
          <cell r="E52" t="str">
            <v>东南片区</v>
          </cell>
          <cell r="F52" t="str">
            <v>曾蕾蕾</v>
          </cell>
          <cell r="G52">
            <v>157919.16</v>
          </cell>
          <cell r="H52">
            <v>5263.972</v>
          </cell>
          <cell r="I52" t="str">
            <v>B2</v>
          </cell>
        </row>
        <row r="53">
          <cell r="C53">
            <v>105910</v>
          </cell>
          <cell r="D53" t="str">
            <v>紫薇东路</v>
          </cell>
          <cell r="E53" t="str">
            <v>旗舰片区</v>
          </cell>
          <cell r="F53" t="str">
            <v>谭庆娟</v>
          </cell>
          <cell r="G53">
            <v>158296.03</v>
          </cell>
          <cell r="H53">
            <v>5276.53433333333</v>
          </cell>
          <cell r="I53" t="str">
            <v>B2</v>
          </cell>
        </row>
        <row r="54">
          <cell r="C54">
            <v>747</v>
          </cell>
          <cell r="D54" t="str">
            <v>郫县郫筒镇一环路东南段药店</v>
          </cell>
          <cell r="E54" t="str">
            <v>西门二片</v>
          </cell>
          <cell r="F54" t="str">
            <v>林禹帅</v>
          </cell>
          <cell r="G54">
            <v>158344.77</v>
          </cell>
          <cell r="H54">
            <v>5278.159</v>
          </cell>
          <cell r="I54" t="str">
            <v>B2</v>
          </cell>
        </row>
        <row r="55">
          <cell r="C55">
            <v>709</v>
          </cell>
          <cell r="D55" t="str">
            <v>新都区马超东路店</v>
          </cell>
          <cell r="E55" t="str">
            <v>西门二片</v>
          </cell>
          <cell r="F55" t="str">
            <v>林禹帅</v>
          </cell>
          <cell r="G55">
            <v>168026.88</v>
          </cell>
          <cell r="H55">
            <v>5600.896</v>
          </cell>
          <cell r="I55" t="str">
            <v>B2</v>
          </cell>
        </row>
        <row r="56">
          <cell r="C56">
            <v>103198</v>
          </cell>
          <cell r="D56" t="str">
            <v>贝森北路</v>
          </cell>
          <cell r="E56" t="str">
            <v>西门一片</v>
          </cell>
          <cell r="F56" t="str">
            <v>刘琴英</v>
          </cell>
          <cell r="G56">
            <v>179847.36</v>
          </cell>
          <cell r="H56">
            <v>5994.912</v>
          </cell>
          <cell r="I56" t="str">
            <v>B2</v>
          </cell>
        </row>
        <row r="57">
          <cell r="C57">
            <v>746</v>
          </cell>
          <cell r="D57" t="str">
            <v>大邑县晋原镇内蒙古大道桃源药店</v>
          </cell>
          <cell r="E57" t="str">
            <v>城郊一片</v>
          </cell>
          <cell r="F57" t="str">
            <v>任荟茹</v>
          </cell>
          <cell r="G57">
            <v>178834.62</v>
          </cell>
          <cell r="H57">
            <v>5961.154</v>
          </cell>
          <cell r="I57" t="str">
            <v>B2</v>
          </cell>
        </row>
        <row r="58">
          <cell r="C58">
            <v>114286</v>
          </cell>
          <cell r="D58" t="str">
            <v>光华北五路店</v>
          </cell>
          <cell r="E58" t="str">
            <v>西门二片</v>
          </cell>
          <cell r="F58" t="str">
            <v>林禹帅</v>
          </cell>
          <cell r="G58">
            <v>162389.82</v>
          </cell>
          <cell r="H58">
            <v>5412.994</v>
          </cell>
          <cell r="I58" t="str">
            <v>B2</v>
          </cell>
        </row>
        <row r="59">
          <cell r="C59">
            <v>737</v>
          </cell>
          <cell r="D59" t="str">
            <v>高新区大源北街药店</v>
          </cell>
          <cell r="E59" t="str">
            <v>东南片区</v>
          </cell>
          <cell r="F59" t="str">
            <v>曾蕾蕾</v>
          </cell>
          <cell r="G59">
            <v>161563.95</v>
          </cell>
          <cell r="H59">
            <v>5385.465</v>
          </cell>
          <cell r="I59" t="str">
            <v>B2</v>
          </cell>
        </row>
        <row r="60">
          <cell r="C60">
            <v>726</v>
          </cell>
          <cell r="D60" t="str">
            <v>金牛区交大路第三药店</v>
          </cell>
          <cell r="E60" t="str">
            <v>西门一片</v>
          </cell>
          <cell r="F60" t="str">
            <v>刘琴英</v>
          </cell>
          <cell r="G60">
            <v>173584.56</v>
          </cell>
          <cell r="H60">
            <v>5786.152</v>
          </cell>
          <cell r="I60" t="str">
            <v>B2</v>
          </cell>
        </row>
        <row r="61">
          <cell r="C61">
            <v>106399</v>
          </cell>
          <cell r="D61" t="str">
            <v>蜀辉路店</v>
          </cell>
          <cell r="E61" t="str">
            <v>西门二片</v>
          </cell>
          <cell r="F61" t="str">
            <v>林禹帅</v>
          </cell>
          <cell r="G61">
            <v>159940.28</v>
          </cell>
          <cell r="H61">
            <v>5331.34266666667</v>
          </cell>
          <cell r="I61" t="str">
            <v>B2</v>
          </cell>
        </row>
        <row r="62">
          <cell r="C62">
            <v>115971</v>
          </cell>
          <cell r="D62" t="str">
            <v>天顺路店</v>
          </cell>
          <cell r="E62" t="str">
            <v>东南片区</v>
          </cell>
          <cell r="F62" t="str">
            <v>曾蕾蕾</v>
          </cell>
          <cell r="G62">
            <v>110839.02</v>
          </cell>
          <cell r="H62">
            <v>3694.634</v>
          </cell>
          <cell r="I62" t="str">
            <v>C1</v>
          </cell>
        </row>
        <row r="63">
          <cell r="C63">
            <v>110378</v>
          </cell>
          <cell r="D63" t="str">
            <v>都江堰宝莲路</v>
          </cell>
          <cell r="E63" t="str">
            <v>城郊一片</v>
          </cell>
          <cell r="F63" t="str">
            <v>任荟茹</v>
          </cell>
          <cell r="G63">
            <v>94790.16</v>
          </cell>
          <cell r="H63">
            <v>3159.672</v>
          </cell>
          <cell r="I63" t="str">
            <v>C1</v>
          </cell>
        </row>
        <row r="64">
          <cell r="C64">
            <v>104838</v>
          </cell>
          <cell r="D64" t="str">
            <v>蜀州中路店</v>
          </cell>
          <cell r="E64" t="str">
            <v>崇州片区</v>
          </cell>
          <cell r="F64" t="str">
            <v>胡建梅</v>
          </cell>
          <cell r="G64">
            <v>90449.86</v>
          </cell>
          <cell r="H64">
            <v>3014.99533333333</v>
          </cell>
          <cell r="I64" t="str">
            <v>C1</v>
          </cell>
        </row>
        <row r="65">
          <cell r="C65">
            <v>117310</v>
          </cell>
          <cell r="D65" t="str">
            <v>长寿路</v>
          </cell>
          <cell r="E65" t="str">
            <v>西门一片</v>
          </cell>
          <cell r="F65" t="str">
            <v>刘琴英</v>
          </cell>
          <cell r="G65">
            <v>107511.11</v>
          </cell>
          <cell r="H65">
            <v>3583.70366666667</v>
          </cell>
          <cell r="I65" t="str">
            <v>C1</v>
          </cell>
        </row>
        <row r="66">
          <cell r="C66">
            <v>116773</v>
          </cell>
          <cell r="D66" t="str">
            <v>经一路店</v>
          </cell>
          <cell r="E66" t="str">
            <v>西门二片</v>
          </cell>
          <cell r="F66" t="str">
            <v>林禹帅</v>
          </cell>
          <cell r="G66">
            <v>92173.34</v>
          </cell>
          <cell r="H66">
            <v>3072.44466666667</v>
          </cell>
          <cell r="I66" t="str">
            <v>C1</v>
          </cell>
        </row>
        <row r="67">
          <cell r="C67">
            <v>113299</v>
          </cell>
          <cell r="D67" t="str">
            <v>倪家桥</v>
          </cell>
          <cell r="E67" t="str">
            <v>旗舰片区</v>
          </cell>
          <cell r="F67" t="str">
            <v>谭庆娟</v>
          </cell>
          <cell r="G67">
            <v>107549.96</v>
          </cell>
          <cell r="H67">
            <v>3584.99866666667</v>
          </cell>
          <cell r="I67" t="str">
            <v>C1</v>
          </cell>
        </row>
        <row r="68">
          <cell r="C68">
            <v>754</v>
          </cell>
          <cell r="D68" t="str">
            <v>崇州市崇阳镇尚贤坊街药店</v>
          </cell>
          <cell r="E68" t="str">
            <v>崇州片区</v>
          </cell>
          <cell r="F68" t="str">
            <v>胡建梅</v>
          </cell>
          <cell r="G68">
            <v>105340.69</v>
          </cell>
          <cell r="H68">
            <v>3511.35633333333</v>
          </cell>
          <cell r="I68" t="str">
            <v>C1</v>
          </cell>
        </row>
        <row r="69">
          <cell r="C69">
            <v>114069</v>
          </cell>
          <cell r="D69" t="str">
            <v>剑南大道店</v>
          </cell>
          <cell r="E69" t="str">
            <v>东南片区</v>
          </cell>
          <cell r="F69" t="str">
            <v>曾蕾蕾</v>
          </cell>
          <cell r="G69">
            <v>95892.27</v>
          </cell>
          <cell r="H69">
            <v>3196.409</v>
          </cell>
          <cell r="I69" t="str">
            <v>C1</v>
          </cell>
        </row>
        <row r="70">
          <cell r="C70">
            <v>118151</v>
          </cell>
          <cell r="D70" t="str">
            <v>沙湾东一路</v>
          </cell>
          <cell r="E70" t="str">
            <v>西门一片</v>
          </cell>
          <cell r="F70" t="str">
            <v>刘琴英</v>
          </cell>
          <cell r="G70">
            <v>100675.34</v>
          </cell>
          <cell r="H70">
            <v>3355.84466666667</v>
          </cell>
          <cell r="I70" t="str">
            <v>C1</v>
          </cell>
        </row>
        <row r="71">
          <cell r="C71">
            <v>112415</v>
          </cell>
          <cell r="D71" t="str">
            <v>五福桥东路</v>
          </cell>
          <cell r="E71" t="str">
            <v>西门一片</v>
          </cell>
          <cell r="F71" t="str">
            <v>刘琴英</v>
          </cell>
          <cell r="G71">
            <v>101544.56</v>
          </cell>
          <cell r="H71">
            <v>3384.81866666667</v>
          </cell>
          <cell r="I71" t="str">
            <v>C1</v>
          </cell>
        </row>
        <row r="72">
          <cell r="C72">
            <v>549</v>
          </cell>
          <cell r="D72" t="str">
            <v>大邑县晋源镇东壕沟段药店</v>
          </cell>
          <cell r="E72" t="str">
            <v>城郊一片</v>
          </cell>
          <cell r="F72" t="str">
            <v>任荟茹</v>
          </cell>
          <cell r="G72">
            <v>95370.69</v>
          </cell>
          <cell r="H72">
            <v>3179.023</v>
          </cell>
          <cell r="I72" t="str">
            <v>C1</v>
          </cell>
        </row>
        <row r="73">
          <cell r="C73">
            <v>713</v>
          </cell>
          <cell r="D73" t="str">
            <v>都江堰聚源镇药店</v>
          </cell>
          <cell r="E73" t="str">
            <v>城郊一片</v>
          </cell>
          <cell r="F73" t="str">
            <v>任荟茹</v>
          </cell>
          <cell r="G73">
            <v>106230.48</v>
          </cell>
          <cell r="H73">
            <v>3541.016</v>
          </cell>
          <cell r="I73" t="str">
            <v>C1</v>
          </cell>
        </row>
        <row r="74">
          <cell r="C74">
            <v>710</v>
          </cell>
          <cell r="D74" t="str">
            <v>都江堰市蒲阳镇堰问道西路药店</v>
          </cell>
          <cell r="E74" t="str">
            <v>城郊一片</v>
          </cell>
          <cell r="F74" t="str">
            <v>任荟茹</v>
          </cell>
          <cell r="G74">
            <v>96061.09</v>
          </cell>
          <cell r="H74">
            <v>3202.03633333333</v>
          </cell>
          <cell r="I74" t="str">
            <v>C1</v>
          </cell>
        </row>
        <row r="75">
          <cell r="C75">
            <v>112888</v>
          </cell>
          <cell r="D75" t="str">
            <v>双楠店</v>
          </cell>
          <cell r="E75" t="str">
            <v>西门二片</v>
          </cell>
          <cell r="F75" t="str">
            <v>林禹帅</v>
          </cell>
          <cell r="G75">
            <v>98311.38</v>
          </cell>
          <cell r="H75">
            <v>3277.046</v>
          </cell>
          <cell r="I75" t="str">
            <v>C1</v>
          </cell>
        </row>
        <row r="76">
          <cell r="C76">
            <v>720</v>
          </cell>
          <cell r="D76" t="str">
            <v>大邑县新场镇文昌街药店</v>
          </cell>
          <cell r="E76" t="str">
            <v>城郊一片</v>
          </cell>
          <cell r="F76" t="str">
            <v>任荟茹</v>
          </cell>
          <cell r="G76">
            <v>103744.52</v>
          </cell>
          <cell r="H76">
            <v>3458.15066666667</v>
          </cell>
          <cell r="I76" t="str">
            <v>C1</v>
          </cell>
        </row>
        <row r="77">
          <cell r="C77">
            <v>113025</v>
          </cell>
          <cell r="D77" t="str">
            <v>蜀兴路店</v>
          </cell>
          <cell r="E77" t="str">
            <v>西门二片</v>
          </cell>
          <cell r="F77" t="str">
            <v>林禹帅</v>
          </cell>
          <cell r="G77">
            <v>106682.2</v>
          </cell>
          <cell r="H77">
            <v>3556.07333333333</v>
          </cell>
          <cell r="I77" t="str">
            <v>C1</v>
          </cell>
        </row>
        <row r="78">
          <cell r="C78">
            <v>119263</v>
          </cell>
          <cell r="D78" t="str">
            <v>蜀源路店</v>
          </cell>
          <cell r="E78" t="str">
            <v>西门二片</v>
          </cell>
          <cell r="F78" t="str">
            <v>林禹帅</v>
          </cell>
          <cell r="G78">
            <v>102920.45</v>
          </cell>
          <cell r="H78">
            <v>3430.68166666667</v>
          </cell>
          <cell r="I78" t="str">
            <v>C1</v>
          </cell>
        </row>
        <row r="79">
          <cell r="C79">
            <v>102479</v>
          </cell>
          <cell r="D79" t="str">
            <v>锦江区劼人路药店</v>
          </cell>
          <cell r="E79" t="str">
            <v>东南片区</v>
          </cell>
          <cell r="F79" t="str">
            <v>曾蕾蕾</v>
          </cell>
          <cell r="G79">
            <v>105894.52</v>
          </cell>
          <cell r="H79">
            <v>3529.81733333333</v>
          </cell>
          <cell r="I79" t="str">
            <v>C1</v>
          </cell>
        </row>
        <row r="80">
          <cell r="C80">
            <v>118951</v>
          </cell>
          <cell r="D80" t="str">
            <v>金祥店</v>
          </cell>
          <cell r="E80" t="str">
            <v>西门二片</v>
          </cell>
          <cell r="F80" t="str">
            <v>林禹帅</v>
          </cell>
          <cell r="G80">
            <v>98959.34</v>
          </cell>
          <cell r="H80">
            <v>3298.64466666667</v>
          </cell>
          <cell r="I80" t="str">
            <v>C1</v>
          </cell>
        </row>
        <row r="81">
          <cell r="C81">
            <v>570</v>
          </cell>
          <cell r="D81" t="str">
            <v>大石西路药店</v>
          </cell>
          <cell r="E81" t="str">
            <v>西门二片</v>
          </cell>
          <cell r="F81" t="str">
            <v>林禹帅</v>
          </cell>
          <cell r="G81">
            <v>104270.63</v>
          </cell>
          <cell r="H81">
            <v>3475.68766666667</v>
          </cell>
          <cell r="I81" t="str">
            <v>C1</v>
          </cell>
        </row>
        <row r="82">
          <cell r="C82">
            <v>102564</v>
          </cell>
          <cell r="D82" t="str">
            <v>邛崃翠荫街</v>
          </cell>
          <cell r="E82" t="str">
            <v>城郊一片</v>
          </cell>
          <cell r="F82" t="str">
            <v>任荟茹</v>
          </cell>
          <cell r="G82">
            <v>106993.78</v>
          </cell>
          <cell r="H82">
            <v>3566.45933333333</v>
          </cell>
          <cell r="I82" t="str">
            <v>C1</v>
          </cell>
        </row>
        <row r="83">
          <cell r="C83">
            <v>748</v>
          </cell>
          <cell r="D83" t="str">
            <v>大邑县晋原镇东街药店</v>
          </cell>
          <cell r="E83" t="str">
            <v>城郊一片</v>
          </cell>
          <cell r="F83" t="str">
            <v>任荟茹</v>
          </cell>
          <cell r="G83">
            <v>119046.99</v>
          </cell>
          <cell r="H83">
            <v>3968.233</v>
          </cell>
          <cell r="I83" t="str">
            <v>C1</v>
          </cell>
        </row>
        <row r="84">
          <cell r="C84">
            <v>122906</v>
          </cell>
          <cell r="D84" t="str">
            <v>医贸大道店</v>
          </cell>
          <cell r="E84" t="str">
            <v>西门二片</v>
          </cell>
          <cell r="F84" t="str">
            <v>林禹帅</v>
          </cell>
          <cell r="G84">
            <v>109316.05</v>
          </cell>
          <cell r="H84">
            <v>3643.86833333333</v>
          </cell>
          <cell r="I84" t="str">
            <v>C1</v>
          </cell>
        </row>
        <row r="85">
          <cell r="C85">
            <v>311</v>
          </cell>
          <cell r="D85" t="str">
            <v>西部店</v>
          </cell>
          <cell r="E85" t="str">
            <v>西门一片</v>
          </cell>
          <cell r="F85" t="str">
            <v>刘琴英</v>
          </cell>
          <cell r="G85">
            <v>122621.61</v>
          </cell>
          <cell r="H85">
            <v>4087.387</v>
          </cell>
          <cell r="I85" t="str">
            <v>C1</v>
          </cell>
        </row>
        <row r="86">
          <cell r="C86">
            <v>122198</v>
          </cell>
          <cell r="D86" t="str">
            <v>华泰路二药店</v>
          </cell>
          <cell r="E86" t="str">
            <v>东南片区</v>
          </cell>
          <cell r="F86" t="str">
            <v>曾蕾蕾</v>
          </cell>
          <cell r="G86">
            <v>118620.85</v>
          </cell>
          <cell r="H86">
            <v>3954.02833333333</v>
          </cell>
          <cell r="I86" t="str">
            <v>C1</v>
          </cell>
        </row>
        <row r="87">
          <cell r="C87">
            <v>355</v>
          </cell>
          <cell r="D87" t="str">
            <v>双林路药店</v>
          </cell>
          <cell r="E87" t="str">
            <v>东南片区</v>
          </cell>
          <cell r="F87" t="str">
            <v>曾蕾蕾</v>
          </cell>
          <cell r="G87">
            <v>115092.34</v>
          </cell>
          <cell r="H87">
            <v>3836.41133333333</v>
          </cell>
          <cell r="I87" t="str">
            <v>C1</v>
          </cell>
        </row>
        <row r="88">
          <cell r="C88">
            <v>738</v>
          </cell>
          <cell r="D88" t="str">
            <v>都江堰市蒲阳路药店</v>
          </cell>
          <cell r="E88" t="str">
            <v>城郊一片</v>
          </cell>
          <cell r="F88" t="str">
            <v>任荟茹</v>
          </cell>
          <cell r="G88">
            <v>115639.71</v>
          </cell>
          <cell r="H88">
            <v>3854.657</v>
          </cell>
          <cell r="I88" t="str">
            <v>C1</v>
          </cell>
        </row>
        <row r="89">
          <cell r="C89">
            <v>106865</v>
          </cell>
          <cell r="D89" t="str">
            <v>丝竹路</v>
          </cell>
          <cell r="E89" t="str">
            <v>旗舰片区</v>
          </cell>
          <cell r="F89" t="str">
            <v>谭庆娟</v>
          </cell>
          <cell r="G89">
            <v>131327.93</v>
          </cell>
          <cell r="H89">
            <v>4377.59766666667</v>
          </cell>
          <cell r="I89" t="str">
            <v>C1</v>
          </cell>
        </row>
        <row r="90">
          <cell r="C90">
            <v>706</v>
          </cell>
          <cell r="D90" t="str">
            <v>都江堰幸福镇翔凤路药店</v>
          </cell>
          <cell r="E90" t="str">
            <v>城郊一片</v>
          </cell>
          <cell r="F90" t="str">
            <v>任荟茹</v>
          </cell>
          <cell r="G90">
            <v>123793.31</v>
          </cell>
          <cell r="H90">
            <v>4126.44366666667</v>
          </cell>
          <cell r="I90" t="str">
            <v>C1</v>
          </cell>
        </row>
        <row r="91">
          <cell r="C91">
            <v>367</v>
          </cell>
          <cell r="D91" t="str">
            <v>金带街药店</v>
          </cell>
          <cell r="E91" t="str">
            <v>崇州片区</v>
          </cell>
          <cell r="F91" t="str">
            <v>胡建梅</v>
          </cell>
          <cell r="G91">
            <v>131188.5</v>
          </cell>
          <cell r="H91">
            <v>4372.95</v>
          </cell>
          <cell r="I91" t="str">
            <v>C1</v>
          </cell>
        </row>
        <row r="92">
          <cell r="C92">
            <v>329</v>
          </cell>
          <cell r="D92" t="str">
            <v>温江店</v>
          </cell>
          <cell r="E92" t="str">
            <v>西门二片</v>
          </cell>
          <cell r="F92" t="str">
            <v>林禹帅</v>
          </cell>
          <cell r="G92">
            <v>120854.51</v>
          </cell>
          <cell r="H92">
            <v>4028.48366666667</v>
          </cell>
          <cell r="I92" t="str">
            <v>C1</v>
          </cell>
        </row>
        <row r="93">
          <cell r="C93">
            <v>102565</v>
          </cell>
          <cell r="D93" t="str">
            <v>武侯区佳灵路</v>
          </cell>
          <cell r="E93" t="str">
            <v>西门一片</v>
          </cell>
          <cell r="F93" t="str">
            <v>刘琴英</v>
          </cell>
          <cell r="G93">
            <v>118681.21</v>
          </cell>
          <cell r="H93">
            <v>3956.04033333333</v>
          </cell>
          <cell r="I93" t="str">
            <v>C1</v>
          </cell>
        </row>
        <row r="94">
          <cell r="C94">
            <v>743</v>
          </cell>
          <cell r="D94" t="str">
            <v>成华区万宇路药店</v>
          </cell>
          <cell r="E94" t="str">
            <v>东南片区</v>
          </cell>
          <cell r="F94" t="str">
            <v>曾蕾蕾</v>
          </cell>
          <cell r="G94">
            <v>115994.38</v>
          </cell>
          <cell r="H94">
            <v>3866.47933333333</v>
          </cell>
          <cell r="I94" t="str">
            <v>C1</v>
          </cell>
        </row>
        <row r="95">
          <cell r="C95">
            <v>745</v>
          </cell>
          <cell r="D95" t="str">
            <v>金牛区金沙路药店</v>
          </cell>
          <cell r="E95" t="str">
            <v>西门一片</v>
          </cell>
          <cell r="F95" t="str">
            <v>刘琴英</v>
          </cell>
          <cell r="G95">
            <v>123863.45</v>
          </cell>
          <cell r="H95">
            <v>4128.78166666667</v>
          </cell>
          <cell r="I95" t="str">
            <v>C1</v>
          </cell>
        </row>
        <row r="96">
          <cell r="C96">
            <v>594</v>
          </cell>
          <cell r="D96" t="str">
            <v>大邑县安仁镇千禧街药店</v>
          </cell>
          <cell r="E96" t="str">
            <v>城郊一片</v>
          </cell>
          <cell r="F96" t="str">
            <v>任荟茹</v>
          </cell>
          <cell r="G96">
            <v>130840.74</v>
          </cell>
          <cell r="H96">
            <v>4361.358</v>
          </cell>
          <cell r="I96" t="str">
            <v>C1</v>
          </cell>
        </row>
        <row r="97">
          <cell r="C97">
            <v>740</v>
          </cell>
          <cell r="D97" t="str">
            <v>成华区华康路药店</v>
          </cell>
          <cell r="E97" t="str">
            <v>东南片区</v>
          </cell>
          <cell r="F97" t="str">
            <v>曾蕾蕾</v>
          </cell>
          <cell r="G97">
            <v>104615.2</v>
          </cell>
          <cell r="H97">
            <v>3487.17333333333</v>
          </cell>
          <cell r="I97" t="str">
            <v>C1</v>
          </cell>
        </row>
        <row r="98">
          <cell r="C98">
            <v>116482</v>
          </cell>
          <cell r="D98" t="str">
            <v>宏济路</v>
          </cell>
          <cell r="E98" t="str">
            <v>旗舰片区</v>
          </cell>
          <cell r="F98" t="str">
            <v>谭庆娟</v>
          </cell>
          <cell r="G98">
            <v>116815.21</v>
          </cell>
          <cell r="H98">
            <v>3893.84033333333</v>
          </cell>
          <cell r="I98" t="str">
            <v>C1</v>
          </cell>
        </row>
        <row r="99">
          <cell r="C99">
            <v>704</v>
          </cell>
          <cell r="D99" t="str">
            <v>都江堰奎光路中段药店</v>
          </cell>
          <cell r="E99" t="str">
            <v>城郊一片</v>
          </cell>
          <cell r="F99" t="str">
            <v>任荟茹</v>
          </cell>
          <cell r="G99">
            <v>126269.54</v>
          </cell>
          <cell r="H99">
            <v>4208.98466666667</v>
          </cell>
          <cell r="I99" t="str">
            <v>C1</v>
          </cell>
        </row>
        <row r="100">
          <cell r="C100">
            <v>107728</v>
          </cell>
          <cell r="D100" t="str">
            <v>四川太极大邑县晋原镇北街药店</v>
          </cell>
          <cell r="E100" t="str">
            <v>城郊一片</v>
          </cell>
          <cell r="F100" t="str">
            <v>任荟茹</v>
          </cell>
          <cell r="G100">
            <v>109529.75</v>
          </cell>
          <cell r="H100">
            <v>3650.99166666667</v>
          </cell>
          <cell r="I100" t="str">
            <v>C1</v>
          </cell>
        </row>
        <row r="101">
          <cell r="C101">
            <v>733</v>
          </cell>
          <cell r="D101" t="str">
            <v>双流区东升街道三强西路药店</v>
          </cell>
          <cell r="E101" t="str">
            <v>东南片区</v>
          </cell>
          <cell r="F101" t="str">
            <v>曾蕾蕾</v>
          </cell>
          <cell r="G101">
            <v>106120.86</v>
          </cell>
          <cell r="H101">
            <v>3537.362</v>
          </cell>
          <cell r="I101" t="str">
            <v>C1</v>
          </cell>
        </row>
        <row r="102">
          <cell r="C102">
            <v>116919</v>
          </cell>
          <cell r="D102" t="str">
            <v>科华北路</v>
          </cell>
          <cell r="E102" t="str">
            <v>旗舰片区</v>
          </cell>
          <cell r="F102" t="str">
            <v>谭庆娟</v>
          </cell>
          <cell r="G102">
            <v>127149.62</v>
          </cell>
          <cell r="H102">
            <v>4238.32066666667</v>
          </cell>
          <cell r="I102" t="str">
            <v>C1</v>
          </cell>
        </row>
        <row r="103">
          <cell r="C103">
            <v>572</v>
          </cell>
          <cell r="D103" t="str">
            <v>郫县郫筒镇东大街药店</v>
          </cell>
          <cell r="E103" t="str">
            <v>西门二片</v>
          </cell>
          <cell r="F103" t="str">
            <v>林禹帅</v>
          </cell>
          <cell r="G103">
            <v>127784.4</v>
          </cell>
          <cell r="H103">
            <v>4259.48</v>
          </cell>
          <cell r="I103" t="str">
            <v>C1</v>
          </cell>
        </row>
        <row r="104">
          <cell r="C104">
            <v>308</v>
          </cell>
          <cell r="D104" t="str">
            <v>红星店</v>
          </cell>
          <cell r="E104" t="str">
            <v>旗舰片区</v>
          </cell>
          <cell r="F104" t="str">
            <v>谭庆娟</v>
          </cell>
          <cell r="G104">
            <v>128633.03</v>
          </cell>
          <cell r="H104">
            <v>4287.76766666667</v>
          </cell>
          <cell r="I104" t="str">
            <v>C1</v>
          </cell>
        </row>
        <row r="105">
          <cell r="C105">
            <v>102935</v>
          </cell>
          <cell r="D105" t="str">
            <v>青羊区童子街</v>
          </cell>
          <cell r="E105" t="str">
            <v>旗舰片区</v>
          </cell>
          <cell r="F105" t="str">
            <v>谭庆娟</v>
          </cell>
          <cell r="G105">
            <v>120612.7</v>
          </cell>
          <cell r="H105">
            <v>4020.42333333333</v>
          </cell>
          <cell r="I105" t="str">
            <v>C1</v>
          </cell>
        </row>
        <row r="106">
          <cell r="C106">
            <v>103199</v>
          </cell>
          <cell r="D106" t="str">
            <v>西林一街</v>
          </cell>
          <cell r="E106" t="str">
            <v>西门一片</v>
          </cell>
          <cell r="F106" t="str">
            <v>刘琴英</v>
          </cell>
          <cell r="G106">
            <v>133409.9</v>
          </cell>
          <cell r="H106">
            <v>4446.99666666667</v>
          </cell>
          <cell r="I106" t="str">
            <v>C1</v>
          </cell>
        </row>
        <row r="107">
          <cell r="C107">
            <v>113833</v>
          </cell>
          <cell r="D107" t="str">
            <v>光华西一路</v>
          </cell>
          <cell r="E107" t="str">
            <v>西门二片</v>
          </cell>
          <cell r="F107" t="str">
            <v>林禹帅</v>
          </cell>
          <cell r="G107">
            <v>130251.04</v>
          </cell>
          <cell r="H107">
            <v>4341.70133333333</v>
          </cell>
          <cell r="I107" t="str">
            <v>C1</v>
          </cell>
        </row>
        <row r="108">
          <cell r="C108">
            <v>113008</v>
          </cell>
          <cell r="D108" t="str">
            <v>尚锦路店</v>
          </cell>
          <cell r="E108" t="str">
            <v>西门二片</v>
          </cell>
          <cell r="F108" t="str">
            <v>林禹帅</v>
          </cell>
          <cell r="G108">
            <v>138992.48</v>
          </cell>
          <cell r="H108">
            <v>4633.08266666667</v>
          </cell>
          <cell r="I108" t="str">
            <v>C1</v>
          </cell>
        </row>
        <row r="109">
          <cell r="C109">
            <v>723</v>
          </cell>
          <cell r="D109" t="str">
            <v>锦江区柳翠路药店</v>
          </cell>
          <cell r="E109" t="str">
            <v>东南片区</v>
          </cell>
          <cell r="F109" t="str">
            <v>曾蕾蕾</v>
          </cell>
          <cell r="G109">
            <v>138872.73</v>
          </cell>
          <cell r="H109">
            <v>4629.091</v>
          </cell>
          <cell r="I109" t="str">
            <v>C1</v>
          </cell>
        </row>
        <row r="110">
          <cell r="C110">
            <v>106485</v>
          </cell>
          <cell r="D110" t="str">
            <v>元华二巷</v>
          </cell>
          <cell r="E110" t="str">
            <v>旗舰片区</v>
          </cell>
          <cell r="F110" t="str">
            <v>谭庆娟</v>
          </cell>
          <cell r="G110">
            <v>139931.92</v>
          </cell>
          <cell r="H110">
            <v>4664.39733333333</v>
          </cell>
          <cell r="I110" t="str">
            <v>C1</v>
          </cell>
        </row>
        <row r="111">
          <cell r="C111">
            <v>515</v>
          </cell>
          <cell r="D111" t="str">
            <v>成华区崔家店路药店</v>
          </cell>
          <cell r="E111" t="str">
            <v>东南片区</v>
          </cell>
          <cell r="F111" t="str">
            <v>曾蕾蕾</v>
          </cell>
          <cell r="G111">
            <v>148210.04</v>
          </cell>
          <cell r="H111">
            <v>4940.33466666667</v>
          </cell>
          <cell r="I111" t="str">
            <v>C1</v>
          </cell>
        </row>
        <row r="112">
          <cell r="C112">
            <v>108277</v>
          </cell>
          <cell r="D112" t="str">
            <v>四川太极金牛区银沙路药店</v>
          </cell>
          <cell r="E112" t="str">
            <v>西门一片</v>
          </cell>
          <cell r="F112" t="str">
            <v>刘琴英</v>
          </cell>
          <cell r="G112">
            <v>140579.18</v>
          </cell>
          <cell r="H112">
            <v>4685.97266666667</v>
          </cell>
          <cell r="I112" t="str">
            <v>C1</v>
          </cell>
        </row>
        <row r="113">
          <cell r="C113">
            <v>716</v>
          </cell>
          <cell r="D113" t="str">
            <v>大邑县沙渠镇方圆路药店</v>
          </cell>
          <cell r="E113" t="str">
            <v>城郊一片</v>
          </cell>
          <cell r="F113" t="str">
            <v>任荟茹</v>
          </cell>
          <cell r="G113">
            <v>135966.72</v>
          </cell>
          <cell r="H113">
            <v>4532.224</v>
          </cell>
          <cell r="I113" t="str">
            <v>C1</v>
          </cell>
        </row>
        <row r="114">
          <cell r="C114">
            <v>721</v>
          </cell>
          <cell r="D114" t="str">
            <v>邛崃市临邛镇洪川小区药店</v>
          </cell>
          <cell r="E114" t="str">
            <v>城郊一片</v>
          </cell>
          <cell r="F114" t="str">
            <v>任荟茹</v>
          </cell>
          <cell r="G114">
            <v>137039.39</v>
          </cell>
          <cell r="H114">
            <v>4567.97966666667</v>
          </cell>
          <cell r="I114" t="str">
            <v>C1</v>
          </cell>
        </row>
        <row r="115">
          <cell r="C115">
            <v>117184</v>
          </cell>
          <cell r="D115" t="str">
            <v>静沙路</v>
          </cell>
          <cell r="E115" t="str">
            <v>东南片区</v>
          </cell>
          <cell r="F115" t="str">
            <v>曾蕾蕾</v>
          </cell>
          <cell r="G115">
            <v>143660.42</v>
          </cell>
          <cell r="H115">
            <v>4788.68066666667</v>
          </cell>
          <cell r="I115" t="str">
            <v>C1</v>
          </cell>
        </row>
        <row r="116">
          <cell r="C116">
            <v>717</v>
          </cell>
          <cell r="D116" t="str">
            <v>大邑县晋原镇通达东路五段药店</v>
          </cell>
          <cell r="E116" t="str">
            <v>城郊一片</v>
          </cell>
          <cell r="F116" t="str">
            <v>任荟茹</v>
          </cell>
          <cell r="G116">
            <v>139809.02</v>
          </cell>
          <cell r="H116">
            <v>4660.30066666667</v>
          </cell>
          <cell r="I116" t="str">
            <v>C1</v>
          </cell>
        </row>
        <row r="117">
          <cell r="C117">
            <v>122176</v>
          </cell>
          <cell r="D117" t="str">
            <v>怀远二店</v>
          </cell>
          <cell r="E117" t="str">
            <v>崇州片区</v>
          </cell>
          <cell r="F117" t="str">
            <v>胡建梅</v>
          </cell>
          <cell r="G117">
            <v>26122.28</v>
          </cell>
          <cell r="H117">
            <v>870.742666666667</v>
          </cell>
          <cell r="I117" t="str">
            <v>C2</v>
          </cell>
        </row>
        <row r="118">
          <cell r="C118">
            <v>128640</v>
          </cell>
          <cell r="D118" t="str">
            <v>红高东路</v>
          </cell>
          <cell r="E118" t="str">
            <v>西门二片</v>
          </cell>
          <cell r="F118" t="str">
            <v>林禹帅</v>
          </cell>
          <cell r="G118">
            <v>39979.88</v>
          </cell>
          <cell r="H118">
            <v>1332.66266666667</v>
          </cell>
          <cell r="I118" t="str">
            <v>C2</v>
          </cell>
        </row>
        <row r="119">
          <cell r="C119">
            <v>122686</v>
          </cell>
          <cell r="D119" t="str">
            <v>大邑蜀望路店</v>
          </cell>
          <cell r="E119" t="str">
            <v>城郊一片</v>
          </cell>
          <cell r="F119" t="str">
            <v>任荟茹</v>
          </cell>
          <cell r="G119">
            <v>37885.81</v>
          </cell>
          <cell r="H119">
            <v>1262.86033333333</v>
          </cell>
          <cell r="I119" t="str">
            <v>C2</v>
          </cell>
        </row>
        <row r="120">
          <cell r="C120">
            <v>122718</v>
          </cell>
          <cell r="D120" t="str">
            <v>大邑南街店</v>
          </cell>
          <cell r="E120" t="str">
            <v>城郊一片</v>
          </cell>
          <cell r="F120" t="str">
            <v>任荟茹</v>
          </cell>
          <cell r="G120">
            <v>39699.99</v>
          </cell>
          <cell r="H120">
            <v>1323.333</v>
          </cell>
          <cell r="I120" t="str">
            <v>C2</v>
          </cell>
        </row>
        <row r="121">
          <cell r="C121">
            <v>591</v>
          </cell>
          <cell r="D121" t="str">
            <v>邛崃市临邛镇凤凰大道药店</v>
          </cell>
          <cell r="E121" t="str">
            <v>城郊一片</v>
          </cell>
          <cell r="F121" t="str">
            <v>任荟茹</v>
          </cell>
          <cell r="G121">
            <v>46167.03</v>
          </cell>
          <cell r="H121">
            <v>1538.901</v>
          </cell>
          <cell r="I121" t="str">
            <v>C2</v>
          </cell>
        </row>
        <row r="122">
          <cell r="C122">
            <v>113298</v>
          </cell>
          <cell r="D122" t="str">
            <v>逸都路店</v>
          </cell>
          <cell r="E122" t="str">
            <v>西门二片</v>
          </cell>
          <cell r="F122" t="str">
            <v>林禹帅</v>
          </cell>
          <cell r="G122">
            <v>54448.25</v>
          </cell>
          <cell r="H122">
            <v>1814.94166666667</v>
          </cell>
          <cell r="I122" t="str">
            <v>C2</v>
          </cell>
        </row>
        <row r="123">
          <cell r="C123">
            <v>123007</v>
          </cell>
          <cell r="D123" t="str">
            <v>元通大道店</v>
          </cell>
          <cell r="E123" t="str">
            <v>城郊一片</v>
          </cell>
          <cell r="F123" t="str">
            <v>任荟茹</v>
          </cell>
          <cell r="G123">
            <v>56388.04</v>
          </cell>
          <cell r="H123">
            <v>1879.60133333333</v>
          </cell>
          <cell r="I123" t="str">
            <v>C2</v>
          </cell>
        </row>
        <row r="124">
          <cell r="C124">
            <v>52</v>
          </cell>
          <cell r="D124" t="str">
            <v>崇州中心店</v>
          </cell>
          <cell r="E124" t="str">
            <v>崇州片区</v>
          </cell>
          <cell r="F124" t="str">
            <v>胡建梅</v>
          </cell>
          <cell r="G124">
            <v>57769.3</v>
          </cell>
          <cell r="H124">
            <v>1925.64333333333</v>
          </cell>
          <cell r="I124" t="str">
            <v>C2</v>
          </cell>
        </row>
        <row r="125">
          <cell r="C125">
            <v>118758</v>
          </cell>
          <cell r="D125" t="str">
            <v>水碾河</v>
          </cell>
          <cell r="E125" t="str">
            <v>东南片区</v>
          </cell>
          <cell r="F125" t="str">
            <v>曾蕾蕾</v>
          </cell>
          <cell r="G125">
            <v>61890.06</v>
          </cell>
          <cell r="H125">
            <v>2063.002</v>
          </cell>
          <cell r="I125" t="str">
            <v>C2</v>
          </cell>
        </row>
        <row r="126">
          <cell r="C126">
            <v>371</v>
          </cell>
          <cell r="D126" t="str">
            <v>兴义镇万兴路药店</v>
          </cell>
          <cell r="E126" t="str">
            <v>新津片区</v>
          </cell>
          <cell r="F126" t="str">
            <v>王燕丽</v>
          </cell>
          <cell r="G126">
            <v>77984.57</v>
          </cell>
          <cell r="H126">
            <v>2599.48566666667</v>
          </cell>
          <cell r="I126" t="str">
            <v>C2</v>
          </cell>
        </row>
        <row r="127">
          <cell r="C127">
            <v>117637</v>
          </cell>
          <cell r="D127" t="str">
            <v>金巷西街店</v>
          </cell>
          <cell r="E127" t="str">
            <v>城郊一片</v>
          </cell>
          <cell r="F127" t="str">
            <v>任荟茹</v>
          </cell>
          <cell r="G127">
            <v>77650.95</v>
          </cell>
          <cell r="H127">
            <v>2588.365</v>
          </cell>
          <cell r="I127" t="str">
            <v>C2</v>
          </cell>
        </row>
        <row r="128">
          <cell r="C128">
            <v>114848</v>
          </cell>
          <cell r="D128" t="str">
            <v>泰和二街2店</v>
          </cell>
          <cell r="E128" t="str">
            <v>东南片区</v>
          </cell>
          <cell r="F128" t="str">
            <v>曾蕾蕾</v>
          </cell>
          <cell r="G128">
            <v>80221.93</v>
          </cell>
          <cell r="H128">
            <v>2674.06433333333</v>
          </cell>
          <cell r="I128" t="str">
            <v>C2</v>
          </cell>
        </row>
        <row r="129">
          <cell r="C129">
            <v>339</v>
          </cell>
          <cell r="D129" t="str">
            <v>沙河源药店</v>
          </cell>
          <cell r="E129" t="str">
            <v>西门一片</v>
          </cell>
          <cell r="F129" t="str">
            <v>刘琴英</v>
          </cell>
          <cell r="G129">
            <v>73708.29</v>
          </cell>
          <cell r="H129">
            <v>2456.943</v>
          </cell>
          <cell r="I129" t="str">
            <v>C2</v>
          </cell>
        </row>
        <row r="130">
          <cell r="C130">
            <v>119262</v>
          </cell>
          <cell r="D130" t="str">
            <v>驷马桥店</v>
          </cell>
          <cell r="E130" t="str">
            <v>西门一片</v>
          </cell>
          <cell r="F130" t="str">
            <v>刘琴英</v>
          </cell>
          <cell r="G130">
            <v>85388.87</v>
          </cell>
          <cell r="H130">
            <v>2846.29566666667</v>
          </cell>
          <cell r="I130" t="str">
            <v>C2</v>
          </cell>
        </row>
        <row r="131">
          <cell r="C131">
            <v>727</v>
          </cell>
          <cell r="D131" t="str">
            <v>金牛区黄苑东街药店</v>
          </cell>
          <cell r="E131" t="str">
            <v>西门一片</v>
          </cell>
          <cell r="F131" t="str">
            <v>刘琴英</v>
          </cell>
          <cell r="G131">
            <v>87002.37</v>
          </cell>
          <cell r="H131">
            <v>2900.079</v>
          </cell>
          <cell r="I131" t="str">
            <v>C2</v>
          </cell>
        </row>
        <row r="132">
          <cell r="C132">
            <v>117923</v>
          </cell>
          <cell r="D132" t="str">
            <v>观音阁店</v>
          </cell>
          <cell r="E132" t="str">
            <v>城郊一片</v>
          </cell>
          <cell r="F132" t="str">
            <v>任荟茹</v>
          </cell>
          <cell r="G132">
            <v>76074.94</v>
          </cell>
          <cell r="H132">
            <v>2535.83133333333</v>
          </cell>
          <cell r="I132" t="str">
            <v>C2</v>
          </cell>
        </row>
        <row r="133">
          <cell r="C133">
            <v>106568</v>
          </cell>
          <cell r="D133" t="str">
            <v>四川太极高新区中和公济桥路药店</v>
          </cell>
          <cell r="E133" t="str">
            <v>东南片区</v>
          </cell>
          <cell r="F133" t="str">
            <v>曾蕾蕾</v>
          </cell>
          <cell r="G133">
            <v>76885.52</v>
          </cell>
          <cell r="H133">
            <v>2562.85066666667</v>
          </cell>
          <cell r="I133" t="str">
            <v>C2</v>
          </cell>
        </row>
        <row r="134">
          <cell r="C134">
            <v>56</v>
          </cell>
          <cell r="D134" t="str">
            <v>四川太极三江店</v>
          </cell>
          <cell r="E134" t="str">
            <v>崇州片区</v>
          </cell>
          <cell r="F134" t="str">
            <v>胡建梅</v>
          </cell>
          <cell r="G134">
            <v>63172.86</v>
          </cell>
          <cell r="H134">
            <v>2105.762</v>
          </cell>
          <cell r="I134" t="str">
            <v>C2</v>
          </cell>
        </row>
        <row r="135">
          <cell r="C135">
            <v>104533</v>
          </cell>
          <cell r="D135" t="str">
            <v>潘家街店</v>
          </cell>
          <cell r="E135" t="str">
            <v>城郊一片</v>
          </cell>
          <cell r="F135" t="str">
            <v>任荟茹</v>
          </cell>
          <cell r="G135">
            <v>83361.09</v>
          </cell>
          <cell r="H135">
            <v>2778.703</v>
          </cell>
          <cell r="I135" t="str">
            <v>C2</v>
          </cell>
        </row>
        <row r="136">
          <cell r="C136">
            <v>573</v>
          </cell>
          <cell r="D136" t="str">
            <v>双流县西航港街道锦华路一段药店</v>
          </cell>
          <cell r="E136" t="str">
            <v>东南片区</v>
          </cell>
          <cell r="F136" t="str">
            <v>曾蕾蕾</v>
          </cell>
          <cell r="G136">
            <v>82764.23</v>
          </cell>
          <cell r="H136">
            <v>2758.80766666667</v>
          </cell>
          <cell r="I136" t="str">
            <v>C2</v>
          </cell>
        </row>
        <row r="137">
          <cell r="C137">
            <v>351</v>
          </cell>
          <cell r="D137" t="str">
            <v>都江堰药店</v>
          </cell>
          <cell r="E137" t="str">
            <v>城郊一片</v>
          </cell>
          <cell r="F137" t="str">
            <v>任荟茹</v>
          </cell>
          <cell r="G137">
            <v>83700.87</v>
          </cell>
          <cell r="H137">
            <v>2790.029</v>
          </cell>
          <cell r="I137" t="str">
            <v>C2</v>
          </cell>
        </row>
        <row r="138">
          <cell r="C138">
            <v>752</v>
          </cell>
          <cell r="D138" t="str">
            <v>大药房连锁有限公司武侯区聚萃街药店</v>
          </cell>
          <cell r="E138" t="str">
            <v>西门二片</v>
          </cell>
          <cell r="F138" t="str">
            <v>林禹帅</v>
          </cell>
          <cell r="G138">
            <v>87262.2</v>
          </cell>
          <cell r="H138">
            <v>2908.74</v>
          </cell>
          <cell r="I138" t="str">
            <v>C2</v>
          </cell>
        </row>
        <row r="139">
          <cell r="C139">
            <v>102567</v>
          </cell>
          <cell r="D139" t="str">
            <v>新津武阳西路</v>
          </cell>
          <cell r="E139" t="str">
            <v>新津片区</v>
          </cell>
          <cell r="F139" t="str">
            <v>王燕丽</v>
          </cell>
          <cell r="G139">
            <v>76154.37</v>
          </cell>
          <cell r="H139">
            <v>2538.479</v>
          </cell>
          <cell r="I139" t="str">
            <v>C2</v>
          </cell>
        </row>
        <row r="140">
          <cell r="C140">
            <v>104430</v>
          </cell>
          <cell r="D140" t="str">
            <v>中和大道药店</v>
          </cell>
          <cell r="E140" t="str">
            <v>东南片区</v>
          </cell>
          <cell r="F140" t="str">
            <v>曾蕾蕾</v>
          </cell>
          <cell r="G140">
            <v>76079.35</v>
          </cell>
          <cell r="H140">
            <v>2535.97833333333</v>
          </cell>
          <cell r="I140" t="str">
            <v>C2</v>
          </cell>
        </row>
        <row r="141">
          <cell r="C141">
            <v>104429</v>
          </cell>
          <cell r="D141" t="str">
            <v>大华街药店</v>
          </cell>
          <cell r="E141" t="str">
            <v>西门二片</v>
          </cell>
          <cell r="F141" t="str">
            <v>林禹帅</v>
          </cell>
          <cell r="G141">
            <v>89420.75</v>
          </cell>
          <cell r="H141">
            <v>2980.69166666667</v>
          </cell>
          <cell r="I141" t="str">
            <v>C2</v>
          </cell>
        </row>
        <row r="142">
          <cell r="C142">
            <v>732</v>
          </cell>
          <cell r="D142" t="str">
            <v>邛崃市羊安镇永康大道药店</v>
          </cell>
          <cell r="E142" t="str">
            <v>城郊一片</v>
          </cell>
          <cell r="F142" t="str">
            <v>任荟茹</v>
          </cell>
          <cell r="G142">
            <v>84115.8</v>
          </cell>
          <cell r="H142">
            <v>2803.86</v>
          </cell>
          <cell r="I142" t="str">
            <v>C2</v>
          </cell>
        </row>
        <row r="143">
          <cell r="C143">
            <v>138202</v>
          </cell>
          <cell r="D143" t="str">
            <v>雅安市太极智慧云医药科技有限公司</v>
          </cell>
          <cell r="E143" t="str">
            <v>西门二片</v>
          </cell>
          <cell r="F143" t="str">
            <v>林禹帅</v>
          </cell>
          <cell r="G143">
            <v>16042.77</v>
          </cell>
          <cell r="H143">
            <v>534.759</v>
          </cell>
          <cell r="I143" t="str">
            <v>C2</v>
          </cell>
        </row>
        <row r="144">
          <cell r="C144">
            <v>307</v>
          </cell>
          <cell r="D144" t="str">
            <v>旗舰店</v>
          </cell>
          <cell r="E144" t="str">
            <v>旗舰片区</v>
          </cell>
          <cell r="F144" t="str">
            <v>谭庆娟</v>
          </cell>
          <cell r="G144">
            <v>3153980.49</v>
          </cell>
          <cell r="H144">
            <v>105132.683</v>
          </cell>
          <cell r="I144" t="str">
            <v>T</v>
          </cell>
        </row>
        <row r="147">
          <cell r="C147" t="str">
            <v>标准</v>
          </cell>
        </row>
        <row r="148">
          <cell r="C148" t="str">
            <v>4万元以上</v>
          </cell>
          <cell r="D148" t="str">
            <v>1家</v>
          </cell>
        </row>
        <row r="149">
          <cell r="C149" t="str">
            <v>2万-4万</v>
          </cell>
          <cell r="D149" t="str">
            <v>4家</v>
          </cell>
        </row>
        <row r="150">
          <cell r="C150" t="str">
            <v>1万-2万</v>
          </cell>
          <cell r="D150" t="str">
            <v>4家</v>
          </cell>
        </row>
        <row r="151">
          <cell r="C151" t="str">
            <v>8千-1万</v>
          </cell>
          <cell r="D151" t="str">
            <v>8家</v>
          </cell>
        </row>
        <row r="152">
          <cell r="C152" t="str">
            <v>6千-8千</v>
          </cell>
          <cell r="D152" t="str">
            <v>25家</v>
          </cell>
        </row>
        <row r="153">
          <cell r="C153" t="str">
            <v>5千-6千</v>
          </cell>
          <cell r="D153" t="str">
            <v>19家</v>
          </cell>
        </row>
        <row r="154">
          <cell r="C154" t="str">
            <v>3千-5千</v>
          </cell>
          <cell r="D154" t="str">
            <v>55家</v>
          </cell>
        </row>
        <row r="155">
          <cell r="C155" t="str">
            <v>3千以下</v>
          </cell>
          <cell r="D155" t="str">
            <v>27家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2"/>
  <sheetViews>
    <sheetView tabSelected="1" topLeftCell="E1" workbookViewId="0">
      <pane ySplit="2" topLeftCell="A3" activePane="bottomLeft" state="frozen"/>
      <selection/>
      <selection pane="bottomLeft" activeCell="V128" sqref="V128"/>
    </sheetView>
  </sheetViews>
  <sheetFormatPr defaultColWidth="9" defaultRowHeight="13.5"/>
  <cols>
    <col min="1" max="1" width="9" style="3"/>
    <col min="2" max="2" width="9" style="4"/>
    <col min="3" max="3" width="21" style="5" customWidth="1"/>
    <col min="4" max="4" width="8.625" style="5" customWidth="1"/>
    <col min="5" max="5" width="13.25" style="4" customWidth="1"/>
    <col min="6" max="6" width="23" style="4" hidden="1" customWidth="1"/>
    <col min="7" max="8" width="15.75" style="6" hidden="1" customWidth="1"/>
    <col min="9" max="9" width="13" style="6" customWidth="1"/>
    <col min="10" max="10" width="13.25" style="6" customWidth="1"/>
    <col min="11" max="11" width="15.375" style="3" customWidth="1"/>
    <col min="12" max="12" width="12.625" style="3"/>
    <col min="13" max="13" width="11.625" style="3"/>
    <col min="14" max="14" width="12.625" style="3"/>
    <col min="15" max="15" width="12.875" style="3"/>
    <col min="16" max="16" width="12.5" style="3" customWidth="1"/>
    <col min="17" max="18" width="12.875" style="3"/>
    <col min="19" max="19" width="12.625" style="3"/>
    <col min="20" max="20" width="11.625" style="3"/>
    <col min="21" max="21" width="12.625" style="3"/>
    <col min="22" max="22" width="12.875" style="3"/>
    <col min="23" max="23" width="20.875" style="7" customWidth="1"/>
    <col min="24" max="16384" width="9" style="3"/>
  </cols>
  <sheetData>
    <row r="1" ht="38" customHeight="1" spans="9:22">
      <c r="I1" s="16" t="s">
        <v>0</v>
      </c>
      <c r="J1" s="17"/>
      <c r="K1" s="17"/>
      <c r="L1" s="17"/>
      <c r="M1" s="17"/>
      <c r="N1" s="17"/>
      <c r="O1" s="17"/>
      <c r="P1" s="18" t="s">
        <v>1</v>
      </c>
      <c r="Q1" s="22"/>
      <c r="R1" s="22"/>
      <c r="S1" s="22"/>
      <c r="T1" s="22"/>
      <c r="U1" s="22"/>
      <c r="V1" s="23"/>
    </row>
    <row r="2" ht="24" customHeight="1" spans="1:23">
      <c r="A2" s="3" t="s">
        <v>2</v>
      </c>
      <c r="B2" s="8" t="s">
        <v>3</v>
      </c>
      <c r="C2" s="9" t="s">
        <v>4</v>
      </c>
      <c r="D2" s="9" t="s">
        <v>5</v>
      </c>
      <c r="E2" s="8" t="s">
        <v>6</v>
      </c>
      <c r="F2" s="10" t="s">
        <v>7</v>
      </c>
      <c r="G2" s="11" t="s">
        <v>8</v>
      </c>
      <c r="H2" s="11" t="s">
        <v>9</v>
      </c>
      <c r="I2" s="6" t="s">
        <v>10</v>
      </c>
      <c r="J2" s="6" t="s">
        <v>11</v>
      </c>
      <c r="K2" s="19" t="s">
        <v>12</v>
      </c>
      <c r="L2" s="19" t="s">
        <v>13</v>
      </c>
      <c r="M2" s="19" t="s">
        <v>14</v>
      </c>
      <c r="N2" s="19" t="s">
        <v>15</v>
      </c>
      <c r="O2" s="19" t="s">
        <v>16</v>
      </c>
      <c r="P2" s="3" t="s">
        <v>10</v>
      </c>
      <c r="Q2" s="3" t="s">
        <v>11</v>
      </c>
      <c r="R2" s="19" t="s">
        <v>12</v>
      </c>
      <c r="S2" s="19" t="s">
        <v>13</v>
      </c>
      <c r="T2" s="19" t="s">
        <v>14</v>
      </c>
      <c r="U2" s="19" t="s">
        <v>15</v>
      </c>
      <c r="V2" s="19" t="s">
        <v>17</v>
      </c>
      <c r="W2" s="7" t="s">
        <v>18</v>
      </c>
    </row>
    <row r="3" spans="1:23">
      <c r="A3" s="3">
        <v>35</v>
      </c>
      <c r="B3" s="12">
        <v>307</v>
      </c>
      <c r="C3" s="13" t="s">
        <v>19</v>
      </c>
      <c r="D3" s="13" t="str">
        <f>VLOOKUP(B:B,[3]Sheet1!$C:$I,7,0)</f>
        <v>T</v>
      </c>
      <c r="E3" s="12" t="s">
        <v>20</v>
      </c>
      <c r="F3" s="4">
        <v>149500</v>
      </c>
      <c r="G3" s="14">
        <v>17840</v>
      </c>
      <c r="H3" s="15">
        <v>0.11933110367893</v>
      </c>
      <c r="I3" s="14">
        <f t="shared" ref="I3:I66" si="0">F3*3</f>
        <v>448500</v>
      </c>
      <c r="J3" s="14">
        <f t="shared" ref="J3:J66" si="1">G3*3</f>
        <v>53520</v>
      </c>
      <c r="K3" s="3">
        <f>VLOOKUP(B:B,[1]查询时间段分门店销售汇总!$D:$L,9,0)</f>
        <v>229113.61</v>
      </c>
      <c r="L3" s="15">
        <f t="shared" ref="L3:L66" si="2">K3/I3</f>
        <v>0.510844169453735</v>
      </c>
      <c r="M3" s="3">
        <f>VLOOKUP(B3,[1]查询时间段分门店销售汇总!$D$2:$M$144,10,0)</f>
        <v>36110.5</v>
      </c>
      <c r="N3" s="15">
        <f t="shared" ref="N3:N66" si="3">M3/J3</f>
        <v>0.674710388639761</v>
      </c>
      <c r="O3" s="14">
        <v>-100</v>
      </c>
      <c r="P3" s="3">
        <f t="shared" ref="P3:P66" si="4">F3*2</f>
        <v>299000</v>
      </c>
      <c r="Q3" s="3">
        <f t="shared" ref="Q3:Q66" si="5">G3*2</f>
        <v>35680</v>
      </c>
      <c r="R3" s="3">
        <f>VLOOKUP(B:B,[2]查询时间段分门店销售汇总!$D:$L,9,0)</f>
        <v>306356.26</v>
      </c>
      <c r="S3" s="20">
        <f t="shared" ref="S3:S66" si="6">R3/P3</f>
        <v>1.02460287625418</v>
      </c>
      <c r="T3" s="3">
        <f>VLOOKUP(B:B,[2]查询时间段分门店销售汇总!$D:$M,10,0)</f>
        <v>37905.46</v>
      </c>
      <c r="U3" s="20">
        <f t="shared" ref="U3:U66" si="7">T3/Q3</f>
        <v>1.06237275784753</v>
      </c>
      <c r="V3" s="24">
        <f>(T3-Q3)*0.1</f>
        <v>222.546</v>
      </c>
      <c r="W3" s="7">
        <f>V3+O3</f>
        <v>122.546</v>
      </c>
    </row>
    <row r="4" spans="1:23">
      <c r="A4" s="3">
        <v>40</v>
      </c>
      <c r="B4" s="12">
        <v>114848</v>
      </c>
      <c r="C4" s="13" t="s">
        <v>21</v>
      </c>
      <c r="D4" s="13" t="str">
        <f>VLOOKUP(B:B,[3]Sheet1!$C:$I,7,0)</f>
        <v>C2</v>
      </c>
      <c r="E4" s="12" t="s">
        <v>22</v>
      </c>
      <c r="F4" s="4">
        <v>4130</v>
      </c>
      <c r="G4" s="14">
        <v>1097.7</v>
      </c>
      <c r="H4" s="15">
        <v>0.265786924939467</v>
      </c>
      <c r="I4" s="14">
        <f t="shared" si="0"/>
        <v>12390</v>
      </c>
      <c r="J4" s="14">
        <f t="shared" si="1"/>
        <v>3293.1</v>
      </c>
      <c r="K4" s="3">
        <f>VLOOKUP(B:B,[1]查询时间段分门店销售汇总!$D:$L,9,0)</f>
        <v>7825.83</v>
      </c>
      <c r="L4" s="15">
        <f t="shared" si="2"/>
        <v>0.631624697336562</v>
      </c>
      <c r="M4" s="3">
        <f>VLOOKUP(B4,[1]查询时间段分门店销售汇总!$D$2:$M$144,10,0)</f>
        <v>2780.76</v>
      </c>
      <c r="N4" s="15">
        <f t="shared" si="3"/>
        <v>0.844420151225289</v>
      </c>
      <c r="O4" s="14">
        <v>-50</v>
      </c>
      <c r="P4" s="3">
        <f t="shared" si="4"/>
        <v>8260</v>
      </c>
      <c r="Q4" s="3">
        <f t="shared" si="5"/>
        <v>2195.4</v>
      </c>
      <c r="R4" s="3">
        <f>VLOOKUP(B:B,[2]查询时间段分门店销售汇总!$D:$L,9,0)</f>
        <v>4451.4</v>
      </c>
      <c r="S4" s="15">
        <f t="shared" si="6"/>
        <v>0.538910411622276</v>
      </c>
      <c r="T4" s="3">
        <f>VLOOKUP(B:B,[2]查询时间段分门店销售汇总!$D:$M,10,0)</f>
        <v>1846.51</v>
      </c>
      <c r="U4" s="15">
        <f t="shared" si="7"/>
        <v>0.841081351917646</v>
      </c>
      <c r="W4" s="7">
        <f t="shared" ref="W4:W35" si="8">V4+O4</f>
        <v>-50</v>
      </c>
    </row>
    <row r="5" spans="1:23">
      <c r="A5" s="3">
        <v>41</v>
      </c>
      <c r="B5" s="12">
        <v>339</v>
      </c>
      <c r="C5" s="13" t="s">
        <v>23</v>
      </c>
      <c r="D5" s="13" t="str">
        <f>VLOOKUP(B:B,[3]Sheet1!$C:$I,7,0)</f>
        <v>C2</v>
      </c>
      <c r="E5" s="12" t="s">
        <v>24</v>
      </c>
      <c r="F5" s="4">
        <v>3776</v>
      </c>
      <c r="G5" s="14">
        <v>987.488</v>
      </c>
      <c r="H5" s="15">
        <v>0.261516949152542</v>
      </c>
      <c r="I5" s="14">
        <f t="shared" si="0"/>
        <v>11328</v>
      </c>
      <c r="J5" s="14">
        <f t="shared" si="1"/>
        <v>2962.464</v>
      </c>
      <c r="K5" s="3">
        <f>VLOOKUP(B:B,[1]查询时间段分门店销售汇总!$D:$L,9,0)</f>
        <v>5962.11</v>
      </c>
      <c r="L5" s="15">
        <f t="shared" si="2"/>
        <v>0.526316207627119</v>
      </c>
      <c r="M5" s="3">
        <f>VLOOKUP(B5,[1]查询时间段分门店销售汇总!$D$2:$M$144,10,0)</f>
        <v>1572.71</v>
      </c>
      <c r="N5" s="15">
        <f t="shared" si="3"/>
        <v>0.530879025027815</v>
      </c>
      <c r="O5" s="14">
        <v>-50</v>
      </c>
      <c r="P5" s="3">
        <f t="shared" si="4"/>
        <v>7552</v>
      </c>
      <c r="Q5" s="3">
        <f t="shared" si="5"/>
        <v>1974.976</v>
      </c>
      <c r="R5" s="3">
        <f>VLOOKUP(B:B,[2]查询时间段分门店销售汇总!$D:$L,9,0)</f>
        <v>4763.02</v>
      </c>
      <c r="S5" s="15">
        <f t="shared" si="6"/>
        <v>0.630696504237288</v>
      </c>
      <c r="T5" s="3">
        <f>VLOOKUP(B:B,[2]查询时间段分门店销售汇总!$D:$M,10,0)</f>
        <v>1312.79</v>
      </c>
      <c r="U5" s="15">
        <f t="shared" si="7"/>
        <v>0.664711874979746</v>
      </c>
      <c r="W5" s="7">
        <f t="shared" si="8"/>
        <v>-50</v>
      </c>
    </row>
    <row r="6" spans="1:23">
      <c r="A6" s="3">
        <v>53</v>
      </c>
      <c r="B6" s="12">
        <v>104429</v>
      </c>
      <c r="C6" s="13" t="s">
        <v>25</v>
      </c>
      <c r="D6" s="13" t="str">
        <f>VLOOKUP(B:B,[3]Sheet1!$C:$I,7,0)</f>
        <v>C2</v>
      </c>
      <c r="E6" s="12" t="s">
        <v>26</v>
      </c>
      <c r="F6" s="4">
        <v>4500</v>
      </c>
      <c r="G6" s="14">
        <v>1227.5</v>
      </c>
      <c r="H6" s="15">
        <v>0.272777777777778</v>
      </c>
      <c r="I6" s="14">
        <f t="shared" si="0"/>
        <v>13500</v>
      </c>
      <c r="J6" s="14">
        <f t="shared" si="1"/>
        <v>3682.5</v>
      </c>
      <c r="K6" s="3">
        <f>VLOOKUP(B:B,[1]查询时间段分门店销售汇总!$D:$L,9,0)</f>
        <v>14487.92</v>
      </c>
      <c r="L6" s="20">
        <f t="shared" si="2"/>
        <v>1.07317925925926</v>
      </c>
      <c r="M6" s="3">
        <f>VLOOKUP(B6,[1]查询时间段分门店销售汇总!$D$2:$M$144,10,0)</f>
        <v>5227.32</v>
      </c>
      <c r="N6" s="20">
        <f t="shared" si="3"/>
        <v>1.41950305498982</v>
      </c>
      <c r="O6" s="21">
        <v>100</v>
      </c>
      <c r="P6" s="3">
        <f t="shared" si="4"/>
        <v>9000</v>
      </c>
      <c r="Q6" s="3">
        <f t="shared" si="5"/>
        <v>2455</v>
      </c>
      <c r="R6" s="3">
        <f>VLOOKUP(B:B,[2]查询时间段分门店销售汇总!$D:$L,9,0)</f>
        <v>7235.4</v>
      </c>
      <c r="S6" s="15">
        <f t="shared" si="6"/>
        <v>0.803933333333333</v>
      </c>
      <c r="T6" s="3">
        <f>VLOOKUP(B:B,[2]查询时间段分门店销售汇总!$D:$M,10,0)</f>
        <v>2633.44</v>
      </c>
      <c r="U6" s="15">
        <f t="shared" si="7"/>
        <v>1.07268431771894</v>
      </c>
      <c r="W6" s="7">
        <f t="shared" si="8"/>
        <v>100</v>
      </c>
    </row>
    <row r="7" spans="1:23">
      <c r="A7" s="3">
        <v>55</v>
      </c>
      <c r="B7" s="12">
        <v>117923</v>
      </c>
      <c r="C7" s="13" t="s">
        <v>27</v>
      </c>
      <c r="D7" s="13" t="str">
        <f>VLOOKUP(B:B,[3]Sheet1!$C:$I,7,0)</f>
        <v>C2</v>
      </c>
      <c r="E7" s="12" t="s">
        <v>28</v>
      </c>
      <c r="F7" s="4">
        <v>4000</v>
      </c>
      <c r="G7" s="14">
        <v>1190.8</v>
      </c>
      <c r="H7" s="15">
        <v>0.2977</v>
      </c>
      <c r="I7" s="14">
        <f t="shared" si="0"/>
        <v>12000</v>
      </c>
      <c r="J7" s="14">
        <f t="shared" si="1"/>
        <v>3572.4</v>
      </c>
      <c r="K7" s="3">
        <f>VLOOKUP(B:B,[1]查询时间段分门店销售汇总!$D:$L,9,0)</f>
        <v>8168.7</v>
      </c>
      <c r="L7" s="15">
        <f t="shared" si="2"/>
        <v>0.680725</v>
      </c>
      <c r="M7" s="3">
        <f>VLOOKUP(B7,[1]查询时间段分门店销售汇总!$D$2:$M$144,10,0)</f>
        <v>2607.58</v>
      </c>
      <c r="N7" s="15">
        <f t="shared" si="3"/>
        <v>0.729923860709887</v>
      </c>
      <c r="O7" s="14">
        <v>-50</v>
      </c>
      <c r="P7" s="3">
        <f t="shared" si="4"/>
        <v>8000</v>
      </c>
      <c r="Q7" s="3">
        <f t="shared" si="5"/>
        <v>2381.6</v>
      </c>
      <c r="R7" s="3">
        <f>VLOOKUP(B:B,[2]查询时间段分门店销售汇总!$D:$L,9,0)</f>
        <v>5702.2</v>
      </c>
      <c r="S7" s="15">
        <f t="shared" si="6"/>
        <v>0.712775</v>
      </c>
      <c r="T7" s="3">
        <f>VLOOKUP(B:B,[2]查询时间段分门店销售汇总!$D:$M,10,0)</f>
        <v>1636.7</v>
      </c>
      <c r="U7" s="15">
        <f t="shared" si="7"/>
        <v>0.687227074235808</v>
      </c>
      <c r="W7" s="7">
        <f t="shared" si="8"/>
        <v>-50</v>
      </c>
    </row>
    <row r="8" spans="1:23">
      <c r="A8" s="3">
        <v>64</v>
      </c>
      <c r="B8" s="12">
        <v>56</v>
      </c>
      <c r="C8" s="13" t="s">
        <v>29</v>
      </c>
      <c r="D8" s="13" t="str">
        <f>VLOOKUP(B:B,[3]Sheet1!$C:$I,7,0)</f>
        <v>C2</v>
      </c>
      <c r="E8" s="12" t="s">
        <v>30</v>
      </c>
      <c r="F8" s="4">
        <v>4130</v>
      </c>
      <c r="G8" s="14">
        <v>1415.71</v>
      </c>
      <c r="H8" s="15">
        <v>0.342786924939467</v>
      </c>
      <c r="I8" s="14">
        <f t="shared" si="0"/>
        <v>12390</v>
      </c>
      <c r="J8" s="14">
        <f t="shared" si="1"/>
        <v>4247.13</v>
      </c>
      <c r="K8" s="3">
        <f>VLOOKUP(B:B,[1]查询时间段分门店销售汇总!$D:$L,9,0)</f>
        <v>8667.29</v>
      </c>
      <c r="L8" s="15">
        <f t="shared" si="2"/>
        <v>0.699539144471348</v>
      </c>
      <c r="M8" s="3">
        <f>VLOOKUP(B8,[1]查询时间段分门店销售汇总!$D$2:$M$144,10,0)</f>
        <v>3562.06</v>
      </c>
      <c r="N8" s="15">
        <f t="shared" si="3"/>
        <v>0.838698132621323</v>
      </c>
      <c r="O8" s="14">
        <v>-50</v>
      </c>
      <c r="P8" s="3">
        <f t="shared" si="4"/>
        <v>8260</v>
      </c>
      <c r="Q8" s="3">
        <f t="shared" si="5"/>
        <v>2831.42</v>
      </c>
      <c r="R8" s="3">
        <f>VLOOKUP(B:B,[2]查询时间段分门店销售汇总!$D:$L,9,0)</f>
        <v>3609.1</v>
      </c>
      <c r="S8" s="15">
        <f t="shared" si="6"/>
        <v>0.436937046004843</v>
      </c>
      <c r="T8" s="3">
        <f>VLOOKUP(B:B,[2]查询时间段分门店销售汇总!$D:$M,10,0)</f>
        <v>1255.35</v>
      </c>
      <c r="U8" s="15">
        <f t="shared" si="7"/>
        <v>0.443364107055824</v>
      </c>
      <c r="W8" s="7">
        <f t="shared" si="8"/>
        <v>-50</v>
      </c>
    </row>
    <row r="9" spans="1:23">
      <c r="A9" s="3">
        <v>71</v>
      </c>
      <c r="B9" s="12">
        <v>123007</v>
      </c>
      <c r="C9" s="13" t="s">
        <v>31</v>
      </c>
      <c r="D9" s="13" t="str">
        <f>VLOOKUP(B:B,[3]Sheet1!$C:$I,7,0)</f>
        <v>C2</v>
      </c>
      <c r="E9" s="12" t="s">
        <v>28</v>
      </c>
      <c r="F9" s="4">
        <v>3068</v>
      </c>
      <c r="G9" s="14">
        <v>873.4764</v>
      </c>
      <c r="H9" s="15">
        <v>0.284705475880052</v>
      </c>
      <c r="I9" s="14">
        <f t="shared" si="0"/>
        <v>9204</v>
      </c>
      <c r="J9" s="14">
        <f t="shared" si="1"/>
        <v>2620.4292</v>
      </c>
      <c r="K9" s="3">
        <f>VLOOKUP(B:B,[1]查询时间段分门店销售汇总!$D:$L,9,0)</f>
        <v>6915.71</v>
      </c>
      <c r="L9" s="15">
        <f t="shared" si="2"/>
        <v>0.751380921338549</v>
      </c>
      <c r="M9" s="3">
        <f>VLOOKUP(B9,[1]查询时间段分门店销售汇总!$D$2:$M$144,10,0)</f>
        <v>2268.02</v>
      </c>
      <c r="N9" s="15">
        <f t="shared" si="3"/>
        <v>0.865514702705954</v>
      </c>
      <c r="O9" s="14">
        <v>-50</v>
      </c>
      <c r="P9" s="3">
        <f t="shared" si="4"/>
        <v>6136</v>
      </c>
      <c r="Q9" s="3">
        <f t="shared" si="5"/>
        <v>1746.9528</v>
      </c>
      <c r="R9" s="3">
        <f>VLOOKUP(B:B,[2]查询时间段分门店销售汇总!$D:$L,9,0)</f>
        <v>4231.7</v>
      </c>
      <c r="S9" s="15">
        <f t="shared" si="6"/>
        <v>0.689651238591917</v>
      </c>
      <c r="T9" s="3">
        <f>VLOOKUP(B:B,[2]查询时间段分门店销售汇总!$D:$M,10,0)</f>
        <v>942.28</v>
      </c>
      <c r="U9" s="15">
        <f t="shared" si="7"/>
        <v>0.53938492213413</v>
      </c>
      <c r="W9" s="7">
        <f t="shared" si="8"/>
        <v>-50</v>
      </c>
    </row>
    <row r="10" spans="1:23">
      <c r="A10" s="3">
        <v>75</v>
      </c>
      <c r="B10" s="12">
        <v>113298</v>
      </c>
      <c r="C10" s="13" t="s">
        <v>32</v>
      </c>
      <c r="D10" s="13" t="str">
        <f>VLOOKUP(B:B,[3]Sheet1!$C:$I,7,0)</f>
        <v>C2</v>
      </c>
      <c r="E10" s="12" t="s">
        <v>26</v>
      </c>
      <c r="F10" s="4">
        <v>4675</v>
      </c>
      <c r="G10" s="14">
        <v>1163.185</v>
      </c>
      <c r="H10" s="15">
        <v>0.248809625668449</v>
      </c>
      <c r="I10" s="14">
        <f t="shared" si="0"/>
        <v>14025</v>
      </c>
      <c r="J10" s="14">
        <f t="shared" si="1"/>
        <v>3489.555</v>
      </c>
      <c r="K10" s="3">
        <f>VLOOKUP(B:B,[1]查询时间段分门店销售汇总!$D:$L,9,0)</f>
        <v>7253.21</v>
      </c>
      <c r="L10" s="15">
        <f t="shared" si="2"/>
        <v>0.517162923351159</v>
      </c>
      <c r="M10" s="3">
        <f>VLOOKUP(B10,[1]查询时间段分门店销售汇总!$D$2:$M$144,10,0)</f>
        <v>2539.79</v>
      </c>
      <c r="N10" s="15">
        <f t="shared" si="3"/>
        <v>0.727826327425703</v>
      </c>
      <c r="O10" s="14">
        <v>-50</v>
      </c>
      <c r="P10" s="3">
        <f t="shared" si="4"/>
        <v>9350</v>
      </c>
      <c r="Q10" s="3">
        <f t="shared" si="5"/>
        <v>2326.37</v>
      </c>
      <c r="R10" s="3">
        <f>VLOOKUP(B:B,[2]查询时间段分门店销售汇总!$D:$L,9,0)</f>
        <v>4841.02</v>
      </c>
      <c r="S10" s="15">
        <f t="shared" si="6"/>
        <v>0.51775614973262</v>
      </c>
      <c r="T10" s="3">
        <f>VLOOKUP(B:B,[2]查询时间段分门店销售汇总!$D:$M,10,0)</f>
        <v>936.9</v>
      </c>
      <c r="U10" s="15">
        <f t="shared" si="7"/>
        <v>0.402730434109793</v>
      </c>
      <c r="W10" s="7">
        <f t="shared" si="8"/>
        <v>-50</v>
      </c>
    </row>
    <row r="11" spans="1:23">
      <c r="A11" s="3">
        <v>86</v>
      </c>
      <c r="B11" s="12">
        <v>351</v>
      </c>
      <c r="C11" s="13" t="s">
        <v>33</v>
      </c>
      <c r="D11" s="13" t="str">
        <f>VLOOKUP(B:B,[3]Sheet1!$C:$I,7,0)</f>
        <v>C2</v>
      </c>
      <c r="E11" s="12" t="s">
        <v>28</v>
      </c>
      <c r="F11" s="4">
        <v>4640</v>
      </c>
      <c r="G11" s="14">
        <v>1389.44</v>
      </c>
      <c r="H11" s="15">
        <v>0.299448275862069</v>
      </c>
      <c r="I11" s="14">
        <f t="shared" si="0"/>
        <v>13920</v>
      </c>
      <c r="J11" s="14">
        <f t="shared" si="1"/>
        <v>4168.32</v>
      </c>
      <c r="K11" s="3">
        <f>VLOOKUP(B:B,[1]查询时间段分门店销售汇总!$D:$L,9,0)</f>
        <v>13978.36</v>
      </c>
      <c r="L11" s="20">
        <f t="shared" si="2"/>
        <v>1.00419252873563</v>
      </c>
      <c r="M11" s="3">
        <f>VLOOKUP(B11,[1]查询时间段分门店销售汇总!$D$2:$M$144,10,0)</f>
        <v>4538.02</v>
      </c>
      <c r="N11" s="20">
        <f t="shared" si="3"/>
        <v>1.0886928066943</v>
      </c>
      <c r="O11" s="21">
        <v>100</v>
      </c>
      <c r="P11" s="3">
        <f t="shared" si="4"/>
        <v>9280</v>
      </c>
      <c r="Q11" s="3">
        <f t="shared" si="5"/>
        <v>2778.88</v>
      </c>
      <c r="R11" s="3">
        <f>VLOOKUP(B:B,[2]查询时间段分门店销售汇总!$D:$L,9,0)</f>
        <v>6204.56</v>
      </c>
      <c r="S11" s="15">
        <f t="shared" si="6"/>
        <v>0.668594827586207</v>
      </c>
      <c r="T11" s="3">
        <f>VLOOKUP(B:B,[2]查询时间段分门店销售汇总!$D:$M,10,0)</f>
        <v>2091.93</v>
      </c>
      <c r="U11" s="15">
        <f t="shared" si="7"/>
        <v>0.752796090511285</v>
      </c>
      <c r="W11" s="7">
        <f t="shared" si="8"/>
        <v>100</v>
      </c>
    </row>
    <row r="12" spans="1:23">
      <c r="A12" s="3">
        <v>90</v>
      </c>
      <c r="B12" s="12">
        <v>732</v>
      </c>
      <c r="C12" s="13" t="s">
        <v>34</v>
      </c>
      <c r="D12" s="13" t="str">
        <f>VLOOKUP(B:B,[3]Sheet1!$C:$I,7,0)</f>
        <v>C2</v>
      </c>
      <c r="E12" s="12" t="s">
        <v>28</v>
      </c>
      <c r="F12" s="4">
        <v>4625</v>
      </c>
      <c r="G12" s="14">
        <v>1341.6125</v>
      </c>
      <c r="H12" s="15">
        <v>0.290078378378378</v>
      </c>
      <c r="I12" s="14">
        <f t="shared" si="0"/>
        <v>13875</v>
      </c>
      <c r="J12" s="14">
        <f t="shared" si="1"/>
        <v>4024.8375</v>
      </c>
      <c r="K12" s="3">
        <f>VLOOKUP(B:B,[1]查询时间段分门店销售汇总!$D:$L,9,0)</f>
        <v>9167.9</v>
      </c>
      <c r="L12" s="15">
        <f t="shared" si="2"/>
        <v>0.66074954954955</v>
      </c>
      <c r="M12" s="3">
        <f>VLOOKUP(B12,[1]查询时间段分门店销售汇总!$D$2:$M$144,10,0)</f>
        <v>2834.28</v>
      </c>
      <c r="N12" s="15">
        <f t="shared" si="3"/>
        <v>0.70419737442816</v>
      </c>
      <c r="O12" s="14">
        <v>-50</v>
      </c>
      <c r="P12" s="3">
        <f t="shared" si="4"/>
        <v>9250</v>
      </c>
      <c r="Q12" s="3">
        <f t="shared" si="5"/>
        <v>2683.225</v>
      </c>
      <c r="R12" s="3">
        <f>VLOOKUP(B:B,[2]查询时间段分门店销售汇总!$D:$L,9,0)</f>
        <v>6978.8</v>
      </c>
      <c r="S12" s="15">
        <f t="shared" si="6"/>
        <v>0.754464864864865</v>
      </c>
      <c r="T12" s="3">
        <f>VLOOKUP(B:B,[2]查询时间段分门店销售汇总!$D:$M,10,0)</f>
        <v>2264.81</v>
      </c>
      <c r="U12" s="15">
        <f t="shared" si="7"/>
        <v>0.84406264849202</v>
      </c>
      <c r="W12" s="7">
        <f t="shared" si="8"/>
        <v>-50</v>
      </c>
    </row>
    <row r="13" spans="1:23">
      <c r="A13" s="3">
        <v>93</v>
      </c>
      <c r="B13" s="12">
        <v>102567</v>
      </c>
      <c r="C13" s="13" t="s">
        <v>35</v>
      </c>
      <c r="D13" s="13" t="str">
        <f>VLOOKUP(B:B,[3]Sheet1!$C:$I,7,0)</f>
        <v>C2</v>
      </c>
      <c r="E13" s="12" t="s">
        <v>36</v>
      </c>
      <c r="F13" s="4">
        <v>4457</v>
      </c>
      <c r="G13" s="14">
        <v>1338.7196</v>
      </c>
      <c r="H13" s="15">
        <v>0.300363383441777</v>
      </c>
      <c r="I13" s="14">
        <f t="shared" si="0"/>
        <v>13371</v>
      </c>
      <c r="J13" s="14">
        <f t="shared" si="1"/>
        <v>4016.1588</v>
      </c>
      <c r="K13" s="3">
        <f>VLOOKUP(B:B,[1]查询时间段分门店销售汇总!$D:$L,9,0)</f>
        <v>7552.61</v>
      </c>
      <c r="L13" s="15">
        <f t="shared" si="2"/>
        <v>0.564850048612669</v>
      </c>
      <c r="M13" s="3">
        <f>VLOOKUP(B13,[1]查询时间段分门店销售汇总!$D$2:$M$144,10,0)</f>
        <v>2721.23</v>
      </c>
      <c r="N13" s="15">
        <f t="shared" si="3"/>
        <v>0.677570319181602</v>
      </c>
      <c r="O13" s="14">
        <v>-50</v>
      </c>
      <c r="P13" s="3">
        <f t="shared" si="4"/>
        <v>8914</v>
      </c>
      <c r="Q13" s="3">
        <f t="shared" si="5"/>
        <v>2677.4392</v>
      </c>
      <c r="R13" s="3">
        <f>VLOOKUP(B:B,[2]查询时间段分门店销售汇总!$D:$L,9,0)</f>
        <v>7745.71</v>
      </c>
      <c r="S13" s="15">
        <f t="shared" si="6"/>
        <v>0.868937626205968</v>
      </c>
      <c r="T13" s="3">
        <f>VLOOKUP(B:B,[2]查询时间段分门店销售汇总!$D:$M,10,0)</f>
        <v>2796.24</v>
      </c>
      <c r="U13" s="15">
        <f t="shared" si="7"/>
        <v>1.04437105425214</v>
      </c>
      <c r="W13" s="7">
        <f t="shared" si="8"/>
        <v>-50</v>
      </c>
    </row>
    <row r="14" spans="1:23">
      <c r="A14" s="3">
        <v>98</v>
      </c>
      <c r="B14" s="12">
        <v>128640</v>
      </c>
      <c r="C14" s="13" t="s">
        <v>37</v>
      </c>
      <c r="D14" s="13" t="str">
        <f>VLOOKUP(B:B,[3]Sheet1!$C:$I,7,0)</f>
        <v>C2</v>
      </c>
      <c r="E14" s="12" t="s">
        <v>26</v>
      </c>
      <c r="F14" s="4">
        <v>2360</v>
      </c>
      <c r="G14" s="14">
        <v>513.6</v>
      </c>
      <c r="H14" s="15">
        <v>0.217627118644068</v>
      </c>
      <c r="I14" s="14">
        <f t="shared" si="0"/>
        <v>7080</v>
      </c>
      <c r="J14" s="14">
        <f t="shared" si="1"/>
        <v>1540.8</v>
      </c>
      <c r="K14" s="3">
        <f>VLOOKUP(B:B,[1]查询时间段分门店销售汇总!$D:$L,9,0)</f>
        <v>4791.12</v>
      </c>
      <c r="L14" s="15">
        <f t="shared" si="2"/>
        <v>0.67671186440678</v>
      </c>
      <c r="M14" s="3">
        <f>VLOOKUP(B14,[1]查询时间段分门店销售汇总!$D$2:$M$144,10,0)</f>
        <v>1680.13</v>
      </c>
      <c r="N14" s="15">
        <f t="shared" si="3"/>
        <v>1.09042705088266</v>
      </c>
      <c r="O14" s="14">
        <v>-50</v>
      </c>
      <c r="P14" s="3">
        <f t="shared" si="4"/>
        <v>4720</v>
      </c>
      <c r="Q14" s="3">
        <f t="shared" si="5"/>
        <v>1027.2</v>
      </c>
      <c r="R14" s="3">
        <f>VLOOKUP(B:B,[2]查询时间段分门店销售汇总!$D:$L,9,0)</f>
        <v>4401.31</v>
      </c>
      <c r="S14" s="15">
        <f t="shared" si="6"/>
        <v>0.93248093220339</v>
      </c>
      <c r="T14" s="3">
        <f>VLOOKUP(B:B,[2]查询时间段分门店销售汇总!$D:$M,10,0)</f>
        <v>1539.54</v>
      </c>
      <c r="U14" s="15">
        <f t="shared" si="7"/>
        <v>1.49877336448598</v>
      </c>
      <c r="W14" s="7">
        <f t="shared" si="8"/>
        <v>-50</v>
      </c>
    </row>
    <row r="15" spans="1:23">
      <c r="A15" s="3">
        <v>106</v>
      </c>
      <c r="B15" s="12">
        <v>119262</v>
      </c>
      <c r="C15" s="13" t="s">
        <v>38</v>
      </c>
      <c r="D15" s="13" t="str">
        <f>VLOOKUP(B:B,[3]Sheet1!$C:$I,7,0)</f>
        <v>C2</v>
      </c>
      <c r="E15" s="12" t="s">
        <v>24</v>
      </c>
      <c r="F15" s="4">
        <v>4130</v>
      </c>
      <c r="G15" s="14">
        <v>1368.215</v>
      </c>
      <c r="H15" s="15">
        <v>0.331286924939467</v>
      </c>
      <c r="I15" s="14">
        <f t="shared" si="0"/>
        <v>12390</v>
      </c>
      <c r="J15" s="14">
        <f t="shared" si="1"/>
        <v>4104.645</v>
      </c>
      <c r="K15" s="3">
        <f>VLOOKUP(B:B,[1]查询时间段分门店销售汇总!$D:$L,9,0)</f>
        <v>11885.62</v>
      </c>
      <c r="L15" s="15">
        <f t="shared" si="2"/>
        <v>0.959291364003228</v>
      </c>
      <c r="M15" s="3">
        <f>VLOOKUP(B15,[1]查询时间段分门店销售汇总!$D$2:$M$144,10,0)</f>
        <v>4562.79</v>
      </c>
      <c r="N15" s="15">
        <f t="shared" si="3"/>
        <v>1.11161622990539</v>
      </c>
      <c r="O15" s="14">
        <v>-50</v>
      </c>
      <c r="P15" s="3">
        <f t="shared" si="4"/>
        <v>8260</v>
      </c>
      <c r="Q15" s="3">
        <f t="shared" si="5"/>
        <v>2736.43</v>
      </c>
      <c r="R15" s="3">
        <f>VLOOKUP(B:B,[2]查询时间段分门店销售汇总!$D:$L,9,0)</f>
        <v>7189.8</v>
      </c>
      <c r="S15" s="15">
        <f t="shared" si="6"/>
        <v>0.87043583535109</v>
      </c>
      <c r="T15" s="3">
        <f>VLOOKUP(B:B,[2]查询时间段分门店销售汇总!$D:$M,10,0)</f>
        <v>2863.81</v>
      </c>
      <c r="U15" s="15">
        <f t="shared" si="7"/>
        <v>1.04654970161853</v>
      </c>
      <c r="W15" s="7">
        <f t="shared" si="8"/>
        <v>-50</v>
      </c>
    </row>
    <row r="16" spans="1:23">
      <c r="A16" s="3">
        <v>108</v>
      </c>
      <c r="B16" s="12">
        <v>591</v>
      </c>
      <c r="C16" s="13" t="s">
        <v>39</v>
      </c>
      <c r="D16" s="13" t="str">
        <f>VLOOKUP(B:B,[3]Sheet1!$C:$I,7,0)</f>
        <v>C2</v>
      </c>
      <c r="E16" s="12" t="s">
        <v>28</v>
      </c>
      <c r="F16" s="4">
        <v>2714</v>
      </c>
      <c r="G16" s="14">
        <v>725.5988</v>
      </c>
      <c r="H16" s="15">
        <v>0.267354016212233</v>
      </c>
      <c r="I16" s="14">
        <f t="shared" si="0"/>
        <v>8142</v>
      </c>
      <c r="J16" s="14">
        <f t="shared" si="1"/>
        <v>2176.7964</v>
      </c>
      <c r="K16" s="3">
        <f>VLOOKUP(B:B,[1]查询时间段分门店销售汇总!$D:$L,9,0)</f>
        <v>5834.01</v>
      </c>
      <c r="L16" s="15">
        <f t="shared" si="2"/>
        <v>0.716532792925571</v>
      </c>
      <c r="M16" s="3">
        <f>VLOOKUP(B16,[1]查询时间段分门店销售汇总!$D$2:$M$144,10,0)</f>
        <v>1859.31</v>
      </c>
      <c r="N16" s="15">
        <f t="shared" si="3"/>
        <v>0.854149703665442</v>
      </c>
      <c r="O16" s="14">
        <v>-50</v>
      </c>
      <c r="P16" s="3">
        <f t="shared" si="4"/>
        <v>5428</v>
      </c>
      <c r="Q16" s="3">
        <f t="shared" si="5"/>
        <v>1451.1976</v>
      </c>
      <c r="R16" s="3">
        <f>VLOOKUP(B:B,[2]查询时间段分门店销售汇总!$D:$L,9,0)</f>
        <v>2007.9</v>
      </c>
      <c r="S16" s="15">
        <f t="shared" si="6"/>
        <v>0.369915254237288</v>
      </c>
      <c r="T16" s="3">
        <f>VLOOKUP(B:B,[2]查询时间段分门店销售汇总!$D:$M,10,0)</f>
        <v>691.39</v>
      </c>
      <c r="U16" s="15">
        <f t="shared" si="7"/>
        <v>0.476427193650265</v>
      </c>
      <c r="W16" s="7">
        <f t="shared" si="8"/>
        <v>-50</v>
      </c>
    </row>
    <row r="17" spans="1:23">
      <c r="A17" s="3">
        <v>112</v>
      </c>
      <c r="B17" s="12">
        <v>573</v>
      </c>
      <c r="C17" s="13" t="s">
        <v>40</v>
      </c>
      <c r="D17" s="13" t="str">
        <f>VLOOKUP(B:B,[3]Sheet1!$C:$I,7,0)</f>
        <v>C2</v>
      </c>
      <c r="E17" s="12" t="s">
        <v>22</v>
      </c>
      <c r="F17" s="4">
        <v>5074</v>
      </c>
      <c r="G17" s="14">
        <v>1612.475</v>
      </c>
      <c r="H17" s="15">
        <v>0.317791683090264</v>
      </c>
      <c r="I17" s="14">
        <f t="shared" si="0"/>
        <v>15222</v>
      </c>
      <c r="J17" s="14">
        <f t="shared" si="1"/>
        <v>4837.425</v>
      </c>
      <c r="K17" s="3">
        <f>VLOOKUP(B:B,[1]查询时间段分门店销售汇总!$D:$L,9,0)</f>
        <v>22361.12</v>
      </c>
      <c r="L17" s="20">
        <f t="shared" si="2"/>
        <v>1.46900013138878</v>
      </c>
      <c r="M17" s="3">
        <f>VLOOKUP(B17,[1]查询时间段分门店销售汇总!$D$2:$M$144,10,0)</f>
        <v>5378.9</v>
      </c>
      <c r="N17" s="20">
        <f t="shared" si="3"/>
        <v>1.11193455195688</v>
      </c>
      <c r="O17" s="21">
        <v>100</v>
      </c>
      <c r="P17" s="3">
        <f t="shared" si="4"/>
        <v>10148</v>
      </c>
      <c r="Q17" s="3">
        <f t="shared" si="5"/>
        <v>3224.95</v>
      </c>
      <c r="R17" s="3">
        <f>VLOOKUP(B:B,[2]查询时间段分门店销售汇总!$D:$L,9,0)</f>
        <v>11136.01</v>
      </c>
      <c r="S17" s="20">
        <f t="shared" si="6"/>
        <v>1.09736007094994</v>
      </c>
      <c r="T17" s="3">
        <f>VLOOKUP(B:B,[2]查询时间段分门店销售汇总!$D:$M,10,0)</f>
        <v>3231.53</v>
      </c>
      <c r="U17" s="20">
        <f t="shared" si="7"/>
        <v>1.00204034171072</v>
      </c>
      <c r="V17" s="24">
        <f>(T17-Q17)*0.1</f>
        <v>0.658000000000038</v>
      </c>
      <c r="W17" s="7">
        <f t="shared" si="8"/>
        <v>100.658</v>
      </c>
    </row>
    <row r="18" spans="1:23">
      <c r="A18" s="3">
        <v>113</v>
      </c>
      <c r="B18" s="12">
        <v>752</v>
      </c>
      <c r="C18" s="13" t="s">
        <v>41</v>
      </c>
      <c r="D18" s="13" t="str">
        <f>VLOOKUP(B:B,[3]Sheet1!$C:$I,7,0)</f>
        <v>C2</v>
      </c>
      <c r="E18" s="12" t="s">
        <v>26</v>
      </c>
      <c r="F18" s="4">
        <v>5000</v>
      </c>
      <c r="G18" s="14">
        <v>1375</v>
      </c>
      <c r="H18" s="15">
        <v>0.275</v>
      </c>
      <c r="I18" s="14">
        <f t="shared" si="0"/>
        <v>15000</v>
      </c>
      <c r="J18" s="14">
        <f t="shared" si="1"/>
        <v>4125</v>
      </c>
      <c r="K18" s="3">
        <f>VLOOKUP(B:B,[1]查询时间段分门店销售汇总!$D:$L,9,0)</f>
        <v>11526.83</v>
      </c>
      <c r="L18" s="15">
        <f t="shared" si="2"/>
        <v>0.768455333333333</v>
      </c>
      <c r="M18" s="3">
        <f>VLOOKUP(B18,[1]查询时间段分门店销售汇总!$D$2:$M$144,10,0)</f>
        <v>3853.6</v>
      </c>
      <c r="N18" s="15">
        <f t="shared" si="3"/>
        <v>0.934206060606061</v>
      </c>
      <c r="O18" s="14">
        <v>-50</v>
      </c>
      <c r="P18" s="3">
        <f t="shared" si="4"/>
        <v>10000</v>
      </c>
      <c r="Q18" s="3">
        <f t="shared" si="5"/>
        <v>2750</v>
      </c>
      <c r="R18" s="3">
        <f>VLOOKUP(B:B,[2]查询时间段分门店销售汇总!$D:$L,9,0)</f>
        <v>6262.12</v>
      </c>
      <c r="S18" s="15">
        <f t="shared" si="6"/>
        <v>0.626212</v>
      </c>
      <c r="T18" s="3">
        <f>VLOOKUP(B:B,[2]查询时间段分门店销售汇总!$D:$M,10,0)</f>
        <v>2063.55</v>
      </c>
      <c r="U18" s="15">
        <f t="shared" si="7"/>
        <v>0.750381818181818</v>
      </c>
      <c r="W18" s="7">
        <f t="shared" si="8"/>
        <v>-50</v>
      </c>
    </row>
    <row r="19" spans="1:23">
      <c r="A19" s="3">
        <v>117</v>
      </c>
      <c r="B19" s="12">
        <v>122718</v>
      </c>
      <c r="C19" s="13" t="s">
        <v>42</v>
      </c>
      <c r="D19" s="13" t="str">
        <f>VLOOKUP(B:B,[3]Sheet1!$C:$I,7,0)</f>
        <v>C2</v>
      </c>
      <c r="E19" s="12" t="s">
        <v>28</v>
      </c>
      <c r="F19" s="4">
        <v>2360</v>
      </c>
      <c r="G19" s="14">
        <v>637.972</v>
      </c>
      <c r="H19" s="15">
        <v>0.270327118644068</v>
      </c>
      <c r="I19" s="14">
        <f t="shared" si="0"/>
        <v>7080</v>
      </c>
      <c r="J19" s="14">
        <f t="shared" si="1"/>
        <v>1913.916</v>
      </c>
      <c r="K19" s="3">
        <f>VLOOKUP(B:B,[1]查询时间段分门店销售汇总!$D:$L,9,0)</f>
        <v>6834.5</v>
      </c>
      <c r="L19" s="15">
        <f t="shared" si="2"/>
        <v>0.965324858757062</v>
      </c>
      <c r="M19" s="3">
        <f>VLOOKUP(B19,[1]查询时间段分门店销售汇总!$D$2:$M$144,10,0)</f>
        <v>1594.64</v>
      </c>
      <c r="N19" s="15">
        <f t="shared" si="3"/>
        <v>0.833181811531959</v>
      </c>
      <c r="O19" s="14">
        <v>-50</v>
      </c>
      <c r="P19" s="3">
        <f t="shared" si="4"/>
        <v>4720</v>
      </c>
      <c r="Q19" s="3">
        <f t="shared" si="5"/>
        <v>1275.944</v>
      </c>
      <c r="R19" s="3">
        <f>VLOOKUP(B:B,[2]查询时间段分门店销售汇总!$D:$L,9,0)</f>
        <v>3635.63</v>
      </c>
      <c r="S19" s="15">
        <f t="shared" si="6"/>
        <v>0.770260593220339</v>
      </c>
      <c r="T19" s="3">
        <f>VLOOKUP(B:B,[2]查询时间段分门店销售汇总!$D:$M,10,0)</f>
        <v>726.9</v>
      </c>
      <c r="U19" s="15">
        <f t="shared" si="7"/>
        <v>0.569695848720634</v>
      </c>
      <c r="W19" s="7">
        <f t="shared" si="8"/>
        <v>-50</v>
      </c>
    </row>
    <row r="20" spans="1:23">
      <c r="A20" s="3">
        <v>122</v>
      </c>
      <c r="B20" s="12">
        <v>118758</v>
      </c>
      <c r="C20" s="13" t="s">
        <v>43</v>
      </c>
      <c r="D20" s="13" t="str">
        <f>VLOOKUP(B:B,[3]Sheet1!$C:$I,7,0)</f>
        <v>C2</v>
      </c>
      <c r="E20" s="12" t="s">
        <v>22</v>
      </c>
      <c r="F20" s="4">
        <v>3750</v>
      </c>
      <c r="G20" s="14">
        <v>952.625</v>
      </c>
      <c r="H20" s="15">
        <v>0.254033333333333</v>
      </c>
      <c r="I20" s="14">
        <f t="shared" si="0"/>
        <v>11250</v>
      </c>
      <c r="J20" s="14">
        <f t="shared" si="1"/>
        <v>2857.875</v>
      </c>
      <c r="K20" s="3">
        <f>VLOOKUP(B:B,[1]查询时间段分门店销售汇总!$D:$L,9,0)</f>
        <v>11312.86</v>
      </c>
      <c r="L20" s="20">
        <f t="shared" si="2"/>
        <v>1.00558755555556</v>
      </c>
      <c r="M20" s="3">
        <f>VLOOKUP(B20,[1]查询时间段分门店销售汇总!$D$2:$M$144,10,0)</f>
        <v>3113.11</v>
      </c>
      <c r="N20" s="20">
        <f t="shared" si="3"/>
        <v>1.08930936447535</v>
      </c>
      <c r="O20" s="21">
        <v>100</v>
      </c>
      <c r="P20" s="3">
        <f t="shared" si="4"/>
        <v>7500</v>
      </c>
      <c r="Q20" s="3">
        <f t="shared" si="5"/>
        <v>1905.25</v>
      </c>
      <c r="R20" s="3">
        <f>VLOOKUP(B:B,[2]查询时间段分门店销售汇总!$D:$L,9,0)</f>
        <v>2544.96</v>
      </c>
      <c r="S20" s="15">
        <f t="shared" si="6"/>
        <v>0.339328</v>
      </c>
      <c r="T20" s="3">
        <f>VLOOKUP(B:B,[2]查询时间段分门店销售汇总!$D:$M,10,0)</f>
        <v>978.92</v>
      </c>
      <c r="U20" s="15">
        <f t="shared" si="7"/>
        <v>0.513801338407033</v>
      </c>
      <c r="W20" s="7">
        <f t="shared" si="8"/>
        <v>100</v>
      </c>
    </row>
    <row r="21" spans="1:23">
      <c r="A21" s="3">
        <v>123</v>
      </c>
      <c r="B21" s="12">
        <v>117637</v>
      </c>
      <c r="C21" s="13" t="s">
        <v>44</v>
      </c>
      <c r="D21" s="13" t="str">
        <f>VLOOKUP(B:B,[3]Sheet1!$C:$I,7,0)</f>
        <v>C2</v>
      </c>
      <c r="E21" s="12" t="s">
        <v>28</v>
      </c>
      <c r="F21" s="4">
        <v>4000</v>
      </c>
      <c r="G21" s="14">
        <v>1138.4</v>
      </c>
      <c r="H21" s="15">
        <v>0.2846</v>
      </c>
      <c r="I21" s="14">
        <f t="shared" si="0"/>
        <v>12000</v>
      </c>
      <c r="J21" s="14">
        <f t="shared" si="1"/>
        <v>3415.2</v>
      </c>
      <c r="K21" s="3">
        <f>VLOOKUP(B:B,[1]查询时间段分门店销售汇总!$D:$L,9,0)</f>
        <v>9146.62</v>
      </c>
      <c r="L21" s="15">
        <f t="shared" si="2"/>
        <v>0.762218333333333</v>
      </c>
      <c r="M21" s="3">
        <f>VLOOKUP(B21,[1]查询时间段分门店销售汇总!$D$2:$M$144,10,0)</f>
        <v>2934.31</v>
      </c>
      <c r="N21" s="15">
        <f t="shared" si="3"/>
        <v>0.859191262590771</v>
      </c>
      <c r="O21" s="14">
        <v>-50</v>
      </c>
      <c r="P21" s="3">
        <f t="shared" si="4"/>
        <v>8000</v>
      </c>
      <c r="Q21" s="3">
        <f t="shared" si="5"/>
        <v>2276.8</v>
      </c>
      <c r="R21" s="3">
        <f>VLOOKUP(B:B,[2]查询时间段分门店销售汇总!$D:$L,9,0)</f>
        <v>4036.61</v>
      </c>
      <c r="S21" s="15">
        <f t="shared" si="6"/>
        <v>0.50457625</v>
      </c>
      <c r="T21" s="3">
        <f>VLOOKUP(B:B,[2]查询时间段分门店销售汇总!$D:$M,10,0)</f>
        <v>1316.21</v>
      </c>
      <c r="U21" s="15">
        <f t="shared" si="7"/>
        <v>0.578096451159522</v>
      </c>
      <c r="W21" s="7">
        <f t="shared" si="8"/>
        <v>-50</v>
      </c>
    </row>
    <row r="22" spans="1:23">
      <c r="A22" s="3">
        <v>125</v>
      </c>
      <c r="B22" s="12">
        <v>371</v>
      </c>
      <c r="C22" s="13" t="s">
        <v>45</v>
      </c>
      <c r="D22" s="13" t="str">
        <f>VLOOKUP(B:B,[3]Sheet1!$C:$I,7,0)</f>
        <v>C2</v>
      </c>
      <c r="E22" s="12" t="s">
        <v>36</v>
      </c>
      <c r="F22" s="4">
        <v>4375</v>
      </c>
      <c r="G22" s="14">
        <v>1413.75</v>
      </c>
      <c r="H22" s="15">
        <v>0.323142857142857</v>
      </c>
      <c r="I22" s="14">
        <f t="shared" si="0"/>
        <v>13125</v>
      </c>
      <c r="J22" s="14">
        <f t="shared" si="1"/>
        <v>4241.25</v>
      </c>
      <c r="K22" s="3">
        <f>VLOOKUP(B:B,[1]查询时间段分门店销售汇总!$D:$L,9,0)</f>
        <v>9517.7</v>
      </c>
      <c r="L22" s="15">
        <f t="shared" si="2"/>
        <v>0.725158095238095</v>
      </c>
      <c r="M22" s="3">
        <f>VLOOKUP(B22,[1]查询时间段分门店销售汇总!$D$2:$M$144,10,0)</f>
        <v>3655.51</v>
      </c>
      <c r="N22" s="15">
        <f t="shared" si="3"/>
        <v>0.861894488653109</v>
      </c>
      <c r="O22" s="14">
        <v>-50</v>
      </c>
      <c r="P22" s="3">
        <f t="shared" si="4"/>
        <v>8750</v>
      </c>
      <c r="Q22" s="3">
        <f t="shared" si="5"/>
        <v>2827.5</v>
      </c>
      <c r="R22" s="3">
        <f>VLOOKUP(B:B,[2]查询时间段分门店销售汇总!$D:$L,9,0)</f>
        <v>4079.92</v>
      </c>
      <c r="S22" s="15">
        <f t="shared" si="6"/>
        <v>0.466276571428571</v>
      </c>
      <c r="T22" s="3">
        <f>VLOOKUP(B:B,[2]查询时间段分门店销售汇总!$D:$M,10,0)</f>
        <v>1608.07</v>
      </c>
      <c r="U22" s="15">
        <f t="shared" si="7"/>
        <v>0.568725022104332</v>
      </c>
      <c r="W22" s="7">
        <f t="shared" si="8"/>
        <v>-50</v>
      </c>
    </row>
    <row r="23" spans="1:23">
      <c r="A23" s="3">
        <v>126</v>
      </c>
      <c r="B23" s="12">
        <v>106568</v>
      </c>
      <c r="C23" s="13" t="s">
        <v>46</v>
      </c>
      <c r="D23" s="13" t="str">
        <f>VLOOKUP(B:B,[3]Sheet1!$C:$I,7,0)</f>
        <v>C2</v>
      </c>
      <c r="E23" s="12" t="s">
        <v>22</v>
      </c>
      <c r="F23" s="4">
        <v>4750</v>
      </c>
      <c r="G23" s="14">
        <v>1553.475</v>
      </c>
      <c r="H23" s="15">
        <v>0.327047368421053</v>
      </c>
      <c r="I23" s="14">
        <f t="shared" si="0"/>
        <v>14250</v>
      </c>
      <c r="J23" s="14">
        <f t="shared" si="1"/>
        <v>4660.425</v>
      </c>
      <c r="K23" s="3">
        <f>VLOOKUP(B:B,[1]查询时间段分门店销售汇总!$D:$L,9,0)</f>
        <v>12281.4</v>
      </c>
      <c r="L23" s="15">
        <f t="shared" si="2"/>
        <v>0.861852631578947</v>
      </c>
      <c r="M23" s="3">
        <f>VLOOKUP(B23,[1]查询时间段分门店销售汇总!$D$2:$M$144,10,0)</f>
        <v>4895.31</v>
      </c>
      <c r="N23" s="15">
        <f t="shared" si="3"/>
        <v>1.05039990987946</v>
      </c>
      <c r="O23" s="14">
        <v>-50</v>
      </c>
      <c r="P23" s="3">
        <f t="shared" si="4"/>
        <v>9500</v>
      </c>
      <c r="Q23" s="3">
        <f t="shared" si="5"/>
        <v>3106.95</v>
      </c>
      <c r="R23" s="3">
        <f>VLOOKUP(B:B,[2]查询时间段分门店销售汇总!$D:$L,9,0)</f>
        <v>6762.8</v>
      </c>
      <c r="S23" s="15">
        <f t="shared" si="6"/>
        <v>0.711873684210526</v>
      </c>
      <c r="T23" s="3">
        <f>VLOOKUP(B:B,[2]查询时间段分门店销售汇总!$D:$M,10,0)</f>
        <v>2060.59</v>
      </c>
      <c r="U23" s="15">
        <f t="shared" si="7"/>
        <v>0.663219556156359</v>
      </c>
      <c r="W23" s="7">
        <f t="shared" si="8"/>
        <v>-50</v>
      </c>
    </row>
    <row r="24" spans="1:23">
      <c r="A24" s="3">
        <v>127</v>
      </c>
      <c r="B24" s="12">
        <v>52</v>
      </c>
      <c r="C24" s="13" t="s">
        <v>47</v>
      </c>
      <c r="D24" s="13" t="str">
        <f>VLOOKUP(B:B,[3]Sheet1!$C:$I,7,0)</f>
        <v>C2</v>
      </c>
      <c r="E24" s="12" t="s">
        <v>30</v>
      </c>
      <c r="F24" s="4">
        <v>3480</v>
      </c>
      <c r="G24" s="14">
        <v>1133.312</v>
      </c>
      <c r="H24" s="15">
        <v>0.325664367816092</v>
      </c>
      <c r="I24" s="14">
        <f t="shared" si="0"/>
        <v>10440</v>
      </c>
      <c r="J24" s="14">
        <f t="shared" si="1"/>
        <v>3399.936</v>
      </c>
      <c r="K24" s="3">
        <f>VLOOKUP(B:B,[1]查询时间段分门店销售汇总!$D:$L,9,0)</f>
        <v>7411.09</v>
      </c>
      <c r="L24" s="15">
        <f t="shared" si="2"/>
        <v>0.709874521072797</v>
      </c>
      <c r="M24" s="3">
        <f>VLOOKUP(B24,[1]查询时间段分门店销售汇总!$D$2:$M$144,10,0)</f>
        <v>2655.19</v>
      </c>
      <c r="N24" s="15">
        <f t="shared" si="3"/>
        <v>0.78095293558467</v>
      </c>
      <c r="O24" s="14">
        <v>-50</v>
      </c>
      <c r="P24" s="3">
        <f t="shared" si="4"/>
        <v>6960</v>
      </c>
      <c r="Q24" s="3">
        <f t="shared" si="5"/>
        <v>2266.624</v>
      </c>
      <c r="R24" s="3">
        <f>VLOOKUP(B:B,[2]查询时间段分门店销售汇总!$D:$L,9,0)</f>
        <v>4538.9</v>
      </c>
      <c r="S24" s="15">
        <f t="shared" si="6"/>
        <v>0.652140804597701</v>
      </c>
      <c r="T24" s="3">
        <f>VLOOKUP(B:B,[2]查询时间段分门店销售汇总!$D:$M,10,0)</f>
        <v>1197.26</v>
      </c>
      <c r="U24" s="15">
        <f t="shared" si="7"/>
        <v>0.528212884007228</v>
      </c>
      <c r="W24" s="7">
        <f t="shared" si="8"/>
        <v>-50</v>
      </c>
    </row>
    <row r="25" spans="1:23">
      <c r="A25" s="3">
        <v>128</v>
      </c>
      <c r="B25" s="12">
        <v>104430</v>
      </c>
      <c r="C25" s="13" t="s">
        <v>48</v>
      </c>
      <c r="D25" s="13" t="str">
        <f>VLOOKUP(B:B,[3]Sheet1!$C:$I,7,0)</f>
        <v>C2</v>
      </c>
      <c r="E25" s="12" t="s">
        <v>22</v>
      </c>
      <c r="F25" s="4">
        <v>4375</v>
      </c>
      <c r="G25" s="14">
        <v>1216</v>
      </c>
      <c r="H25" s="15">
        <v>0.277942857142857</v>
      </c>
      <c r="I25" s="14">
        <f t="shared" si="0"/>
        <v>13125</v>
      </c>
      <c r="J25" s="14">
        <f t="shared" si="1"/>
        <v>3648</v>
      </c>
      <c r="K25" s="3">
        <f>VLOOKUP(B:B,[1]查询时间段分门店销售汇总!$D:$L,9,0)</f>
        <v>14552.81</v>
      </c>
      <c r="L25" s="20">
        <f t="shared" si="2"/>
        <v>1.10878552380952</v>
      </c>
      <c r="M25" s="3">
        <f>VLOOKUP(B25,[1]查询时间段分门店销售汇总!$D$2:$M$144,10,0)</f>
        <v>4209.89</v>
      </c>
      <c r="N25" s="20">
        <f t="shared" si="3"/>
        <v>1.15402686403509</v>
      </c>
      <c r="O25" s="21">
        <v>100</v>
      </c>
      <c r="P25" s="3">
        <f t="shared" si="4"/>
        <v>8750</v>
      </c>
      <c r="Q25" s="3">
        <f t="shared" si="5"/>
        <v>2432</v>
      </c>
      <c r="R25" s="3">
        <f>VLOOKUP(B:B,[2]查询时间段分门店销售汇总!$D:$L,9,0)</f>
        <v>7238.47</v>
      </c>
      <c r="S25" s="15">
        <f t="shared" si="6"/>
        <v>0.827253714285714</v>
      </c>
      <c r="T25" s="3">
        <f>VLOOKUP(B:B,[2]查询时间段分门店销售汇总!$D:$M,10,0)</f>
        <v>2612.94</v>
      </c>
      <c r="U25" s="15">
        <f t="shared" si="7"/>
        <v>1.07439967105263</v>
      </c>
      <c r="W25" s="7">
        <f t="shared" si="8"/>
        <v>100</v>
      </c>
    </row>
    <row r="26" spans="1:23">
      <c r="A26" s="3">
        <v>131</v>
      </c>
      <c r="B26" s="12">
        <v>122686</v>
      </c>
      <c r="C26" s="13" t="s">
        <v>49</v>
      </c>
      <c r="D26" s="13" t="str">
        <f>VLOOKUP(B:B,[3]Sheet1!$C:$I,7,0)</f>
        <v>C2</v>
      </c>
      <c r="E26" s="12" t="s">
        <v>28</v>
      </c>
      <c r="F26" s="4">
        <v>2360</v>
      </c>
      <c r="G26" s="14">
        <v>640.804</v>
      </c>
      <c r="H26" s="15">
        <v>0.271527118644068</v>
      </c>
      <c r="I26" s="14">
        <f t="shared" si="0"/>
        <v>7080</v>
      </c>
      <c r="J26" s="14">
        <f t="shared" si="1"/>
        <v>1922.412</v>
      </c>
      <c r="K26" s="3">
        <f>VLOOKUP(B:B,[1]查询时间段分门店销售汇总!$D:$L,9,0)</f>
        <v>4818.98</v>
      </c>
      <c r="L26" s="15">
        <f t="shared" si="2"/>
        <v>0.680646892655367</v>
      </c>
      <c r="M26" s="3">
        <f>VLOOKUP(B26,[1]查询时间段分门店销售汇总!$D$2:$M$144,10,0)</f>
        <v>1747.39</v>
      </c>
      <c r="N26" s="15">
        <f t="shared" si="3"/>
        <v>0.908957081000327</v>
      </c>
      <c r="O26" s="14">
        <v>-50</v>
      </c>
      <c r="P26" s="3">
        <f t="shared" si="4"/>
        <v>4720</v>
      </c>
      <c r="Q26" s="3">
        <f t="shared" si="5"/>
        <v>1281.608</v>
      </c>
      <c r="R26" s="3">
        <f>VLOOKUP(B:B,[2]查询时间段分门店销售汇总!$D:$L,9,0)</f>
        <v>1994.53</v>
      </c>
      <c r="S26" s="15">
        <f t="shared" si="6"/>
        <v>0.422569915254237</v>
      </c>
      <c r="T26" s="3">
        <f>VLOOKUP(B:B,[2]查询时间段分门店销售汇总!$D:$M,10,0)</f>
        <v>635.87</v>
      </c>
      <c r="U26" s="15">
        <f t="shared" si="7"/>
        <v>0.496150148875475</v>
      </c>
      <c r="W26" s="7">
        <f t="shared" si="8"/>
        <v>-50</v>
      </c>
    </row>
    <row r="27" spans="1:23">
      <c r="A27" s="3">
        <v>133</v>
      </c>
      <c r="B27" s="12">
        <v>122176</v>
      </c>
      <c r="C27" s="13" t="s">
        <v>50</v>
      </c>
      <c r="D27" s="13" t="str">
        <f>VLOOKUP(B:B,[3]Sheet1!$C:$I,7,0)</f>
        <v>C2</v>
      </c>
      <c r="E27" s="12" t="s">
        <v>30</v>
      </c>
      <c r="F27" s="4">
        <v>1770</v>
      </c>
      <c r="G27" s="14">
        <v>519.5</v>
      </c>
      <c r="H27" s="15">
        <v>0.293502824858757</v>
      </c>
      <c r="I27" s="14">
        <f t="shared" si="0"/>
        <v>5310</v>
      </c>
      <c r="J27" s="14">
        <f t="shared" si="1"/>
        <v>1558.5</v>
      </c>
      <c r="K27" s="3">
        <f>VLOOKUP(B:B,[1]查询时间段分门店销售汇总!$D:$L,9,0)</f>
        <v>2489.57</v>
      </c>
      <c r="L27" s="15">
        <f t="shared" si="2"/>
        <v>0.468845574387947</v>
      </c>
      <c r="M27" s="3">
        <f>VLOOKUP(B27,[1]查询时间段分门店销售汇总!$D$2:$M$144,10,0)</f>
        <v>996.36</v>
      </c>
      <c r="N27" s="15">
        <f t="shared" si="3"/>
        <v>0.639307025986526</v>
      </c>
      <c r="O27" s="14">
        <v>-50</v>
      </c>
      <c r="P27" s="3">
        <f t="shared" si="4"/>
        <v>3540</v>
      </c>
      <c r="Q27" s="3">
        <f t="shared" si="5"/>
        <v>1039</v>
      </c>
      <c r="R27" s="3">
        <f>VLOOKUP(B:B,[2]查询时间段分门店销售汇总!$D:$L,9,0)</f>
        <v>2217.8</v>
      </c>
      <c r="S27" s="15">
        <f t="shared" si="6"/>
        <v>0.626497175141243</v>
      </c>
      <c r="T27" s="3">
        <f>VLOOKUP(B:B,[2]查询时间段分门店销售汇总!$D:$M,10,0)</f>
        <v>693.48</v>
      </c>
      <c r="U27" s="15">
        <f t="shared" si="7"/>
        <v>0.667449470644851</v>
      </c>
      <c r="W27" s="7">
        <f t="shared" si="8"/>
        <v>-50</v>
      </c>
    </row>
    <row r="28" spans="1:23">
      <c r="A28" s="3">
        <v>134</v>
      </c>
      <c r="B28" s="12">
        <v>104533</v>
      </c>
      <c r="C28" s="13" t="s">
        <v>51</v>
      </c>
      <c r="D28" s="13" t="str">
        <f>VLOOKUP(B:B,[3]Sheet1!$C:$I,7,0)</f>
        <v>C2</v>
      </c>
      <c r="E28" s="12" t="s">
        <v>28</v>
      </c>
      <c r="F28" s="4">
        <v>4375</v>
      </c>
      <c r="G28" s="14">
        <v>1314.875</v>
      </c>
      <c r="H28" s="15">
        <v>0.300542857142857</v>
      </c>
      <c r="I28" s="14">
        <f t="shared" si="0"/>
        <v>13125</v>
      </c>
      <c r="J28" s="14">
        <f t="shared" si="1"/>
        <v>3944.625</v>
      </c>
      <c r="K28" s="3">
        <f>VLOOKUP(B:B,[1]查询时间段分门店销售汇总!$D:$L,9,0)</f>
        <v>10553.99</v>
      </c>
      <c r="L28" s="15">
        <f t="shared" si="2"/>
        <v>0.804113523809524</v>
      </c>
      <c r="M28" s="3">
        <f>VLOOKUP(B28,[1]查询时间段分门店销售汇总!$D$2:$M$144,10,0)</f>
        <v>3221.99</v>
      </c>
      <c r="N28" s="15">
        <f t="shared" si="3"/>
        <v>0.816805146243306</v>
      </c>
      <c r="O28" s="14">
        <v>-50</v>
      </c>
      <c r="P28" s="3">
        <f t="shared" si="4"/>
        <v>8750</v>
      </c>
      <c r="Q28" s="3">
        <f t="shared" si="5"/>
        <v>2629.75</v>
      </c>
      <c r="R28" s="3">
        <f>VLOOKUP(B:B,[2]查询时间段分门店销售汇总!$D:$L,9,0)</f>
        <v>8464.31</v>
      </c>
      <c r="S28" s="15">
        <f t="shared" si="6"/>
        <v>0.967349714285714</v>
      </c>
      <c r="T28" s="3">
        <f>VLOOKUP(B:B,[2]查询时间段分门店销售汇总!$D:$M,10,0)</f>
        <v>2453.56</v>
      </c>
      <c r="U28" s="15">
        <f t="shared" si="7"/>
        <v>0.933001235858922</v>
      </c>
      <c r="W28" s="7">
        <f t="shared" si="8"/>
        <v>-50</v>
      </c>
    </row>
    <row r="29" spans="1:23">
      <c r="A29" s="3">
        <v>135</v>
      </c>
      <c r="B29" s="12">
        <v>727</v>
      </c>
      <c r="C29" s="13" t="s">
        <v>52</v>
      </c>
      <c r="D29" s="13" t="str">
        <f>VLOOKUP(B:B,[3]Sheet1!$C:$I,7,0)</f>
        <v>C2</v>
      </c>
      <c r="E29" s="12" t="s">
        <v>24</v>
      </c>
      <c r="F29" s="4">
        <v>4484</v>
      </c>
      <c r="G29" s="14">
        <v>1367.1648</v>
      </c>
      <c r="H29" s="15">
        <v>0.304898483496878</v>
      </c>
      <c r="I29" s="14">
        <f t="shared" si="0"/>
        <v>13452</v>
      </c>
      <c r="J29" s="14">
        <f t="shared" si="1"/>
        <v>4101.4944</v>
      </c>
      <c r="K29" s="3">
        <f>VLOOKUP(B:B,[1]查询时间段分门店销售汇总!$D:$L,9,0)</f>
        <v>10169.64</v>
      </c>
      <c r="L29" s="15">
        <f t="shared" si="2"/>
        <v>0.755994647636039</v>
      </c>
      <c r="M29" s="3">
        <f>VLOOKUP(B29,[1]查询时间段分门店销售汇总!$D$2:$M$144,10,0)</f>
        <v>3333.31</v>
      </c>
      <c r="N29" s="15">
        <f t="shared" si="3"/>
        <v>0.812706217519156</v>
      </c>
      <c r="O29" s="14">
        <v>-50</v>
      </c>
      <c r="P29" s="3">
        <f t="shared" si="4"/>
        <v>8968</v>
      </c>
      <c r="Q29" s="3">
        <f t="shared" si="5"/>
        <v>2734.3296</v>
      </c>
      <c r="R29" s="3">
        <f>VLOOKUP(B:B,[2]查询时间段分门店销售汇总!$D:$L,9,0)</f>
        <v>6332.9</v>
      </c>
      <c r="S29" s="15">
        <f t="shared" si="6"/>
        <v>0.706166369313113</v>
      </c>
      <c r="T29" s="3">
        <f>VLOOKUP(B:B,[2]查询时间段分门店销售汇总!$D:$M,10,0)</f>
        <v>2412.61</v>
      </c>
      <c r="U29" s="15">
        <f t="shared" si="7"/>
        <v>0.88234059273615</v>
      </c>
      <c r="W29" s="7">
        <f t="shared" si="8"/>
        <v>-50</v>
      </c>
    </row>
    <row r="30" spans="1:23">
      <c r="A30" s="3">
        <v>143</v>
      </c>
      <c r="B30" s="4">
        <v>138202</v>
      </c>
      <c r="C30" s="5" t="s">
        <v>53</v>
      </c>
      <c r="D30" s="13" t="str">
        <f>VLOOKUP(B:B,[3]Sheet1!$C:$I,7,0)</f>
        <v>C2</v>
      </c>
      <c r="E30" s="4" t="s">
        <v>26</v>
      </c>
      <c r="F30" s="4">
        <v>4000</v>
      </c>
      <c r="G30" s="14">
        <f>F30*H30</f>
        <v>1400</v>
      </c>
      <c r="H30" s="6">
        <v>0.35</v>
      </c>
      <c r="I30" s="14">
        <f t="shared" si="0"/>
        <v>12000</v>
      </c>
      <c r="J30" s="14">
        <f t="shared" si="1"/>
        <v>4200</v>
      </c>
      <c r="K30" s="3">
        <f>VLOOKUP(B:B,[1]查询时间段分门店销售汇总!$D:$L,9,0)</f>
        <v>5281.75</v>
      </c>
      <c r="L30" s="15">
        <f t="shared" si="2"/>
        <v>0.440145833333333</v>
      </c>
      <c r="M30" s="3">
        <f>VLOOKUP(B30,[1]查询时间段分门店销售汇总!$D$2:$M$144,10,0)</f>
        <v>2098.87</v>
      </c>
      <c r="N30" s="15">
        <f t="shared" si="3"/>
        <v>0.499730952380952</v>
      </c>
      <c r="O30" s="14">
        <v>-50</v>
      </c>
      <c r="P30" s="3">
        <f t="shared" si="4"/>
        <v>8000</v>
      </c>
      <c r="Q30" s="3">
        <f t="shared" si="5"/>
        <v>2800</v>
      </c>
      <c r="R30" s="3">
        <f>VLOOKUP(B:B,[2]查询时间段分门店销售汇总!$D:$L,9,0)</f>
        <v>3207.69</v>
      </c>
      <c r="S30" s="15">
        <f t="shared" si="6"/>
        <v>0.40096125</v>
      </c>
      <c r="T30" s="3">
        <f>VLOOKUP(B:B,[2]查询时间段分门店销售汇总!$D:$M,10,0)</f>
        <v>1251.1</v>
      </c>
      <c r="U30" s="15">
        <f t="shared" si="7"/>
        <v>0.446821428571429</v>
      </c>
      <c r="W30" s="7">
        <f t="shared" si="8"/>
        <v>-50</v>
      </c>
    </row>
    <row r="31" spans="1:23">
      <c r="A31" s="3">
        <v>2</v>
      </c>
      <c r="B31" s="12">
        <v>743</v>
      </c>
      <c r="C31" s="13" t="s">
        <v>54</v>
      </c>
      <c r="D31" s="13" t="str">
        <f>VLOOKUP(B:B,[3]Sheet1!$C:$I,7,0)</f>
        <v>C1</v>
      </c>
      <c r="E31" s="12" t="s">
        <v>22</v>
      </c>
      <c r="F31" s="4">
        <v>5900</v>
      </c>
      <c r="G31" s="14">
        <v>1764.4</v>
      </c>
      <c r="H31" s="15">
        <v>0.299050847457627</v>
      </c>
      <c r="I31" s="14">
        <f t="shared" si="0"/>
        <v>17700</v>
      </c>
      <c r="J31" s="14">
        <f t="shared" si="1"/>
        <v>5293.2</v>
      </c>
      <c r="K31" s="3">
        <f>VLOOKUP(B:B,[1]查询时间段分门店销售汇总!$D:$L,9,0)</f>
        <v>15675.25</v>
      </c>
      <c r="L31" s="15">
        <f t="shared" si="2"/>
        <v>0.885607344632768</v>
      </c>
      <c r="M31" s="3">
        <f>VLOOKUP(B31,[1]查询时间段分门店销售汇总!$D$2:$M$144,10,0)</f>
        <v>4893.32</v>
      </c>
      <c r="N31" s="15">
        <f t="shared" si="3"/>
        <v>0.924454016473966</v>
      </c>
      <c r="O31" s="14">
        <v>-50</v>
      </c>
      <c r="P31" s="3">
        <f t="shared" si="4"/>
        <v>11800</v>
      </c>
      <c r="Q31" s="3">
        <f t="shared" si="5"/>
        <v>3528.8</v>
      </c>
      <c r="R31" s="3">
        <f>VLOOKUP(B:B,[2]查询时间段分门店销售汇总!$D:$L,9,0)</f>
        <v>8767.45</v>
      </c>
      <c r="S31" s="15">
        <f t="shared" si="6"/>
        <v>0.743004237288136</v>
      </c>
      <c r="T31" s="3">
        <f>VLOOKUP(B:B,[2]查询时间段分门店销售汇总!$D:$M,10,0)</f>
        <v>3028.67</v>
      </c>
      <c r="U31" s="15">
        <f t="shared" si="7"/>
        <v>0.858271933801859</v>
      </c>
      <c r="W31" s="7">
        <f t="shared" si="8"/>
        <v>-50</v>
      </c>
    </row>
    <row r="32" spans="1:23">
      <c r="A32" s="3">
        <v>12</v>
      </c>
      <c r="B32" s="12">
        <v>117184</v>
      </c>
      <c r="C32" s="13" t="s">
        <v>55</v>
      </c>
      <c r="D32" s="13" t="str">
        <f>VLOOKUP(B:B,[3]Sheet1!$C:$I,7,0)</f>
        <v>C1</v>
      </c>
      <c r="E32" s="12" t="s">
        <v>22</v>
      </c>
      <c r="F32" s="4">
        <v>8125</v>
      </c>
      <c r="G32" s="14">
        <v>2561.75</v>
      </c>
      <c r="H32" s="15">
        <v>0.315292307692308</v>
      </c>
      <c r="I32" s="14">
        <f t="shared" si="0"/>
        <v>24375</v>
      </c>
      <c r="J32" s="14">
        <f t="shared" si="1"/>
        <v>7685.25</v>
      </c>
      <c r="K32" s="3">
        <f>VLOOKUP(B:B,[1]查询时间段分门店销售汇总!$D:$L,9,0)</f>
        <v>16550.62</v>
      </c>
      <c r="L32" s="15">
        <f t="shared" si="2"/>
        <v>0.678999794871795</v>
      </c>
      <c r="M32" s="3">
        <f>VLOOKUP(B32,[1]查询时间段分门店销售汇总!$D$2:$M$144,10,0)</f>
        <v>6533.71</v>
      </c>
      <c r="N32" s="15">
        <f t="shared" si="3"/>
        <v>0.850162323932208</v>
      </c>
      <c r="O32" s="14">
        <v>-50</v>
      </c>
      <c r="P32" s="3">
        <f t="shared" si="4"/>
        <v>16250</v>
      </c>
      <c r="Q32" s="3">
        <f t="shared" si="5"/>
        <v>5123.5</v>
      </c>
      <c r="R32" s="3">
        <f>VLOOKUP(B:B,[2]查询时间段分门店销售汇总!$D:$L,9,0)</f>
        <v>12729.91</v>
      </c>
      <c r="S32" s="15">
        <f t="shared" si="6"/>
        <v>0.783379076923077</v>
      </c>
      <c r="T32" s="3">
        <f>VLOOKUP(B:B,[2]查询时间段分门店销售汇总!$D:$M,10,0)</f>
        <v>4579.68</v>
      </c>
      <c r="U32" s="15">
        <f t="shared" si="7"/>
        <v>0.893857714453011</v>
      </c>
      <c r="W32" s="7">
        <f t="shared" si="8"/>
        <v>-50</v>
      </c>
    </row>
    <row r="33" spans="1:23">
      <c r="A33" s="3">
        <v>15</v>
      </c>
      <c r="B33" s="12">
        <v>117310</v>
      </c>
      <c r="C33" s="13" t="s">
        <v>56</v>
      </c>
      <c r="D33" s="13" t="str">
        <f>VLOOKUP(B:B,[3]Sheet1!$C:$I,7,0)</f>
        <v>C1</v>
      </c>
      <c r="E33" s="12" t="s">
        <v>24</v>
      </c>
      <c r="F33" s="4">
        <v>4875</v>
      </c>
      <c r="G33" s="14">
        <v>1311.8</v>
      </c>
      <c r="H33" s="15">
        <v>0.26908717948718</v>
      </c>
      <c r="I33" s="14">
        <f t="shared" si="0"/>
        <v>14625</v>
      </c>
      <c r="J33" s="14">
        <f t="shared" si="1"/>
        <v>3935.4</v>
      </c>
      <c r="K33" s="3">
        <f>VLOOKUP(B:B,[1]查询时间段分门店销售汇总!$D:$L,9,0)</f>
        <v>15103.49</v>
      </c>
      <c r="L33" s="20">
        <f t="shared" si="2"/>
        <v>1.03271726495726</v>
      </c>
      <c r="M33" s="3">
        <f>VLOOKUP(B33,[1]查询时间段分门店销售汇总!$D$2:$M$144,10,0)</f>
        <v>4819.09</v>
      </c>
      <c r="N33" s="20">
        <f t="shared" si="3"/>
        <v>1.22454896579763</v>
      </c>
      <c r="O33" s="21">
        <v>100</v>
      </c>
      <c r="P33" s="3">
        <f t="shared" si="4"/>
        <v>9750</v>
      </c>
      <c r="Q33" s="3">
        <f t="shared" si="5"/>
        <v>2623.6</v>
      </c>
      <c r="R33" s="3">
        <f>VLOOKUP(B:B,[2]查询时间段分门店销售汇总!$D:$L,9,0)</f>
        <v>8958.1</v>
      </c>
      <c r="S33" s="15">
        <f t="shared" si="6"/>
        <v>0.918779487179487</v>
      </c>
      <c r="T33" s="3">
        <f>VLOOKUP(B:B,[2]查询时间段分门店销售汇总!$D:$M,10,0)</f>
        <v>3060.49</v>
      </c>
      <c r="U33" s="15">
        <f t="shared" si="7"/>
        <v>1.16652309803324</v>
      </c>
      <c r="W33" s="7">
        <f t="shared" si="8"/>
        <v>100</v>
      </c>
    </row>
    <row r="34" spans="1:23">
      <c r="A34" s="3">
        <v>16</v>
      </c>
      <c r="B34" s="12">
        <v>738</v>
      </c>
      <c r="C34" s="13" t="s">
        <v>57</v>
      </c>
      <c r="D34" s="13" t="str">
        <f>VLOOKUP(B:B,[3]Sheet1!$C:$I,7,0)</f>
        <v>C1</v>
      </c>
      <c r="E34" s="12" t="s">
        <v>28</v>
      </c>
      <c r="F34" s="4">
        <v>5225</v>
      </c>
      <c r="G34" s="14">
        <v>1473.2475</v>
      </c>
      <c r="H34" s="15">
        <v>0.281961244019139</v>
      </c>
      <c r="I34" s="14">
        <f t="shared" si="0"/>
        <v>15675</v>
      </c>
      <c r="J34" s="14">
        <f t="shared" si="1"/>
        <v>4419.7425</v>
      </c>
      <c r="K34" s="3">
        <f>VLOOKUP(B:B,[1]查询时间段分门店销售汇总!$D:$L,9,0)</f>
        <v>15759.98</v>
      </c>
      <c r="L34" s="20">
        <f t="shared" si="2"/>
        <v>1.00542137161085</v>
      </c>
      <c r="M34" s="3">
        <f>VLOOKUP(B34,[1]查询时间段分门店销售汇总!$D$2:$M$144,10,0)</f>
        <v>4962.5</v>
      </c>
      <c r="N34" s="20">
        <f t="shared" si="3"/>
        <v>1.12280296872499</v>
      </c>
      <c r="O34" s="21">
        <v>100</v>
      </c>
      <c r="P34" s="3">
        <f t="shared" si="4"/>
        <v>10450</v>
      </c>
      <c r="Q34" s="3">
        <f t="shared" si="5"/>
        <v>2946.495</v>
      </c>
      <c r="R34" s="3">
        <f>VLOOKUP(B:B,[2]查询时间段分门店销售汇总!$D:$L,9,0)</f>
        <v>10490.6</v>
      </c>
      <c r="S34" s="20">
        <f t="shared" si="6"/>
        <v>1.00388516746411</v>
      </c>
      <c r="T34" s="3">
        <f>VLOOKUP(B:B,[2]查询时间段分门店销售汇总!$D:$M,10,0)</f>
        <v>3043.31</v>
      </c>
      <c r="U34" s="20">
        <f t="shared" si="7"/>
        <v>1.03285768345102</v>
      </c>
      <c r="V34" s="24">
        <f>(T34-Q34)*0.1</f>
        <v>9.68150000000001</v>
      </c>
      <c r="W34" s="7">
        <f t="shared" si="8"/>
        <v>109.6815</v>
      </c>
    </row>
    <row r="35" spans="1:23">
      <c r="A35" s="3">
        <v>19</v>
      </c>
      <c r="B35" s="12">
        <v>311</v>
      </c>
      <c r="C35" s="13" t="s">
        <v>58</v>
      </c>
      <c r="D35" s="13" t="str">
        <f>VLOOKUP(B:B,[3]Sheet1!$C:$I,7,0)</f>
        <v>C1</v>
      </c>
      <c r="E35" s="12" t="s">
        <v>24</v>
      </c>
      <c r="F35" s="4">
        <v>6728</v>
      </c>
      <c r="G35" s="14">
        <v>1705.7952</v>
      </c>
      <c r="H35" s="15">
        <v>0.253536741973841</v>
      </c>
      <c r="I35" s="14">
        <f t="shared" si="0"/>
        <v>20184</v>
      </c>
      <c r="J35" s="14">
        <f t="shared" si="1"/>
        <v>5117.3856</v>
      </c>
      <c r="K35" s="3">
        <f>VLOOKUP(B:B,[1]查询时间段分门店销售汇总!$D:$L,9,0)</f>
        <v>19669.6</v>
      </c>
      <c r="L35" s="15">
        <f t="shared" si="2"/>
        <v>0.974514466904479</v>
      </c>
      <c r="M35" s="3">
        <f>VLOOKUP(B35,[1]查询时间段分门店销售汇总!$D$2:$M$144,10,0)</f>
        <v>4494.15</v>
      </c>
      <c r="N35" s="15">
        <f t="shared" si="3"/>
        <v>0.878212108933124</v>
      </c>
      <c r="O35" s="14">
        <v>-50</v>
      </c>
      <c r="P35" s="3">
        <f t="shared" si="4"/>
        <v>13456</v>
      </c>
      <c r="Q35" s="3">
        <f t="shared" si="5"/>
        <v>3411.5904</v>
      </c>
      <c r="R35" s="3">
        <f>VLOOKUP(B:B,[2]查询时间段分门店销售汇总!$D:$L,9,0)</f>
        <v>17634.5</v>
      </c>
      <c r="S35" s="20">
        <f t="shared" si="6"/>
        <v>1.31053061831153</v>
      </c>
      <c r="T35" s="3">
        <f>VLOOKUP(B:B,[2]查询时间段分门店销售汇总!$D:$M,10,0)</f>
        <v>2330.38</v>
      </c>
      <c r="U35" s="15">
        <f t="shared" si="7"/>
        <v>0.683077311977428</v>
      </c>
      <c r="W35" s="7">
        <f t="shared" si="8"/>
        <v>-50</v>
      </c>
    </row>
    <row r="36" spans="1:23">
      <c r="A36" s="3">
        <v>22</v>
      </c>
      <c r="B36" s="12">
        <v>723</v>
      </c>
      <c r="C36" s="13" t="s">
        <v>59</v>
      </c>
      <c r="D36" s="13" t="str">
        <f>VLOOKUP(B:B,[3]Sheet1!$C:$I,7,0)</f>
        <v>C1</v>
      </c>
      <c r="E36" s="12" t="s">
        <v>22</v>
      </c>
      <c r="F36" s="4">
        <v>5625</v>
      </c>
      <c r="G36" s="14">
        <v>1347.3125</v>
      </c>
      <c r="H36" s="15">
        <v>0.239522222222222</v>
      </c>
      <c r="I36" s="14">
        <f t="shared" si="0"/>
        <v>16875</v>
      </c>
      <c r="J36" s="14">
        <f t="shared" si="1"/>
        <v>4041.9375</v>
      </c>
      <c r="K36" s="3">
        <f>VLOOKUP(B:B,[1]查询时间段分门店销售汇总!$D:$L,9,0)</f>
        <v>16444.06</v>
      </c>
      <c r="L36" s="15">
        <f t="shared" si="2"/>
        <v>0.974462814814815</v>
      </c>
      <c r="M36" s="3">
        <f>VLOOKUP(B36,[1]查询时间段分门店销售汇总!$D$2:$M$144,10,0)</f>
        <v>5718.93</v>
      </c>
      <c r="N36" s="15">
        <f t="shared" si="3"/>
        <v>1.41489817692629</v>
      </c>
      <c r="O36" s="14">
        <v>-50</v>
      </c>
      <c r="P36" s="3">
        <f t="shared" si="4"/>
        <v>11250</v>
      </c>
      <c r="Q36" s="3">
        <f t="shared" si="5"/>
        <v>2694.625</v>
      </c>
      <c r="R36" s="3">
        <f>VLOOKUP(B:B,[2]查询时间段分门店销售汇总!$D:$L,9,0)</f>
        <v>11632.75</v>
      </c>
      <c r="S36" s="20">
        <f t="shared" si="6"/>
        <v>1.03402222222222</v>
      </c>
      <c r="T36" s="3">
        <f>VLOOKUP(B:B,[2]查询时间段分门店销售汇总!$D:$M,10,0)</f>
        <v>4711.62</v>
      </c>
      <c r="U36" s="20">
        <f t="shared" si="7"/>
        <v>1.74852530500533</v>
      </c>
      <c r="V36" s="24">
        <f>(T36-Q36)*0.1</f>
        <v>201.6995</v>
      </c>
      <c r="W36" s="7">
        <f t="shared" ref="W36:W67" si="9">V36+O36</f>
        <v>151.6995</v>
      </c>
    </row>
    <row r="37" spans="1:23">
      <c r="A37" s="3">
        <v>24</v>
      </c>
      <c r="B37" s="12">
        <v>116482</v>
      </c>
      <c r="C37" s="13" t="s">
        <v>60</v>
      </c>
      <c r="D37" s="13" t="str">
        <f>VLOOKUP(B:B,[3]Sheet1!$C:$I,7,0)</f>
        <v>C1</v>
      </c>
      <c r="E37" s="12" t="s">
        <v>20</v>
      </c>
      <c r="F37" s="4">
        <v>5625</v>
      </c>
      <c r="G37" s="14">
        <v>1763</v>
      </c>
      <c r="H37" s="15">
        <v>0.313422222222222</v>
      </c>
      <c r="I37" s="14">
        <f t="shared" si="0"/>
        <v>16875</v>
      </c>
      <c r="J37" s="14">
        <f t="shared" si="1"/>
        <v>5289</v>
      </c>
      <c r="K37" s="3">
        <f>VLOOKUP(B:B,[1]查询时间段分门店销售汇总!$D:$L,9,0)</f>
        <v>15643.55</v>
      </c>
      <c r="L37" s="15">
        <f t="shared" si="2"/>
        <v>0.927025185185185</v>
      </c>
      <c r="M37" s="3">
        <f>VLOOKUP(B37,[1]查询时间段分门店销售汇总!$D$2:$M$144,10,0)</f>
        <v>5551.43</v>
      </c>
      <c r="N37" s="15">
        <f t="shared" si="3"/>
        <v>1.04961807525052</v>
      </c>
      <c r="O37" s="14">
        <v>-50</v>
      </c>
      <c r="P37" s="3">
        <f t="shared" si="4"/>
        <v>11250</v>
      </c>
      <c r="Q37" s="3">
        <f t="shared" si="5"/>
        <v>3526</v>
      </c>
      <c r="R37" s="3">
        <f>VLOOKUP(B:B,[2]查询时间段分门店销售汇总!$D:$L,9,0)</f>
        <v>10282.4</v>
      </c>
      <c r="S37" s="15">
        <f t="shared" si="6"/>
        <v>0.913991111111111</v>
      </c>
      <c r="T37" s="3">
        <f>VLOOKUP(B:B,[2]查询时间段分门店销售汇总!$D:$M,10,0)</f>
        <v>3814.31</v>
      </c>
      <c r="U37" s="15">
        <f t="shared" si="7"/>
        <v>1.08176687464549</v>
      </c>
      <c r="W37" s="7">
        <f t="shared" si="9"/>
        <v>-50</v>
      </c>
    </row>
    <row r="38" spans="1:23">
      <c r="A38" s="3">
        <v>32</v>
      </c>
      <c r="B38" s="12">
        <v>740</v>
      </c>
      <c r="C38" s="13" t="s">
        <v>61</v>
      </c>
      <c r="D38" s="13" t="str">
        <f>VLOOKUP(B:B,[3]Sheet1!$C:$I,7,0)</f>
        <v>C1</v>
      </c>
      <c r="E38" s="12" t="s">
        <v>22</v>
      </c>
      <c r="F38" s="4">
        <v>5500</v>
      </c>
      <c r="G38" s="14">
        <v>1721.05</v>
      </c>
      <c r="H38" s="15">
        <v>0.312918181818182</v>
      </c>
      <c r="I38" s="14">
        <f t="shared" si="0"/>
        <v>16500</v>
      </c>
      <c r="J38" s="14">
        <f t="shared" si="1"/>
        <v>5163.15</v>
      </c>
      <c r="K38" s="3">
        <f>VLOOKUP(B:B,[1]查询时间段分门店销售汇总!$D:$L,9,0)</f>
        <v>18812.95</v>
      </c>
      <c r="L38" s="20">
        <f t="shared" si="2"/>
        <v>1.14017878787879</v>
      </c>
      <c r="M38" s="3">
        <f>VLOOKUP(B38,[1]查询时间段分门店销售汇总!$D$2:$M$144,10,0)</f>
        <v>5445.25</v>
      </c>
      <c r="N38" s="20">
        <f t="shared" si="3"/>
        <v>1.05463718853801</v>
      </c>
      <c r="O38" s="21">
        <v>100</v>
      </c>
      <c r="P38" s="3">
        <f t="shared" si="4"/>
        <v>11000</v>
      </c>
      <c r="Q38" s="3">
        <f t="shared" si="5"/>
        <v>3442.1</v>
      </c>
      <c r="R38" s="3">
        <f>VLOOKUP(B:B,[2]查询时间段分门店销售汇总!$D:$L,9,0)</f>
        <v>8345.3</v>
      </c>
      <c r="S38" s="15">
        <f t="shared" si="6"/>
        <v>0.758663636363636</v>
      </c>
      <c r="T38" s="3">
        <f>VLOOKUP(B:B,[2]查询时间段分门店销售汇总!$D:$M,10,0)</f>
        <v>2924.1</v>
      </c>
      <c r="U38" s="15">
        <f t="shared" si="7"/>
        <v>0.849510473257604</v>
      </c>
      <c r="W38" s="7">
        <f t="shared" si="9"/>
        <v>100</v>
      </c>
    </row>
    <row r="39" spans="1:23">
      <c r="A39" s="3">
        <v>38</v>
      </c>
      <c r="B39" s="12">
        <v>329</v>
      </c>
      <c r="C39" s="13" t="s">
        <v>62</v>
      </c>
      <c r="D39" s="13" t="str">
        <f>VLOOKUP(B:B,[3]Sheet1!$C:$I,7,0)</f>
        <v>C1</v>
      </c>
      <c r="E39" s="12" t="s">
        <v>26</v>
      </c>
      <c r="F39" s="4">
        <v>6380</v>
      </c>
      <c r="G39" s="14">
        <v>1755.942</v>
      </c>
      <c r="H39" s="15">
        <v>0.275226018808777</v>
      </c>
      <c r="I39" s="14">
        <f t="shared" si="0"/>
        <v>19140</v>
      </c>
      <c r="J39" s="14">
        <f t="shared" si="1"/>
        <v>5267.826</v>
      </c>
      <c r="K39" s="3">
        <f>VLOOKUP(B:B,[1]查询时间段分门店销售汇总!$D:$L,9,0)</f>
        <v>19287.26</v>
      </c>
      <c r="L39" s="20">
        <f t="shared" si="2"/>
        <v>1.00769383490073</v>
      </c>
      <c r="M39" s="3">
        <f>VLOOKUP(B39,[1]查询时间段分门店销售汇总!$D$2:$M$144,10,0)</f>
        <v>6193.49</v>
      </c>
      <c r="N39" s="20">
        <f t="shared" si="3"/>
        <v>1.17572030663124</v>
      </c>
      <c r="O39" s="21">
        <v>100</v>
      </c>
      <c r="P39" s="3">
        <f t="shared" si="4"/>
        <v>12760</v>
      </c>
      <c r="Q39" s="3">
        <f t="shared" si="5"/>
        <v>3511.884</v>
      </c>
      <c r="R39" s="3">
        <f>VLOOKUP(B:B,[2]查询时间段分门店销售汇总!$D:$L,9,0)</f>
        <v>11154.17</v>
      </c>
      <c r="S39" s="15">
        <f t="shared" si="6"/>
        <v>0.874151253918495</v>
      </c>
      <c r="T39" s="3">
        <f>VLOOKUP(B:B,[2]查询时间段分门店销售汇总!$D:$M,10,0)</f>
        <v>3672.49</v>
      </c>
      <c r="U39" s="15">
        <f t="shared" si="7"/>
        <v>1.04573214832836</v>
      </c>
      <c r="W39" s="7">
        <f t="shared" si="9"/>
        <v>100</v>
      </c>
    </row>
    <row r="40" spans="1:23">
      <c r="A40" s="3">
        <v>47</v>
      </c>
      <c r="B40" s="12">
        <v>104838</v>
      </c>
      <c r="C40" s="13" t="s">
        <v>63</v>
      </c>
      <c r="D40" s="13" t="str">
        <f>VLOOKUP(B:B,[3]Sheet1!$C:$I,7,0)</f>
        <v>C1</v>
      </c>
      <c r="E40" s="12" t="s">
        <v>30</v>
      </c>
      <c r="F40" s="4">
        <v>5125</v>
      </c>
      <c r="G40" s="14">
        <v>1523.6</v>
      </c>
      <c r="H40" s="15">
        <v>0.297287804878049</v>
      </c>
      <c r="I40" s="14">
        <f t="shared" si="0"/>
        <v>15375</v>
      </c>
      <c r="J40" s="14">
        <f t="shared" si="1"/>
        <v>4570.8</v>
      </c>
      <c r="K40" s="3">
        <f>VLOOKUP(B:B,[1]查询时间段分门店销售汇总!$D:$L,9,0)</f>
        <v>10291.71</v>
      </c>
      <c r="L40" s="15">
        <f t="shared" si="2"/>
        <v>0.669379512195122</v>
      </c>
      <c r="M40" s="3">
        <f>VLOOKUP(B40,[1]查询时间段分门店销售汇总!$D$2:$M$144,10,0)</f>
        <v>3714.2</v>
      </c>
      <c r="N40" s="15">
        <f t="shared" si="3"/>
        <v>0.812592981534961</v>
      </c>
      <c r="O40" s="14">
        <v>-50</v>
      </c>
      <c r="P40" s="3">
        <f t="shared" si="4"/>
        <v>10250</v>
      </c>
      <c r="Q40" s="3">
        <f t="shared" si="5"/>
        <v>3047.2</v>
      </c>
      <c r="R40" s="3">
        <f>VLOOKUP(B:B,[2]查询时间段分门店销售汇总!$D:$L,9,0)</f>
        <v>6952.57</v>
      </c>
      <c r="S40" s="15">
        <f t="shared" si="6"/>
        <v>0.678299512195122</v>
      </c>
      <c r="T40" s="3">
        <f>VLOOKUP(B:B,[2]查询时间段分门店销售汇总!$D:$M,10,0)</f>
        <v>2652.66</v>
      </c>
      <c r="U40" s="15">
        <f t="shared" si="7"/>
        <v>0.870523759516934</v>
      </c>
      <c r="W40" s="7">
        <f t="shared" si="9"/>
        <v>-50</v>
      </c>
    </row>
    <row r="41" spans="1:23">
      <c r="A41" s="3">
        <v>48</v>
      </c>
      <c r="B41" s="12">
        <v>733</v>
      </c>
      <c r="C41" s="13" t="s">
        <v>64</v>
      </c>
      <c r="D41" s="13" t="str">
        <f>VLOOKUP(B:B,[3]Sheet1!$C:$I,7,0)</f>
        <v>C1</v>
      </c>
      <c r="E41" s="12" t="s">
        <v>22</v>
      </c>
      <c r="F41" s="4">
        <v>5000</v>
      </c>
      <c r="G41" s="14">
        <v>1627</v>
      </c>
      <c r="H41" s="15">
        <v>0.3254</v>
      </c>
      <c r="I41" s="14">
        <f t="shared" si="0"/>
        <v>15000</v>
      </c>
      <c r="J41" s="14">
        <f t="shared" si="1"/>
        <v>4881</v>
      </c>
      <c r="K41" s="3">
        <f>VLOOKUP(B:B,[1]查询时间段分门店销售汇总!$D:$L,9,0)</f>
        <v>11854.87</v>
      </c>
      <c r="L41" s="15">
        <f t="shared" si="2"/>
        <v>0.790324666666667</v>
      </c>
      <c r="M41" s="3">
        <f>VLOOKUP(B41,[1]查询时间段分门店销售汇总!$D$2:$M$144,10,0)</f>
        <v>4217.54</v>
      </c>
      <c r="N41" s="15">
        <f t="shared" si="3"/>
        <v>0.864072935873796</v>
      </c>
      <c r="O41" s="14">
        <v>-50</v>
      </c>
      <c r="P41" s="3">
        <f t="shared" si="4"/>
        <v>10000</v>
      </c>
      <c r="Q41" s="3">
        <f t="shared" si="5"/>
        <v>3254</v>
      </c>
      <c r="R41" s="3">
        <f>VLOOKUP(B:B,[2]查询时间段分门店销售汇总!$D:$L,9,0)</f>
        <v>9471.63</v>
      </c>
      <c r="S41" s="15">
        <f t="shared" si="6"/>
        <v>0.947163</v>
      </c>
      <c r="T41" s="3">
        <f>VLOOKUP(B:B,[2]查询时间段分门店销售汇总!$D:$M,10,0)</f>
        <v>3171.26</v>
      </c>
      <c r="U41" s="15">
        <f t="shared" si="7"/>
        <v>0.974572833435771</v>
      </c>
      <c r="W41" s="7">
        <f t="shared" si="9"/>
        <v>-50</v>
      </c>
    </row>
    <row r="42" spans="1:23">
      <c r="A42" s="3">
        <v>49</v>
      </c>
      <c r="B42" s="12">
        <v>367</v>
      </c>
      <c r="C42" s="13" t="s">
        <v>65</v>
      </c>
      <c r="D42" s="13" t="str">
        <f>VLOOKUP(B:B,[3]Sheet1!$C:$I,7,0)</f>
        <v>C1</v>
      </c>
      <c r="E42" s="12" t="s">
        <v>30</v>
      </c>
      <c r="F42" s="4">
        <v>5220</v>
      </c>
      <c r="G42" s="14">
        <v>1587.626</v>
      </c>
      <c r="H42" s="15">
        <v>0.304142911877395</v>
      </c>
      <c r="I42" s="14">
        <f t="shared" si="0"/>
        <v>15660</v>
      </c>
      <c r="J42" s="14">
        <f t="shared" si="1"/>
        <v>4762.878</v>
      </c>
      <c r="K42" s="3">
        <f>VLOOKUP(B:B,[1]查询时间段分门店销售汇总!$D:$L,9,0)</f>
        <v>15034.2</v>
      </c>
      <c r="L42" s="15">
        <f t="shared" si="2"/>
        <v>0.960038314176245</v>
      </c>
      <c r="M42" s="3">
        <f>VLOOKUP(B42,[1]查询时间段分门店销售汇总!$D$2:$M$144,10,0)</f>
        <v>5435.64</v>
      </c>
      <c r="N42" s="15">
        <f t="shared" si="3"/>
        <v>1.14125115108974</v>
      </c>
      <c r="O42" s="14">
        <v>-50</v>
      </c>
      <c r="P42" s="3">
        <f t="shared" si="4"/>
        <v>10440</v>
      </c>
      <c r="Q42" s="3">
        <f t="shared" si="5"/>
        <v>3175.252</v>
      </c>
      <c r="R42" s="3">
        <f>VLOOKUP(B:B,[2]查询时间段分门店销售汇总!$D:$L,9,0)</f>
        <v>9131.99</v>
      </c>
      <c r="S42" s="15">
        <f t="shared" si="6"/>
        <v>0.874711685823755</v>
      </c>
      <c r="T42" s="3">
        <f>VLOOKUP(B:B,[2]查询时间段分门店销售汇总!$D:$M,10,0)</f>
        <v>2961.22</v>
      </c>
      <c r="U42" s="15">
        <f t="shared" si="7"/>
        <v>0.932593696500309</v>
      </c>
      <c r="W42" s="7">
        <f t="shared" si="9"/>
        <v>-50</v>
      </c>
    </row>
    <row r="43" spans="1:23">
      <c r="A43" s="3">
        <v>50</v>
      </c>
      <c r="B43" s="12">
        <v>308</v>
      </c>
      <c r="C43" s="13" t="s">
        <v>66</v>
      </c>
      <c r="D43" s="13" t="str">
        <f>VLOOKUP(B:B,[3]Sheet1!$C:$I,7,0)</f>
        <v>C1</v>
      </c>
      <c r="E43" s="12" t="s">
        <v>20</v>
      </c>
      <c r="F43" s="4">
        <v>5763</v>
      </c>
      <c r="G43" s="14">
        <v>2051.3279</v>
      </c>
      <c r="H43" s="15">
        <v>0.355947926427208</v>
      </c>
      <c r="I43" s="14">
        <f t="shared" si="0"/>
        <v>17289</v>
      </c>
      <c r="J43" s="14">
        <f t="shared" si="1"/>
        <v>6153.9837</v>
      </c>
      <c r="K43" s="3">
        <f>VLOOKUP(B:B,[1]查询时间段分门店销售汇总!$D:$L,9,0)</f>
        <v>16628.44</v>
      </c>
      <c r="L43" s="15">
        <f t="shared" si="2"/>
        <v>0.961793047602522</v>
      </c>
      <c r="M43" s="3">
        <f>VLOOKUP(B43,[1]查询时间段分门店销售汇总!$D$2:$M$144,10,0)</f>
        <v>5375.21</v>
      </c>
      <c r="N43" s="15">
        <f t="shared" si="3"/>
        <v>0.873452102253699</v>
      </c>
      <c r="O43" s="14">
        <v>-50</v>
      </c>
      <c r="P43" s="3">
        <f t="shared" si="4"/>
        <v>11526</v>
      </c>
      <c r="Q43" s="3">
        <f t="shared" si="5"/>
        <v>4102.6558</v>
      </c>
      <c r="R43" s="3">
        <f>VLOOKUP(B:B,[2]查询时间段分门店销售汇总!$D:$L,9,0)</f>
        <v>13596.54</v>
      </c>
      <c r="S43" s="20">
        <f t="shared" si="6"/>
        <v>1.17964081207704</v>
      </c>
      <c r="T43" s="3">
        <f>VLOOKUP(B:B,[2]查询时间段分门店销售汇总!$D:$M,10,0)</f>
        <v>3854.64</v>
      </c>
      <c r="U43" s="15">
        <f t="shared" si="7"/>
        <v>0.939547499938942</v>
      </c>
      <c r="W43" s="7">
        <f t="shared" si="9"/>
        <v>-50</v>
      </c>
    </row>
    <row r="44" spans="1:23">
      <c r="A44" s="3">
        <v>51</v>
      </c>
      <c r="B44" s="12">
        <v>102564</v>
      </c>
      <c r="C44" s="13" t="s">
        <v>67</v>
      </c>
      <c r="D44" s="13" t="str">
        <f>VLOOKUP(B:B,[3]Sheet1!$C:$I,7,0)</f>
        <v>C1</v>
      </c>
      <c r="E44" s="12" t="s">
        <v>28</v>
      </c>
      <c r="F44" s="4">
        <v>4875</v>
      </c>
      <c r="G44" s="14">
        <v>1426.85</v>
      </c>
      <c r="H44" s="15">
        <v>0.292687179487179</v>
      </c>
      <c r="I44" s="14">
        <f t="shared" si="0"/>
        <v>14625</v>
      </c>
      <c r="J44" s="14">
        <f t="shared" si="1"/>
        <v>4280.55</v>
      </c>
      <c r="K44" s="3">
        <f>VLOOKUP(B:B,[1]查询时间段分门店销售汇总!$D:$L,9,0)</f>
        <v>15453.5</v>
      </c>
      <c r="L44" s="20">
        <f t="shared" si="2"/>
        <v>1.05664957264957</v>
      </c>
      <c r="M44" s="3">
        <f>VLOOKUP(B44,[1]查询时间段分门店销售汇总!$D$2:$M$144,10,0)</f>
        <v>5432.09</v>
      </c>
      <c r="N44" s="20">
        <f t="shared" si="3"/>
        <v>1.26901683194917</v>
      </c>
      <c r="O44" s="21">
        <v>100</v>
      </c>
      <c r="P44" s="3">
        <f t="shared" si="4"/>
        <v>9750</v>
      </c>
      <c r="Q44" s="3">
        <f t="shared" si="5"/>
        <v>2853.7</v>
      </c>
      <c r="R44" s="3">
        <f>VLOOKUP(B:B,[2]查询时间段分门店销售汇总!$D:$L,9,0)</f>
        <v>6700.11</v>
      </c>
      <c r="S44" s="15">
        <f t="shared" si="6"/>
        <v>0.687190769230769</v>
      </c>
      <c r="T44" s="3">
        <f>VLOOKUP(B:B,[2]查询时间段分门店销售汇总!$D:$M,10,0)</f>
        <v>2465.32</v>
      </c>
      <c r="U44" s="15">
        <f t="shared" si="7"/>
        <v>0.863903003118758</v>
      </c>
      <c r="W44" s="7">
        <f t="shared" si="9"/>
        <v>100</v>
      </c>
    </row>
    <row r="45" spans="1:23">
      <c r="A45" s="3">
        <v>52</v>
      </c>
      <c r="B45" s="12">
        <v>112415</v>
      </c>
      <c r="C45" s="13" t="s">
        <v>68</v>
      </c>
      <c r="D45" s="13" t="str">
        <f>VLOOKUP(B:B,[3]Sheet1!$C:$I,7,0)</f>
        <v>C1</v>
      </c>
      <c r="E45" s="12" t="s">
        <v>24</v>
      </c>
      <c r="F45" s="4">
        <v>5250</v>
      </c>
      <c r="G45" s="14">
        <v>1530.125</v>
      </c>
      <c r="H45" s="15">
        <v>0.291452380952381</v>
      </c>
      <c r="I45" s="14">
        <f t="shared" si="0"/>
        <v>15750</v>
      </c>
      <c r="J45" s="14">
        <f t="shared" si="1"/>
        <v>4590.375</v>
      </c>
      <c r="K45" s="3">
        <f>VLOOKUP(B:B,[1]查询时间段分门店销售汇总!$D:$L,9,0)</f>
        <v>13506.4</v>
      </c>
      <c r="L45" s="15">
        <f t="shared" si="2"/>
        <v>0.857549206349206</v>
      </c>
      <c r="M45" s="3">
        <f>VLOOKUP(B45,[1]查询时间段分门店销售汇总!$D$2:$M$144,10,0)</f>
        <v>4522.47</v>
      </c>
      <c r="N45" s="15">
        <f t="shared" si="3"/>
        <v>0.985207090923944</v>
      </c>
      <c r="O45" s="14">
        <v>-50</v>
      </c>
      <c r="P45" s="3">
        <f t="shared" si="4"/>
        <v>10500</v>
      </c>
      <c r="Q45" s="3">
        <f t="shared" si="5"/>
        <v>3060.25</v>
      </c>
      <c r="R45" s="3">
        <f>VLOOKUP(B:B,[2]查询时间段分门店销售汇总!$D:$L,9,0)</f>
        <v>8098.7</v>
      </c>
      <c r="S45" s="15">
        <f t="shared" si="6"/>
        <v>0.771304761904762</v>
      </c>
      <c r="T45" s="3">
        <f>VLOOKUP(B:B,[2]查询时间段分门店销售汇总!$D:$M,10,0)</f>
        <v>2253.59</v>
      </c>
      <c r="U45" s="15">
        <f t="shared" si="7"/>
        <v>0.736407156278082</v>
      </c>
      <c r="W45" s="7">
        <f t="shared" si="9"/>
        <v>-50</v>
      </c>
    </row>
    <row r="46" spans="1:23">
      <c r="A46" s="3">
        <v>54</v>
      </c>
      <c r="B46" s="12">
        <v>103199</v>
      </c>
      <c r="C46" s="13" t="s">
        <v>69</v>
      </c>
      <c r="D46" s="13" t="str">
        <f>VLOOKUP(B:B,[3]Sheet1!$C:$I,7,0)</f>
        <v>C1</v>
      </c>
      <c r="E46" s="12" t="s">
        <v>24</v>
      </c>
      <c r="F46" s="4">
        <v>6254</v>
      </c>
      <c r="G46" s="14">
        <v>1943.8072</v>
      </c>
      <c r="H46" s="15">
        <v>0.310810233450592</v>
      </c>
      <c r="I46" s="14">
        <f t="shared" si="0"/>
        <v>18762</v>
      </c>
      <c r="J46" s="14">
        <f t="shared" si="1"/>
        <v>5831.4216</v>
      </c>
      <c r="K46" s="3">
        <f>VLOOKUP(B:B,[1]查询时间段分门店销售汇总!$D:$L,9,0)</f>
        <v>17082.9</v>
      </c>
      <c r="L46" s="15">
        <f t="shared" si="2"/>
        <v>0.910505276622961</v>
      </c>
      <c r="M46" s="3">
        <f>VLOOKUP(B46,[1]查询时间段分门店销售汇总!$D$2:$M$144,10,0)</f>
        <v>6014.39</v>
      </c>
      <c r="N46" s="15">
        <f t="shared" si="3"/>
        <v>1.03137629424702</v>
      </c>
      <c r="O46" s="14">
        <v>-50</v>
      </c>
      <c r="P46" s="3">
        <f t="shared" si="4"/>
        <v>12508</v>
      </c>
      <c r="Q46" s="3">
        <f t="shared" si="5"/>
        <v>3887.6144</v>
      </c>
      <c r="R46" s="3">
        <f>VLOOKUP(B:B,[2]查询时间段分门店销售汇总!$D:$L,9,0)</f>
        <v>9309.06</v>
      </c>
      <c r="S46" s="15">
        <f t="shared" si="6"/>
        <v>0.744248480972178</v>
      </c>
      <c r="T46" s="3">
        <f>VLOOKUP(B:B,[2]查询时间段分门店销售汇总!$D:$M,10,0)</f>
        <v>3708.49</v>
      </c>
      <c r="U46" s="15">
        <f t="shared" si="7"/>
        <v>0.953924339821357</v>
      </c>
      <c r="W46" s="7">
        <f t="shared" si="9"/>
        <v>-50</v>
      </c>
    </row>
    <row r="47" spans="1:23">
      <c r="A47" s="3">
        <v>56</v>
      </c>
      <c r="B47" s="12">
        <v>108277</v>
      </c>
      <c r="C47" s="13" t="s">
        <v>70</v>
      </c>
      <c r="D47" s="13" t="str">
        <f>VLOOKUP(B:B,[3]Sheet1!$C:$I,7,0)</f>
        <v>C1</v>
      </c>
      <c r="E47" s="12" t="s">
        <v>24</v>
      </c>
      <c r="F47" s="4">
        <v>7250</v>
      </c>
      <c r="G47" s="14">
        <v>1930</v>
      </c>
      <c r="H47" s="15">
        <v>0.266206896551724</v>
      </c>
      <c r="I47" s="14">
        <f t="shared" si="0"/>
        <v>21750</v>
      </c>
      <c r="J47" s="14">
        <f t="shared" si="1"/>
        <v>5790</v>
      </c>
      <c r="K47" s="3">
        <f>VLOOKUP(B:B,[1]查询时间段分门店销售汇总!$D:$L,9,0)</f>
        <v>21815.42</v>
      </c>
      <c r="L47" s="20">
        <f t="shared" si="2"/>
        <v>1.00300781609195</v>
      </c>
      <c r="M47" s="3">
        <f>VLOOKUP(B47,[1]查询时间段分门店销售汇总!$D$2:$M$144,10,0)</f>
        <v>6259.61</v>
      </c>
      <c r="N47" s="20">
        <f t="shared" si="3"/>
        <v>1.08110708117444</v>
      </c>
      <c r="O47" s="21">
        <v>100</v>
      </c>
      <c r="P47" s="3">
        <f t="shared" si="4"/>
        <v>14500</v>
      </c>
      <c r="Q47" s="3">
        <f t="shared" si="5"/>
        <v>3860</v>
      </c>
      <c r="R47" s="3">
        <f>VLOOKUP(B:B,[2]查询时间段分门店销售汇总!$D:$L,9,0)</f>
        <v>11922.87</v>
      </c>
      <c r="S47" s="15">
        <f t="shared" si="6"/>
        <v>0.822266896551724</v>
      </c>
      <c r="T47" s="3">
        <f>VLOOKUP(B:B,[2]查询时间段分门店销售汇总!$D:$M,10,0)</f>
        <v>4266.21</v>
      </c>
      <c r="U47" s="15">
        <f t="shared" si="7"/>
        <v>1.10523575129534</v>
      </c>
      <c r="W47" s="7">
        <f t="shared" si="9"/>
        <v>100</v>
      </c>
    </row>
    <row r="48" spans="1:23">
      <c r="A48" s="3">
        <v>59</v>
      </c>
      <c r="B48" s="12">
        <v>118151</v>
      </c>
      <c r="C48" s="13" t="s">
        <v>71</v>
      </c>
      <c r="D48" s="13" t="str">
        <f>VLOOKUP(B:B,[3]Sheet1!$C:$I,7,0)</f>
        <v>C1</v>
      </c>
      <c r="E48" s="12" t="s">
        <v>24</v>
      </c>
      <c r="F48" s="4">
        <v>5000</v>
      </c>
      <c r="G48" s="14">
        <v>1300</v>
      </c>
      <c r="H48" s="15">
        <v>0.26</v>
      </c>
      <c r="I48" s="14">
        <f t="shared" si="0"/>
        <v>15000</v>
      </c>
      <c r="J48" s="14">
        <f t="shared" si="1"/>
        <v>3900</v>
      </c>
      <c r="K48" s="3">
        <f>VLOOKUP(B:B,[1]查询时间段分门店销售汇总!$D:$L,9,0)</f>
        <v>12088.28</v>
      </c>
      <c r="L48" s="15">
        <f t="shared" si="2"/>
        <v>0.805885333333333</v>
      </c>
      <c r="M48" s="3">
        <f>VLOOKUP(B48,[1]查询时间段分门店销售汇总!$D$2:$M$144,10,0)</f>
        <v>3754.58</v>
      </c>
      <c r="N48" s="15">
        <f t="shared" si="3"/>
        <v>0.96271282051282</v>
      </c>
      <c r="O48" s="14">
        <v>-50</v>
      </c>
      <c r="P48" s="3">
        <f t="shared" si="4"/>
        <v>10000</v>
      </c>
      <c r="Q48" s="3">
        <f t="shared" si="5"/>
        <v>2600</v>
      </c>
      <c r="R48" s="3">
        <f>VLOOKUP(B:B,[2]查询时间段分门店销售汇总!$D:$L,9,0)</f>
        <v>8406.57</v>
      </c>
      <c r="S48" s="15">
        <f t="shared" si="6"/>
        <v>0.840657</v>
      </c>
      <c r="T48" s="3">
        <f>VLOOKUP(B:B,[2]查询时间段分门店销售汇总!$D:$M,10,0)</f>
        <v>2790.32</v>
      </c>
      <c r="U48" s="15">
        <f t="shared" si="7"/>
        <v>1.0732</v>
      </c>
      <c r="W48" s="7">
        <f t="shared" si="9"/>
        <v>-50</v>
      </c>
    </row>
    <row r="49" spans="1:23">
      <c r="A49" s="3">
        <v>60</v>
      </c>
      <c r="B49" s="12">
        <v>704</v>
      </c>
      <c r="C49" s="13" t="s">
        <v>72</v>
      </c>
      <c r="D49" s="13" t="str">
        <f>VLOOKUP(B:B,[3]Sheet1!$C:$I,7,0)</f>
        <v>C1</v>
      </c>
      <c r="E49" s="12" t="s">
        <v>28</v>
      </c>
      <c r="F49" s="4">
        <v>4715</v>
      </c>
      <c r="G49" s="14">
        <v>1338.5465</v>
      </c>
      <c r="H49" s="15">
        <v>0.283891092258749</v>
      </c>
      <c r="I49" s="14">
        <f t="shared" si="0"/>
        <v>14145</v>
      </c>
      <c r="J49" s="14">
        <f t="shared" si="1"/>
        <v>4015.6395</v>
      </c>
      <c r="K49" s="3">
        <f>VLOOKUP(B:B,[1]查询时间段分门店销售汇总!$D:$L,9,0)</f>
        <v>14703</v>
      </c>
      <c r="L49" s="20">
        <f t="shared" si="2"/>
        <v>1.03944856839873</v>
      </c>
      <c r="M49" s="3">
        <f>VLOOKUP(B49,[1]查询时间段分门店销售汇总!$D$2:$M$144,10,0)</f>
        <v>5090.3</v>
      </c>
      <c r="N49" s="20">
        <f t="shared" si="3"/>
        <v>1.2676187690653</v>
      </c>
      <c r="O49" s="21">
        <v>100</v>
      </c>
      <c r="P49" s="3">
        <f t="shared" si="4"/>
        <v>9430</v>
      </c>
      <c r="Q49" s="3">
        <f t="shared" si="5"/>
        <v>2677.093</v>
      </c>
      <c r="R49" s="3">
        <f>VLOOKUP(B:B,[2]查询时间段分门店销售汇总!$D:$L,9,0)</f>
        <v>8328.59</v>
      </c>
      <c r="S49" s="15">
        <f t="shared" si="6"/>
        <v>0.883201484623542</v>
      </c>
      <c r="T49" s="3">
        <f>VLOOKUP(B:B,[2]查询时间段分门店销售汇总!$D:$M,10,0)</f>
        <v>3407.33</v>
      </c>
      <c r="U49" s="15">
        <f t="shared" si="7"/>
        <v>1.27277236913324</v>
      </c>
      <c r="W49" s="7">
        <f t="shared" si="9"/>
        <v>100</v>
      </c>
    </row>
    <row r="50" spans="1:23">
      <c r="A50" s="3">
        <v>62</v>
      </c>
      <c r="B50" s="12">
        <v>572</v>
      </c>
      <c r="C50" s="13" t="s">
        <v>73</v>
      </c>
      <c r="D50" s="13" t="str">
        <f>VLOOKUP(B:B,[3]Sheet1!$C:$I,7,0)</f>
        <v>C1</v>
      </c>
      <c r="E50" s="12" t="s">
        <v>26</v>
      </c>
      <c r="F50" s="4">
        <v>6148</v>
      </c>
      <c r="G50" s="14">
        <v>1877.1968</v>
      </c>
      <c r="H50" s="15">
        <v>0.305334547820429</v>
      </c>
      <c r="I50" s="14">
        <f t="shared" si="0"/>
        <v>18444</v>
      </c>
      <c r="J50" s="14">
        <f t="shared" si="1"/>
        <v>5631.5904</v>
      </c>
      <c r="K50" s="3">
        <f>VLOOKUP(B:B,[1]查询时间段分门店销售汇总!$D:$L,9,0)</f>
        <v>18606.9</v>
      </c>
      <c r="L50" s="20">
        <f t="shared" si="2"/>
        <v>1.00883214053351</v>
      </c>
      <c r="M50" s="3">
        <f>VLOOKUP(B50,[1]查询时间段分门店销售汇总!$D$2:$M$144,10,0)</f>
        <v>6159.17</v>
      </c>
      <c r="N50" s="20">
        <f t="shared" si="3"/>
        <v>1.09368216836224</v>
      </c>
      <c r="O50" s="21">
        <v>100</v>
      </c>
      <c r="P50" s="3">
        <f t="shared" si="4"/>
        <v>12296</v>
      </c>
      <c r="Q50" s="3">
        <f t="shared" si="5"/>
        <v>3754.3936</v>
      </c>
      <c r="R50" s="3">
        <f>VLOOKUP(B:B,[2]查询时间段分门店销售汇总!$D:$L,9,0)</f>
        <v>8684.2</v>
      </c>
      <c r="S50" s="15">
        <f t="shared" si="6"/>
        <v>0.706262199089135</v>
      </c>
      <c r="T50" s="3">
        <f>VLOOKUP(B:B,[2]查询时间段分门店销售汇总!$D:$M,10,0)</f>
        <v>3744.06</v>
      </c>
      <c r="U50" s="15">
        <f t="shared" si="7"/>
        <v>0.997247598120772</v>
      </c>
      <c r="W50" s="7">
        <f t="shared" si="9"/>
        <v>100</v>
      </c>
    </row>
    <row r="51" spans="1:23">
      <c r="A51" s="3">
        <v>63</v>
      </c>
      <c r="B51" s="12">
        <v>102565</v>
      </c>
      <c r="C51" s="13" t="s">
        <v>74</v>
      </c>
      <c r="D51" s="13" t="str">
        <f>VLOOKUP(B:B,[3]Sheet1!$C:$I,7,0)</f>
        <v>C1</v>
      </c>
      <c r="E51" s="12" t="s">
        <v>24</v>
      </c>
      <c r="F51" s="4">
        <v>6264</v>
      </c>
      <c r="G51" s="14">
        <v>2044.7936</v>
      </c>
      <c r="H51" s="15">
        <v>0.326435759897829</v>
      </c>
      <c r="I51" s="14">
        <f t="shared" si="0"/>
        <v>18792</v>
      </c>
      <c r="J51" s="14">
        <f t="shared" si="1"/>
        <v>6134.3808</v>
      </c>
      <c r="K51" s="3">
        <f>VLOOKUP(B:B,[1]查询时间段分门店销售汇总!$D:$L,9,0)</f>
        <v>16547.57</v>
      </c>
      <c r="L51" s="15">
        <f t="shared" si="2"/>
        <v>0.88056460195828</v>
      </c>
      <c r="M51" s="3">
        <f>VLOOKUP(B51,[1]查询时间段分门店销售汇总!$D$2:$M$144,10,0)</f>
        <v>6110.54</v>
      </c>
      <c r="N51" s="15">
        <f t="shared" si="3"/>
        <v>0.996113576776975</v>
      </c>
      <c r="O51" s="14">
        <v>-50</v>
      </c>
      <c r="P51" s="3">
        <f t="shared" si="4"/>
        <v>12528</v>
      </c>
      <c r="Q51" s="3">
        <f t="shared" si="5"/>
        <v>4089.5872</v>
      </c>
      <c r="R51" s="3">
        <f>VLOOKUP(B:B,[2]查询时间段分门店销售汇总!$D:$L,9,0)</f>
        <v>13115.39</v>
      </c>
      <c r="S51" s="20">
        <f t="shared" si="6"/>
        <v>1.04688617496807</v>
      </c>
      <c r="T51" s="3">
        <f>VLOOKUP(B:B,[2]查询时间段分门店销售汇总!$D:$M,10,0)</f>
        <v>3317.18</v>
      </c>
      <c r="U51" s="15">
        <f t="shared" si="7"/>
        <v>0.811128321215403</v>
      </c>
      <c r="W51" s="7">
        <f t="shared" si="9"/>
        <v>-50</v>
      </c>
    </row>
    <row r="52" spans="1:23">
      <c r="A52" s="3">
        <v>65</v>
      </c>
      <c r="B52" s="12">
        <v>112888</v>
      </c>
      <c r="C52" s="13" t="s">
        <v>75</v>
      </c>
      <c r="D52" s="13" t="str">
        <f>VLOOKUP(B:B,[3]Sheet1!$C:$I,7,0)</f>
        <v>C1</v>
      </c>
      <c r="E52" s="12" t="s">
        <v>26</v>
      </c>
      <c r="F52" s="4">
        <v>5000</v>
      </c>
      <c r="G52" s="14">
        <v>1616.5</v>
      </c>
      <c r="H52" s="15">
        <v>0.3233</v>
      </c>
      <c r="I52" s="14">
        <f t="shared" si="0"/>
        <v>15000</v>
      </c>
      <c r="J52" s="14">
        <f t="shared" si="1"/>
        <v>4849.5</v>
      </c>
      <c r="K52" s="3">
        <f>VLOOKUP(B:B,[1]查询时间段分门店销售汇总!$D:$L,9,0)</f>
        <v>10205.81</v>
      </c>
      <c r="L52" s="15">
        <f t="shared" si="2"/>
        <v>0.680387333333333</v>
      </c>
      <c r="M52" s="3">
        <f>VLOOKUP(B52,[1]查询时间段分门店销售汇总!$D$2:$M$144,10,0)</f>
        <v>3903.65</v>
      </c>
      <c r="N52" s="15">
        <f t="shared" si="3"/>
        <v>0.804959274151974</v>
      </c>
      <c r="O52" s="14">
        <v>-50</v>
      </c>
      <c r="P52" s="3">
        <f t="shared" si="4"/>
        <v>10000</v>
      </c>
      <c r="Q52" s="3">
        <f t="shared" si="5"/>
        <v>3233</v>
      </c>
      <c r="R52" s="3">
        <f>VLOOKUP(B:B,[2]查询时间段分门店销售汇总!$D:$L,9,0)</f>
        <v>8913.93</v>
      </c>
      <c r="S52" s="15">
        <f t="shared" si="6"/>
        <v>0.891393</v>
      </c>
      <c r="T52" s="3">
        <f>VLOOKUP(B:B,[2]查询时间段分门店销售汇总!$D:$M,10,0)</f>
        <v>2967.96</v>
      </c>
      <c r="U52" s="15">
        <f t="shared" si="7"/>
        <v>0.918020414475719</v>
      </c>
      <c r="W52" s="7">
        <f t="shared" si="9"/>
        <v>-50</v>
      </c>
    </row>
    <row r="53" spans="1:23">
      <c r="A53" s="3">
        <v>66</v>
      </c>
      <c r="B53" s="12">
        <v>114069</v>
      </c>
      <c r="C53" s="13" t="s">
        <v>76</v>
      </c>
      <c r="D53" s="13" t="str">
        <f>VLOOKUP(B:B,[3]Sheet1!$C:$I,7,0)</f>
        <v>C1</v>
      </c>
      <c r="E53" s="12" t="s">
        <v>22</v>
      </c>
      <c r="F53" s="4">
        <v>5000</v>
      </c>
      <c r="G53" s="14">
        <v>1624.5</v>
      </c>
      <c r="H53" s="15">
        <v>0.3249</v>
      </c>
      <c r="I53" s="14">
        <f t="shared" si="0"/>
        <v>15000</v>
      </c>
      <c r="J53" s="14">
        <f t="shared" si="1"/>
        <v>4873.5</v>
      </c>
      <c r="K53" s="3">
        <f>VLOOKUP(B:B,[1]查询时间段分门店销售汇总!$D:$L,9,0)</f>
        <v>10401.93</v>
      </c>
      <c r="L53" s="15">
        <f t="shared" si="2"/>
        <v>0.693462</v>
      </c>
      <c r="M53" s="3">
        <f>VLOOKUP(B53,[1]查询时间段分门店销售汇总!$D$2:$M$144,10,0)</f>
        <v>4040.59</v>
      </c>
      <c r="N53" s="15">
        <f t="shared" si="3"/>
        <v>0.829094080229814</v>
      </c>
      <c r="O53" s="14">
        <v>-50</v>
      </c>
      <c r="P53" s="3">
        <f t="shared" si="4"/>
        <v>10000</v>
      </c>
      <c r="Q53" s="3">
        <f t="shared" si="5"/>
        <v>3249</v>
      </c>
      <c r="R53" s="3">
        <f>VLOOKUP(B:B,[2]查询时间段分门店销售汇总!$D:$L,9,0)</f>
        <v>6366.56</v>
      </c>
      <c r="S53" s="15">
        <f t="shared" si="6"/>
        <v>0.636656</v>
      </c>
      <c r="T53" s="3">
        <f>VLOOKUP(B:B,[2]查询时间段分门店销售汇总!$D:$M,10,0)</f>
        <v>2644.77</v>
      </c>
      <c r="U53" s="15">
        <f t="shared" si="7"/>
        <v>0.814025854108957</v>
      </c>
      <c r="W53" s="7">
        <f t="shared" si="9"/>
        <v>-50</v>
      </c>
    </row>
    <row r="54" spans="1:23">
      <c r="A54" s="3">
        <v>67</v>
      </c>
      <c r="B54" s="12">
        <v>116919</v>
      </c>
      <c r="C54" s="13" t="s">
        <v>77</v>
      </c>
      <c r="D54" s="13" t="str">
        <f>VLOOKUP(B:B,[3]Sheet1!$C:$I,7,0)</f>
        <v>C1</v>
      </c>
      <c r="E54" s="12" t="s">
        <v>20</v>
      </c>
      <c r="F54" s="4">
        <v>6250</v>
      </c>
      <c r="G54" s="14">
        <v>2057.5</v>
      </c>
      <c r="H54" s="15">
        <v>0.3292</v>
      </c>
      <c r="I54" s="14">
        <f t="shared" si="0"/>
        <v>18750</v>
      </c>
      <c r="J54" s="14">
        <f t="shared" si="1"/>
        <v>6172.5</v>
      </c>
      <c r="K54" s="3">
        <f>VLOOKUP(B:B,[1]查询时间段分门店销售汇总!$D:$L,9,0)</f>
        <v>16563.5</v>
      </c>
      <c r="L54" s="15">
        <f t="shared" si="2"/>
        <v>0.883386666666667</v>
      </c>
      <c r="M54" s="3">
        <f>VLOOKUP(B54,[1]查询时间段分门店销售汇总!$D$2:$M$144,10,0)</f>
        <v>6470.5</v>
      </c>
      <c r="N54" s="15">
        <f t="shared" si="3"/>
        <v>1.04827865532604</v>
      </c>
      <c r="O54" s="14">
        <v>-50</v>
      </c>
      <c r="P54" s="3">
        <f t="shared" si="4"/>
        <v>12500</v>
      </c>
      <c r="Q54" s="3">
        <f t="shared" si="5"/>
        <v>4115</v>
      </c>
      <c r="R54" s="3">
        <f>VLOOKUP(B:B,[2]查询时间段分门店销售汇总!$D:$L,9,0)</f>
        <v>11032.48</v>
      </c>
      <c r="S54" s="15">
        <f t="shared" si="6"/>
        <v>0.8825984</v>
      </c>
      <c r="T54" s="3">
        <f>VLOOKUP(B:B,[2]查询时间段分门店销售汇总!$D:$M,10,0)</f>
        <v>4158.6</v>
      </c>
      <c r="U54" s="15">
        <f t="shared" si="7"/>
        <v>1.01059538274605</v>
      </c>
      <c r="W54" s="7">
        <f t="shared" si="9"/>
        <v>-50</v>
      </c>
    </row>
    <row r="55" spans="1:23">
      <c r="A55" s="3">
        <v>69</v>
      </c>
      <c r="B55" s="12">
        <v>102935</v>
      </c>
      <c r="C55" s="13" t="s">
        <v>78</v>
      </c>
      <c r="D55" s="13" t="str">
        <f>VLOOKUP(B:B,[3]Sheet1!$C:$I,7,0)</f>
        <v>C1</v>
      </c>
      <c r="E55" s="12" t="s">
        <v>20</v>
      </c>
      <c r="F55" s="4">
        <v>5900</v>
      </c>
      <c r="G55" s="14">
        <v>1611</v>
      </c>
      <c r="H55" s="15">
        <v>0.273050847457627</v>
      </c>
      <c r="I55" s="14">
        <f t="shared" si="0"/>
        <v>17700</v>
      </c>
      <c r="J55" s="14">
        <f t="shared" si="1"/>
        <v>4833</v>
      </c>
      <c r="K55" s="3">
        <f>VLOOKUP(B:B,[1]查询时间段分门店销售汇总!$D:$L,9,0)</f>
        <v>16072.1</v>
      </c>
      <c r="L55" s="15">
        <f t="shared" si="2"/>
        <v>0.908028248587571</v>
      </c>
      <c r="M55" s="3">
        <f>VLOOKUP(B55,[1]查询时间段分门店销售汇总!$D$2:$M$144,10,0)</f>
        <v>5984.97</v>
      </c>
      <c r="N55" s="15">
        <f t="shared" si="3"/>
        <v>1.23835505896958</v>
      </c>
      <c r="O55" s="14">
        <v>-50</v>
      </c>
      <c r="P55" s="3">
        <f t="shared" si="4"/>
        <v>11800</v>
      </c>
      <c r="Q55" s="3">
        <f t="shared" si="5"/>
        <v>3222</v>
      </c>
      <c r="R55" s="3">
        <f>VLOOKUP(B:B,[2]查询时间段分门店销售汇总!$D:$L,9,0)</f>
        <v>10479.52</v>
      </c>
      <c r="S55" s="15">
        <f t="shared" si="6"/>
        <v>0.888094915254237</v>
      </c>
      <c r="T55" s="3">
        <f>VLOOKUP(B:B,[2]查询时间段分门店销售汇总!$D:$M,10,0)</f>
        <v>4313.49</v>
      </c>
      <c r="U55" s="15">
        <f t="shared" si="7"/>
        <v>1.33876163873371</v>
      </c>
      <c r="W55" s="7">
        <f t="shared" si="9"/>
        <v>-50</v>
      </c>
    </row>
    <row r="56" spans="1:23">
      <c r="A56" s="3">
        <v>72</v>
      </c>
      <c r="B56" s="12">
        <v>113025</v>
      </c>
      <c r="C56" s="13" t="s">
        <v>79</v>
      </c>
      <c r="D56" s="13" t="str">
        <f>VLOOKUP(B:B,[3]Sheet1!$C:$I,7,0)</f>
        <v>C1</v>
      </c>
      <c r="E56" s="12" t="s">
        <v>26</v>
      </c>
      <c r="F56" s="4">
        <v>4750</v>
      </c>
      <c r="G56" s="14">
        <v>1316.45</v>
      </c>
      <c r="H56" s="15">
        <v>0.277147368421053</v>
      </c>
      <c r="I56" s="14">
        <f t="shared" si="0"/>
        <v>14250</v>
      </c>
      <c r="J56" s="14">
        <f t="shared" si="1"/>
        <v>3949.35</v>
      </c>
      <c r="K56" s="3">
        <f>VLOOKUP(B:B,[1]查询时间段分门店销售汇总!$D:$L,9,0)</f>
        <v>13638.78</v>
      </c>
      <c r="L56" s="15">
        <f t="shared" si="2"/>
        <v>0.957107368421053</v>
      </c>
      <c r="M56" s="3">
        <f>VLOOKUP(B56,[1]查询时间段分门店销售汇总!$D$2:$M$144,10,0)</f>
        <v>4355.37</v>
      </c>
      <c r="N56" s="15">
        <f t="shared" si="3"/>
        <v>1.10280679099092</v>
      </c>
      <c r="O56" s="14">
        <v>-50</v>
      </c>
      <c r="P56" s="3">
        <f t="shared" si="4"/>
        <v>9500</v>
      </c>
      <c r="Q56" s="3">
        <f t="shared" si="5"/>
        <v>2632.9</v>
      </c>
      <c r="R56" s="3">
        <f>VLOOKUP(B:B,[2]查询时间段分门店销售汇总!$D:$L,9,0)</f>
        <v>8942.98</v>
      </c>
      <c r="S56" s="15">
        <f t="shared" si="6"/>
        <v>0.941366315789474</v>
      </c>
      <c r="T56" s="3">
        <f>VLOOKUP(B:B,[2]查询时间段分门店销售汇总!$D:$M,10,0)</f>
        <v>3202.56</v>
      </c>
      <c r="U56" s="15">
        <f t="shared" si="7"/>
        <v>1.21636218618254</v>
      </c>
      <c r="W56" s="7">
        <f t="shared" si="9"/>
        <v>-50</v>
      </c>
    </row>
    <row r="57" spans="1:23">
      <c r="A57" s="3">
        <v>73</v>
      </c>
      <c r="B57" s="12">
        <v>110378</v>
      </c>
      <c r="C57" s="13" t="s">
        <v>80</v>
      </c>
      <c r="D57" s="13" t="str">
        <f>VLOOKUP(B:B,[3]Sheet1!$C:$I,7,0)</f>
        <v>C1</v>
      </c>
      <c r="E57" s="12" t="s">
        <v>28</v>
      </c>
      <c r="F57" s="4">
        <v>4375</v>
      </c>
      <c r="G57" s="14">
        <v>1180.5625</v>
      </c>
      <c r="H57" s="15">
        <v>0.269842857142857</v>
      </c>
      <c r="I57" s="14">
        <f t="shared" si="0"/>
        <v>13125</v>
      </c>
      <c r="J57" s="14">
        <f t="shared" si="1"/>
        <v>3541.6875</v>
      </c>
      <c r="K57" s="3">
        <f>VLOOKUP(B:B,[1]查询时间段分门店销售汇总!$D:$L,9,0)</f>
        <v>10874.55</v>
      </c>
      <c r="L57" s="15">
        <f t="shared" si="2"/>
        <v>0.828537142857143</v>
      </c>
      <c r="M57" s="3">
        <f>VLOOKUP(B57,[1]查询时间段分门店销售汇总!$D$2:$M$144,10,0)</f>
        <v>3768.88</v>
      </c>
      <c r="N57" s="15">
        <f t="shared" si="3"/>
        <v>1.06414809324651</v>
      </c>
      <c r="O57" s="14">
        <v>-50</v>
      </c>
      <c r="P57" s="3">
        <f t="shared" si="4"/>
        <v>8750</v>
      </c>
      <c r="Q57" s="3">
        <f t="shared" si="5"/>
        <v>2361.125</v>
      </c>
      <c r="R57" s="3">
        <f>VLOOKUP(B:B,[2]查询时间段分门店销售汇总!$D:$L,9,0)</f>
        <v>5491.17</v>
      </c>
      <c r="S57" s="15">
        <f t="shared" si="6"/>
        <v>0.627562285714286</v>
      </c>
      <c r="T57" s="3">
        <f>VLOOKUP(B:B,[2]查询时间段分门店销售汇总!$D:$M,10,0)</f>
        <v>1880.47</v>
      </c>
      <c r="U57" s="15">
        <f t="shared" si="7"/>
        <v>0.796429668060776</v>
      </c>
      <c r="W57" s="7">
        <f t="shared" si="9"/>
        <v>-50</v>
      </c>
    </row>
    <row r="58" spans="1:23">
      <c r="A58" s="3">
        <v>74</v>
      </c>
      <c r="B58" s="12">
        <v>355</v>
      </c>
      <c r="C58" s="13" t="s">
        <v>81</v>
      </c>
      <c r="D58" s="13" t="str">
        <f>VLOOKUP(B:B,[3]Sheet1!$C:$I,7,0)</f>
        <v>C1</v>
      </c>
      <c r="E58" s="12" t="s">
        <v>22</v>
      </c>
      <c r="F58" s="4">
        <v>5650</v>
      </c>
      <c r="G58" s="14">
        <v>1611.95</v>
      </c>
      <c r="H58" s="15">
        <v>0.285300884955752</v>
      </c>
      <c r="I58" s="14">
        <f t="shared" si="0"/>
        <v>16950</v>
      </c>
      <c r="J58" s="14">
        <f t="shared" si="1"/>
        <v>4835.85</v>
      </c>
      <c r="K58" s="3">
        <f>VLOOKUP(B:B,[1]查询时间段分门店销售汇总!$D:$L,9,0)</f>
        <v>14857.34</v>
      </c>
      <c r="L58" s="15">
        <f t="shared" si="2"/>
        <v>0.876539233038348</v>
      </c>
      <c r="M58" s="3">
        <f>VLOOKUP(B58,[1]查询时间段分门店销售汇总!$D$2:$M$144,10,0)</f>
        <v>5079.64</v>
      </c>
      <c r="N58" s="15">
        <f t="shared" si="3"/>
        <v>1.05041306078559</v>
      </c>
      <c r="O58" s="14">
        <v>-50</v>
      </c>
      <c r="P58" s="3">
        <f t="shared" si="4"/>
        <v>11300</v>
      </c>
      <c r="Q58" s="3">
        <f t="shared" si="5"/>
        <v>3223.9</v>
      </c>
      <c r="R58" s="3">
        <f>VLOOKUP(B:B,[2]查询时间段分门店销售汇总!$D:$L,9,0)</f>
        <v>9654.97</v>
      </c>
      <c r="S58" s="15">
        <f t="shared" si="6"/>
        <v>0.854422123893805</v>
      </c>
      <c r="T58" s="3">
        <f>VLOOKUP(B:B,[2]查询时间段分门店销售汇总!$D:$M,10,0)</f>
        <v>3443.17</v>
      </c>
      <c r="U58" s="15">
        <f t="shared" si="7"/>
        <v>1.06801389621266</v>
      </c>
      <c r="W58" s="7">
        <f t="shared" si="9"/>
        <v>-50</v>
      </c>
    </row>
    <row r="59" spans="1:23">
      <c r="A59" s="3">
        <v>77</v>
      </c>
      <c r="B59" s="12">
        <v>713</v>
      </c>
      <c r="C59" s="13" t="s">
        <v>82</v>
      </c>
      <c r="D59" s="13" t="str">
        <f>VLOOKUP(B:B,[3]Sheet1!$C:$I,7,0)</f>
        <v>C1</v>
      </c>
      <c r="E59" s="12" t="s">
        <v>28</v>
      </c>
      <c r="F59" s="4">
        <v>4875</v>
      </c>
      <c r="G59" s="14">
        <v>1562.8625</v>
      </c>
      <c r="H59" s="15">
        <v>0.32058717948718</v>
      </c>
      <c r="I59" s="14">
        <f t="shared" si="0"/>
        <v>14625</v>
      </c>
      <c r="J59" s="14">
        <f t="shared" si="1"/>
        <v>4688.5875</v>
      </c>
      <c r="K59" s="3">
        <f>VLOOKUP(B:B,[1]查询时间段分门店销售汇总!$D:$L,9,0)</f>
        <v>15678.22</v>
      </c>
      <c r="L59" s="20">
        <f t="shared" si="2"/>
        <v>1.07201504273504</v>
      </c>
      <c r="M59" s="3">
        <f>VLOOKUP(B59,[1]查询时间段分门店销售汇总!$D$2:$M$144,10,0)</f>
        <v>5401.83</v>
      </c>
      <c r="N59" s="20">
        <f t="shared" si="3"/>
        <v>1.15212310743907</v>
      </c>
      <c r="O59" s="21">
        <v>100</v>
      </c>
      <c r="P59" s="3">
        <f t="shared" si="4"/>
        <v>9750</v>
      </c>
      <c r="Q59" s="3">
        <f t="shared" si="5"/>
        <v>3125.725</v>
      </c>
      <c r="R59" s="3">
        <f>VLOOKUP(B:B,[2]查询时间段分门店销售汇总!$D:$L,9,0)</f>
        <v>7178.71</v>
      </c>
      <c r="S59" s="15">
        <f t="shared" si="6"/>
        <v>0.736277948717949</v>
      </c>
      <c r="T59" s="3">
        <f>VLOOKUP(B:B,[2]查询时间段分门店销售汇总!$D:$M,10,0)</f>
        <v>2377.02</v>
      </c>
      <c r="U59" s="15">
        <f t="shared" si="7"/>
        <v>0.760469970966736</v>
      </c>
      <c r="W59" s="7">
        <f t="shared" si="9"/>
        <v>100</v>
      </c>
    </row>
    <row r="60" spans="1:23">
      <c r="A60" s="3">
        <v>79</v>
      </c>
      <c r="B60" s="12">
        <v>119263</v>
      </c>
      <c r="C60" s="13" t="s">
        <v>83</v>
      </c>
      <c r="D60" s="13" t="str">
        <f>VLOOKUP(B:B,[3]Sheet1!$C:$I,7,0)</f>
        <v>C1</v>
      </c>
      <c r="E60" s="12" t="s">
        <v>26</v>
      </c>
      <c r="F60" s="4">
        <v>5000</v>
      </c>
      <c r="G60" s="14">
        <v>1313.5</v>
      </c>
      <c r="H60" s="15">
        <v>0.2627</v>
      </c>
      <c r="I60" s="14">
        <f t="shared" si="0"/>
        <v>15000</v>
      </c>
      <c r="J60" s="14">
        <f t="shared" si="1"/>
        <v>3940.5</v>
      </c>
      <c r="K60" s="3">
        <f>VLOOKUP(B:B,[1]查询时间段分门店销售汇总!$D:$L,9,0)</f>
        <v>10600.24</v>
      </c>
      <c r="L60" s="15">
        <f t="shared" si="2"/>
        <v>0.706682666666667</v>
      </c>
      <c r="M60" s="3">
        <f>VLOOKUP(B60,[1]查询时间段分门店销售汇总!$D$2:$M$144,10,0)</f>
        <v>3702.98</v>
      </c>
      <c r="N60" s="15">
        <f t="shared" si="3"/>
        <v>0.939723385357188</v>
      </c>
      <c r="O60" s="14">
        <v>-50</v>
      </c>
      <c r="P60" s="3">
        <f t="shared" si="4"/>
        <v>10000</v>
      </c>
      <c r="Q60" s="3">
        <f t="shared" si="5"/>
        <v>2627</v>
      </c>
      <c r="R60" s="3">
        <v>9287.58</v>
      </c>
      <c r="S60" s="20">
        <f t="shared" si="6"/>
        <v>0.928758</v>
      </c>
      <c r="T60" s="3">
        <v>3150.54</v>
      </c>
      <c r="U60" s="20">
        <f t="shared" si="7"/>
        <v>1.19929196802436</v>
      </c>
      <c r="V60" s="24"/>
      <c r="W60" s="7">
        <f t="shared" si="9"/>
        <v>-50</v>
      </c>
    </row>
    <row r="61" spans="1:23">
      <c r="A61" s="3">
        <v>82</v>
      </c>
      <c r="B61" s="12">
        <v>745</v>
      </c>
      <c r="C61" s="13" t="s">
        <v>84</v>
      </c>
      <c r="D61" s="13" t="str">
        <f>VLOOKUP(B:B,[3]Sheet1!$C:$I,7,0)</f>
        <v>C1</v>
      </c>
      <c r="E61" s="12" t="s">
        <v>24</v>
      </c>
      <c r="F61" s="4">
        <v>6136</v>
      </c>
      <c r="G61" s="14">
        <v>1740.8</v>
      </c>
      <c r="H61" s="15">
        <v>0.283702737940026</v>
      </c>
      <c r="I61" s="14">
        <f t="shared" si="0"/>
        <v>18408</v>
      </c>
      <c r="J61" s="14">
        <f t="shared" si="1"/>
        <v>5222.4</v>
      </c>
      <c r="K61" s="3">
        <f>VLOOKUP(B:B,[1]查询时间段分门店销售汇总!$D:$L,9,0)</f>
        <v>16055.04</v>
      </c>
      <c r="L61" s="15">
        <f t="shared" si="2"/>
        <v>0.872177314211213</v>
      </c>
      <c r="M61" s="3">
        <f>VLOOKUP(B61,[1]查询时间段分门店销售汇总!$D$2:$M$144,10,0)</f>
        <v>5323.39</v>
      </c>
      <c r="N61" s="15">
        <f t="shared" si="3"/>
        <v>1.01933785232843</v>
      </c>
      <c r="O61" s="14">
        <v>-50</v>
      </c>
      <c r="P61" s="3">
        <f t="shared" si="4"/>
        <v>12272</v>
      </c>
      <c r="Q61" s="3">
        <f t="shared" si="5"/>
        <v>3481.6</v>
      </c>
      <c r="R61" s="3">
        <f>VLOOKUP(B:B,[2]查询时间段分门店销售汇总!$D:$L,9,0)</f>
        <v>8889.96</v>
      </c>
      <c r="S61" s="15">
        <f t="shared" si="6"/>
        <v>0.724410039113429</v>
      </c>
      <c r="T61" s="3">
        <f>VLOOKUP(B:B,[2]查询时间段分门店销售汇总!$D:$M,10,0)</f>
        <v>3136.99</v>
      </c>
      <c r="U61" s="15">
        <f t="shared" si="7"/>
        <v>0.901019646139706</v>
      </c>
      <c r="W61" s="7">
        <f t="shared" si="9"/>
        <v>-50</v>
      </c>
    </row>
    <row r="62" spans="1:23">
      <c r="A62" s="3">
        <v>83</v>
      </c>
      <c r="B62" s="12">
        <v>748</v>
      </c>
      <c r="C62" s="13" t="s">
        <v>85</v>
      </c>
      <c r="D62" s="13" t="str">
        <f>VLOOKUP(B:B,[3]Sheet1!$C:$I,7,0)</f>
        <v>C1</v>
      </c>
      <c r="E62" s="12" t="s">
        <v>28</v>
      </c>
      <c r="F62" s="4">
        <v>5782</v>
      </c>
      <c r="G62" s="14">
        <v>1679.1214</v>
      </c>
      <c r="H62" s="15">
        <v>0.290404946385334</v>
      </c>
      <c r="I62" s="14">
        <f t="shared" si="0"/>
        <v>17346</v>
      </c>
      <c r="J62" s="14">
        <f t="shared" si="1"/>
        <v>5037.3642</v>
      </c>
      <c r="K62" s="3">
        <f>VLOOKUP(B:B,[1]查询时间段分门店销售汇总!$D:$L,9,0)</f>
        <v>13893.17</v>
      </c>
      <c r="L62" s="15">
        <f t="shared" si="2"/>
        <v>0.800943733425574</v>
      </c>
      <c r="M62" s="3">
        <f>VLOOKUP(B62,[1]查询时间段分门店销售汇总!$D$2:$M$144,10,0)</f>
        <v>4292.02</v>
      </c>
      <c r="N62" s="15">
        <f t="shared" si="3"/>
        <v>0.852036864834987</v>
      </c>
      <c r="O62" s="14">
        <v>-50</v>
      </c>
      <c r="P62" s="3">
        <f t="shared" si="4"/>
        <v>11564</v>
      </c>
      <c r="Q62" s="3">
        <f t="shared" si="5"/>
        <v>3358.2428</v>
      </c>
      <c r="R62" s="3">
        <f>VLOOKUP(B:B,[2]查询时间段分门店销售汇总!$D:$L,9,0)</f>
        <v>7971.94</v>
      </c>
      <c r="S62" s="15">
        <f t="shared" si="6"/>
        <v>0.689375648564511</v>
      </c>
      <c r="T62" s="3">
        <f>VLOOKUP(B:B,[2]查询时间段分门店销售汇总!$D:$M,10,0)</f>
        <v>2535.18</v>
      </c>
      <c r="U62" s="15">
        <f t="shared" si="7"/>
        <v>0.754912658489136</v>
      </c>
      <c r="W62" s="7">
        <f t="shared" si="9"/>
        <v>-50</v>
      </c>
    </row>
    <row r="63" spans="1:23">
      <c r="A63" s="3">
        <v>85</v>
      </c>
      <c r="B63" s="12">
        <v>717</v>
      </c>
      <c r="C63" s="13" t="s">
        <v>86</v>
      </c>
      <c r="D63" s="13" t="str">
        <f>VLOOKUP(B:B,[3]Sheet1!$C:$I,7,0)</f>
        <v>C1</v>
      </c>
      <c r="E63" s="12" t="s">
        <v>28</v>
      </c>
      <c r="F63" s="4">
        <v>6136</v>
      </c>
      <c r="G63" s="14">
        <v>1818.1136</v>
      </c>
      <c r="H63" s="15">
        <v>0.296302737940026</v>
      </c>
      <c r="I63" s="14">
        <f t="shared" si="0"/>
        <v>18408</v>
      </c>
      <c r="J63" s="14">
        <f t="shared" si="1"/>
        <v>5454.3408</v>
      </c>
      <c r="K63" s="3">
        <f>VLOOKUP(B:B,[1]查询时间段分门店销售汇总!$D:$L,9,0)</f>
        <v>23763.62</v>
      </c>
      <c r="L63" s="20">
        <f t="shared" si="2"/>
        <v>1.29093980877879</v>
      </c>
      <c r="M63" s="3">
        <f>VLOOKUP(B63,[1]查询时间段分门店销售汇总!$D$2:$M$144,10,0)</f>
        <v>6734.81</v>
      </c>
      <c r="N63" s="20">
        <f t="shared" si="3"/>
        <v>1.23476149491796</v>
      </c>
      <c r="O63" s="21">
        <v>100</v>
      </c>
      <c r="P63" s="3">
        <f t="shared" si="4"/>
        <v>12272</v>
      </c>
      <c r="Q63" s="3">
        <f t="shared" si="5"/>
        <v>3636.2272</v>
      </c>
      <c r="R63" s="3">
        <f>VLOOKUP(B:B,[2]查询时间段分门店销售汇总!$D:$L,9,0)</f>
        <v>13547.61</v>
      </c>
      <c r="S63" s="20">
        <f t="shared" si="6"/>
        <v>1.10394475228162</v>
      </c>
      <c r="T63" s="3">
        <f>VLOOKUP(B:B,[2]查询时间段分门店销售汇总!$D:$M,10,0)</f>
        <v>3836.45</v>
      </c>
      <c r="U63" s="20">
        <f t="shared" si="7"/>
        <v>1.05506333597637</v>
      </c>
      <c r="V63" s="24">
        <f>(T63-Q63)*0.1</f>
        <v>20.02228</v>
      </c>
      <c r="W63" s="7">
        <f t="shared" si="9"/>
        <v>120.02228</v>
      </c>
    </row>
    <row r="64" spans="1:23">
      <c r="A64" s="3">
        <v>88</v>
      </c>
      <c r="B64" s="12">
        <v>106865</v>
      </c>
      <c r="C64" s="13" t="s">
        <v>87</v>
      </c>
      <c r="D64" s="13" t="str">
        <f>VLOOKUP(B:B,[3]Sheet1!$C:$I,7,0)</f>
        <v>C1</v>
      </c>
      <c r="E64" s="12" t="s">
        <v>20</v>
      </c>
      <c r="F64" s="4">
        <v>5750</v>
      </c>
      <c r="G64" s="14">
        <v>1744.025</v>
      </c>
      <c r="H64" s="15">
        <v>0.303308695652174</v>
      </c>
      <c r="I64" s="14">
        <f t="shared" si="0"/>
        <v>17250</v>
      </c>
      <c r="J64" s="14">
        <f t="shared" si="1"/>
        <v>5232.075</v>
      </c>
      <c r="K64" s="3">
        <f>VLOOKUP(B:B,[1]查询时间段分门店销售汇总!$D:$L,9,0)</f>
        <v>17439.14</v>
      </c>
      <c r="L64" s="20">
        <f t="shared" si="2"/>
        <v>1.01096463768116</v>
      </c>
      <c r="M64" s="3">
        <f>VLOOKUP(B64,[1]查询时间段分门店销售汇总!$D$2:$M$144,10,0)</f>
        <v>5740.85</v>
      </c>
      <c r="N64" s="20">
        <f t="shared" si="3"/>
        <v>1.09724153419055</v>
      </c>
      <c r="O64" s="21">
        <v>100</v>
      </c>
      <c r="P64" s="3">
        <f t="shared" si="4"/>
        <v>11500</v>
      </c>
      <c r="Q64" s="3">
        <f t="shared" si="5"/>
        <v>3488.05</v>
      </c>
      <c r="R64" s="3">
        <f>VLOOKUP(B:B,[2]查询时间段分门店销售汇总!$D:$L,9,0)</f>
        <v>12298.73</v>
      </c>
      <c r="S64" s="20">
        <f t="shared" si="6"/>
        <v>1.0694547826087</v>
      </c>
      <c r="T64" s="3">
        <f>VLOOKUP(B:B,[2]查询时间段分门店销售汇总!$D:$M,10,0)</f>
        <v>4171.14</v>
      </c>
      <c r="U64" s="20">
        <f t="shared" si="7"/>
        <v>1.19583721563624</v>
      </c>
      <c r="V64" s="24">
        <f>(T64-Q64)*0.1</f>
        <v>68.309</v>
      </c>
      <c r="W64" s="7">
        <f t="shared" si="9"/>
        <v>168.309</v>
      </c>
    </row>
    <row r="65" spans="1:23">
      <c r="A65" s="3">
        <v>89</v>
      </c>
      <c r="B65" s="12">
        <v>122906</v>
      </c>
      <c r="C65" s="13" t="s">
        <v>88</v>
      </c>
      <c r="D65" s="13" t="str">
        <f>VLOOKUP(B:B,[3]Sheet1!$C:$I,7,0)</f>
        <v>C1</v>
      </c>
      <c r="E65" s="12" t="s">
        <v>26</v>
      </c>
      <c r="F65" s="4">
        <v>4484</v>
      </c>
      <c r="G65" s="14">
        <v>1399.0012</v>
      </c>
      <c r="H65" s="15">
        <v>0.311998483496878</v>
      </c>
      <c r="I65" s="14">
        <f t="shared" si="0"/>
        <v>13452</v>
      </c>
      <c r="J65" s="14">
        <f t="shared" si="1"/>
        <v>4197.0036</v>
      </c>
      <c r="K65" s="3">
        <f>VLOOKUP(B:B,[1]查询时间段分门店销售汇总!$D:$L,9,0)</f>
        <v>14492.53</v>
      </c>
      <c r="L65" s="20">
        <f t="shared" si="2"/>
        <v>1.07735132322331</v>
      </c>
      <c r="M65" s="3">
        <f>VLOOKUP(B65,[1]查询时间段分门店销售汇总!$D$2:$M$144,10,0)</f>
        <v>5224.54</v>
      </c>
      <c r="N65" s="20">
        <f t="shared" si="3"/>
        <v>1.24482618980837</v>
      </c>
      <c r="O65" s="21">
        <v>100</v>
      </c>
      <c r="P65" s="3">
        <f t="shared" si="4"/>
        <v>8968</v>
      </c>
      <c r="Q65" s="3">
        <f t="shared" si="5"/>
        <v>2798.0024</v>
      </c>
      <c r="R65" s="3">
        <f>VLOOKUP(B:B,[2]查询时间段分门店销售汇总!$D:$L,9,0)</f>
        <v>7976.74</v>
      </c>
      <c r="S65" s="15">
        <f t="shared" si="6"/>
        <v>0.889466993755575</v>
      </c>
      <c r="T65" s="3">
        <f>VLOOKUP(B:B,[2]查询时间段分门店销售汇总!$D:$M,10,0)</f>
        <v>2926.47</v>
      </c>
      <c r="U65" s="15">
        <f t="shared" si="7"/>
        <v>1.04591404210375</v>
      </c>
      <c r="W65" s="7">
        <f t="shared" si="9"/>
        <v>100</v>
      </c>
    </row>
    <row r="66" spans="1:23">
      <c r="A66" s="3">
        <v>91</v>
      </c>
      <c r="B66" s="12">
        <v>118951</v>
      </c>
      <c r="C66" s="13" t="s">
        <v>89</v>
      </c>
      <c r="D66" s="13" t="str">
        <f>VLOOKUP(B:B,[3]Sheet1!$C:$I,7,0)</f>
        <v>C1</v>
      </c>
      <c r="E66" s="12" t="s">
        <v>26</v>
      </c>
      <c r="F66" s="4">
        <v>5125</v>
      </c>
      <c r="G66" s="14">
        <v>1645.0625</v>
      </c>
      <c r="H66" s="15">
        <v>0.320987804878049</v>
      </c>
      <c r="I66" s="14">
        <f t="shared" si="0"/>
        <v>15375</v>
      </c>
      <c r="J66" s="14">
        <f t="shared" si="1"/>
        <v>4935.1875</v>
      </c>
      <c r="K66" s="3">
        <f>VLOOKUP(B:B,[1]查询时间段分门店销售汇总!$D:$L,9,0)</f>
        <v>12473.2</v>
      </c>
      <c r="L66" s="15">
        <f t="shared" si="2"/>
        <v>0.811265040650406</v>
      </c>
      <c r="M66" s="3">
        <f>VLOOKUP(B66,[1]查询时间段分门店销售汇总!$D$2:$M$144,10,0)</f>
        <v>4385.06</v>
      </c>
      <c r="N66" s="15">
        <f t="shared" si="3"/>
        <v>0.888529564479566</v>
      </c>
      <c r="O66" s="14">
        <v>-50</v>
      </c>
      <c r="P66" s="3">
        <f t="shared" si="4"/>
        <v>10250</v>
      </c>
      <c r="Q66" s="3">
        <f t="shared" si="5"/>
        <v>3290.125</v>
      </c>
      <c r="R66" s="3">
        <f>VLOOKUP(B:B,[2]查询时间段分门店销售汇总!$D:$L,9,0)</f>
        <v>6977.79</v>
      </c>
      <c r="S66" s="15">
        <f t="shared" si="6"/>
        <v>0.68076</v>
      </c>
      <c r="T66" s="3">
        <f>VLOOKUP(B:B,[2]查询时间段分门店销售汇总!$D:$M,10,0)</f>
        <v>2438.29</v>
      </c>
      <c r="U66" s="15">
        <f t="shared" si="7"/>
        <v>0.741093423502147</v>
      </c>
      <c r="W66" s="7">
        <f t="shared" si="9"/>
        <v>-50</v>
      </c>
    </row>
    <row r="67" spans="1:23">
      <c r="A67" s="3">
        <v>94</v>
      </c>
      <c r="B67" s="12">
        <v>113833</v>
      </c>
      <c r="C67" s="13" t="s">
        <v>90</v>
      </c>
      <c r="D67" s="13" t="str">
        <f>VLOOKUP(B:B,[3]Sheet1!$C:$I,7,0)</f>
        <v>C1</v>
      </c>
      <c r="E67" s="12" t="s">
        <v>26</v>
      </c>
      <c r="F67" s="4">
        <v>5000</v>
      </c>
      <c r="G67" s="14">
        <v>1672.5</v>
      </c>
      <c r="H67" s="15">
        <v>0.3345</v>
      </c>
      <c r="I67" s="14">
        <f t="shared" ref="I67:I130" si="10">F67*3</f>
        <v>15000</v>
      </c>
      <c r="J67" s="14">
        <f t="shared" ref="J67:J130" si="11">G67*3</f>
        <v>5017.5</v>
      </c>
      <c r="K67" s="3">
        <f>VLOOKUP(B:B,[1]查询时间段分门店销售汇总!$D:$L,9,0)</f>
        <v>15893.8</v>
      </c>
      <c r="L67" s="20">
        <f t="shared" ref="L67:L130" si="12">K67/I67</f>
        <v>1.05958666666667</v>
      </c>
      <c r="M67" s="3">
        <f>VLOOKUP(B67,[1]查询时间段分门店销售汇总!$D$2:$M$144,10,0)</f>
        <v>5941.23</v>
      </c>
      <c r="N67" s="20">
        <f t="shared" ref="N67:N130" si="13">M67/J67</f>
        <v>1.18410164424514</v>
      </c>
      <c r="O67" s="21">
        <v>100</v>
      </c>
      <c r="P67" s="3">
        <f t="shared" ref="P67:P130" si="14">F67*2</f>
        <v>10000</v>
      </c>
      <c r="Q67" s="3">
        <f t="shared" ref="Q67:Q130" si="15">G67*2</f>
        <v>3345</v>
      </c>
      <c r="R67" s="3">
        <f>VLOOKUP(B:B,[2]查询时间段分门店销售汇总!$D:$L,9,0)</f>
        <v>9032.31</v>
      </c>
      <c r="S67" s="15">
        <f t="shared" ref="S67:S130" si="16">R67/P67</f>
        <v>0.903231</v>
      </c>
      <c r="T67" s="3">
        <f>VLOOKUP(B:B,[2]查询时间段分门店销售汇总!$D:$M,10,0)</f>
        <v>3524.62</v>
      </c>
      <c r="U67" s="15">
        <f t="shared" ref="U67:U130" si="17">T67/Q67</f>
        <v>1.0536980568012</v>
      </c>
      <c r="W67" s="7">
        <f t="shared" si="9"/>
        <v>100</v>
      </c>
    </row>
    <row r="68" spans="1:23">
      <c r="A68" s="3">
        <v>96</v>
      </c>
      <c r="B68" s="12">
        <v>720</v>
      </c>
      <c r="C68" s="13" t="s">
        <v>91</v>
      </c>
      <c r="D68" s="13" t="str">
        <f>VLOOKUP(B:B,[3]Sheet1!$C:$I,7,0)</f>
        <v>C1</v>
      </c>
      <c r="E68" s="12" t="s">
        <v>28</v>
      </c>
      <c r="F68" s="4">
        <v>5000</v>
      </c>
      <c r="G68" s="14">
        <v>1400</v>
      </c>
      <c r="H68" s="15">
        <v>0.28</v>
      </c>
      <c r="I68" s="14">
        <f t="shared" si="10"/>
        <v>15000</v>
      </c>
      <c r="J68" s="14">
        <f t="shared" si="11"/>
        <v>4200</v>
      </c>
      <c r="K68" s="3">
        <f>VLOOKUP(B:B,[1]查询时间段分门店销售汇总!$D:$L,9,0)</f>
        <v>12033.11</v>
      </c>
      <c r="L68" s="15">
        <f t="shared" si="12"/>
        <v>0.802207333333333</v>
      </c>
      <c r="M68" s="3">
        <f>VLOOKUP(B68,[1]查询时间段分门店销售汇总!$D$2:$M$144,10,0)</f>
        <v>3515.09</v>
      </c>
      <c r="N68" s="15">
        <f t="shared" si="13"/>
        <v>0.836926190476191</v>
      </c>
      <c r="O68" s="14">
        <v>-50</v>
      </c>
      <c r="P68" s="3">
        <f t="shared" si="14"/>
        <v>10000</v>
      </c>
      <c r="Q68" s="3">
        <f t="shared" si="15"/>
        <v>2800</v>
      </c>
      <c r="R68" s="3">
        <f>VLOOKUP(B:B,[2]查询时间段分门店销售汇总!$D:$L,9,0)</f>
        <v>7950.7</v>
      </c>
      <c r="S68" s="15">
        <f t="shared" si="16"/>
        <v>0.79507</v>
      </c>
      <c r="T68" s="3">
        <f>VLOOKUP(B:B,[2]查询时间段分门店销售汇总!$D:$M,10,0)</f>
        <v>2267.05</v>
      </c>
      <c r="U68" s="15">
        <f t="shared" si="17"/>
        <v>0.809660714285714</v>
      </c>
      <c r="W68" s="7">
        <f t="shared" ref="W68:W99" si="18">V68+O68</f>
        <v>-50</v>
      </c>
    </row>
    <row r="69" spans="1:23">
      <c r="A69" s="3">
        <v>97</v>
      </c>
      <c r="B69" s="12">
        <v>721</v>
      </c>
      <c r="C69" s="13" t="s">
        <v>92</v>
      </c>
      <c r="D69" s="13" t="str">
        <f>VLOOKUP(B:B,[3]Sheet1!$C:$I,7,0)</f>
        <v>C1</v>
      </c>
      <c r="E69" s="12" t="s">
        <v>28</v>
      </c>
      <c r="F69" s="4">
        <v>6372</v>
      </c>
      <c r="G69" s="14">
        <v>1967.0768</v>
      </c>
      <c r="H69" s="15">
        <v>0.308706340238544</v>
      </c>
      <c r="I69" s="14">
        <f t="shared" si="10"/>
        <v>19116</v>
      </c>
      <c r="J69" s="14">
        <f t="shared" si="11"/>
        <v>5901.2304</v>
      </c>
      <c r="K69" s="3">
        <f>VLOOKUP(B:B,[1]查询时间段分门店销售汇总!$D:$L,9,0)</f>
        <v>19429.58</v>
      </c>
      <c r="L69" s="20">
        <f t="shared" si="12"/>
        <v>1.01640405942666</v>
      </c>
      <c r="M69" s="3">
        <f>VLOOKUP(B69,[1]查询时间段分门店销售汇总!$D$2:$M$144,10,0)</f>
        <v>5156.3</v>
      </c>
      <c r="N69" s="15">
        <f t="shared" si="13"/>
        <v>0.873766935112379</v>
      </c>
      <c r="O69" s="15"/>
      <c r="P69" s="3">
        <f t="shared" si="14"/>
        <v>12744</v>
      </c>
      <c r="Q69" s="3">
        <f t="shared" si="15"/>
        <v>3934.1536</v>
      </c>
      <c r="R69" s="3">
        <f>VLOOKUP(B:B,[2]查询时间段分门店销售汇总!$D:$L,9,0)</f>
        <v>9543.41</v>
      </c>
      <c r="S69" s="15">
        <f t="shared" si="16"/>
        <v>0.748855147520402</v>
      </c>
      <c r="T69" s="3">
        <f>VLOOKUP(B:B,[2]查询时间段分门店销售汇总!$D:$M,10,0)</f>
        <v>3955.56</v>
      </c>
      <c r="U69" s="15">
        <f t="shared" si="17"/>
        <v>1.00544117037017</v>
      </c>
      <c r="W69" s="7">
        <f t="shared" si="18"/>
        <v>0</v>
      </c>
    </row>
    <row r="70" spans="1:23">
      <c r="A70" s="3">
        <v>99</v>
      </c>
      <c r="B70" s="12">
        <v>594</v>
      </c>
      <c r="C70" s="13" t="s">
        <v>93</v>
      </c>
      <c r="D70" s="13" t="str">
        <f>VLOOKUP(B:B,[3]Sheet1!$C:$I,7,0)</f>
        <v>C1</v>
      </c>
      <c r="E70" s="12" t="s">
        <v>28</v>
      </c>
      <c r="F70" s="4">
        <v>5250</v>
      </c>
      <c r="G70" s="14">
        <v>1540.625</v>
      </c>
      <c r="H70" s="15">
        <v>0.293452380952381</v>
      </c>
      <c r="I70" s="14">
        <f t="shared" si="10"/>
        <v>15750</v>
      </c>
      <c r="J70" s="14">
        <f t="shared" si="11"/>
        <v>4621.875</v>
      </c>
      <c r="K70" s="3">
        <f>VLOOKUP(B:B,[1]查询时间段分门店销售汇总!$D:$L,9,0)</f>
        <v>15082.46</v>
      </c>
      <c r="L70" s="15">
        <f t="shared" si="12"/>
        <v>0.957616507936508</v>
      </c>
      <c r="M70" s="3">
        <f>VLOOKUP(B70,[1]查询时间段分门店销售汇总!$D$2:$M$144,10,0)</f>
        <v>4581.21</v>
      </c>
      <c r="N70" s="15">
        <f t="shared" si="13"/>
        <v>0.991201622718053</v>
      </c>
      <c r="O70" s="14">
        <v>-50</v>
      </c>
      <c r="P70" s="3">
        <f t="shared" si="14"/>
        <v>10500</v>
      </c>
      <c r="Q70" s="3">
        <f t="shared" si="15"/>
        <v>3081.25</v>
      </c>
      <c r="R70" s="3">
        <f>VLOOKUP(B:B,[2]查询时间段分门店销售汇总!$D:$L,9,0)</f>
        <v>10201.49</v>
      </c>
      <c r="S70" s="15">
        <f t="shared" si="16"/>
        <v>0.971570476190476</v>
      </c>
      <c r="T70" s="3">
        <f>VLOOKUP(B:B,[2]查询时间段分门店销售汇总!$D:$M,10,0)</f>
        <v>3275.49</v>
      </c>
      <c r="U70" s="15">
        <f t="shared" si="17"/>
        <v>1.06303935091278</v>
      </c>
      <c r="W70" s="7">
        <f t="shared" si="18"/>
        <v>-50</v>
      </c>
    </row>
    <row r="71" spans="1:23">
      <c r="A71" s="3">
        <v>100</v>
      </c>
      <c r="B71" s="12">
        <v>113299</v>
      </c>
      <c r="C71" s="13" t="s">
        <v>94</v>
      </c>
      <c r="D71" s="13" t="str">
        <f>VLOOKUP(B:B,[3]Sheet1!$C:$I,7,0)</f>
        <v>C1</v>
      </c>
      <c r="E71" s="12" t="s">
        <v>20</v>
      </c>
      <c r="F71" s="4">
        <v>5225</v>
      </c>
      <c r="G71" s="14">
        <v>1552.6675</v>
      </c>
      <c r="H71" s="15">
        <v>0.297161244019139</v>
      </c>
      <c r="I71" s="14">
        <f t="shared" si="10"/>
        <v>15675</v>
      </c>
      <c r="J71" s="14">
        <f t="shared" si="11"/>
        <v>4658.0025</v>
      </c>
      <c r="K71" s="3">
        <f>VLOOKUP(B:B,[1]查询时间段分门店销售汇总!$D:$L,9,0)</f>
        <v>13212.62</v>
      </c>
      <c r="L71" s="15">
        <f t="shared" si="12"/>
        <v>0.842910366826156</v>
      </c>
      <c r="M71" s="3">
        <f>VLOOKUP(B71,[1]查询时间段分门店销售汇总!$D$2:$M$144,10,0)</f>
        <v>4630.77</v>
      </c>
      <c r="N71" s="15">
        <f t="shared" si="13"/>
        <v>0.994153609835976</v>
      </c>
      <c r="O71" s="14">
        <v>-50</v>
      </c>
      <c r="P71" s="3">
        <f t="shared" si="14"/>
        <v>10450</v>
      </c>
      <c r="Q71" s="3">
        <f t="shared" si="15"/>
        <v>3105.335</v>
      </c>
      <c r="R71" s="3">
        <f>VLOOKUP(B:B,[2]查询时间段分门店销售汇总!$D:$L,9,0)</f>
        <v>10166.2</v>
      </c>
      <c r="S71" s="15">
        <f t="shared" si="16"/>
        <v>0.972842105263158</v>
      </c>
      <c r="T71" s="3">
        <f>VLOOKUP(B:B,[2]查询时间段分门店销售汇总!$D:$M,10,0)</f>
        <v>3472.71</v>
      </c>
      <c r="U71" s="15">
        <f t="shared" si="17"/>
        <v>1.11830446634582</v>
      </c>
      <c r="W71" s="7">
        <f t="shared" si="18"/>
        <v>-50</v>
      </c>
    </row>
    <row r="72" spans="1:23">
      <c r="A72" s="3">
        <v>102</v>
      </c>
      <c r="B72" s="12">
        <v>122198</v>
      </c>
      <c r="C72" s="13" t="s">
        <v>95</v>
      </c>
      <c r="D72" s="13" t="str">
        <f>VLOOKUP(B:B,[3]Sheet1!$C:$I,7,0)</f>
        <v>C1</v>
      </c>
      <c r="E72" s="12" t="s">
        <v>22</v>
      </c>
      <c r="F72" s="4">
        <v>5074</v>
      </c>
      <c r="G72" s="14">
        <v>1284.1872</v>
      </c>
      <c r="H72" s="15">
        <v>0.253091683090264</v>
      </c>
      <c r="I72" s="14">
        <f t="shared" si="10"/>
        <v>15222</v>
      </c>
      <c r="J72" s="14">
        <f t="shared" si="11"/>
        <v>3852.5616</v>
      </c>
      <c r="K72" s="3">
        <f>VLOOKUP(B:B,[1]查询时间段分门店销售汇总!$D:$L,9,0)</f>
        <v>19139.75</v>
      </c>
      <c r="L72" s="20">
        <f t="shared" si="12"/>
        <v>1.25737419524373</v>
      </c>
      <c r="M72" s="3">
        <f>VLOOKUP(B72,[1]查询时间段分门店销售汇总!$D$2:$M$144,10,0)</f>
        <v>4841.77</v>
      </c>
      <c r="N72" s="20">
        <f t="shared" si="13"/>
        <v>1.25676640705758</v>
      </c>
      <c r="O72" s="21">
        <v>100</v>
      </c>
      <c r="P72" s="3">
        <f t="shared" si="14"/>
        <v>10148</v>
      </c>
      <c r="Q72" s="3">
        <f t="shared" si="15"/>
        <v>2568.3744</v>
      </c>
      <c r="R72" s="3">
        <f>VLOOKUP(B:B,[2]查询时间段分门店销售汇总!$D:$L,9,0)</f>
        <v>9378.19</v>
      </c>
      <c r="S72" s="15">
        <f t="shared" si="16"/>
        <v>0.924141702798581</v>
      </c>
      <c r="T72" s="3">
        <f>VLOOKUP(B:B,[2]查询时间段分门店销售汇总!$D:$M,10,0)</f>
        <v>2524.53</v>
      </c>
      <c r="U72" s="15">
        <f t="shared" si="17"/>
        <v>0.982929124351964</v>
      </c>
      <c r="W72" s="7">
        <f t="shared" si="18"/>
        <v>100</v>
      </c>
    </row>
    <row r="73" spans="1:23">
      <c r="A73" s="3">
        <v>109</v>
      </c>
      <c r="B73" s="12">
        <v>515</v>
      </c>
      <c r="C73" s="13" t="s">
        <v>96</v>
      </c>
      <c r="D73" s="13" t="str">
        <f>VLOOKUP(B:B,[3]Sheet1!$C:$I,7,0)</f>
        <v>C1</v>
      </c>
      <c r="E73" s="12" t="s">
        <v>22</v>
      </c>
      <c r="F73" s="4">
        <v>6840</v>
      </c>
      <c r="G73" s="14">
        <v>1849.4</v>
      </c>
      <c r="H73" s="15">
        <v>0.270380116959064</v>
      </c>
      <c r="I73" s="14">
        <f t="shared" si="10"/>
        <v>20520</v>
      </c>
      <c r="J73" s="14">
        <f t="shared" si="11"/>
        <v>5548.2</v>
      </c>
      <c r="K73" s="3">
        <f>VLOOKUP(B:B,[1]查询时间段分门店销售汇总!$D:$L,9,0)</f>
        <v>22355.17</v>
      </c>
      <c r="L73" s="20">
        <f t="shared" si="12"/>
        <v>1.08943323586745</v>
      </c>
      <c r="M73" s="3">
        <f>VLOOKUP(B73,[1]查询时间段分门店销售汇总!$D$2:$M$144,10,0)</f>
        <v>7196.16</v>
      </c>
      <c r="N73" s="20">
        <f t="shared" si="13"/>
        <v>1.29702606250676</v>
      </c>
      <c r="O73" s="21">
        <v>100</v>
      </c>
      <c r="P73" s="3">
        <f t="shared" si="14"/>
        <v>13680</v>
      </c>
      <c r="Q73" s="3">
        <f t="shared" si="15"/>
        <v>3698.8</v>
      </c>
      <c r="R73" s="3">
        <f>VLOOKUP(B:B,[2]查询时间段分门店销售汇总!$D:$L,9,0)</f>
        <v>11095.43</v>
      </c>
      <c r="S73" s="15">
        <f t="shared" si="16"/>
        <v>0.811069444444445</v>
      </c>
      <c r="T73" s="3">
        <f>VLOOKUP(B:B,[2]查询时间段分门店销售汇总!$D:$M,10,0)</f>
        <v>3091.99</v>
      </c>
      <c r="U73" s="15">
        <f t="shared" si="17"/>
        <v>0.835944089975127</v>
      </c>
      <c r="W73" s="7">
        <f t="shared" si="18"/>
        <v>100</v>
      </c>
    </row>
    <row r="74" spans="1:23">
      <c r="A74" s="3">
        <v>110</v>
      </c>
      <c r="B74" s="12">
        <v>716</v>
      </c>
      <c r="C74" s="13" t="s">
        <v>97</v>
      </c>
      <c r="D74" s="13" t="str">
        <f>VLOOKUP(B:B,[3]Sheet1!$C:$I,7,0)</f>
        <v>C1</v>
      </c>
      <c r="E74" s="12" t="s">
        <v>28</v>
      </c>
      <c r="F74" s="4">
        <v>6608</v>
      </c>
      <c r="G74" s="14">
        <v>1921.3872</v>
      </c>
      <c r="H74" s="15">
        <v>0.290766828087167</v>
      </c>
      <c r="I74" s="14">
        <f t="shared" si="10"/>
        <v>19824</v>
      </c>
      <c r="J74" s="14">
        <f t="shared" si="11"/>
        <v>5764.1616</v>
      </c>
      <c r="K74" s="3">
        <f>VLOOKUP(B:B,[1]查询时间段分门店销售汇总!$D:$L,9,0)</f>
        <v>17110.25</v>
      </c>
      <c r="L74" s="15">
        <f t="shared" si="12"/>
        <v>0.863107849071832</v>
      </c>
      <c r="M74" s="3">
        <f>VLOOKUP(B74,[1]查询时间段分门店销售汇总!$D$2:$M$144,10,0)</f>
        <v>5333.71</v>
      </c>
      <c r="N74" s="15">
        <f t="shared" si="13"/>
        <v>0.925322773740417</v>
      </c>
      <c r="O74" s="14">
        <v>-50</v>
      </c>
      <c r="P74" s="3">
        <f t="shared" si="14"/>
        <v>13216</v>
      </c>
      <c r="Q74" s="3">
        <f t="shared" si="15"/>
        <v>3842.7744</v>
      </c>
      <c r="R74" s="3">
        <f>VLOOKUP(B:B,[2]查询时间段分门店销售汇总!$D:$L,9,0)</f>
        <v>9135.6</v>
      </c>
      <c r="S74" s="15">
        <f t="shared" si="16"/>
        <v>0.691253026634383</v>
      </c>
      <c r="T74" s="3">
        <f>VLOOKUP(B:B,[2]查询时间段分门店销售汇总!$D:$M,10,0)</f>
        <v>2578.22</v>
      </c>
      <c r="U74" s="15">
        <f t="shared" si="17"/>
        <v>0.670926713782625</v>
      </c>
      <c r="W74" s="7">
        <f t="shared" si="18"/>
        <v>-50</v>
      </c>
    </row>
    <row r="75" spans="1:23">
      <c r="A75" s="3">
        <v>111</v>
      </c>
      <c r="B75" s="12">
        <v>113008</v>
      </c>
      <c r="C75" s="13" t="s">
        <v>98</v>
      </c>
      <c r="D75" s="13" t="str">
        <f>VLOOKUP(B:B,[3]Sheet1!$C:$I,7,0)</f>
        <v>C1</v>
      </c>
      <c r="E75" s="12" t="s">
        <v>26</v>
      </c>
      <c r="F75" s="4">
        <v>6490</v>
      </c>
      <c r="G75" s="14">
        <v>1198</v>
      </c>
      <c r="H75" s="15">
        <v>0.184591679506934</v>
      </c>
      <c r="I75" s="14">
        <f t="shared" si="10"/>
        <v>19470</v>
      </c>
      <c r="J75" s="14">
        <f t="shared" si="11"/>
        <v>3594</v>
      </c>
      <c r="K75" s="3">
        <f>VLOOKUP(B:B,[1]查询时间段分门店销售汇总!$D:$L,9,0)</f>
        <v>19776.64</v>
      </c>
      <c r="L75" s="20">
        <f t="shared" si="12"/>
        <v>1.01574935798665</v>
      </c>
      <c r="M75" s="3">
        <f>VLOOKUP(B75,[1]查询时间段分门店销售汇总!$D$2:$M$144,10,0)</f>
        <v>5701.79</v>
      </c>
      <c r="N75" s="20">
        <f t="shared" si="13"/>
        <v>1.58647468002226</v>
      </c>
      <c r="O75" s="21">
        <v>100</v>
      </c>
      <c r="P75" s="3">
        <f t="shared" si="14"/>
        <v>12980</v>
      </c>
      <c r="Q75" s="3">
        <f t="shared" si="15"/>
        <v>2396</v>
      </c>
      <c r="R75" s="3">
        <f>VLOOKUP(B:B,[2]查询时间段分门店销售汇总!$D:$L,9,0)</f>
        <v>10821.72</v>
      </c>
      <c r="S75" s="15">
        <f t="shared" si="16"/>
        <v>0.833722650231125</v>
      </c>
      <c r="T75" s="3">
        <f>VLOOKUP(B:B,[2]查询时间段分门店销售汇总!$D:$M,10,0)</f>
        <v>3454.03</v>
      </c>
      <c r="U75" s="15">
        <f t="shared" si="17"/>
        <v>1.44158180300501</v>
      </c>
      <c r="W75" s="7">
        <f t="shared" si="18"/>
        <v>100</v>
      </c>
    </row>
    <row r="76" spans="1:23">
      <c r="A76" s="3">
        <v>114</v>
      </c>
      <c r="B76" s="12">
        <v>102479</v>
      </c>
      <c r="C76" s="13" t="s">
        <v>99</v>
      </c>
      <c r="D76" s="13" t="str">
        <f>VLOOKUP(B:B,[3]Sheet1!$C:$I,7,0)</f>
        <v>C1</v>
      </c>
      <c r="E76" s="12" t="s">
        <v>22</v>
      </c>
      <c r="F76" s="4">
        <v>4956</v>
      </c>
      <c r="G76" s="14">
        <v>1516.6472</v>
      </c>
      <c r="H76" s="15">
        <v>0.306022437449556</v>
      </c>
      <c r="I76" s="14">
        <f t="shared" si="10"/>
        <v>14868</v>
      </c>
      <c r="J76" s="14">
        <f t="shared" si="11"/>
        <v>4549.9416</v>
      </c>
      <c r="K76" s="3">
        <f>VLOOKUP(B:B,[1]查询时间段分门店销售汇总!$D:$L,9,0)</f>
        <v>15797.04</v>
      </c>
      <c r="L76" s="20">
        <f t="shared" si="12"/>
        <v>1.06248587570621</v>
      </c>
      <c r="M76" s="3">
        <f>VLOOKUP(B76,[1]查询时间段分门店销售汇总!$D$2:$M$144,10,0)</f>
        <v>5884.68</v>
      </c>
      <c r="N76" s="20">
        <f t="shared" si="13"/>
        <v>1.29335286413347</v>
      </c>
      <c r="O76" s="21">
        <v>100</v>
      </c>
      <c r="P76" s="3">
        <f t="shared" si="14"/>
        <v>9912</v>
      </c>
      <c r="Q76" s="3">
        <f t="shared" si="15"/>
        <v>3033.2944</v>
      </c>
      <c r="R76" s="3">
        <f>VLOOKUP(B:B,[2]查询时间段分门店销售汇总!$D:$L,9,0)</f>
        <v>7464.42</v>
      </c>
      <c r="S76" s="15">
        <f t="shared" si="16"/>
        <v>0.753069007263923</v>
      </c>
      <c r="T76" s="3">
        <f>VLOOKUP(B:B,[2]查询时间段分门店销售汇总!$D:$M,10,0)</f>
        <v>2580.13</v>
      </c>
      <c r="U76" s="15">
        <f t="shared" si="17"/>
        <v>0.850603225324914</v>
      </c>
      <c r="W76" s="7">
        <f t="shared" si="18"/>
        <v>100</v>
      </c>
    </row>
    <row r="77" spans="1:23">
      <c r="A77" s="3">
        <v>115</v>
      </c>
      <c r="B77" s="12">
        <v>570</v>
      </c>
      <c r="C77" s="13" t="s">
        <v>100</v>
      </c>
      <c r="D77" s="13" t="str">
        <f>VLOOKUP(B:B,[3]Sheet1!$C:$I,7,0)</f>
        <v>C1</v>
      </c>
      <c r="E77" s="12" t="s">
        <v>26</v>
      </c>
      <c r="F77" s="4">
        <v>4484</v>
      </c>
      <c r="G77" s="14">
        <v>1371.6488</v>
      </c>
      <c r="H77" s="15">
        <v>0.305898483496878</v>
      </c>
      <c r="I77" s="14">
        <f t="shared" si="10"/>
        <v>13452</v>
      </c>
      <c r="J77" s="14">
        <f t="shared" si="11"/>
        <v>4114.9464</v>
      </c>
      <c r="K77" s="3">
        <f>VLOOKUP(B:B,[1]查询时间段分门店销售汇总!$D:$L,9,0)</f>
        <v>13715.18</v>
      </c>
      <c r="L77" s="20">
        <f t="shared" si="12"/>
        <v>1.01956437704431</v>
      </c>
      <c r="M77" s="3">
        <f>VLOOKUP(B77,[1]查询时间段分门店销售汇总!$D$2:$M$144,10,0)</f>
        <v>4649.79</v>
      </c>
      <c r="N77" s="20">
        <f t="shared" si="13"/>
        <v>1.12997583638027</v>
      </c>
      <c r="O77" s="21">
        <v>100</v>
      </c>
      <c r="P77" s="3">
        <f t="shared" si="14"/>
        <v>8968</v>
      </c>
      <c r="Q77" s="3">
        <f t="shared" si="15"/>
        <v>2743.2976</v>
      </c>
      <c r="R77" s="3">
        <f>VLOOKUP(B:B,[2]查询时间段分门店销售汇总!$D:$L,9,0)</f>
        <v>7888.7</v>
      </c>
      <c r="S77" s="15">
        <f t="shared" si="16"/>
        <v>0.879649866190901</v>
      </c>
      <c r="T77" s="3">
        <f>VLOOKUP(B:B,[2]查询时间段分门店销售汇总!$D:$M,10,0)</f>
        <v>2560.8</v>
      </c>
      <c r="U77" s="15">
        <f t="shared" si="17"/>
        <v>0.933475099456946</v>
      </c>
      <c r="W77" s="7">
        <f t="shared" si="18"/>
        <v>100</v>
      </c>
    </row>
    <row r="78" spans="1:23">
      <c r="A78" s="3">
        <v>116</v>
      </c>
      <c r="B78" s="12">
        <v>706</v>
      </c>
      <c r="C78" s="13" t="s">
        <v>101</v>
      </c>
      <c r="D78" s="13" t="str">
        <f>VLOOKUP(B:B,[3]Sheet1!$C:$I,7,0)</f>
        <v>C1</v>
      </c>
      <c r="E78" s="12" t="s">
        <v>28</v>
      </c>
      <c r="F78" s="4">
        <v>4750</v>
      </c>
      <c r="G78" s="14">
        <v>1379.625</v>
      </c>
      <c r="H78" s="15">
        <v>0.290447368421053</v>
      </c>
      <c r="I78" s="14">
        <f t="shared" si="10"/>
        <v>14250</v>
      </c>
      <c r="J78" s="14">
        <f t="shared" si="11"/>
        <v>4138.875</v>
      </c>
      <c r="K78" s="3">
        <f>VLOOKUP(B:B,[1]查询时间段分门店销售汇总!$D:$L,9,0)</f>
        <v>16598.81</v>
      </c>
      <c r="L78" s="20">
        <f t="shared" si="12"/>
        <v>1.16482877192982</v>
      </c>
      <c r="M78" s="3">
        <f>VLOOKUP(B78,[1]查询时间段分门店销售汇总!$D$2:$M$144,10,0)</f>
        <v>6011.85</v>
      </c>
      <c r="N78" s="20">
        <f t="shared" si="13"/>
        <v>1.45253239104829</v>
      </c>
      <c r="O78" s="21">
        <v>100</v>
      </c>
      <c r="P78" s="3">
        <f t="shared" si="14"/>
        <v>9500</v>
      </c>
      <c r="Q78" s="3">
        <f t="shared" si="15"/>
        <v>2759.25</v>
      </c>
      <c r="R78" s="3">
        <f>VLOOKUP(B:B,[2]查询时间段分门店销售汇总!$D:$L,9,0)</f>
        <v>6902.12</v>
      </c>
      <c r="S78" s="15">
        <f t="shared" si="16"/>
        <v>0.726538947368421</v>
      </c>
      <c r="T78" s="3">
        <f>VLOOKUP(B:B,[2]查询时间段分门店销售汇总!$D:$M,10,0)</f>
        <v>2617.35</v>
      </c>
      <c r="U78" s="15">
        <f t="shared" si="17"/>
        <v>0.948572981788529</v>
      </c>
      <c r="W78" s="7">
        <f t="shared" si="18"/>
        <v>100</v>
      </c>
    </row>
    <row r="79" spans="1:23">
      <c r="A79" s="3">
        <v>118</v>
      </c>
      <c r="B79" s="12">
        <v>710</v>
      </c>
      <c r="C79" s="13" t="s">
        <v>102</v>
      </c>
      <c r="D79" s="13" t="str">
        <f>VLOOKUP(B:B,[3]Sheet1!$C:$I,7,0)</f>
        <v>C1</v>
      </c>
      <c r="E79" s="12" t="s">
        <v>28</v>
      </c>
      <c r="F79" s="4">
        <v>5375</v>
      </c>
      <c r="G79" s="14">
        <v>1829.0875</v>
      </c>
      <c r="H79" s="15">
        <v>0.340295348837209</v>
      </c>
      <c r="I79" s="14">
        <f t="shared" si="10"/>
        <v>16125</v>
      </c>
      <c r="J79" s="14">
        <f t="shared" si="11"/>
        <v>5487.2625</v>
      </c>
      <c r="K79" s="3">
        <f>VLOOKUP(B:B,[1]查询时间段分门店销售汇总!$D:$L,9,0)</f>
        <v>12262.41</v>
      </c>
      <c r="L79" s="15">
        <f t="shared" si="12"/>
        <v>0.760459534883721</v>
      </c>
      <c r="M79" s="3">
        <f>VLOOKUP(B79,[1]查询时间段分门店销售汇总!$D$2:$M$144,10,0)</f>
        <v>4583.35</v>
      </c>
      <c r="N79" s="15">
        <f t="shared" si="13"/>
        <v>0.835270774817133</v>
      </c>
      <c r="O79" s="14">
        <v>-50</v>
      </c>
      <c r="P79" s="3">
        <f t="shared" si="14"/>
        <v>10750</v>
      </c>
      <c r="Q79" s="3">
        <f t="shared" si="15"/>
        <v>3658.175</v>
      </c>
      <c r="R79" s="3">
        <f>VLOOKUP(B:B,[2]查询时间段分门店销售汇总!$D:$L,9,0)</f>
        <v>8746.91</v>
      </c>
      <c r="S79" s="15">
        <f t="shared" si="16"/>
        <v>0.813666046511628</v>
      </c>
      <c r="T79" s="3">
        <f>VLOOKUP(B:B,[2]查询时间段分门店销售汇总!$D:$M,10,0)</f>
        <v>3229.24</v>
      </c>
      <c r="U79" s="15">
        <f t="shared" si="17"/>
        <v>0.8827461780806</v>
      </c>
      <c r="W79" s="7">
        <f t="shared" si="18"/>
        <v>-50</v>
      </c>
    </row>
    <row r="80" spans="1:23">
      <c r="A80" s="3">
        <v>119</v>
      </c>
      <c r="B80" s="12">
        <v>115971</v>
      </c>
      <c r="C80" s="13" t="s">
        <v>103</v>
      </c>
      <c r="D80" s="13" t="str">
        <f>VLOOKUP(B:B,[3]Sheet1!$C:$I,7,0)</f>
        <v>C1</v>
      </c>
      <c r="E80" s="12" t="s">
        <v>22</v>
      </c>
      <c r="F80" s="4">
        <v>4750</v>
      </c>
      <c r="G80" s="14">
        <v>1490.3</v>
      </c>
      <c r="H80" s="15">
        <v>0.313747368421053</v>
      </c>
      <c r="I80" s="14">
        <f t="shared" si="10"/>
        <v>14250</v>
      </c>
      <c r="J80" s="14">
        <f t="shared" si="11"/>
        <v>4470.9</v>
      </c>
      <c r="K80" s="3">
        <f>VLOOKUP(B:B,[1]查询时间段分门店销售汇总!$D:$L,9,0)</f>
        <v>14753.74</v>
      </c>
      <c r="L80" s="20">
        <f t="shared" si="12"/>
        <v>1.0353501754386</v>
      </c>
      <c r="M80" s="3">
        <f>VLOOKUP(B80,[1]查询时间段分门店销售汇总!$D$2:$M$144,10,0)</f>
        <v>4306.83</v>
      </c>
      <c r="N80" s="15">
        <f t="shared" si="13"/>
        <v>0.963302690733409</v>
      </c>
      <c r="O80" s="15"/>
      <c r="P80" s="3">
        <f t="shared" si="14"/>
        <v>9500</v>
      </c>
      <c r="Q80" s="3">
        <f t="shared" si="15"/>
        <v>2980.6</v>
      </c>
      <c r="R80" s="3">
        <f>VLOOKUP(B:B,[2]查询时间段分门店销售汇总!$D:$L,9,0)</f>
        <v>6334.02</v>
      </c>
      <c r="S80" s="15">
        <f t="shared" si="16"/>
        <v>0.666738947368421</v>
      </c>
      <c r="T80" s="3">
        <f>VLOOKUP(B:B,[2]查询时间段分门店销售汇总!$D:$M,10,0)</f>
        <v>1647.75</v>
      </c>
      <c r="U80" s="15">
        <f t="shared" si="17"/>
        <v>0.552824934576931</v>
      </c>
      <c r="W80" s="7">
        <f t="shared" si="18"/>
        <v>0</v>
      </c>
    </row>
    <row r="81" spans="1:23">
      <c r="A81" s="3">
        <v>121</v>
      </c>
      <c r="B81" s="12">
        <v>754</v>
      </c>
      <c r="C81" s="13" t="s">
        <v>104</v>
      </c>
      <c r="D81" s="13" t="str">
        <f>VLOOKUP(B:B,[3]Sheet1!$C:$I,7,0)</f>
        <v>C1</v>
      </c>
      <c r="E81" s="12" t="s">
        <v>30</v>
      </c>
      <c r="F81" s="4">
        <v>4746</v>
      </c>
      <c r="G81" s="14">
        <v>1395.9392</v>
      </c>
      <c r="H81" s="15">
        <v>0.294129624947324</v>
      </c>
      <c r="I81" s="14">
        <f t="shared" si="10"/>
        <v>14238</v>
      </c>
      <c r="J81" s="14">
        <f t="shared" si="11"/>
        <v>4187.8176</v>
      </c>
      <c r="K81" s="3">
        <f>VLOOKUP(B:B,[1]查询时间段分门店销售汇总!$D:$L,9,0)</f>
        <v>14359.36</v>
      </c>
      <c r="L81" s="20">
        <f t="shared" si="12"/>
        <v>1.00852366905464</v>
      </c>
      <c r="M81" s="3">
        <f>VLOOKUP(B81,[1]查询时间段分门店销售汇总!$D$2:$M$144,10,0)</f>
        <v>5055.39</v>
      </c>
      <c r="N81" s="20">
        <f t="shared" si="13"/>
        <v>1.20716575621632</v>
      </c>
      <c r="O81" s="21">
        <v>100</v>
      </c>
      <c r="P81" s="3">
        <f t="shared" si="14"/>
        <v>9492</v>
      </c>
      <c r="Q81" s="3">
        <f t="shared" si="15"/>
        <v>2791.8784</v>
      </c>
      <c r="R81" s="3">
        <f>VLOOKUP(B:B,[2]查询时间段分门店销售汇总!$D:$L,9,0)</f>
        <v>10548.22</v>
      </c>
      <c r="S81" s="20">
        <f t="shared" si="16"/>
        <v>1.11127475769069</v>
      </c>
      <c r="T81" s="3">
        <f>VLOOKUP(B:B,[2]查询时间段分门店销售汇总!$D:$M,10,0)</f>
        <v>3398.41</v>
      </c>
      <c r="U81" s="20">
        <f t="shared" si="17"/>
        <v>1.21724857357684</v>
      </c>
      <c r="V81" s="24">
        <f>(T81-Q81)*0.1</f>
        <v>60.65316</v>
      </c>
      <c r="W81" s="7">
        <f t="shared" si="18"/>
        <v>160.65316</v>
      </c>
    </row>
    <row r="82" spans="1:23">
      <c r="A82" s="3">
        <v>129</v>
      </c>
      <c r="B82" s="12">
        <v>116773</v>
      </c>
      <c r="C82" s="13" t="s">
        <v>105</v>
      </c>
      <c r="D82" s="13" t="str">
        <f>VLOOKUP(B:B,[3]Sheet1!$C:$I,7,0)</f>
        <v>C1</v>
      </c>
      <c r="E82" s="12" t="s">
        <v>26</v>
      </c>
      <c r="F82" s="4">
        <v>4375</v>
      </c>
      <c r="G82" s="14">
        <v>1379.625</v>
      </c>
      <c r="H82" s="15">
        <v>0.315342857142857</v>
      </c>
      <c r="I82" s="14">
        <f t="shared" si="10"/>
        <v>13125</v>
      </c>
      <c r="J82" s="14">
        <f t="shared" si="11"/>
        <v>4138.875</v>
      </c>
      <c r="K82" s="3">
        <f>VLOOKUP(B:B,[1]查询时间段分门店销售汇总!$D:$L,9,0)</f>
        <v>11437.61</v>
      </c>
      <c r="L82" s="15">
        <f t="shared" si="12"/>
        <v>0.871436952380952</v>
      </c>
      <c r="M82" s="3">
        <f>VLOOKUP(B82,[1]查询时间段分门店销售汇总!$D$2:$M$144,10,0)</f>
        <v>4157.75</v>
      </c>
      <c r="N82" s="15">
        <f t="shared" si="13"/>
        <v>1.00456041798798</v>
      </c>
      <c r="O82" s="14">
        <v>-50</v>
      </c>
      <c r="P82" s="3">
        <f t="shared" si="14"/>
        <v>8750</v>
      </c>
      <c r="Q82" s="3">
        <f t="shared" si="15"/>
        <v>2759.25</v>
      </c>
      <c r="R82" s="3">
        <f>VLOOKUP(B:B,[2]查询时间段分门店销售汇总!$D:$L,9,0)</f>
        <v>8277.55</v>
      </c>
      <c r="S82" s="15">
        <f t="shared" si="16"/>
        <v>0.946005714285714</v>
      </c>
      <c r="T82" s="3">
        <f>VLOOKUP(B:B,[2]查询时间段分门店销售汇总!$D:$M,10,0)</f>
        <v>3341.19</v>
      </c>
      <c r="U82" s="15">
        <f t="shared" si="17"/>
        <v>1.21090513726556</v>
      </c>
      <c r="W82" s="7">
        <f t="shared" si="18"/>
        <v>-50</v>
      </c>
    </row>
    <row r="83" spans="1:23">
      <c r="A83" s="3">
        <v>130</v>
      </c>
      <c r="B83" s="12">
        <v>107728</v>
      </c>
      <c r="C83" s="13" t="s">
        <v>106</v>
      </c>
      <c r="D83" s="13" t="str">
        <f>VLOOKUP(B:B,[3]Sheet1!$C:$I,7,0)</f>
        <v>C1</v>
      </c>
      <c r="E83" s="12" t="s">
        <v>28</v>
      </c>
      <c r="F83" s="4">
        <v>6125</v>
      </c>
      <c r="G83" s="14">
        <v>1645.625</v>
      </c>
      <c r="H83" s="15">
        <v>0.268673469387755</v>
      </c>
      <c r="I83" s="14">
        <f t="shared" si="10"/>
        <v>18375</v>
      </c>
      <c r="J83" s="14">
        <f t="shared" si="11"/>
        <v>4936.875</v>
      </c>
      <c r="K83" s="3">
        <f>VLOOKUP(B:B,[1]查询时间段分门店销售汇总!$D:$L,9,0)</f>
        <v>16087.63</v>
      </c>
      <c r="L83" s="15">
        <f t="shared" si="12"/>
        <v>0.875517278911565</v>
      </c>
      <c r="M83" s="3">
        <f>VLOOKUP(B83,[1]查询时间段分门店销售汇总!$D$2:$M$144,10,0)</f>
        <v>4363.02</v>
      </c>
      <c r="N83" s="15">
        <f t="shared" si="13"/>
        <v>0.88376148879605</v>
      </c>
      <c r="O83" s="14">
        <v>-50</v>
      </c>
      <c r="P83" s="3">
        <f t="shared" si="14"/>
        <v>12250</v>
      </c>
      <c r="Q83" s="3">
        <f t="shared" si="15"/>
        <v>3291.25</v>
      </c>
      <c r="R83" s="3">
        <f>VLOOKUP(B:B,[2]查询时间段分门店销售汇总!$D:$L,9,0)</f>
        <v>9768.95</v>
      </c>
      <c r="S83" s="15">
        <f t="shared" si="16"/>
        <v>0.797465306122449</v>
      </c>
      <c r="T83" s="3">
        <f>VLOOKUP(B:B,[2]查询时间段分门店销售汇总!$D:$M,10,0)</f>
        <v>3321.26</v>
      </c>
      <c r="U83" s="15">
        <f t="shared" si="17"/>
        <v>1.00911811621724</v>
      </c>
      <c r="W83" s="7">
        <f t="shared" si="18"/>
        <v>-50</v>
      </c>
    </row>
    <row r="84" spans="1:23">
      <c r="A84" s="3">
        <v>132</v>
      </c>
      <c r="B84" s="12">
        <v>106485</v>
      </c>
      <c r="C84" s="13" t="s">
        <v>107</v>
      </c>
      <c r="D84" s="13" t="str">
        <f>VLOOKUP(B:B,[3]Sheet1!$C:$I,7,0)</f>
        <v>C1</v>
      </c>
      <c r="E84" s="12" t="s">
        <v>20</v>
      </c>
      <c r="F84" s="4">
        <v>6500</v>
      </c>
      <c r="G84" s="14">
        <v>1720</v>
      </c>
      <c r="H84" s="15">
        <v>0.264615384615385</v>
      </c>
      <c r="I84" s="14">
        <f t="shared" si="10"/>
        <v>19500</v>
      </c>
      <c r="J84" s="14">
        <f t="shared" si="11"/>
        <v>5160</v>
      </c>
      <c r="K84" s="3">
        <f>VLOOKUP(B:B,[1]查询时间段分门店销售汇总!$D:$L,9,0)</f>
        <v>19215.67</v>
      </c>
      <c r="L84" s="15">
        <f t="shared" si="12"/>
        <v>0.985418974358974</v>
      </c>
      <c r="M84" s="3">
        <f>VLOOKUP(B84,[1]查询时间段分门店销售汇总!$D$2:$M$144,10,0)</f>
        <v>5399.55</v>
      </c>
      <c r="N84" s="15">
        <f t="shared" si="13"/>
        <v>1.04642441860465</v>
      </c>
      <c r="O84" s="14">
        <v>-50</v>
      </c>
      <c r="P84" s="3">
        <f t="shared" si="14"/>
        <v>13000</v>
      </c>
      <c r="Q84" s="3">
        <f t="shared" si="15"/>
        <v>3440</v>
      </c>
      <c r="R84" s="3">
        <f>VLOOKUP(B:B,[2]查询时间段分门店销售汇总!$D:$L,9,0)</f>
        <v>10332.87</v>
      </c>
      <c r="S84" s="15">
        <f t="shared" si="16"/>
        <v>0.794836153846154</v>
      </c>
      <c r="T84" s="3">
        <f>VLOOKUP(B:B,[2]查询时间段分门店销售汇总!$D:$M,10,0)</f>
        <v>3018.66</v>
      </c>
      <c r="U84" s="15">
        <f t="shared" si="17"/>
        <v>0.877517441860465</v>
      </c>
      <c r="W84" s="7">
        <f t="shared" si="18"/>
        <v>-50</v>
      </c>
    </row>
    <row r="85" spans="1:23">
      <c r="A85" s="3">
        <v>141</v>
      </c>
      <c r="B85" s="12">
        <v>549</v>
      </c>
      <c r="C85" s="13" t="s">
        <v>108</v>
      </c>
      <c r="D85" s="13" t="str">
        <f>VLOOKUP(B:B,[3]Sheet1!$C:$I,7,0)</f>
        <v>C1</v>
      </c>
      <c r="E85" s="12" t="s">
        <v>28</v>
      </c>
      <c r="F85" s="4">
        <v>4012</v>
      </c>
      <c r="G85" s="14">
        <v>1154.5524</v>
      </c>
      <c r="H85" s="15">
        <v>0.287774775672981</v>
      </c>
      <c r="I85" s="14">
        <f t="shared" si="10"/>
        <v>12036</v>
      </c>
      <c r="J85" s="14">
        <f t="shared" si="11"/>
        <v>3463.6572</v>
      </c>
      <c r="K85" s="3">
        <f>VLOOKUP(B:B,[1]查询时间段分门店销售汇总!$D:$L,9,0)</f>
        <v>13364.65</v>
      </c>
      <c r="L85" s="20">
        <f t="shared" si="12"/>
        <v>1.11038966434031</v>
      </c>
      <c r="M85" s="3">
        <f>VLOOKUP(B85,[1]查询时间段分门店销售汇总!$D$2:$M$144,10,0)</f>
        <v>4410.61</v>
      </c>
      <c r="N85" s="20">
        <f t="shared" si="13"/>
        <v>1.27339680150796</v>
      </c>
      <c r="O85" s="21">
        <v>100</v>
      </c>
      <c r="P85" s="3">
        <f t="shared" si="14"/>
        <v>8024</v>
      </c>
      <c r="Q85" s="3">
        <f t="shared" si="15"/>
        <v>2309.1048</v>
      </c>
      <c r="R85" s="3">
        <f>VLOOKUP(B:B,[2]查询时间段分门店销售汇总!$D:$L,9,0)</f>
        <v>6399.6</v>
      </c>
      <c r="S85" s="15">
        <f t="shared" si="16"/>
        <v>0.797557328015952</v>
      </c>
      <c r="T85" s="3">
        <f>VLOOKUP(B:B,[2]查询时间段分门店销售汇总!$D:$M,10,0)</f>
        <v>2562.28</v>
      </c>
      <c r="U85" s="15">
        <f t="shared" si="17"/>
        <v>1.1096421435701</v>
      </c>
      <c r="W85" s="7">
        <f t="shared" si="18"/>
        <v>100</v>
      </c>
    </row>
    <row r="86" spans="1:23">
      <c r="A86" s="3">
        <v>3</v>
      </c>
      <c r="B86" s="12">
        <v>539</v>
      </c>
      <c r="C86" s="13" t="s">
        <v>109</v>
      </c>
      <c r="D86" s="13" t="str">
        <f>VLOOKUP(B:B,[3]Sheet1!$C:$I,7,0)</f>
        <v>B2</v>
      </c>
      <c r="E86" s="12" t="s">
        <v>28</v>
      </c>
      <c r="F86" s="4">
        <v>6136</v>
      </c>
      <c r="G86" s="14">
        <v>1710.12</v>
      </c>
      <c r="H86" s="15">
        <v>0.278702737940026</v>
      </c>
      <c r="I86" s="14">
        <f t="shared" si="10"/>
        <v>18408</v>
      </c>
      <c r="J86" s="14">
        <f t="shared" si="11"/>
        <v>5130.36</v>
      </c>
      <c r="K86" s="3">
        <f>VLOOKUP(B:B,[1]查询时间段分门店销售汇总!$D:$L,9,0)</f>
        <v>18068.41</v>
      </c>
      <c r="L86" s="15">
        <f t="shared" si="12"/>
        <v>0.981552042590178</v>
      </c>
      <c r="M86" s="3">
        <f>VLOOKUP(B86,[1]查询时间段分门店销售汇总!$D$2:$M$144,10,0)</f>
        <v>6255.32</v>
      </c>
      <c r="N86" s="15">
        <f t="shared" si="13"/>
        <v>1.21927506061953</v>
      </c>
      <c r="O86" s="14">
        <v>-50</v>
      </c>
      <c r="P86" s="3">
        <f t="shared" si="14"/>
        <v>12272</v>
      </c>
      <c r="Q86" s="3">
        <f t="shared" si="15"/>
        <v>3420.24</v>
      </c>
      <c r="R86" s="3">
        <f>VLOOKUP(B:B,[2]查询时间段分门店销售汇总!$D:$L,9,0)</f>
        <v>7105.61</v>
      </c>
      <c r="S86" s="15">
        <f t="shared" si="16"/>
        <v>0.579009941329857</v>
      </c>
      <c r="T86" s="3">
        <f>VLOOKUP(B:B,[2]查询时间段分门店销售汇总!$D:$M,10,0)</f>
        <v>2447.45</v>
      </c>
      <c r="U86" s="15">
        <f t="shared" si="17"/>
        <v>0.715578438939957</v>
      </c>
      <c r="W86" s="7">
        <f t="shared" si="18"/>
        <v>-50</v>
      </c>
    </row>
    <row r="87" spans="1:23">
      <c r="A87" s="3">
        <v>18</v>
      </c>
      <c r="B87" s="12">
        <v>114622</v>
      </c>
      <c r="C87" s="13" t="s">
        <v>110</v>
      </c>
      <c r="D87" s="13" t="str">
        <f>VLOOKUP(B:B,[3]Sheet1!$C:$I,7,0)</f>
        <v>B2</v>
      </c>
      <c r="E87" s="12" t="s">
        <v>24</v>
      </c>
      <c r="F87" s="4">
        <v>8500</v>
      </c>
      <c r="G87" s="14">
        <v>2750.05</v>
      </c>
      <c r="H87" s="15">
        <v>0.323535294117647</v>
      </c>
      <c r="I87" s="14">
        <f t="shared" si="10"/>
        <v>25500</v>
      </c>
      <c r="J87" s="14">
        <f t="shared" si="11"/>
        <v>8250.15</v>
      </c>
      <c r="K87" s="3">
        <f>VLOOKUP(B:B,[1]查询时间段分门店销售汇总!$D:$L,9,0)</f>
        <v>22440.74</v>
      </c>
      <c r="L87" s="15">
        <f t="shared" si="12"/>
        <v>0.880029019607843</v>
      </c>
      <c r="M87" s="3">
        <f>VLOOKUP(B87,[1]查询时间段分门店销售汇总!$D$2:$M$144,10,0)</f>
        <v>6747.08</v>
      </c>
      <c r="N87" s="15">
        <f t="shared" si="13"/>
        <v>0.817813009460434</v>
      </c>
      <c r="O87" s="14">
        <v>-50</v>
      </c>
      <c r="P87" s="3">
        <f t="shared" si="14"/>
        <v>17000</v>
      </c>
      <c r="Q87" s="3">
        <f t="shared" si="15"/>
        <v>5500.1</v>
      </c>
      <c r="R87" s="3">
        <f>VLOOKUP(B:B,[2]查询时间段分门店销售汇总!$D:$L,9,0)</f>
        <v>12049.9</v>
      </c>
      <c r="S87" s="15">
        <f t="shared" si="16"/>
        <v>0.708817647058824</v>
      </c>
      <c r="T87" s="3">
        <f>VLOOKUP(B:B,[2]查询时间段分门店销售汇总!$D:$M,10,0)</f>
        <v>4497</v>
      </c>
      <c r="U87" s="15">
        <f t="shared" si="17"/>
        <v>0.817621497790949</v>
      </c>
      <c r="W87" s="7">
        <f t="shared" si="18"/>
        <v>-50</v>
      </c>
    </row>
    <row r="88" spans="1:23">
      <c r="A88" s="3">
        <v>27</v>
      </c>
      <c r="B88" s="12">
        <v>391</v>
      </c>
      <c r="C88" s="13" t="s">
        <v>111</v>
      </c>
      <c r="D88" s="13" t="str">
        <f>VLOOKUP(B:B,[3]Sheet1!$C:$I,7,0)</f>
        <v>B2</v>
      </c>
      <c r="E88" s="12" t="s">
        <v>24</v>
      </c>
      <c r="F88" s="4">
        <v>5989</v>
      </c>
      <c r="G88" s="14">
        <v>1944.0457</v>
      </c>
      <c r="H88" s="15">
        <v>0.32460272165637</v>
      </c>
      <c r="I88" s="14">
        <f t="shared" si="10"/>
        <v>17967</v>
      </c>
      <c r="J88" s="14">
        <f t="shared" si="11"/>
        <v>5832.1371</v>
      </c>
      <c r="K88" s="3">
        <f>VLOOKUP(B:B,[1]查询时间段分门店销售汇总!$D:$L,9,0)</f>
        <v>14156.93</v>
      </c>
      <c r="L88" s="15">
        <f t="shared" si="12"/>
        <v>0.787940669004286</v>
      </c>
      <c r="M88" s="3">
        <f>VLOOKUP(B88,[1]查询时间段分门店销售汇总!$D$2:$M$144,10,0)</f>
        <v>5555.19</v>
      </c>
      <c r="N88" s="15">
        <f t="shared" si="13"/>
        <v>0.952513616320851</v>
      </c>
      <c r="O88" s="14">
        <v>-50</v>
      </c>
      <c r="P88" s="3">
        <f t="shared" si="14"/>
        <v>11978</v>
      </c>
      <c r="Q88" s="3">
        <f t="shared" si="15"/>
        <v>3888.0914</v>
      </c>
      <c r="R88" s="3">
        <f>VLOOKUP(B:B,[2]查询时间段分门店销售汇总!$D:$L,9,0)</f>
        <v>12706.46</v>
      </c>
      <c r="S88" s="20">
        <f t="shared" si="16"/>
        <v>1.060816496911</v>
      </c>
      <c r="T88" s="3">
        <f>VLOOKUP(B:B,[2]查询时间段分门店销售汇总!$D:$M,10,0)</f>
        <v>5468.3</v>
      </c>
      <c r="U88" s="20">
        <f t="shared" si="17"/>
        <v>1.40642269880796</v>
      </c>
      <c r="V88" s="24">
        <f>(T88-Q88)*0.1</f>
        <v>158.02086</v>
      </c>
      <c r="W88" s="7">
        <f t="shared" si="18"/>
        <v>108.02086</v>
      </c>
    </row>
    <row r="89" spans="1:23">
      <c r="A89" s="3">
        <v>28</v>
      </c>
      <c r="B89" s="12">
        <v>103198</v>
      </c>
      <c r="C89" s="13" t="s">
        <v>112</v>
      </c>
      <c r="D89" s="13" t="str">
        <f>VLOOKUP(B:B,[3]Sheet1!$C:$I,7,0)</f>
        <v>B2</v>
      </c>
      <c r="E89" s="12" t="s">
        <v>24</v>
      </c>
      <c r="F89" s="4">
        <v>8120</v>
      </c>
      <c r="G89" s="14">
        <v>2342.496</v>
      </c>
      <c r="H89" s="15">
        <v>0.288484729064039</v>
      </c>
      <c r="I89" s="14">
        <f t="shared" si="10"/>
        <v>24360</v>
      </c>
      <c r="J89" s="14">
        <f t="shared" si="11"/>
        <v>7027.488</v>
      </c>
      <c r="K89" s="3">
        <f>VLOOKUP(B:B,[1]查询时间段分门店销售汇总!$D:$L,9,0)</f>
        <v>26040.83</v>
      </c>
      <c r="L89" s="20">
        <f t="shared" si="12"/>
        <v>1.06899958949097</v>
      </c>
      <c r="M89" s="3">
        <f>VLOOKUP(B89,[1]查询时间段分门店销售汇总!$D$2:$M$144,10,0)</f>
        <v>7806.09</v>
      </c>
      <c r="N89" s="20">
        <f t="shared" si="13"/>
        <v>1.11079378577381</v>
      </c>
      <c r="O89" s="21">
        <v>100</v>
      </c>
      <c r="P89" s="3">
        <f t="shared" si="14"/>
        <v>16240</v>
      </c>
      <c r="Q89" s="3">
        <f t="shared" si="15"/>
        <v>4684.992</v>
      </c>
      <c r="R89" s="3">
        <f>VLOOKUP(B:B,[2]查询时间段分门店销售汇总!$D:$L,9,0)</f>
        <v>16524.94</v>
      </c>
      <c r="S89" s="20">
        <f t="shared" si="16"/>
        <v>1.01754556650246</v>
      </c>
      <c r="T89" s="3">
        <f>VLOOKUP(B:B,[2]查询时间段分门店销售汇总!$D:$M,10,0)</f>
        <v>4830.22</v>
      </c>
      <c r="U89" s="20">
        <f t="shared" si="17"/>
        <v>1.03099855880223</v>
      </c>
      <c r="V89" s="24">
        <f>(T89-Q89)*0.1</f>
        <v>14.5228</v>
      </c>
      <c r="W89" s="7">
        <f t="shared" si="18"/>
        <v>114.5228</v>
      </c>
    </row>
    <row r="90" spans="1:23">
      <c r="A90" s="3">
        <v>34</v>
      </c>
      <c r="B90" s="12">
        <v>737</v>
      </c>
      <c r="C90" s="13" t="s">
        <v>113</v>
      </c>
      <c r="D90" s="13" t="str">
        <f>VLOOKUP(B:B,[3]Sheet1!$C:$I,7,0)</f>
        <v>B2</v>
      </c>
      <c r="E90" s="12" t="s">
        <v>22</v>
      </c>
      <c r="F90" s="4">
        <v>8322</v>
      </c>
      <c r="G90" s="14">
        <v>2427.3914</v>
      </c>
      <c r="H90" s="15">
        <v>0.291683657774573</v>
      </c>
      <c r="I90" s="14">
        <f t="shared" si="10"/>
        <v>24966</v>
      </c>
      <c r="J90" s="14">
        <f t="shared" si="11"/>
        <v>7282.1742</v>
      </c>
      <c r="K90" s="3">
        <f>VLOOKUP(B:B,[1]查询时间段分门店销售汇总!$D:$L,9,0)</f>
        <v>35817.82</v>
      </c>
      <c r="L90" s="20">
        <f t="shared" si="12"/>
        <v>1.43466394296243</v>
      </c>
      <c r="M90" s="3">
        <f>VLOOKUP(B90,[1]查询时间段分门店销售汇总!$D$2:$M$144,10,0)</f>
        <v>10916.9</v>
      </c>
      <c r="N90" s="20">
        <f t="shared" si="13"/>
        <v>1.49912645594224</v>
      </c>
      <c r="O90" s="21">
        <v>100</v>
      </c>
      <c r="P90" s="3">
        <f t="shared" si="14"/>
        <v>16644</v>
      </c>
      <c r="Q90" s="3">
        <f t="shared" si="15"/>
        <v>4854.7828</v>
      </c>
      <c r="R90" s="3">
        <f>VLOOKUP(B:B,[2]查询时间段分门店销售汇总!$D:$L,9,0)</f>
        <v>17000.95</v>
      </c>
      <c r="S90" s="20">
        <f t="shared" si="16"/>
        <v>1.02144616678683</v>
      </c>
      <c r="T90" s="3">
        <f>VLOOKUP(B:B,[2]查询时间段分门店销售汇总!$D:$M,10,0)</f>
        <v>4627.07</v>
      </c>
      <c r="U90" s="15">
        <f t="shared" si="17"/>
        <v>0.953095162156379</v>
      </c>
      <c r="W90" s="7">
        <f t="shared" si="18"/>
        <v>100</v>
      </c>
    </row>
    <row r="91" spans="1:23">
      <c r="A91" s="3">
        <v>36</v>
      </c>
      <c r="B91" s="12">
        <v>587</v>
      </c>
      <c r="C91" s="13" t="s">
        <v>114</v>
      </c>
      <c r="D91" s="13" t="str">
        <f>VLOOKUP(B:B,[3]Sheet1!$C:$I,7,0)</f>
        <v>B2</v>
      </c>
      <c r="E91" s="12" t="s">
        <v>28</v>
      </c>
      <c r="F91" s="4">
        <v>5782</v>
      </c>
      <c r="G91" s="14">
        <v>1634.6</v>
      </c>
      <c r="H91" s="15">
        <v>0.282704946385334</v>
      </c>
      <c r="I91" s="14">
        <f t="shared" si="10"/>
        <v>17346</v>
      </c>
      <c r="J91" s="14">
        <f t="shared" si="11"/>
        <v>4903.8</v>
      </c>
      <c r="K91" s="3">
        <f>VLOOKUP(B:B,[1]查询时间段分门店销售汇总!$D:$L,9,0)</f>
        <v>18541.92</v>
      </c>
      <c r="L91" s="20">
        <f t="shared" si="12"/>
        <v>1.06894500172951</v>
      </c>
      <c r="M91" s="3">
        <f>VLOOKUP(B91,[1]查询时间段分门店销售汇总!$D$2:$M$144,10,0)</f>
        <v>6492.39</v>
      </c>
      <c r="N91" s="20">
        <f t="shared" si="13"/>
        <v>1.32395081365472</v>
      </c>
      <c r="O91" s="21">
        <v>100</v>
      </c>
      <c r="P91" s="3">
        <f t="shared" si="14"/>
        <v>11564</v>
      </c>
      <c r="Q91" s="3">
        <f t="shared" si="15"/>
        <v>3269.2</v>
      </c>
      <c r="R91" s="3">
        <f>VLOOKUP(B:B,[2]查询时间段分门店销售汇总!$D:$L,9,0)</f>
        <v>11221.6</v>
      </c>
      <c r="S91" s="15">
        <f t="shared" si="16"/>
        <v>0.970390868211692</v>
      </c>
      <c r="T91" s="3">
        <f>VLOOKUP(B:B,[2]查询时间段分门店销售汇总!$D:$M,10,0)</f>
        <v>4365.84</v>
      </c>
      <c r="U91" s="15">
        <f t="shared" si="17"/>
        <v>1.33544598066805</v>
      </c>
      <c r="W91" s="7">
        <f t="shared" si="18"/>
        <v>100</v>
      </c>
    </row>
    <row r="92" spans="1:23">
      <c r="A92" s="3">
        <v>42</v>
      </c>
      <c r="B92" s="12">
        <v>726</v>
      </c>
      <c r="C92" s="13" t="s">
        <v>115</v>
      </c>
      <c r="D92" s="13" t="str">
        <f>VLOOKUP(B:B,[3]Sheet1!$C:$I,7,0)</f>
        <v>B2</v>
      </c>
      <c r="E92" s="12" t="s">
        <v>24</v>
      </c>
      <c r="F92" s="4">
        <v>8136</v>
      </c>
      <c r="G92" s="14">
        <v>2388.8024</v>
      </c>
      <c r="H92" s="15">
        <v>0.293608947885939</v>
      </c>
      <c r="I92" s="14">
        <f t="shared" si="10"/>
        <v>24408</v>
      </c>
      <c r="J92" s="14">
        <f t="shared" si="11"/>
        <v>7166.4072</v>
      </c>
      <c r="K92" s="3">
        <f>VLOOKUP(B:B,[1]查询时间段分门店销售汇总!$D:$L,9,0)</f>
        <v>26352.5</v>
      </c>
      <c r="L92" s="20">
        <f t="shared" si="12"/>
        <v>1.07966650278597</v>
      </c>
      <c r="M92" s="3">
        <f>VLOOKUP(B92,[1]查询时间段分门店销售汇总!$D$2:$M$144,10,0)</f>
        <v>7817.26</v>
      </c>
      <c r="N92" s="20">
        <f t="shared" si="13"/>
        <v>1.09081995787234</v>
      </c>
      <c r="O92" s="21">
        <v>100</v>
      </c>
      <c r="P92" s="3">
        <f t="shared" si="14"/>
        <v>16272</v>
      </c>
      <c r="Q92" s="3">
        <f t="shared" si="15"/>
        <v>4777.6048</v>
      </c>
      <c r="R92" s="3">
        <v>15788.39</v>
      </c>
      <c r="S92" s="25">
        <f t="shared" si="16"/>
        <v>0.970279621435595</v>
      </c>
      <c r="T92" s="3">
        <v>5656.47</v>
      </c>
      <c r="U92" s="20">
        <f t="shared" si="17"/>
        <v>1.18395519026605</v>
      </c>
      <c r="V92" s="24">
        <f>(T92-Q92)*0.1</f>
        <v>87.88652</v>
      </c>
      <c r="W92" s="7">
        <v>100</v>
      </c>
    </row>
    <row r="93" spans="1:23">
      <c r="A93" s="3">
        <v>43</v>
      </c>
      <c r="B93" s="12">
        <v>105751</v>
      </c>
      <c r="C93" s="13" t="s">
        <v>116</v>
      </c>
      <c r="D93" s="13" t="str">
        <f>VLOOKUP(B:B,[3]Sheet1!$C:$I,7,0)</f>
        <v>B2</v>
      </c>
      <c r="E93" s="12" t="s">
        <v>22</v>
      </c>
      <c r="F93" s="4">
        <v>7670</v>
      </c>
      <c r="G93" s="14">
        <v>2085.95</v>
      </c>
      <c r="H93" s="15">
        <v>0.271962190352021</v>
      </c>
      <c r="I93" s="14">
        <f t="shared" si="10"/>
        <v>23010</v>
      </c>
      <c r="J93" s="14">
        <f t="shared" si="11"/>
        <v>6257.85</v>
      </c>
      <c r="K93" s="3">
        <f>VLOOKUP(B:B,[1]查询时间段分门店销售汇总!$D:$L,9,0)</f>
        <v>21890.64</v>
      </c>
      <c r="L93" s="15">
        <f t="shared" si="12"/>
        <v>0.95135332464146</v>
      </c>
      <c r="M93" s="3">
        <f>VLOOKUP(B93,[1]查询时间段分门店销售汇总!$D$2:$M$144,10,0)</f>
        <v>8124.93</v>
      </c>
      <c r="N93" s="15">
        <f t="shared" si="13"/>
        <v>1.29835806227378</v>
      </c>
      <c r="O93" s="14">
        <v>-50</v>
      </c>
      <c r="P93" s="3">
        <f t="shared" si="14"/>
        <v>15340</v>
      </c>
      <c r="Q93" s="3">
        <f t="shared" si="15"/>
        <v>4171.9</v>
      </c>
      <c r="R93" s="3">
        <f>VLOOKUP(B:B,[2]查询时间段分门店销售汇总!$D:$L,9,0)</f>
        <v>11809.36</v>
      </c>
      <c r="S93" s="15">
        <f t="shared" si="16"/>
        <v>0.769840938722295</v>
      </c>
      <c r="T93" s="3">
        <f>VLOOKUP(B:B,[2]查询时间段分门店销售汇总!$D:$M,10,0)</f>
        <v>3884.08</v>
      </c>
      <c r="U93" s="15">
        <f t="shared" si="17"/>
        <v>0.931009851626357</v>
      </c>
      <c r="W93" s="7">
        <f t="shared" si="18"/>
        <v>-50</v>
      </c>
    </row>
    <row r="94" spans="1:23">
      <c r="A94" s="3">
        <v>44</v>
      </c>
      <c r="B94" s="12">
        <v>106569</v>
      </c>
      <c r="C94" s="13" t="s">
        <v>117</v>
      </c>
      <c r="D94" s="13" t="str">
        <f>VLOOKUP(B:B,[3]Sheet1!$C:$I,7,0)</f>
        <v>B2</v>
      </c>
      <c r="E94" s="12" t="s">
        <v>26</v>
      </c>
      <c r="F94" s="4">
        <v>7875</v>
      </c>
      <c r="G94" s="14">
        <v>2144.375</v>
      </c>
      <c r="H94" s="15">
        <v>0.272301587301587</v>
      </c>
      <c r="I94" s="14">
        <f t="shared" si="10"/>
        <v>23625</v>
      </c>
      <c r="J94" s="14">
        <f t="shared" si="11"/>
        <v>6433.125</v>
      </c>
      <c r="K94" s="3">
        <f>VLOOKUP(B:B,[1]查询时间段分门店销售汇总!$D:$L,9,0)</f>
        <v>16222.09</v>
      </c>
      <c r="L94" s="15">
        <f t="shared" si="12"/>
        <v>0.686649312169312</v>
      </c>
      <c r="M94" s="3">
        <f>VLOOKUP(B94,[1]查询时间段分门店销售汇总!$D$2:$M$144,10,0)</f>
        <v>4713.76</v>
      </c>
      <c r="N94" s="15">
        <f t="shared" si="13"/>
        <v>0.73273253667541</v>
      </c>
      <c r="O94" s="14">
        <v>-50</v>
      </c>
      <c r="P94" s="3">
        <f t="shared" si="14"/>
        <v>15750</v>
      </c>
      <c r="Q94" s="3">
        <f t="shared" si="15"/>
        <v>4288.75</v>
      </c>
      <c r="R94" s="3">
        <f>VLOOKUP(B:B,[2]查询时间段分门店销售汇总!$D:$L,9,0)</f>
        <v>9614.3</v>
      </c>
      <c r="S94" s="15">
        <f t="shared" si="16"/>
        <v>0.610431746031746</v>
      </c>
      <c r="T94" s="3">
        <f>VLOOKUP(B:B,[2]查询时间段分门店销售汇总!$D:$M,10,0)</f>
        <v>3385.6</v>
      </c>
      <c r="U94" s="15">
        <f t="shared" si="17"/>
        <v>0.789414164966482</v>
      </c>
      <c r="W94" s="7">
        <f t="shared" si="18"/>
        <v>-50</v>
      </c>
    </row>
    <row r="95" spans="1:23">
      <c r="A95" s="3">
        <v>46</v>
      </c>
      <c r="B95" s="12">
        <v>106399</v>
      </c>
      <c r="C95" s="13" t="s">
        <v>118</v>
      </c>
      <c r="D95" s="13" t="str">
        <f>VLOOKUP(B:B,[3]Sheet1!$C:$I,7,0)</f>
        <v>B2</v>
      </c>
      <c r="E95" s="12" t="s">
        <v>26</v>
      </c>
      <c r="F95" s="4">
        <v>9375</v>
      </c>
      <c r="G95" s="14">
        <v>2660</v>
      </c>
      <c r="H95" s="15">
        <v>0.283733333333333</v>
      </c>
      <c r="I95" s="14">
        <f t="shared" si="10"/>
        <v>28125</v>
      </c>
      <c r="J95" s="14">
        <f t="shared" si="11"/>
        <v>7980</v>
      </c>
      <c r="K95" s="3">
        <f>VLOOKUP(B:B,[1]查询时间段分门店销售汇总!$D:$L,9,0)</f>
        <v>23316.14</v>
      </c>
      <c r="L95" s="15">
        <f t="shared" si="12"/>
        <v>0.829018311111111</v>
      </c>
      <c r="M95" s="3">
        <f>VLOOKUP(B95,[1]查询时间段分门店销售汇总!$D$2:$M$144,10,0)</f>
        <v>6564.13</v>
      </c>
      <c r="N95" s="15">
        <f t="shared" si="13"/>
        <v>0.822572681704261</v>
      </c>
      <c r="O95" s="14">
        <v>-50</v>
      </c>
      <c r="P95" s="3">
        <f t="shared" si="14"/>
        <v>18750</v>
      </c>
      <c r="Q95" s="3">
        <f t="shared" si="15"/>
        <v>5320</v>
      </c>
      <c r="R95" s="3">
        <f>VLOOKUP(B:B,[2]查询时间段分门店销售汇总!$D:$L,9,0)</f>
        <v>9625.78</v>
      </c>
      <c r="S95" s="15">
        <f t="shared" si="16"/>
        <v>0.513374933333333</v>
      </c>
      <c r="T95" s="3">
        <f>VLOOKUP(B:B,[2]查询时间段分门店销售汇总!$D:$M,10,0)</f>
        <v>3071.86</v>
      </c>
      <c r="U95" s="15">
        <f t="shared" si="17"/>
        <v>0.577417293233083</v>
      </c>
      <c r="W95" s="7">
        <f t="shared" si="18"/>
        <v>-50</v>
      </c>
    </row>
    <row r="96" spans="1:23">
      <c r="A96" s="3">
        <v>68</v>
      </c>
      <c r="B96" s="12">
        <v>598</v>
      </c>
      <c r="C96" s="13" t="s">
        <v>119</v>
      </c>
      <c r="D96" s="13" t="str">
        <f>VLOOKUP(B:B,[3]Sheet1!$C:$I,7,0)</f>
        <v>B2</v>
      </c>
      <c r="E96" s="12" t="s">
        <v>22</v>
      </c>
      <c r="F96" s="4">
        <v>7684</v>
      </c>
      <c r="G96" s="14">
        <v>2483.3608</v>
      </c>
      <c r="H96" s="15">
        <v>0.323185944820406</v>
      </c>
      <c r="I96" s="14">
        <f t="shared" si="10"/>
        <v>23052</v>
      </c>
      <c r="J96" s="14">
        <f t="shared" si="11"/>
        <v>7450.0824</v>
      </c>
      <c r="K96" s="3">
        <f>VLOOKUP(B:B,[1]查询时间段分门店销售汇总!$D:$L,9,0)</f>
        <v>19422.11</v>
      </c>
      <c r="L96" s="15">
        <f t="shared" si="12"/>
        <v>0.842534704147146</v>
      </c>
      <c r="M96" s="3">
        <f>VLOOKUP(B96,[1]查询时间段分门店销售汇总!$D$2:$M$144,10,0)</f>
        <v>5338.43</v>
      </c>
      <c r="N96" s="15">
        <f t="shared" si="13"/>
        <v>0.716559859794302</v>
      </c>
      <c r="O96" s="14">
        <v>-50</v>
      </c>
      <c r="P96" s="3">
        <f t="shared" si="14"/>
        <v>15368</v>
      </c>
      <c r="Q96" s="3">
        <f t="shared" si="15"/>
        <v>4966.7216</v>
      </c>
      <c r="R96" s="3">
        <f>VLOOKUP(B:B,[2]查询时间段分门店销售汇总!$D:$L,9,0)</f>
        <v>11791.72</v>
      </c>
      <c r="S96" s="15">
        <f t="shared" si="16"/>
        <v>0.767290473711609</v>
      </c>
      <c r="T96" s="3">
        <f>VLOOKUP(B:B,[2]查询时间段分门店销售汇总!$D:$M,10,0)</f>
        <v>4316</v>
      </c>
      <c r="U96" s="15">
        <f t="shared" si="17"/>
        <v>0.868983677281207</v>
      </c>
      <c r="W96" s="7">
        <f t="shared" si="18"/>
        <v>-50</v>
      </c>
    </row>
    <row r="97" spans="1:23">
      <c r="A97" s="3">
        <v>70</v>
      </c>
      <c r="B97" s="12">
        <v>114286</v>
      </c>
      <c r="C97" s="13" t="s">
        <v>120</v>
      </c>
      <c r="D97" s="13" t="str">
        <f>VLOOKUP(B:B,[3]Sheet1!$C:$I,7,0)</f>
        <v>B2</v>
      </c>
      <c r="E97" s="12" t="s">
        <v>26</v>
      </c>
      <c r="F97" s="4">
        <v>7250</v>
      </c>
      <c r="G97" s="14">
        <v>2049.625</v>
      </c>
      <c r="H97" s="15">
        <v>0.282706896551724</v>
      </c>
      <c r="I97" s="14">
        <f t="shared" si="10"/>
        <v>21750</v>
      </c>
      <c r="J97" s="14">
        <f t="shared" si="11"/>
        <v>6148.875</v>
      </c>
      <c r="K97" s="3">
        <f>VLOOKUP(B:B,[1]查询时间段分门店销售汇总!$D:$L,9,0)</f>
        <v>21819.04</v>
      </c>
      <c r="L97" s="20">
        <f t="shared" si="12"/>
        <v>1.00317425287356</v>
      </c>
      <c r="M97" s="3">
        <f>VLOOKUP(B97,[1]查询时间段分门店销售汇总!$D$2:$M$144,10,0)</f>
        <v>6386.23</v>
      </c>
      <c r="N97" s="20">
        <f t="shared" si="13"/>
        <v>1.03860137016934</v>
      </c>
      <c r="O97" s="21">
        <v>100</v>
      </c>
      <c r="P97" s="3">
        <f t="shared" si="14"/>
        <v>14500</v>
      </c>
      <c r="Q97" s="3">
        <f t="shared" si="15"/>
        <v>4099.25</v>
      </c>
      <c r="R97" s="3">
        <f>VLOOKUP(B:B,[2]查询时间段分门店销售汇总!$D:$L,9,0)</f>
        <v>13028.21</v>
      </c>
      <c r="S97" s="15">
        <f t="shared" si="16"/>
        <v>0.89849724137931</v>
      </c>
      <c r="T97" s="3">
        <f>VLOOKUP(B:B,[2]查询时间段分门店销售汇总!$D:$M,10,0)</f>
        <v>3788.8</v>
      </c>
      <c r="U97" s="15">
        <f t="shared" si="17"/>
        <v>0.924266634140392</v>
      </c>
      <c r="W97" s="7">
        <f t="shared" si="18"/>
        <v>100</v>
      </c>
    </row>
    <row r="98" spans="1:23">
      <c r="A98" s="3">
        <v>81</v>
      </c>
      <c r="B98" s="12">
        <v>746</v>
      </c>
      <c r="C98" s="13" t="s">
        <v>121</v>
      </c>
      <c r="D98" s="13" t="str">
        <f>VLOOKUP(B:B,[3]Sheet1!$C:$I,7,0)</f>
        <v>B2</v>
      </c>
      <c r="E98" s="12" t="s">
        <v>28</v>
      </c>
      <c r="F98" s="4">
        <v>8249</v>
      </c>
      <c r="G98" s="14">
        <v>2326.0309</v>
      </c>
      <c r="H98" s="15">
        <v>0.281977318462844</v>
      </c>
      <c r="I98" s="14">
        <f t="shared" si="10"/>
        <v>24747</v>
      </c>
      <c r="J98" s="14">
        <f t="shared" si="11"/>
        <v>6978.0927</v>
      </c>
      <c r="K98" s="3">
        <f>VLOOKUP(B:B,[1]查询时间段分门店销售汇总!$D:$L,9,0)</f>
        <v>16180.93</v>
      </c>
      <c r="L98" s="15">
        <f t="shared" si="12"/>
        <v>0.653854204550047</v>
      </c>
      <c r="M98" s="3">
        <f>VLOOKUP(B98,[1]查询时间段分门店销售汇总!$D$2:$M$144,10,0)</f>
        <v>4790.44</v>
      </c>
      <c r="N98" s="15">
        <f t="shared" si="13"/>
        <v>0.686497042379503</v>
      </c>
      <c r="O98" s="14">
        <v>-50</v>
      </c>
      <c r="P98" s="3">
        <f t="shared" si="14"/>
        <v>16498</v>
      </c>
      <c r="Q98" s="3">
        <f t="shared" si="15"/>
        <v>4652.0618</v>
      </c>
      <c r="R98" s="3">
        <f>VLOOKUP(B:B,[2]查询时间段分门店销售汇总!$D:$L,9,0)</f>
        <v>13838.22</v>
      </c>
      <c r="S98" s="15">
        <f t="shared" si="16"/>
        <v>0.838781670505516</v>
      </c>
      <c r="T98" s="3">
        <f>VLOOKUP(B:B,[2]查询时间段分门店销售汇总!$D:$M,10,0)</f>
        <v>4389.39</v>
      </c>
      <c r="U98" s="15">
        <f t="shared" si="17"/>
        <v>0.943536476665035</v>
      </c>
      <c r="W98" s="7">
        <f t="shared" si="18"/>
        <v>-50</v>
      </c>
    </row>
    <row r="99" spans="1:23">
      <c r="A99" s="3">
        <v>84</v>
      </c>
      <c r="B99" s="12">
        <v>747</v>
      </c>
      <c r="C99" s="13" t="s">
        <v>122</v>
      </c>
      <c r="D99" s="13" t="str">
        <f>VLOOKUP(B:B,[3]Sheet1!$C:$I,7,0)</f>
        <v>B2</v>
      </c>
      <c r="E99" s="12" t="s">
        <v>26</v>
      </c>
      <c r="F99" s="4">
        <v>7006</v>
      </c>
      <c r="G99" s="14">
        <v>1896.71</v>
      </c>
      <c r="H99" s="15">
        <v>0.270726520125607</v>
      </c>
      <c r="I99" s="14">
        <f t="shared" si="10"/>
        <v>21018</v>
      </c>
      <c r="J99" s="14">
        <f t="shared" si="11"/>
        <v>5690.13</v>
      </c>
      <c r="K99" s="3">
        <f>VLOOKUP(B:B,[1]查询时间段分门店销售汇总!$D:$L,9,0)</f>
        <v>29976.11</v>
      </c>
      <c r="L99" s="20">
        <f t="shared" si="12"/>
        <v>1.42621134265867</v>
      </c>
      <c r="M99" s="3">
        <f>VLOOKUP(B99,[1]查询时间段分门店销售汇总!$D$2:$M$144,10,0)</f>
        <v>7927.86</v>
      </c>
      <c r="N99" s="20">
        <f t="shared" si="13"/>
        <v>1.39326518023314</v>
      </c>
      <c r="O99" s="21">
        <v>100</v>
      </c>
      <c r="P99" s="3">
        <f t="shared" si="14"/>
        <v>14012</v>
      </c>
      <c r="Q99" s="3">
        <f t="shared" si="15"/>
        <v>3793.42</v>
      </c>
      <c r="R99" s="3">
        <f>VLOOKUP(B:B,[2]查询时间段分门店销售汇总!$D:$L,9,0)</f>
        <v>9419.69</v>
      </c>
      <c r="S99" s="15">
        <f t="shared" si="16"/>
        <v>0.672258778190123</v>
      </c>
      <c r="T99" s="3">
        <f>VLOOKUP(B:B,[2]查询时间段分门店销售汇总!$D:$M,10,0)</f>
        <v>2726.77</v>
      </c>
      <c r="U99" s="15">
        <f t="shared" si="17"/>
        <v>0.718815738831977</v>
      </c>
      <c r="W99" s="7">
        <f t="shared" si="18"/>
        <v>100</v>
      </c>
    </row>
    <row r="100" spans="1:23">
      <c r="A100" s="3">
        <v>107</v>
      </c>
      <c r="B100" s="12">
        <v>387</v>
      </c>
      <c r="C100" s="13" t="s">
        <v>123</v>
      </c>
      <c r="D100" s="13" t="str">
        <f>VLOOKUP(B:B,[3]Sheet1!$C:$I,7,0)</f>
        <v>B2</v>
      </c>
      <c r="E100" s="12" t="s">
        <v>22</v>
      </c>
      <c r="F100" s="4">
        <v>8475</v>
      </c>
      <c r="G100" s="14">
        <v>2493.35</v>
      </c>
      <c r="H100" s="15">
        <v>0.294200589970501</v>
      </c>
      <c r="I100" s="14">
        <f t="shared" si="10"/>
        <v>25425</v>
      </c>
      <c r="J100" s="14">
        <f t="shared" si="11"/>
        <v>7480.05</v>
      </c>
      <c r="K100" s="3">
        <f>VLOOKUP(B:B,[1]查询时间段分门店销售汇总!$D:$L,9,0)</f>
        <v>29612.43</v>
      </c>
      <c r="L100" s="20">
        <f t="shared" si="12"/>
        <v>1.16469734513274</v>
      </c>
      <c r="M100" s="3">
        <f>VLOOKUP(B100,[1]查询时间段分门店销售汇总!$D$2:$M$144,10,0)</f>
        <v>8873.6</v>
      </c>
      <c r="N100" s="20">
        <f t="shared" si="13"/>
        <v>1.18630223060006</v>
      </c>
      <c r="O100" s="21">
        <v>100</v>
      </c>
      <c r="P100" s="3">
        <f t="shared" si="14"/>
        <v>16950</v>
      </c>
      <c r="Q100" s="3">
        <f t="shared" si="15"/>
        <v>4986.7</v>
      </c>
      <c r="R100" s="3">
        <f>VLOOKUP(B:B,[2]查询时间段分门店销售汇总!$D:$L,9,0)</f>
        <v>13339.21</v>
      </c>
      <c r="S100" s="15">
        <f t="shared" si="16"/>
        <v>0.786974041297935</v>
      </c>
      <c r="T100" s="3">
        <f>VLOOKUP(B:B,[2]查询时间段分门店销售汇总!$D:$M,10,0)</f>
        <v>4733.79</v>
      </c>
      <c r="U100" s="15">
        <f t="shared" si="17"/>
        <v>0.949283093027453</v>
      </c>
      <c r="W100" s="7">
        <f t="shared" ref="W100:W146" si="19">V100+O100</f>
        <v>100</v>
      </c>
    </row>
    <row r="101" spans="1:23">
      <c r="A101" s="3">
        <v>120</v>
      </c>
      <c r="B101" s="12">
        <v>101453</v>
      </c>
      <c r="C101" s="13" t="s">
        <v>124</v>
      </c>
      <c r="D101" s="13" t="str">
        <f>VLOOKUP(B:B,[3]Sheet1!$C:$I,7,0)</f>
        <v>B2</v>
      </c>
      <c r="E101" s="12" t="s">
        <v>26</v>
      </c>
      <c r="F101" s="4">
        <v>7410</v>
      </c>
      <c r="G101" s="14">
        <v>2296.394</v>
      </c>
      <c r="H101" s="15">
        <v>0.309904723346829</v>
      </c>
      <c r="I101" s="14">
        <f t="shared" si="10"/>
        <v>22230</v>
      </c>
      <c r="J101" s="14">
        <f t="shared" si="11"/>
        <v>6889.182</v>
      </c>
      <c r="K101" s="3">
        <f>VLOOKUP(B:B,[1]查询时间段分门店销售汇总!$D:$L,9,0)</f>
        <v>21194.81</v>
      </c>
      <c r="L101" s="15">
        <f t="shared" si="12"/>
        <v>0.953432748538012</v>
      </c>
      <c r="M101" s="3">
        <f>VLOOKUP(B101,[1]查询时间段分门店销售汇总!$D$2:$M$144,10,0)</f>
        <v>7569.04</v>
      </c>
      <c r="N101" s="15">
        <f t="shared" si="13"/>
        <v>1.09868486563427</v>
      </c>
      <c r="O101" s="14">
        <v>-50</v>
      </c>
      <c r="P101" s="3">
        <f t="shared" si="14"/>
        <v>14820</v>
      </c>
      <c r="Q101" s="3">
        <f t="shared" si="15"/>
        <v>4592.788</v>
      </c>
      <c r="R101" s="3">
        <f>VLOOKUP(B:B,[2]查询时间段分门店销售汇总!$D:$L,9,0)</f>
        <v>15991.37</v>
      </c>
      <c r="S101" s="20">
        <f t="shared" si="16"/>
        <v>1.07903981106613</v>
      </c>
      <c r="T101" s="3">
        <f>VLOOKUP(B:B,[2]查询时间段分门店销售汇总!$D:$M,10,0)</f>
        <v>5470.21</v>
      </c>
      <c r="U101" s="20">
        <f t="shared" si="17"/>
        <v>1.19104343592607</v>
      </c>
      <c r="V101" s="24">
        <f>(T101-Q101)*0.1</f>
        <v>87.7422000000001</v>
      </c>
      <c r="W101" s="7">
        <f t="shared" si="19"/>
        <v>37.7422000000001</v>
      </c>
    </row>
    <row r="102" spans="1:23">
      <c r="A102" s="3">
        <v>124</v>
      </c>
      <c r="B102" s="12">
        <v>105910</v>
      </c>
      <c r="C102" s="13" t="s">
        <v>125</v>
      </c>
      <c r="D102" s="13" t="str">
        <f>VLOOKUP(B:B,[3]Sheet1!$C:$I,7,0)</f>
        <v>B2</v>
      </c>
      <c r="E102" s="12" t="s">
        <v>20</v>
      </c>
      <c r="F102" s="4">
        <v>7250</v>
      </c>
      <c r="G102" s="14">
        <v>2163.45</v>
      </c>
      <c r="H102" s="15">
        <v>0.298406896551724</v>
      </c>
      <c r="I102" s="14">
        <f t="shared" si="10"/>
        <v>21750</v>
      </c>
      <c r="J102" s="14">
        <f t="shared" si="11"/>
        <v>6490.35</v>
      </c>
      <c r="K102" s="3">
        <f>VLOOKUP(B:B,[1]查询时间段分门店销售汇总!$D:$L,9,0)</f>
        <v>22854.89</v>
      </c>
      <c r="L102" s="20">
        <f t="shared" si="12"/>
        <v>1.05079954022989</v>
      </c>
      <c r="M102" s="3">
        <f>VLOOKUP(B102,[1]查询时间段分门店销售汇总!$D$2:$M$144,10,0)</f>
        <v>7892.41</v>
      </c>
      <c r="N102" s="20">
        <f t="shared" si="13"/>
        <v>1.21602224841495</v>
      </c>
      <c r="O102" s="21">
        <v>100</v>
      </c>
      <c r="P102" s="3">
        <f t="shared" si="14"/>
        <v>14500</v>
      </c>
      <c r="Q102" s="3">
        <f t="shared" si="15"/>
        <v>4326.9</v>
      </c>
      <c r="R102" s="3">
        <f>VLOOKUP(B:B,[2]查询时间段分门店销售汇总!$D:$L,9,0)</f>
        <v>11925.51</v>
      </c>
      <c r="S102" s="15">
        <f t="shared" si="16"/>
        <v>0.822448965517241</v>
      </c>
      <c r="T102" s="3">
        <f>VLOOKUP(B:B,[2]查询时间段分门店销售汇总!$D:$M,10,0)</f>
        <v>4141.92</v>
      </c>
      <c r="U102" s="15">
        <f t="shared" si="17"/>
        <v>0.957248838660473</v>
      </c>
      <c r="W102" s="7">
        <f t="shared" si="19"/>
        <v>100</v>
      </c>
    </row>
    <row r="103" spans="1:23">
      <c r="A103" s="3">
        <v>137</v>
      </c>
      <c r="B103" s="12">
        <v>709</v>
      </c>
      <c r="C103" s="13" t="s">
        <v>126</v>
      </c>
      <c r="D103" s="13" t="str">
        <f>VLOOKUP(B:B,[3]Sheet1!$C:$I,7,0)</f>
        <v>B2</v>
      </c>
      <c r="E103" s="12" t="s">
        <v>26</v>
      </c>
      <c r="F103" s="4">
        <v>8814</v>
      </c>
      <c r="G103" s="14">
        <v>2635.8656</v>
      </c>
      <c r="H103" s="15">
        <v>0.299054413433175</v>
      </c>
      <c r="I103" s="14">
        <f t="shared" si="10"/>
        <v>26442</v>
      </c>
      <c r="J103" s="14">
        <f t="shared" si="11"/>
        <v>7907.5968</v>
      </c>
      <c r="K103" s="3">
        <f>VLOOKUP(B:B,[1]查询时间段分门店销售汇总!$D:$L,9,0)</f>
        <v>21086.74</v>
      </c>
      <c r="L103" s="15">
        <f t="shared" si="12"/>
        <v>0.797471446940474</v>
      </c>
      <c r="M103" s="3">
        <f>VLOOKUP(B103,[1]查询时间段分门店销售汇总!$D$2:$M$144,10,0)</f>
        <v>7155.1</v>
      </c>
      <c r="N103" s="15">
        <f t="shared" si="13"/>
        <v>0.904838749492134</v>
      </c>
      <c r="O103" s="14">
        <v>-50</v>
      </c>
      <c r="P103" s="3">
        <f t="shared" si="14"/>
        <v>17628</v>
      </c>
      <c r="Q103" s="3">
        <f t="shared" si="15"/>
        <v>5271.7312</v>
      </c>
      <c r="R103" s="3">
        <f>VLOOKUP(B:B,[2]查询时间段分门店销售汇总!$D:$L,9,0)</f>
        <v>15702.61</v>
      </c>
      <c r="S103" s="15">
        <f t="shared" si="16"/>
        <v>0.890776605400499</v>
      </c>
      <c r="T103" s="3">
        <f>VLOOKUP(B:B,[2]查询时间段分门店销售汇总!$D:$M,10,0)</f>
        <v>4633.52</v>
      </c>
      <c r="U103" s="15">
        <f t="shared" si="17"/>
        <v>0.878937074788639</v>
      </c>
      <c r="W103" s="7">
        <f t="shared" si="19"/>
        <v>-50</v>
      </c>
    </row>
    <row r="104" spans="1:23">
      <c r="A104" s="3">
        <v>140</v>
      </c>
      <c r="B104" s="12">
        <v>102934</v>
      </c>
      <c r="C104" s="13" t="s">
        <v>127</v>
      </c>
      <c r="D104" s="13" t="str">
        <f>VLOOKUP(B:B,[3]Sheet1!$C:$I,7,0)</f>
        <v>B2</v>
      </c>
      <c r="E104" s="12" t="s">
        <v>24</v>
      </c>
      <c r="F104" s="4">
        <v>8588</v>
      </c>
      <c r="G104" s="14">
        <v>2570.868</v>
      </c>
      <c r="H104" s="15">
        <v>0.299355845365626</v>
      </c>
      <c r="I104" s="14">
        <f t="shared" si="10"/>
        <v>25764</v>
      </c>
      <c r="J104" s="14">
        <f t="shared" si="11"/>
        <v>7712.604</v>
      </c>
      <c r="K104" s="3">
        <f>VLOOKUP(B:B,[1]查询时间段分门店销售汇总!$D:$L,9,0)</f>
        <v>25771.12</v>
      </c>
      <c r="L104" s="20">
        <f t="shared" si="12"/>
        <v>1.00027635460332</v>
      </c>
      <c r="M104" s="3">
        <f>VLOOKUP(B104,[1]查询时间段分门店销售汇总!$D$2:$M$144,10,0)</f>
        <v>8502.24</v>
      </c>
      <c r="N104" s="20">
        <f t="shared" si="13"/>
        <v>1.10238254161629</v>
      </c>
      <c r="O104" s="21">
        <v>100</v>
      </c>
      <c r="P104" s="3">
        <f t="shared" si="14"/>
        <v>17176</v>
      </c>
      <c r="Q104" s="3">
        <f t="shared" si="15"/>
        <v>5141.736</v>
      </c>
      <c r="R104" s="3">
        <f>VLOOKUP(B:B,[2]查询时间段分门店销售汇总!$D:$L,9,0)</f>
        <v>15826.24</v>
      </c>
      <c r="S104" s="15">
        <f t="shared" si="16"/>
        <v>0.92141592920354</v>
      </c>
      <c r="T104" s="3">
        <f>VLOOKUP(B:B,[2]查询时间段分门店销售汇总!$D:$M,10,0)</f>
        <v>5804.04</v>
      </c>
      <c r="U104" s="15">
        <f t="shared" si="17"/>
        <v>1.12880941378554</v>
      </c>
      <c r="W104" s="7">
        <f t="shared" si="19"/>
        <v>100</v>
      </c>
    </row>
    <row r="105" spans="1:23">
      <c r="A105" s="3">
        <v>5</v>
      </c>
      <c r="B105" s="12">
        <v>707</v>
      </c>
      <c r="C105" s="13" t="s">
        <v>128</v>
      </c>
      <c r="D105" s="13" t="str">
        <f>VLOOKUP(B:B,[3]Sheet1!$C:$I,7,0)</f>
        <v>B1</v>
      </c>
      <c r="E105" s="12" t="s">
        <v>22</v>
      </c>
      <c r="F105" s="4">
        <v>11000</v>
      </c>
      <c r="G105" s="14">
        <v>3443.1</v>
      </c>
      <c r="H105" s="15">
        <v>0.313009090909091</v>
      </c>
      <c r="I105" s="14">
        <f t="shared" si="10"/>
        <v>33000</v>
      </c>
      <c r="J105" s="14">
        <f t="shared" si="11"/>
        <v>10329.3</v>
      </c>
      <c r="K105" s="3">
        <f>VLOOKUP(B:B,[1]查询时间段分门店销售汇总!$D:$L,9,0)</f>
        <v>43392.33</v>
      </c>
      <c r="L105" s="20">
        <f t="shared" si="12"/>
        <v>1.31491909090909</v>
      </c>
      <c r="M105" s="3">
        <f>VLOOKUP(B105,[1]查询时间段分门店销售汇总!$D$2:$M$144,10,0)</f>
        <v>12897.17</v>
      </c>
      <c r="N105" s="20">
        <f t="shared" si="13"/>
        <v>1.24860058280813</v>
      </c>
      <c r="O105" s="21">
        <v>100</v>
      </c>
      <c r="P105" s="3">
        <f t="shared" si="14"/>
        <v>22000</v>
      </c>
      <c r="Q105" s="3">
        <f t="shared" si="15"/>
        <v>6886.2</v>
      </c>
      <c r="R105" s="3">
        <f>VLOOKUP(B:B,[2]查询时间段分门店销售汇总!$D:$L,9,0)</f>
        <v>21992.37</v>
      </c>
      <c r="S105" s="15">
        <f t="shared" si="16"/>
        <v>0.999653181818182</v>
      </c>
      <c r="T105" s="3">
        <f>VLOOKUP(B:B,[2]查询时间段分门店销售汇总!$D:$M,10,0)</f>
        <v>6212.72</v>
      </c>
      <c r="U105" s="15">
        <f t="shared" si="17"/>
        <v>0.902198600098748</v>
      </c>
      <c r="W105" s="7">
        <f t="shared" si="19"/>
        <v>100</v>
      </c>
    </row>
    <row r="106" spans="1:23">
      <c r="A106" s="3">
        <v>6</v>
      </c>
      <c r="B106" s="12">
        <v>111400</v>
      </c>
      <c r="C106" s="13" t="s">
        <v>129</v>
      </c>
      <c r="D106" s="13" t="str">
        <f>VLOOKUP(B:B,[3]Sheet1!$C:$I,7,0)</f>
        <v>B1</v>
      </c>
      <c r="E106" s="12" t="s">
        <v>28</v>
      </c>
      <c r="F106" s="4">
        <v>11125</v>
      </c>
      <c r="G106" s="14">
        <v>2734.65</v>
      </c>
      <c r="H106" s="15">
        <v>0.245811235955056</v>
      </c>
      <c r="I106" s="14">
        <f t="shared" si="10"/>
        <v>33375</v>
      </c>
      <c r="J106" s="14">
        <f t="shared" si="11"/>
        <v>8203.95</v>
      </c>
      <c r="K106" s="3">
        <f>VLOOKUP(B:B,[1]查询时间段分门店销售汇总!$D:$L,9,0)</f>
        <v>23761.17</v>
      </c>
      <c r="L106" s="15">
        <f t="shared" si="12"/>
        <v>0.711945168539326</v>
      </c>
      <c r="M106" s="3">
        <f>VLOOKUP(B106,[1]查询时间段分门店销售汇总!$D$2:$M$144,10,0)</f>
        <v>5969.89</v>
      </c>
      <c r="N106" s="15">
        <f t="shared" si="13"/>
        <v>0.727684834744239</v>
      </c>
      <c r="O106" s="14">
        <v>-50</v>
      </c>
      <c r="P106" s="3">
        <f t="shared" si="14"/>
        <v>22250</v>
      </c>
      <c r="Q106" s="3">
        <f t="shared" si="15"/>
        <v>5469.3</v>
      </c>
      <c r="R106" s="3">
        <f>VLOOKUP(B:B,[2]查询时间段分门店销售汇总!$D:$L,9,0)</f>
        <v>15497.84</v>
      </c>
      <c r="S106" s="15">
        <f t="shared" si="16"/>
        <v>0.696532134831461</v>
      </c>
      <c r="T106" s="3">
        <f>VLOOKUP(B:B,[2]查询时间段分门店销售汇总!$D:$M,10,0)</f>
        <v>2629.05</v>
      </c>
      <c r="U106" s="15">
        <f t="shared" si="17"/>
        <v>0.480692227524546</v>
      </c>
      <c r="W106" s="7">
        <f t="shared" si="19"/>
        <v>-50</v>
      </c>
    </row>
    <row r="107" spans="1:23">
      <c r="A107" s="3">
        <v>10</v>
      </c>
      <c r="B107" s="12">
        <v>111219</v>
      </c>
      <c r="C107" s="13" t="s">
        <v>130</v>
      </c>
      <c r="D107" s="13" t="str">
        <f>VLOOKUP(B:B,[3]Sheet1!$C:$I,7,0)</f>
        <v>B1</v>
      </c>
      <c r="E107" s="12" t="s">
        <v>24</v>
      </c>
      <c r="F107" s="4">
        <v>8475</v>
      </c>
      <c r="G107" s="14">
        <v>2491.655</v>
      </c>
      <c r="H107" s="15">
        <v>0.294000589970501</v>
      </c>
      <c r="I107" s="14">
        <f t="shared" si="10"/>
        <v>25425</v>
      </c>
      <c r="J107" s="14">
        <f t="shared" si="11"/>
        <v>7474.965</v>
      </c>
      <c r="K107" s="3">
        <f>VLOOKUP(B:B,[1]查询时间段分门店销售汇总!$D:$L,9,0)</f>
        <v>23283.81</v>
      </c>
      <c r="L107" s="15">
        <f t="shared" si="12"/>
        <v>0.91578407079646</v>
      </c>
      <c r="M107" s="3">
        <f>VLOOKUP(B107,[1]查询时间段分门店销售汇总!$D$2:$M$144,10,0)</f>
        <v>8043.69</v>
      </c>
      <c r="N107" s="15">
        <f t="shared" si="13"/>
        <v>1.07608396828614</v>
      </c>
      <c r="O107" s="14">
        <v>-50</v>
      </c>
      <c r="P107" s="3">
        <f t="shared" si="14"/>
        <v>16950</v>
      </c>
      <c r="Q107" s="3">
        <f t="shared" si="15"/>
        <v>4983.31</v>
      </c>
      <c r="R107" s="3">
        <f>VLOOKUP(B:B,[2]查询时间段分门店销售汇总!$D:$L,9,0)</f>
        <v>12182.09</v>
      </c>
      <c r="S107" s="15">
        <f t="shared" si="16"/>
        <v>0.718707374631268</v>
      </c>
      <c r="T107" s="3">
        <f>VLOOKUP(B:B,[2]查询时间段分门店销售汇总!$D:$M,10,0)</f>
        <v>4253.88</v>
      </c>
      <c r="U107" s="15">
        <f t="shared" si="17"/>
        <v>0.853625401590509</v>
      </c>
      <c r="W107" s="7">
        <f t="shared" si="19"/>
        <v>-50</v>
      </c>
    </row>
    <row r="108" spans="1:23">
      <c r="A108" s="3">
        <v>11</v>
      </c>
      <c r="B108" s="12">
        <v>379</v>
      </c>
      <c r="C108" s="13" t="s">
        <v>131</v>
      </c>
      <c r="D108" s="13" t="str">
        <f>VLOOKUP(B:B,[3]Sheet1!$C:$I,7,0)</f>
        <v>B1</v>
      </c>
      <c r="E108" s="12" t="s">
        <v>24</v>
      </c>
      <c r="F108" s="4">
        <v>9266</v>
      </c>
      <c r="G108" s="14">
        <v>2755.7812</v>
      </c>
      <c r="H108" s="15">
        <v>0.297407856680337</v>
      </c>
      <c r="I108" s="14">
        <f t="shared" si="10"/>
        <v>27798</v>
      </c>
      <c r="J108" s="14">
        <f t="shared" si="11"/>
        <v>8267.3436</v>
      </c>
      <c r="K108" s="3">
        <f>VLOOKUP(B:B,[1]查询时间段分门店销售汇总!$D:$L,9,0)</f>
        <v>25966.36</v>
      </c>
      <c r="L108" s="15">
        <f t="shared" si="12"/>
        <v>0.934108928699906</v>
      </c>
      <c r="M108" s="3">
        <f>VLOOKUP(B108,[1]查询时间段分门店销售汇总!$D$2:$M$144,10,0)</f>
        <v>7959.3</v>
      </c>
      <c r="N108" s="15">
        <f t="shared" si="13"/>
        <v>0.962739712427097</v>
      </c>
      <c r="O108" s="14">
        <v>-50</v>
      </c>
      <c r="P108" s="3">
        <f t="shared" si="14"/>
        <v>18532</v>
      </c>
      <c r="Q108" s="3">
        <f t="shared" si="15"/>
        <v>5511.5624</v>
      </c>
      <c r="R108" s="3">
        <f>VLOOKUP(B:B,[2]查询时间段分门店销售汇总!$D:$L,9,0)</f>
        <v>13643.27</v>
      </c>
      <c r="S108" s="15">
        <f t="shared" si="16"/>
        <v>0.736200625944313</v>
      </c>
      <c r="T108" s="3">
        <f>VLOOKUP(B:B,[2]查询时间段分门店销售汇总!$D:$M,10,0)</f>
        <v>5214.28</v>
      </c>
      <c r="U108" s="15">
        <f t="shared" si="17"/>
        <v>0.946062045854729</v>
      </c>
      <c r="W108" s="7">
        <f t="shared" si="19"/>
        <v>-50</v>
      </c>
    </row>
    <row r="109" spans="1:23">
      <c r="A109" s="3">
        <v>13</v>
      </c>
      <c r="B109" s="12">
        <v>106066</v>
      </c>
      <c r="C109" s="13" t="s">
        <v>132</v>
      </c>
      <c r="D109" s="13" t="str">
        <f>VLOOKUP(B:B,[3]Sheet1!$C:$I,7,0)</f>
        <v>B1</v>
      </c>
      <c r="E109" s="12" t="s">
        <v>20</v>
      </c>
      <c r="F109" s="4">
        <v>8352</v>
      </c>
      <c r="G109" s="14">
        <v>3091.2992</v>
      </c>
      <c r="H109" s="15">
        <v>0.370126819923372</v>
      </c>
      <c r="I109" s="14">
        <f t="shared" si="10"/>
        <v>25056</v>
      </c>
      <c r="J109" s="14">
        <f t="shared" si="11"/>
        <v>9273.8976</v>
      </c>
      <c r="K109" s="3">
        <f>VLOOKUP(B:B,[1]查询时间段分门店销售汇总!$D:$L,9,0)</f>
        <v>36172.74</v>
      </c>
      <c r="L109" s="20">
        <f t="shared" si="12"/>
        <v>1.44367576628352</v>
      </c>
      <c r="M109" s="3">
        <f>VLOOKUP(B109,[1]查询时间段分门店销售汇总!$D$2:$M$144,10,0)</f>
        <v>9950.43</v>
      </c>
      <c r="N109" s="20">
        <f t="shared" si="13"/>
        <v>1.07295016930099</v>
      </c>
      <c r="O109" s="21">
        <v>100</v>
      </c>
      <c r="P109" s="3">
        <f t="shared" si="14"/>
        <v>16704</v>
      </c>
      <c r="Q109" s="3">
        <f t="shared" si="15"/>
        <v>6182.5984</v>
      </c>
      <c r="R109" s="3">
        <f>VLOOKUP(B:B,[2]查询时间段分门店销售汇总!$D:$L,9,0)</f>
        <v>21910.9</v>
      </c>
      <c r="S109" s="20">
        <f t="shared" si="16"/>
        <v>1.31171575670498</v>
      </c>
      <c r="T109" s="3">
        <f>VLOOKUP(B:B,[2]查询时间段分门店销售汇总!$D:$M,10,0)</f>
        <v>9342.12</v>
      </c>
      <c r="U109" s="20">
        <f t="shared" si="17"/>
        <v>1.5110345837763</v>
      </c>
      <c r="V109" s="24">
        <f>(T109-Q109)*0.1</f>
        <v>315.95216</v>
      </c>
      <c r="W109" s="7">
        <f t="shared" si="19"/>
        <v>415.95216</v>
      </c>
    </row>
    <row r="110" spans="1:23">
      <c r="A110" s="3">
        <v>21</v>
      </c>
      <c r="B110" s="12">
        <v>581</v>
      </c>
      <c r="C110" s="13" t="s">
        <v>133</v>
      </c>
      <c r="D110" s="13" t="str">
        <f>VLOOKUP(B:B,[3]Sheet1!$C:$I,7,0)</f>
        <v>B1</v>
      </c>
      <c r="E110" s="12" t="s">
        <v>24</v>
      </c>
      <c r="F110" s="4">
        <v>9632</v>
      </c>
      <c r="G110" s="14">
        <v>2772.2624</v>
      </c>
      <c r="H110" s="15">
        <v>0.287817940199336</v>
      </c>
      <c r="I110" s="14">
        <f t="shared" si="10"/>
        <v>28896</v>
      </c>
      <c r="J110" s="14">
        <f t="shared" si="11"/>
        <v>8316.7872</v>
      </c>
      <c r="K110" s="3">
        <f>VLOOKUP(B:B,[1]查询时间段分门店销售汇总!$D:$L,9,0)</f>
        <v>20583.54</v>
      </c>
      <c r="L110" s="15">
        <f t="shared" si="12"/>
        <v>0.712331810631229</v>
      </c>
      <c r="M110" s="3">
        <f>VLOOKUP(B110,[1]查询时间段分门店销售汇总!$D$2:$M$144,10,0)</f>
        <v>7913.59</v>
      </c>
      <c r="N110" s="15">
        <f t="shared" si="13"/>
        <v>0.951520077368338</v>
      </c>
      <c r="O110" s="14">
        <v>-50</v>
      </c>
      <c r="P110" s="3">
        <f t="shared" si="14"/>
        <v>19264</v>
      </c>
      <c r="Q110" s="3">
        <f t="shared" si="15"/>
        <v>5544.5248</v>
      </c>
      <c r="R110" s="3">
        <f>VLOOKUP(B:B,[2]查询时间段分门店销售汇总!$D:$L,9,0)</f>
        <v>15060.21</v>
      </c>
      <c r="S110" s="15">
        <f t="shared" si="16"/>
        <v>0.781780004152824</v>
      </c>
      <c r="T110" s="3">
        <f>VLOOKUP(B:B,[2]查询时间段分门店销售汇总!$D:$M,10,0)</f>
        <v>5373.61</v>
      </c>
      <c r="U110" s="15">
        <f t="shared" si="17"/>
        <v>0.969174130125633</v>
      </c>
      <c r="W110" s="7">
        <f t="shared" si="19"/>
        <v>-50</v>
      </c>
    </row>
    <row r="111" spans="1:23">
      <c r="A111" s="3">
        <v>23</v>
      </c>
      <c r="B111" s="12">
        <v>103639</v>
      </c>
      <c r="C111" s="13" t="s">
        <v>134</v>
      </c>
      <c r="D111" s="13" t="str">
        <f>VLOOKUP(B:B,[3]Sheet1!$C:$I,7,0)</f>
        <v>B1</v>
      </c>
      <c r="E111" s="12" t="s">
        <v>22</v>
      </c>
      <c r="F111" s="4">
        <v>6496</v>
      </c>
      <c r="G111" s="14">
        <v>2035.2352</v>
      </c>
      <c r="H111" s="15">
        <v>0.313305911330049</v>
      </c>
      <c r="I111" s="14">
        <f t="shared" si="10"/>
        <v>19488</v>
      </c>
      <c r="J111" s="14">
        <f t="shared" si="11"/>
        <v>6105.7056</v>
      </c>
      <c r="K111" s="3">
        <f>VLOOKUP(B:B,[1]查询时间段分门店销售汇总!$D:$L,9,0)</f>
        <v>24319.58</v>
      </c>
      <c r="L111" s="20">
        <f t="shared" si="12"/>
        <v>1.24792590311987</v>
      </c>
      <c r="M111" s="3">
        <f>VLOOKUP(B111,[1]查询时间段分门店销售汇总!$D$2:$M$144,10,0)</f>
        <v>8857.36</v>
      </c>
      <c r="N111" s="20">
        <f t="shared" si="13"/>
        <v>1.45066935425121</v>
      </c>
      <c r="O111" s="21">
        <v>100</v>
      </c>
      <c r="P111" s="3">
        <f t="shared" si="14"/>
        <v>12992</v>
      </c>
      <c r="Q111" s="3">
        <f t="shared" si="15"/>
        <v>4070.4704</v>
      </c>
      <c r="R111" s="3">
        <f>VLOOKUP(B:B,[2]查询时间段分门店销售汇总!$D:$L,9,0)</f>
        <v>14935.21</v>
      </c>
      <c r="S111" s="20">
        <f t="shared" si="16"/>
        <v>1.14956973522167</v>
      </c>
      <c r="T111" s="3">
        <f>VLOOKUP(B:B,[2]查询时间段分门店销售汇总!$D:$M,10,0)</f>
        <v>5211.76</v>
      </c>
      <c r="U111" s="20">
        <f t="shared" si="17"/>
        <v>1.28038272922953</v>
      </c>
      <c r="V111" s="24">
        <f>(T111-Q111)*0.1</f>
        <v>114.12896</v>
      </c>
      <c r="W111" s="7">
        <f t="shared" si="19"/>
        <v>214.12896</v>
      </c>
    </row>
    <row r="112" spans="1:23">
      <c r="A112" s="3">
        <v>26</v>
      </c>
      <c r="B112" s="12">
        <v>104428</v>
      </c>
      <c r="C112" s="13" t="s">
        <v>135</v>
      </c>
      <c r="D112" s="13" t="str">
        <f>VLOOKUP(B:B,[3]Sheet1!$C:$I,7,0)</f>
        <v>B1</v>
      </c>
      <c r="E112" s="12" t="s">
        <v>30</v>
      </c>
      <c r="F112" s="4">
        <v>6136</v>
      </c>
      <c r="G112" s="14">
        <v>1788.0472</v>
      </c>
      <c r="H112" s="15">
        <v>0.291402737940026</v>
      </c>
      <c r="I112" s="14">
        <f t="shared" si="10"/>
        <v>18408</v>
      </c>
      <c r="J112" s="14">
        <f t="shared" si="11"/>
        <v>5364.1416</v>
      </c>
      <c r="K112" s="3">
        <f>VLOOKUP(B:B,[1]查询时间段分门店销售汇总!$D:$L,9,0)</f>
        <v>23808.55</v>
      </c>
      <c r="L112" s="20">
        <f t="shared" si="12"/>
        <v>1.29338059539331</v>
      </c>
      <c r="M112" s="3">
        <f>VLOOKUP(B112,[1]查询时间段分门店销售汇总!$D$2:$M$144,10,0)</f>
        <v>7648.97</v>
      </c>
      <c r="N112" s="20">
        <f t="shared" si="13"/>
        <v>1.42594483337278</v>
      </c>
      <c r="O112" s="21">
        <v>100</v>
      </c>
      <c r="P112" s="3">
        <f t="shared" si="14"/>
        <v>12272</v>
      </c>
      <c r="Q112" s="3">
        <f t="shared" si="15"/>
        <v>3576.0944</v>
      </c>
      <c r="R112" s="3">
        <f>VLOOKUP(B:B,[2]查询时间段分门店销售汇总!$D:$L,9,0)</f>
        <v>14839.64</v>
      </c>
      <c r="S112" s="20">
        <f t="shared" si="16"/>
        <v>1.20922750977836</v>
      </c>
      <c r="T112" s="3">
        <f>VLOOKUP(B:B,[2]查询时间段分门店销售汇总!$D:$M,10,0)</f>
        <v>4580.25</v>
      </c>
      <c r="U112" s="20">
        <f t="shared" si="17"/>
        <v>1.28079672617143</v>
      </c>
      <c r="V112" s="24">
        <f>(T112-Q112)*0.1</f>
        <v>100.41556</v>
      </c>
      <c r="W112" s="7">
        <f t="shared" si="19"/>
        <v>200.41556</v>
      </c>
    </row>
    <row r="113" spans="1:23">
      <c r="A113" s="3">
        <v>29</v>
      </c>
      <c r="B113" s="12">
        <v>744</v>
      </c>
      <c r="C113" s="13" t="s">
        <v>136</v>
      </c>
      <c r="D113" s="13" t="str">
        <f>VLOOKUP(B:B,[3]Sheet1!$C:$I,7,0)</f>
        <v>B1</v>
      </c>
      <c r="E113" s="12" t="s">
        <v>20</v>
      </c>
      <c r="F113" s="4">
        <v>8814</v>
      </c>
      <c r="G113" s="14">
        <v>2786.585</v>
      </c>
      <c r="H113" s="15">
        <v>0.316154413433175</v>
      </c>
      <c r="I113" s="14">
        <f t="shared" si="10"/>
        <v>26442</v>
      </c>
      <c r="J113" s="14">
        <f t="shared" si="11"/>
        <v>8359.755</v>
      </c>
      <c r="K113" s="3">
        <f>VLOOKUP(B:B,[1]查询时间段分门店销售汇总!$D:$L,9,0)</f>
        <v>24877.17</v>
      </c>
      <c r="L113" s="15">
        <f t="shared" si="12"/>
        <v>0.940820285908781</v>
      </c>
      <c r="M113" s="3">
        <f>VLOOKUP(B113,[1]查询时间段分门店销售汇总!$D$2:$M$144,10,0)</f>
        <v>8266.58</v>
      </c>
      <c r="N113" s="15">
        <f t="shared" si="13"/>
        <v>0.988854338434559</v>
      </c>
      <c r="O113" s="14">
        <v>-50</v>
      </c>
      <c r="P113" s="3">
        <f t="shared" si="14"/>
        <v>17628</v>
      </c>
      <c r="Q113" s="3">
        <f t="shared" si="15"/>
        <v>5573.17</v>
      </c>
      <c r="R113" s="3">
        <f>VLOOKUP(B:B,[2]查询时间段分门店销售汇总!$D:$L,9,0)</f>
        <v>11415.24</v>
      </c>
      <c r="S113" s="15">
        <f t="shared" si="16"/>
        <v>0.647562968005446</v>
      </c>
      <c r="T113" s="3">
        <f>VLOOKUP(B:B,[2]查询时间段分门店销售汇总!$D:$M,10,0)</f>
        <v>3757.16</v>
      </c>
      <c r="U113" s="15">
        <f t="shared" si="17"/>
        <v>0.674151335774792</v>
      </c>
      <c r="W113" s="7">
        <f t="shared" si="19"/>
        <v>-50</v>
      </c>
    </row>
    <row r="114" spans="1:23">
      <c r="A114" s="3">
        <v>30</v>
      </c>
      <c r="B114" s="12">
        <v>359</v>
      </c>
      <c r="C114" s="13" t="s">
        <v>137</v>
      </c>
      <c r="D114" s="13" t="str">
        <f>VLOOKUP(B:B,[3]Sheet1!$C:$I,7,0)</f>
        <v>B1</v>
      </c>
      <c r="E114" s="12" t="s">
        <v>24</v>
      </c>
      <c r="F114" s="4">
        <v>8584</v>
      </c>
      <c r="G114" s="14">
        <v>2487.2176</v>
      </c>
      <c r="H114" s="15">
        <v>0.289750419384902</v>
      </c>
      <c r="I114" s="14">
        <f t="shared" si="10"/>
        <v>25752</v>
      </c>
      <c r="J114" s="14">
        <f t="shared" si="11"/>
        <v>7461.6528</v>
      </c>
      <c r="K114" s="3">
        <f>VLOOKUP(B:B,[1]查询时间段分门店销售汇总!$D:$L,9,0)</f>
        <v>72871.47</v>
      </c>
      <c r="L114" s="20">
        <f t="shared" si="12"/>
        <v>2.82974021435228</v>
      </c>
      <c r="M114" s="3">
        <f>VLOOKUP(B114,[1]查询时间段分门店销售汇总!$D$2:$M$144,10,0)</f>
        <v>12725.13</v>
      </c>
      <c r="N114" s="20">
        <f t="shared" si="13"/>
        <v>1.70540366070102</v>
      </c>
      <c r="O114" s="21">
        <v>100</v>
      </c>
      <c r="P114" s="3">
        <f t="shared" si="14"/>
        <v>17168</v>
      </c>
      <c r="Q114" s="3">
        <f t="shared" si="15"/>
        <v>4974.4352</v>
      </c>
      <c r="R114" s="3">
        <f>VLOOKUP(B:B,[2]查询时间段分门店销售汇总!$D:$L,9,0)</f>
        <v>17745.71</v>
      </c>
      <c r="S114" s="20">
        <f t="shared" si="16"/>
        <v>1.03365039608574</v>
      </c>
      <c r="T114" s="3">
        <f>VLOOKUP(B:B,[2]查询时间段分门店销售汇总!$D:$M,10,0)</f>
        <v>5783.53</v>
      </c>
      <c r="U114" s="20">
        <f t="shared" si="17"/>
        <v>1.16265058593989</v>
      </c>
      <c r="V114" s="24">
        <f>(T114-Q114)*0.1</f>
        <v>80.90948</v>
      </c>
      <c r="W114" s="7">
        <f t="shared" si="19"/>
        <v>180.90948</v>
      </c>
    </row>
    <row r="115" spans="1:23">
      <c r="A115" s="3">
        <v>33</v>
      </c>
      <c r="B115" s="12">
        <v>108656</v>
      </c>
      <c r="C115" s="13" t="s">
        <v>138</v>
      </c>
      <c r="D115" s="13" t="str">
        <f>VLOOKUP(B:B,[3]Sheet1!$C:$I,7,0)</f>
        <v>B1</v>
      </c>
      <c r="E115" s="12" t="s">
        <v>36</v>
      </c>
      <c r="F115" s="4">
        <v>10625</v>
      </c>
      <c r="G115" s="14">
        <v>2662.5</v>
      </c>
      <c r="H115" s="15">
        <v>0.250588235294118</v>
      </c>
      <c r="I115" s="14">
        <f t="shared" si="10"/>
        <v>31875</v>
      </c>
      <c r="J115" s="14">
        <f t="shared" si="11"/>
        <v>7987.5</v>
      </c>
      <c r="K115" s="3">
        <f>VLOOKUP(B:B,[1]查询时间段分门店销售汇总!$D:$L,9,0)</f>
        <v>20016.31</v>
      </c>
      <c r="L115" s="15">
        <f t="shared" si="12"/>
        <v>0.627962666666667</v>
      </c>
      <c r="M115" s="3">
        <f>VLOOKUP(B115,[1]查询时间段分门店销售汇总!$D$2:$M$144,10,0)</f>
        <v>5432.55</v>
      </c>
      <c r="N115" s="15">
        <f t="shared" si="13"/>
        <v>0.680131455399061</v>
      </c>
      <c r="O115" s="14">
        <v>-50</v>
      </c>
      <c r="P115" s="3">
        <f t="shared" si="14"/>
        <v>21250</v>
      </c>
      <c r="Q115" s="3">
        <f t="shared" si="15"/>
        <v>5325</v>
      </c>
      <c r="R115" s="3">
        <f>VLOOKUP(B:B,[2]查询时间段分门店销售汇总!$D:$L,9,0)</f>
        <v>16495.47</v>
      </c>
      <c r="S115" s="15">
        <f t="shared" si="16"/>
        <v>0.776257411764706</v>
      </c>
      <c r="T115" s="3">
        <f>VLOOKUP(B:B,[2]查询时间段分门店销售汇总!$D:$M,10,0)</f>
        <v>4160.2</v>
      </c>
      <c r="U115" s="15">
        <f t="shared" si="17"/>
        <v>0.781258215962441</v>
      </c>
      <c r="W115" s="7">
        <f t="shared" si="19"/>
        <v>-50</v>
      </c>
    </row>
    <row r="116" spans="1:23">
      <c r="A116" s="3">
        <v>37</v>
      </c>
      <c r="B116" s="12">
        <v>373</v>
      </c>
      <c r="C116" s="13" t="s">
        <v>139</v>
      </c>
      <c r="D116" s="13" t="str">
        <f>VLOOKUP(B:B,[3]Sheet1!$C:$I,7,0)</f>
        <v>B1</v>
      </c>
      <c r="E116" s="12" t="s">
        <v>22</v>
      </c>
      <c r="F116" s="4">
        <v>9944</v>
      </c>
      <c r="G116" s="14">
        <v>2580.9024</v>
      </c>
      <c r="H116" s="15">
        <v>0.25954368463395</v>
      </c>
      <c r="I116" s="14">
        <f t="shared" si="10"/>
        <v>29832</v>
      </c>
      <c r="J116" s="14">
        <f t="shared" si="11"/>
        <v>7742.7072</v>
      </c>
      <c r="K116" s="3">
        <f>VLOOKUP(B:B,[1]查询时间段分门店销售汇总!$D:$L,9,0)</f>
        <v>42000.2</v>
      </c>
      <c r="L116" s="20">
        <f t="shared" si="12"/>
        <v>1.40789085545723</v>
      </c>
      <c r="M116" s="3">
        <f>VLOOKUP(B116,[1]查询时间段分门店销售汇总!$D$2:$M$144,10,0)</f>
        <v>9999.56</v>
      </c>
      <c r="N116" s="20">
        <f t="shared" si="13"/>
        <v>1.29148109849743</v>
      </c>
      <c r="O116" s="21">
        <v>100</v>
      </c>
      <c r="P116" s="3">
        <f t="shared" si="14"/>
        <v>19888</v>
      </c>
      <c r="Q116" s="3">
        <f t="shared" si="15"/>
        <v>5161.8048</v>
      </c>
      <c r="R116" s="3">
        <f>VLOOKUP(B:B,[2]查询时间段分门店销售汇总!$D:$L,9,0)</f>
        <v>25700.23</v>
      </c>
      <c r="S116" s="20">
        <f t="shared" si="16"/>
        <v>1.29224808930008</v>
      </c>
      <c r="T116" s="3">
        <f>VLOOKUP(B:B,[2]查询时间段分门店销售汇总!$D:$M,10,0)</f>
        <v>7301.1</v>
      </c>
      <c r="U116" s="20">
        <f t="shared" si="17"/>
        <v>1.41444713290979</v>
      </c>
      <c r="V116" s="24">
        <f>(T116-Q116)*0.1</f>
        <v>213.92952</v>
      </c>
      <c r="W116" s="7">
        <f t="shared" si="19"/>
        <v>313.92952</v>
      </c>
    </row>
    <row r="117" spans="1:23">
      <c r="A117" s="3">
        <v>39</v>
      </c>
      <c r="B117" s="12">
        <v>357</v>
      </c>
      <c r="C117" s="13" t="s">
        <v>140</v>
      </c>
      <c r="D117" s="13" t="str">
        <f>VLOOKUP(B:B,[3]Sheet1!$C:$I,7,0)</f>
        <v>B1</v>
      </c>
      <c r="E117" s="12" t="s">
        <v>24</v>
      </c>
      <c r="F117" s="4">
        <v>9379</v>
      </c>
      <c r="G117" s="14">
        <v>2787.7941</v>
      </c>
      <c r="H117" s="15">
        <v>0.297237882503465</v>
      </c>
      <c r="I117" s="14">
        <f t="shared" si="10"/>
        <v>28137</v>
      </c>
      <c r="J117" s="14">
        <f t="shared" si="11"/>
        <v>8363.3823</v>
      </c>
      <c r="K117" s="3">
        <f>VLOOKUP(B:B,[1]查询时间段分门店销售汇总!$D:$L,9,0)</f>
        <v>30862.17</v>
      </c>
      <c r="L117" s="20">
        <f t="shared" si="12"/>
        <v>1.09685360912677</v>
      </c>
      <c r="M117" s="3">
        <f>VLOOKUP(B117,[1]查询时间段分门店销售汇总!$D$2:$M$144,10,0)</f>
        <v>9746.74</v>
      </c>
      <c r="N117" s="20">
        <f t="shared" si="13"/>
        <v>1.16540648871211</v>
      </c>
      <c r="O117" s="21">
        <v>100</v>
      </c>
      <c r="P117" s="3">
        <f t="shared" si="14"/>
        <v>18758</v>
      </c>
      <c r="Q117" s="3">
        <f t="shared" si="15"/>
        <v>5575.5882</v>
      </c>
      <c r="R117" s="3">
        <f>VLOOKUP(B:B,[2]查询时间段分门店销售汇总!$D:$L,9,0)</f>
        <v>16825.9</v>
      </c>
      <c r="S117" s="15">
        <f t="shared" si="16"/>
        <v>0.896998613924726</v>
      </c>
      <c r="T117" s="3">
        <f>VLOOKUP(B:B,[2]查询时间段分门店销售汇总!$D:$M,10,0)</f>
        <v>6054.18</v>
      </c>
      <c r="U117" s="15">
        <f t="shared" si="17"/>
        <v>1.08583700639872</v>
      </c>
      <c r="W117" s="7">
        <f t="shared" si="19"/>
        <v>100</v>
      </c>
    </row>
    <row r="118" spans="1:23">
      <c r="A118" s="3">
        <v>57</v>
      </c>
      <c r="B118" s="12">
        <v>513</v>
      </c>
      <c r="C118" s="13" t="s">
        <v>141</v>
      </c>
      <c r="D118" s="13" t="str">
        <f>VLOOKUP(B:B,[3]Sheet1!$C:$I,7,0)</f>
        <v>B1</v>
      </c>
      <c r="E118" s="12" t="s">
        <v>26</v>
      </c>
      <c r="F118" s="4">
        <v>8814</v>
      </c>
      <c r="G118" s="14">
        <v>2538.9116</v>
      </c>
      <c r="H118" s="15">
        <v>0.288054413433175</v>
      </c>
      <c r="I118" s="14">
        <f t="shared" si="10"/>
        <v>26442</v>
      </c>
      <c r="J118" s="14">
        <f t="shared" si="11"/>
        <v>7616.7348</v>
      </c>
      <c r="K118" s="3">
        <f>VLOOKUP(B:B,[1]查询时间段分门店销售汇总!$D:$L,9,0)</f>
        <v>22373.33</v>
      </c>
      <c r="L118" s="15">
        <f t="shared" si="12"/>
        <v>0.84612850767718</v>
      </c>
      <c r="M118" s="3">
        <f>VLOOKUP(B118,[1]查询时间段分门店销售汇总!$D$2:$M$144,10,0)</f>
        <v>8416.06</v>
      </c>
      <c r="N118" s="15">
        <f t="shared" si="13"/>
        <v>1.1049432888224</v>
      </c>
      <c r="O118" s="14">
        <v>-50</v>
      </c>
      <c r="P118" s="3">
        <f t="shared" si="14"/>
        <v>17628</v>
      </c>
      <c r="Q118" s="3">
        <f t="shared" si="15"/>
        <v>5077.8232</v>
      </c>
      <c r="R118" s="3">
        <f>VLOOKUP(B:B,[2]查询时间段分门店销售汇总!$D:$L,9,0)</f>
        <v>13401.53</v>
      </c>
      <c r="S118" s="15">
        <f t="shared" si="16"/>
        <v>0.760241093714545</v>
      </c>
      <c r="T118" s="3">
        <f>VLOOKUP(B:B,[2]查询时间段分门店销售汇总!$D:$M,10,0)</f>
        <v>3243.3</v>
      </c>
      <c r="U118" s="15">
        <f t="shared" si="17"/>
        <v>0.638718575313926</v>
      </c>
      <c r="W118" s="7">
        <f t="shared" si="19"/>
        <v>-50</v>
      </c>
    </row>
    <row r="119" spans="1:23">
      <c r="A119" s="3">
        <v>58</v>
      </c>
      <c r="B119" s="12">
        <v>514</v>
      </c>
      <c r="C119" s="13" t="s">
        <v>142</v>
      </c>
      <c r="D119" s="13" t="str">
        <f>VLOOKUP(B:B,[3]Sheet1!$C:$I,7,0)</f>
        <v>B1</v>
      </c>
      <c r="E119" s="12" t="s">
        <v>36</v>
      </c>
      <c r="F119" s="4">
        <v>8249</v>
      </c>
      <c r="G119" s="14">
        <v>2679.0881</v>
      </c>
      <c r="H119" s="15">
        <v>0.324777318462844</v>
      </c>
      <c r="I119" s="14">
        <f t="shared" si="10"/>
        <v>24747</v>
      </c>
      <c r="J119" s="14">
        <f t="shared" si="11"/>
        <v>8037.2643</v>
      </c>
      <c r="K119" s="3">
        <f>VLOOKUP(B:B,[1]查询时间段分门店销售汇总!$D:$L,9,0)</f>
        <v>25522.71</v>
      </c>
      <c r="L119" s="20">
        <f t="shared" si="12"/>
        <v>1.03134561765062</v>
      </c>
      <c r="M119" s="3">
        <f>VLOOKUP(B119,[1]查询时间段分门店销售汇总!$D$2:$M$144,10,0)</f>
        <v>8711.94</v>
      </c>
      <c r="N119" s="20">
        <f t="shared" si="13"/>
        <v>1.08394345075849</v>
      </c>
      <c r="O119" s="21">
        <v>100</v>
      </c>
      <c r="P119" s="3">
        <f t="shared" si="14"/>
        <v>16498</v>
      </c>
      <c r="Q119" s="3">
        <f t="shared" si="15"/>
        <v>5358.1762</v>
      </c>
      <c r="R119" s="3">
        <f>VLOOKUP(B:B,[2]查询时间段分门店销售汇总!$D:$L,9,0)</f>
        <v>13554.77</v>
      </c>
      <c r="S119" s="15">
        <f t="shared" si="16"/>
        <v>0.821600800096981</v>
      </c>
      <c r="T119" s="3">
        <f>VLOOKUP(B:B,[2]查询时间段分门店销售汇总!$D:$M,10,0)</f>
        <v>5322.28</v>
      </c>
      <c r="U119" s="15">
        <f t="shared" si="17"/>
        <v>0.99330066823857</v>
      </c>
      <c r="W119" s="7">
        <f t="shared" si="19"/>
        <v>100</v>
      </c>
    </row>
    <row r="120" spans="1:23">
      <c r="A120" s="3">
        <v>78</v>
      </c>
      <c r="B120" s="12">
        <v>54</v>
      </c>
      <c r="C120" s="13" t="s">
        <v>143</v>
      </c>
      <c r="D120" s="13" t="str">
        <f>VLOOKUP(B:B,[3]Sheet1!$C:$I,7,0)</f>
        <v>B1</v>
      </c>
      <c r="E120" s="12" t="s">
        <v>30</v>
      </c>
      <c r="F120" s="4">
        <v>8550</v>
      </c>
      <c r="G120" s="14">
        <v>2549.645</v>
      </c>
      <c r="H120" s="15">
        <v>0.298204093567251</v>
      </c>
      <c r="I120" s="14">
        <f t="shared" si="10"/>
        <v>25650</v>
      </c>
      <c r="J120" s="14">
        <f t="shared" si="11"/>
        <v>7648.935</v>
      </c>
      <c r="K120" s="3">
        <f>VLOOKUP(B:B,[1]查询时间段分门店销售汇总!$D:$L,9,0)</f>
        <v>17422.01</v>
      </c>
      <c r="L120" s="15">
        <f t="shared" si="12"/>
        <v>0.679220662768031</v>
      </c>
      <c r="M120" s="3">
        <f>VLOOKUP(B120,[1]查询时间段分门店销售汇总!$D$2:$M$144,10,0)</f>
        <v>6678.07</v>
      </c>
      <c r="N120" s="15">
        <f t="shared" si="13"/>
        <v>0.873071872097227</v>
      </c>
      <c r="O120" s="14">
        <v>-50</v>
      </c>
      <c r="P120" s="3">
        <f t="shared" si="14"/>
        <v>17100</v>
      </c>
      <c r="Q120" s="3">
        <f t="shared" si="15"/>
        <v>5099.29</v>
      </c>
      <c r="R120" s="3">
        <f>VLOOKUP(B:B,[2]查询时间段分门店销售汇总!$D:$L,9,0)</f>
        <v>12061.24</v>
      </c>
      <c r="S120" s="15">
        <f t="shared" si="16"/>
        <v>0.70533567251462</v>
      </c>
      <c r="T120" s="3">
        <f>VLOOKUP(B:B,[2]查询时间段分门店销售汇总!$D:$M,10,0)</f>
        <v>4109</v>
      </c>
      <c r="U120" s="15">
        <f t="shared" si="17"/>
        <v>0.805798454294617</v>
      </c>
      <c r="W120" s="7">
        <f t="shared" si="19"/>
        <v>-50</v>
      </c>
    </row>
    <row r="121" spans="1:23">
      <c r="A121" s="3">
        <v>80</v>
      </c>
      <c r="B121" s="12">
        <v>118074</v>
      </c>
      <c r="C121" s="13" t="s">
        <v>144</v>
      </c>
      <c r="D121" s="13" t="str">
        <f>VLOOKUP(B:B,[3]Sheet1!$C:$I,7,0)</f>
        <v>B1</v>
      </c>
      <c r="E121" s="12" t="s">
        <v>22</v>
      </c>
      <c r="F121" s="4">
        <v>8520</v>
      </c>
      <c r="G121" s="14">
        <v>2801.06</v>
      </c>
      <c r="H121" s="15">
        <v>0.328762910798122</v>
      </c>
      <c r="I121" s="14">
        <f t="shared" si="10"/>
        <v>25560</v>
      </c>
      <c r="J121" s="14">
        <f t="shared" si="11"/>
        <v>8403.18</v>
      </c>
      <c r="K121" s="3">
        <f>VLOOKUP(B:B,[1]查询时间段分门店销售汇总!$D:$L,9,0)</f>
        <v>35357.21</v>
      </c>
      <c r="L121" s="20">
        <f t="shared" si="12"/>
        <v>1.3833024256651</v>
      </c>
      <c r="M121" s="3">
        <f>VLOOKUP(B121,[1]查询时间段分门店销售汇总!$D$2:$M$144,10,0)</f>
        <v>12334.68</v>
      </c>
      <c r="N121" s="20">
        <f t="shared" si="13"/>
        <v>1.46785859638851</v>
      </c>
      <c r="O121" s="21">
        <v>100</v>
      </c>
      <c r="P121" s="3">
        <f t="shared" si="14"/>
        <v>17040</v>
      </c>
      <c r="Q121" s="3">
        <f t="shared" si="15"/>
        <v>5602.12</v>
      </c>
      <c r="R121" s="3">
        <f>VLOOKUP(B:B,[2]查询时间段分门店销售汇总!$D:$L,9,0)</f>
        <v>14845.42</v>
      </c>
      <c r="S121" s="15">
        <f t="shared" si="16"/>
        <v>0.871210093896714</v>
      </c>
      <c r="T121" s="3">
        <f>VLOOKUP(B:B,[2]查询时间段分门店销售汇总!$D:$M,10,0)</f>
        <v>5864.95</v>
      </c>
      <c r="U121" s="15">
        <f t="shared" si="17"/>
        <v>1.04691616745089</v>
      </c>
      <c r="W121" s="7">
        <f t="shared" si="19"/>
        <v>100</v>
      </c>
    </row>
    <row r="122" spans="1:23">
      <c r="A122" s="3">
        <v>87</v>
      </c>
      <c r="B122" s="12">
        <v>107658</v>
      </c>
      <c r="C122" s="13" t="s">
        <v>145</v>
      </c>
      <c r="D122" s="13" t="str">
        <f>VLOOKUP(B:B,[3]Sheet1!$C:$I,7,0)</f>
        <v>B1</v>
      </c>
      <c r="E122" s="12" t="s">
        <v>26</v>
      </c>
      <c r="F122" s="4">
        <v>11000</v>
      </c>
      <c r="G122" s="14">
        <v>3200</v>
      </c>
      <c r="H122" s="15">
        <v>0.290909090909091</v>
      </c>
      <c r="I122" s="14">
        <f t="shared" si="10"/>
        <v>33000</v>
      </c>
      <c r="J122" s="14">
        <f t="shared" si="11"/>
        <v>9600</v>
      </c>
      <c r="K122" s="3">
        <f>VLOOKUP(B:B,[1]查询时间段分门店销售汇总!$D:$L,9,0)</f>
        <v>31129.49</v>
      </c>
      <c r="L122" s="15">
        <f t="shared" si="12"/>
        <v>0.943317878787879</v>
      </c>
      <c r="M122" s="3">
        <f>VLOOKUP(B122,[1]查询时间段分门店销售汇总!$D$2:$M$144,10,0)</f>
        <v>9424.98</v>
      </c>
      <c r="N122" s="15">
        <f t="shared" si="13"/>
        <v>0.98176875</v>
      </c>
      <c r="O122" s="14">
        <v>-50</v>
      </c>
      <c r="P122" s="3">
        <f t="shared" si="14"/>
        <v>22000</v>
      </c>
      <c r="Q122" s="3">
        <f t="shared" si="15"/>
        <v>6400</v>
      </c>
      <c r="R122" s="3">
        <f>VLOOKUP(B:B,[2]查询时间段分门店销售汇总!$D:$L,9,0)</f>
        <v>20725.01</v>
      </c>
      <c r="S122" s="15">
        <f t="shared" si="16"/>
        <v>0.942045909090909</v>
      </c>
      <c r="T122" s="3">
        <f>VLOOKUP(B:B,[2]查询时间段分门店销售汇总!$D:$M,10,0)</f>
        <v>6776.63</v>
      </c>
      <c r="U122" s="15">
        <f t="shared" si="17"/>
        <v>1.0588484375</v>
      </c>
      <c r="W122" s="7">
        <f t="shared" si="19"/>
        <v>-50</v>
      </c>
    </row>
    <row r="123" spans="1:23">
      <c r="A123" s="3">
        <v>92</v>
      </c>
      <c r="B123" s="12">
        <v>546</v>
      </c>
      <c r="C123" s="13" t="s">
        <v>146</v>
      </c>
      <c r="D123" s="13" t="str">
        <f>VLOOKUP(B:B,[3]Sheet1!$C:$I,7,0)</f>
        <v>B1</v>
      </c>
      <c r="E123" s="12" t="s">
        <v>22</v>
      </c>
      <c r="F123" s="4">
        <v>10509</v>
      </c>
      <c r="G123" s="14">
        <v>3323.8322</v>
      </c>
      <c r="H123" s="15">
        <v>0.316284346750404</v>
      </c>
      <c r="I123" s="14">
        <f t="shared" si="10"/>
        <v>31527</v>
      </c>
      <c r="J123" s="14">
        <f t="shared" si="11"/>
        <v>9971.4966</v>
      </c>
      <c r="K123" s="3">
        <f>VLOOKUP(B:B,[1]查询时间段分门店销售汇总!$D:$L,9,0)</f>
        <v>27988.74</v>
      </c>
      <c r="L123" s="15">
        <f t="shared" si="12"/>
        <v>0.88777048244362</v>
      </c>
      <c r="M123" s="3">
        <f>VLOOKUP(B123,[1]查询时间段分门店销售汇总!$D$2:$M$144,10,0)</f>
        <v>9429.4</v>
      </c>
      <c r="N123" s="15">
        <f t="shared" si="13"/>
        <v>0.945635382355744</v>
      </c>
      <c r="O123" s="14">
        <v>-50</v>
      </c>
      <c r="P123" s="3">
        <f t="shared" si="14"/>
        <v>21018</v>
      </c>
      <c r="Q123" s="3">
        <f t="shared" si="15"/>
        <v>6647.6644</v>
      </c>
      <c r="R123" s="3">
        <f>VLOOKUP(B:B,[2]查询时间段分门店销售汇总!$D:$L,9,0)</f>
        <v>16493.15</v>
      </c>
      <c r="S123" s="15">
        <f t="shared" si="16"/>
        <v>0.784715481967837</v>
      </c>
      <c r="T123" s="3">
        <f>VLOOKUP(B:B,[2]查询时间段分门店销售汇总!$D:$M,10,0)</f>
        <v>5629.77</v>
      </c>
      <c r="U123" s="15">
        <f t="shared" si="17"/>
        <v>0.8468793942125</v>
      </c>
      <c r="W123" s="7">
        <f t="shared" si="19"/>
        <v>-50</v>
      </c>
    </row>
    <row r="124" spans="1:23">
      <c r="A124" s="3">
        <v>95</v>
      </c>
      <c r="B124" s="12">
        <v>585</v>
      </c>
      <c r="C124" s="13" t="s">
        <v>147</v>
      </c>
      <c r="D124" s="13" t="str">
        <f>VLOOKUP(B:B,[3]Sheet1!$C:$I,7,0)</f>
        <v>B1</v>
      </c>
      <c r="E124" s="12" t="s">
        <v>24</v>
      </c>
      <c r="F124" s="4">
        <v>10080</v>
      </c>
      <c r="G124" s="14">
        <v>3112.496</v>
      </c>
      <c r="H124" s="15">
        <v>0.308779365079365</v>
      </c>
      <c r="I124" s="14">
        <f t="shared" si="10"/>
        <v>30240</v>
      </c>
      <c r="J124" s="14">
        <f t="shared" si="11"/>
        <v>9337.488</v>
      </c>
      <c r="K124" s="3">
        <f>VLOOKUP(B:B,[1]查询时间段分门店销售汇总!$D:$L,9,0)</f>
        <v>27775.31</v>
      </c>
      <c r="L124" s="15">
        <f t="shared" si="12"/>
        <v>0.918495701058201</v>
      </c>
      <c r="M124" s="3">
        <f>VLOOKUP(B124,[1]查询时间段分门店销售汇总!$D$2:$M$144,10,0)</f>
        <v>9076.64</v>
      </c>
      <c r="N124" s="15">
        <f t="shared" si="13"/>
        <v>0.972064435317079</v>
      </c>
      <c r="O124" s="14">
        <v>-50</v>
      </c>
      <c r="P124" s="3">
        <f t="shared" si="14"/>
        <v>20160</v>
      </c>
      <c r="Q124" s="3">
        <f t="shared" si="15"/>
        <v>6224.992</v>
      </c>
      <c r="R124" s="3">
        <f>VLOOKUP(B:B,[2]查询时间段分门店销售汇总!$D:$L,9,0)</f>
        <v>15319.79</v>
      </c>
      <c r="S124" s="15">
        <f t="shared" si="16"/>
        <v>0.759910218253968</v>
      </c>
      <c r="T124" s="3">
        <f>VLOOKUP(B:B,[2]查询时间段分门店销售汇总!$D:$M,10,0)</f>
        <v>5745.39</v>
      </c>
      <c r="U124" s="15">
        <f t="shared" si="17"/>
        <v>0.922955402994895</v>
      </c>
      <c r="W124" s="7">
        <f t="shared" si="19"/>
        <v>-50</v>
      </c>
    </row>
    <row r="125" spans="1:23">
      <c r="A125" s="3">
        <v>104</v>
      </c>
      <c r="B125" s="12">
        <v>578</v>
      </c>
      <c r="C125" s="13" t="s">
        <v>148</v>
      </c>
      <c r="D125" s="13" t="str">
        <f>VLOOKUP(B:B,[3]Sheet1!$C:$I,7,0)</f>
        <v>B1</v>
      </c>
      <c r="E125" s="12" t="s">
        <v>24</v>
      </c>
      <c r="F125" s="4">
        <v>8814</v>
      </c>
      <c r="G125" s="14">
        <v>2459.5856</v>
      </c>
      <c r="H125" s="15">
        <v>0.279054413433174</v>
      </c>
      <c r="I125" s="14">
        <f t="shared" si="10"/>
        <v>26442</v>
      </c>
      <c r="J125" s="14">
        <f t="shared" si="11"/>
        <v>7378.7568</v>
      </c>
      <c r="K125" s="3">
        <f>VLOOKUP(B:B,[1]查询时间段分门店销售汇总!$D:$L,9,0)</f>
        <v>26564.77</v>
      </c>
      <c r="L125" s="20">
        <f t="shared" si="12"/>
        <v>1.00464299220936</v>
      </c>
      <c r="M125" s="3">
        <f>VLOOKUP(B125,[1]查询时间段分门店销售汇总!$D$2:$M$144,10,0)</f>
        <v>9437.74</v>
      </c>
      <c r="N125" s="20">
        <f t="shared" si="13"/>
        <v>1.27904201965296</v>
      </c>
      <c r="O125" s="21">
        <v>100</v>
      </c>
      <c r="P125" s="3">
        <f t="shared" si="14"/>
        <v>17628</v>
      </c>
      <c r="Q125" s="3">
        <f t="shared" si="15"/>
        <v>4919.1712</v>
      </c>
      <c r="R125" s="3">
        <f>VLOOKUP(B:B,[2]查询时间段分门店销售汇总!$D:$L,9,0)</f>
        <v>15835.61</v>
      </c>
      <c r="S125" s="15">
        <f t="shared" si="16"/>
        <v>0.898321420467438</v>
      </c>
      <c r="T125" s="3">
        <f>VLOOKUP(B:B,[2]查询时间段分门店销售汇总!$D:$M,10,0)</f>
        <v>5730.89</v>
      </c>
      <c r="U125" s="15">
        <f t="shared" si="17"/>
        <v>1.16501129295927</v>
      </c>
      <c r="W125" s="7">
        <f t="shared" si="19"/>
        <v>100</v>
      </c>
    </row>
    <row r="126" spans="1:23">
      <c r="A126" s="3">
        <v>105</v>
      </c>
      <c r="B126" s="12">
        <v>377</v>
      </c>
      <c r="C126" s="13" t="s">
        <v>149</v>
      </c>
      <c r="D126" s="13" t="str">
        <f>VLOOKUP(B:B,[3]Sheet1!$C:$I,7,0)</f>
        <v>B1</v>
      </c>
      <c r="E126" s="12" t="s">
        <v>22</v>
      </c>
      <c r="F126" s="4">
        <v>7910</v>
      </c>
      <c r="G126" s="14">
        <v>2566.461</v>
      </c>
      <c r="H126" s="15">
        <v>0.324457774968394</v>
      </c>
      <c r="I126" s="14">
        <f t="shared" si="10"/>
        <v>23730</v>
      </c>
      <c r="J126" s="14">
        <f t="shared" si="11"/>
        <v>7699.383</v>
      </c>
      <c r="K126" s="3">
        <f>VLOOKUP(B:B,[1]查询时间段分门店销售汇总!$D:$L,9,0)</f>
        <v>24399.23</v>
      </c>
      <c r="L126" s="20">
        <f t="shared" si="12"/>
        <v>1.028201854193</v>
      </c>
      <c r="M126" s="3">
        <f>VLOOKUP(B126,[1]查询时间段分门店销售汇总!$D$2:$M$144,10,0)</f>
        <v>9016.45</v>
      </c>
      <c r="N126" s="20">
        <f t="shared" si="13"/>
        <v>1.17106136946298</v>
      </c>
      <c r="O126" s="21">
        <v>100</v>
      </c>
      <c r="P126" s="3">
        <f t="shared" si="14"/>
        <v>15820</v>
      </c>
      <c r="Q126" s="3">
        <f t="shared" si="15"/>
        <v>5132.922</v>
      </c>
      <c r="R126" s="3">
        <f>VLOOKUP(B:B,[2]查询时间段分门店销售汇总!$D:$L,9,0)</f>
        <v>14021.13</v>
      </c>
      <c r="S126" s="15">
        <f t="shared" si="16"/>
        <v>0.886291403286978</v>
      </c>
      <c r="T126" s="3">
        <f>VLOOKUP(B:B,[2]查询时间段分门店销售汇总!$D:$M,10,0)</f>
        <v>4985.59</v>
      </c>
      <c r="U126" s="15">
        <f t="shared" si="17"/>
        <v>0.971296661044138</v>
      </c>
      <c r="W126" s="7">
        <f t="shared" si="19"/>
        <v>100</v>
      </c>
    </row>
    <row r="127" spans="1:23">
      <c r="A127" s="3">
        <v>138</v>
      </c>
      <c r="B127" s="12">
        <v>105267</v>
      </c>
      <c r="C127" s="13" t="s">
        <v>150</v>
      </c>
      <c r="D127" s="13" t="str">
        <f>VLOOKUP(B:B,[3]Sheet1!$C:$I,7,0)</f>
        <v>B1</v>
      </c>
      <c r="E127" s="12" t="s">
        <v>24</v>
      </c>
      <c r="F127" s="4">
        <v>8024</v>
      </c>
      <c r="G127" s="14">
        <v>2438.7936</v>
      </c>
      <c r="H127" s="15">
        <v>0.303937387836491</v>
      </c>
      <c r="I127" s="14">
        <f t="shared" si="10"/>
        <v>24072</v>
      </c>
      <c r="J127" s="14">
        <f t="shared" si="11"/>
        <v>7316.3808</v>
      </c>
      <c r="K127" s="3">
        <f>VLOOKUP(B:B,[1]查询时间段分门店销售汇总!$D:$L,9,0)</f>
        <v>25675.67</v>
      </c>
      <c r="L127" s="20">
        <f t="shared" si="12"/>
        <v>1.06661972416085</v>
      </c>
      <c r="M127" s="3">
        <f>VLOOKUP(B127,[1]查询时间段分门店销售汇总!$D$2:$M$144,10,0)</f>
        <v>9294.16</v>
      </c>
      <c r="N127" s="20">
        <f t="shared" si="13"/>
        <v>1.27032206962218</v>
      </c>
      <c r="O127" s="21">
        <v>100</v>
      </c>
      <c r="P127" s="3">
        <f t="shared" si="14"/>
        <v>16048</v>
      </c>
      <c r="Q127" s="3">
        <f t="shared" si="15"/>
        <v>4877.5872</v>
      </c>
      <c r="R127" s="3">
        <f>VLOOKUP(B:B,[2]查询时间段分门店销售汇总!$D:$L,9,0)</f>
        <v>18572.84</v>
      </c>
      <c r="S127" s="20">
        <f t="shared" si="16"/>
        <v>1.15733050847458</v>
      </c>
      <c r="T127" s="3">
        <f>VLOOKUP(B:B,[2]查询时间段分门店销售汇总!$D:$M,10,0)</f>
        <v>6075.09</v>
      </c>
      <c r="U127" s="20">
        <f t="shared" si="17"/>
        <v>1.24551130526175</v>
      </c>
      <c r="V127" s="24">
        <f>(T127-Q127)*0.1</f>
        <v>119.75028</v>
      </c>
      <c r="W127" s="7">
        <f t="shared" si="19"/>
        <v>219.75028</v>
      </c>
    </row>
    <row r="128" spans="1:23">
      <c r="A128" s="3">
        <v>139</v>
      </c>
      <c r="B128" s="12">
        <v>511</v>
      </c>
      <c r="C128" s="13" t="s">
        <v>151</v>
      </c>
      <c r="D128" s="13" t="str">
        <f>VLOOKUP(B:B,[3]Sheet1!$C:$I,7,0)</f>
        <v>B1</v>
      </c>
      <c r="E128" s="12" t="s">
        <v>22</v>
      </c>
      <c r="F128" s="4">
        <v>9744</v>
      </c>
      <c r="G128" s="14">
        <v>2774.48</v>
      </c>
      <c r="H128" s="15">
        <v>0.284737274220033</v>
      </c>
      <c r="I128" s="14">
        <f t="shared" si="10"/>
        <v>29232</v>
      </c>
      <c r="J128" s="14">
        <f t="shared" si="11"/>
        <v>8323.44</v>
      </c>
      <c r="K128" s="3">
        <f>VLOOKUP(B:B,[1]查询时间段分门店销售汇总!$D:$L,9,0)</f>
        <v>32007.16</v>
      </c>
      <c r="L128" s="20">
        <f t="shared" si="12"/>
        <v>1.09493568691845</v>
      </c>
      <c r="M128" s="3">
        <f>VLOOKUP(B128,[1]查询时间段分门店销售汇总!$D$2:$M$144,10,0)</f>
        <v>8578.77</v>
      </c>
      <c r="N128" s="20">
        <f t="shared" si="13"/>
        <v>1.03067601856925</v>
      </c>
      <c r="O128" s="21">
        <v>100</v>
      </c>
      <c r="P128" s="3">
        <f t="shared" si="14"/>
        <v>19488</v>
      </c>
      <c r="Q128" s="3">
        <f t="shared" si="15"/>
        <v>5548.96</v>
      </c>
      <c r="R128" s="3">
        <f>VLOOKUP(B:B,[2]查询时间段分门店销售汇总!$D:$L,9,0)</f>
        <v>25213.28</v>
      </c>
      <c r="S128" s="20">
        <f t="shared" si="16"/>
        <v>1.29378489326765</v>
      </c>
      <c r="T128" s="3">
        <f>VLOOKUP(B:B,[2]查询时间段分门店销售汇总!$D:$M,10,0)</f>
        <v>7418.82</v>
      </c>
      <c r="U128" s="20">
        <f t="shared" si="17"/>
        <v>1.3369748565497</v>
      </c>
      <c r="V128" s="24">
        <f>(T128-Q128)*0.1</f>
        <v>186.986</v>
      </c>
      <c r="W128" s="7">
        <f t="shared" si="19"/>
        <v>286.986</v>
      </c>
    </row>
    <row r="129" spans="1:23">
      <c r="A129" s="3">
        <v>142</v>
      </c>
      <c r="B129" s="12">
        <v>724</v>
      </c>
      <c r="C129" s="13" t="s">
        <v>152</v>
      </c>
      <c r="D129" s="13" t="str">
        <f>VLOOKUP(B:B,[3]Sheet1!$C:$I,7,0)</f>
        <v>B1</v>
      </c>
      <c r="E129" s="12" t="s">
        <v>22</v>
      </c>
      <c r="F129" s="4">
        <v>8588</v>
      </c>
      <c r="G129" s="14">
        <v>2643.866</v>
      </c>
      <c r="H129" s="15">
        <v>0.307855845365626</v>
      </c>
      <c r="I129" s="14">
        <f t="shared" si="10"/>
        <v>25764</v>
      </c>
      <c r="J129" s="14">
        <f t="shared" si="11"/>
        <v>7931.598</v>
      </c>
      <c r="K129" s="3">
        <f>VLOOKUP(B:B,[1]查询时间段分门店销售汇总!$D:$L,9,0)</f>
        <v>29217.42</v>
      </c>
      <c r="L129" s="20">
        <f t="shared" si="12"/>
        <v>1.13404052165813</v>
      </c>
      <c r="M129" s="3">
        <f>VLOOKUP(B129,[1]查询时间段分门店销售汇总!$D$2:$M$144,10,0)</f>
        <v>10368.74</v>
      </c>
      <c r="N129" s="20">
        <f t="shared" si="13"/>
        <v>1.30726998519088</v>
      </c>
      <c r="O129" s="21">
        <v>100</v>
      </c>
      <c r="P129" s="3">
        <f t="shared" si="14"/>
        <v>17176</v>
      </c>
      <c r="Q129" s="3">
        <f t="shared" si="15"/>
        <v>5287.732</v>
      </c>
      <c r="R129" s="3">
        <f>VLOOKUP(B:B,[2]查询时间段分门店销售汇总!$D:$L,9,0)</f>
        <v>11446.76</v>
      </c>
      <c r="S129" s="15">
        <f t="shared" si="16"/>
        <v>0.666439217512809</v>
      </c>
      <c r="T129" s="3">
        <f>VLOOKUP(B:B,[2]查询时间段分门店销售汇总!$D:$M,10,0)</f>
        <v>4665.91</v>
      </c>
      <c r="U129" s="15">
        <f t="shared" si="17"/>
        <v>0.882402890312898</v>
      </c>
      <c r="W129" s="7">
        <f t="shared" si="19"/>
        <v>100</v>
      </c>
    </row>
    <row r="130" spans="1:23">
      <c r="A130" s="3">
        <v>4</v>
      </c>
      <c r="B130" s="12">
        <v>712</v>
      </c>
      <c r="C130" s="13" t="s">
        <v>153</v>
      </c>
      <c r="D130" s="13" t="str">
        <f>VLOOKUP(B:B,[3]Sheet1!$C:$I,7,0)</f>
        <v>A3</v>
      </c>
      <c r="E130" s="12" t="s">
        <v>22</v>
      </c>
      <c r="F130" s="4">
        <v>10450</v>
      </c>
      <c r="G130" s="14">
        <v>3463.45</v>
      </c>
      <c r="H130" s="15">
        <v>0.331430622009569</v>
      </c>
      <c r="I130" s="14">
        <f t="shared" si="10"/>
        <v>31350</v>
      </c>
      <c r="J130" s="14">
        <f t="shared" si="11"/>
        <v>10390.35</v>
      </c>
      <c r="K130" s="3">
        <f>VLOOKUP(B:B,[1]查询时间段分门店销售汇总!$D:$L,9,0)</f>
        <v>24273.92</v>
      </c>
      <c r="L130" s="15">
        <f t="shared" si="12"/>
        <v>0.774287719298246</v>
      </c>
      <c r="M130" s="3">
        <f>VLOOKUP(B130,[1]查询时间段分门店销售汇总!$D$2:$M$144,10,0)</f>
        <v>9187.83</v>
      </c>
      <c r="N130" s="15">
        <f t="shared" si="13"/>
        <v>0.884265688836276</v>
      </c>
      <c r="O130" s="7">
        <v>-75</v>
      </c>
      <c r="P130" s="3">
        <f t="shared" si="14"/>
        <v>20900</v>
      </c>
      <c r="Q130" s="3">
        <f t="shared" si="15"/>
        <v>6926.9</v>
      </c>
      <c r="R130" s="3">
        <f>VLOOKUP(B:B,[2]查询时间段分门店销售汇总!$D:$L,9,0)</f>
        <v>20046.65</v>
      </c>
      <c r="S130" s="15">
        <f t="shared" si="16"/>
        <v>0.95916985645933</v>
      </c>
      <c r="T130" s="3">
        <f>VLOOKUP(B:B,[2]查询时间段分门店销售汇总!$D:$M,10,0)</f>
        <v>7396.43</v>
      </c>
      <c r="U130" s="15">
        <f t="shared" si="17"/>
        <v>1.06778356840722</v>
      </c>
      <c r="W130" s="7">
        <f t="shared" si="19"/>
        <v>-75</v>
      </c>
    </row>
    <row r="131" spans="1:23">
      <c r="A131" s="3">
        <v>8</v>
      </c>
      <c r="B131" s="12">
        <v>730</v>
      </c>
      <c r="C131" s="13" t="s">
        <v>154</v>
      </c>
      <c r="D131" s="13" t="str">
        <f>VLOOKUP(B:B,[3]Sheet1!$C:$I,7,0)</f>
        <v>A3</v>
      </c>
      <c r="E131" s="12" t="s">
        <v>26</v>
      </c>
      <c r="F131" s="4">
        <v>10640</v>
      </c>
      <c r="G131" s="14">
        <v>3195.208</v>
      </c>
      <c r="H131" s="15">
        <v>0.300301503759398</v>
      </c>
      <c r="I131" s="14">
        <f t="shared" ref="I131:I146" si="20">F131*3</f>
        <v>31920</v>
      </c>
      <c r="J131" s="14">
        <f t="shared" ref="J131:J146" si="21">G131*3</f>
        <v>9585.624</v>
      </c>
      <c r="K131" s="3">
        <f>VLOOKUP(B:B,[1]查询时间段分门店销售汇总!$D:$L,9,0)</f>
        <v>36884.21</v>
      </c>
      <c r="L131" s="20">
        <f t="shared" ref="L131:L146" si="22">K131/I131</f>
        <v>1.15552036340852</v>
      </c>
      <c r="M131" s="3">
        <f>VLOOKUP(B131,[1]查询时间段分门店销售汇总!$D$2:$M$144,10,0)</f>
        <v>10949.28</v>
      </c>
      <c r="N131" s="20">
        <f t="shared" ref="N131:N146" si="23">M131/J131</f>
        <v>1.14226053515139</v>
      </c>
      <c r="O131" s="21">
        <v>150</v>
      </c>
      <c r="P131" s="3">
        <f t="shared" ref="P131:P146" si="24">F131*2</f>
        <v>21280</v>
      </c>
      <c r="Q131" s="3">
        <f t="shared" ref="Q131:Q146" si="25">G131*2</f>
        <v>6390.416</v>
      </c>
      <c r="R131" s="3">
        <f>VLOOKUP(B:B,[2]查询时间段分门店销售汇总!$D:$L,9,0)</f>
        <v>18521.8</v>
      </c>
      <c r="S131" s="15">
        <f t="shared" ref="S131:S146" si="26">R131/P131</f>
        <v>0.870385338345865</v>
      </c>
      <c r="T131" s="3">
        <f>VLOOKUP(B:B,[2]查询时间段分门店销售汇总!$D:$M,10,0)</f>
        <v>5457.56</v>
      </c>
      <c r="U131" s="15">
        <f t="shared" ref="U131:U146" si="27">T131/Q131</f>
        <v>0.854022648916753</v>
      </c>
      <c r="W131" s="7">
        <f t="shared" si="19"/>
        <v>150</v>
      </c>
    </row>
    <row r="132" spans="1:23">
      <c r="A132" s="3">
        <v>17</v>
      </c>
      <c r="B132" s="12">
        <v>742</v>
      </c>
      <c r="C132" s="13" t="s">
        <v>155</v>
      </c>
      <c r="D132" s="13" t="str">
        <f>VLOOKUP(B:B,[3]Sheet1!$C:$I,7,0)</f>
        <v>A3</v>
      </c>
      <c r="E132" s="12" t="s">
        <v>20</v>
      </c>
      <c r="F132" s="4">
        <v>9944</v>
      </c>
      <c r="G132" s="14">
        <v>2684.32</v>
      </c>
      <c r="H132" s="15">
        <v>0.26994368463395</v>
      </c>
      <c r="I132" s="14">
        <f t="shared" si="20"/>
        <v>29832</v>
      </c>
      <c r="J132" s="14">
        <f t="shared" si="21"/>
        <v>8052.96</v>
      </c>
      <c r="K132" s="3">
        <f>VLOOKUP(B:B,[1]查询时间段分门店销售汇总!$D:$L,9,0)</f>
        <v>22949.19</v>
      </c>
      <c r="L132" s="15">
        <f t="shared" si="22"/>
        <v>0.769280973451327</v>
      </c>
      <c r="M132" s="3">
        <f>VLOOKUP(B132,[1]查询时间段分门店销售汇总!$D$2:$M$144,10,0)</f>
        <v>5519.59</v>
      </c>
      <c r="N132" s="15">
        <f t="shared" si="23"/>
        <v>0.68541132701516</v>
      </c>
      <c r="O132" s="7">
        <v>-75</v>
      </c>
      <c r="P132" s="3">
        <f t="shared" si="24"/>
        <v>19888</v>
      </c>
      <c r="Q132" s="3">
        <f t="shared" si="25"/>
        <v>5368.64</v>
      </c>
      <c r="R132" s="3">
        <f>VLOOKUP(B:B,[2]查询时间段分门店销售汇总!$D:$L,9,0)</f>
        <v>16361.91</v>
      </c>
      <c r="S132" s="15">
        <f t="shared" si="26"/>
        <v>0.822702634754626</v>
      </c>
      <c r="T132" s="3">
        <f>VLOOKUP(B:B,[2]查询时间段分门店销售汇总!$D:$M,10,0)</f>
        <v>4448.24</v>
      </c>
      <c r="U132" s="15">
        <f t="shared" si="27"/>
        <v>0.828559933241938</v>
      </c>
      <c r="W132" s="7">
        <f t="shared" si="19"/>
        <v>-75</v>
      </c>
    </row>
    <row r="133" spans="1:23">
      <c r="A133" s="3">
        <v>20</v>
      </c>
      <c r="B133" s="12">
        <v>117491</v>
      </c>
      <c r="C133" s="13" t="s">
        <v>156</v>
      </c>
      <c r="D133" s="13" t="str">
        <f>VLOOKUP(B:B,[3]Sheet1!$C:$I,7,0)</f>
        <v>A3</v>
      </c>
      <c r="E133" s="12" t="s">
        <v>24</v>
      </c>
      <c r="F133" s="4">
        <v>11000</v>
      </c>
      <c r="G133" s="14">
        <v>2210</v>
      </c>
      <c r="H133" s="15">
        <v>0.200909090909091</v>
      </c>
      <c r="I133" s="14">
        <f t="shared" si="20"/>
        <v>33000</v>
      </c>
      <c r="J133" s="14">
        <f t="shared" si="21"/>
        <v>6630</v>
      </c>
      <c r="K133" s="3">
        <f>VLOOKUP(B:B,[1]查询时间段分门店销售汇总!$D:$L,9,0)</f>
        <v>22010.48</v>
      </c>
      <c r="L133" s="15">
        <f t="shared" si="22"/>
        <v>0.666984242424242</v>
      </c>
      <c r="M133" s="3">
        <f>VLOOKUP(B133,[1]查询时间段分门店销售汇总!$D$2:$M$144,10,0)</f>
        <v>6065.42</v>
      </c>
      <c r="N133" s="15">
        <f t="shared" si="23"/>
        <v>0.914844645550528</v>
      </c>
      <c r="O133" s="7">
        <v>-75</v>
      </c>
      <c r="P133" s="3">
        <f t="shared" si="24"/>
        <v>22000</v>
      </c>
      <c r="Q133" s="3">
        <f t="shared" si="25"/>
        <v>4420</v>
      </c>
      <c r="R133" s="3">
        <f>VLOOKUP(B:B,[2]查询时间段分门店销售汇总!$D:$L,9,0)</f>
        <v>21291.63</v>
      </c>
      <c r="S133" s="15">
        <f t="shared" si="26"/>
        <v>0.967801363636364</v>
      </c>
      <c r="T133" s="3">
        <f>VLOOKUP(B:B,[2]查询时间段分门店销售汇总!$D:$M,10,0)</f>
        <v>4961.25</v>
      </c>
      <c r="U133" s="15">
        <f t="shared" si="27"/>
        <v>1.12245475113122</v>
      </c>
      <c r="W133" s="7">
        <f t="shared" si="19"/>
        <v>-75</v>
      </c>
    </row>
    <row r="134" spans="1:23">
      <c r="A134" s="3">
        <v>31</v>
      </c>
      <c r="B134" s="12">
        <v>341</v>
      </c>
      <c r="C134" s="13" t="s">
        <v>157</v>
      </c>
      <c r="D134" s="13" t="str">
        <f>VLOOKUP(B:B,[3]Sheet1!$C:$I,7,0)</f>
        <v>A3</v>
      </c>
      <c r="E134" s="12" t="s">
        <v>28</v>
      </c>
      <c r="F134" s="4">
        <v>12650</v>
      </c>
      <c r="G134" s="14">
        <v>4221.24</v>
      </c>
      <c r="H134" s="15">
        <v>0.333694861660079</v>
      </c>
      <c r="I134" s="14">
        <f t="shared" si="20"/>
        <v>37950</v>
      </c>
      <c r="J134" s="14">
        <f t="shared" si="21"/>
        <v>12663.72</v>
      </c>
      <c r="K134" s="3">
        <f>VLOOKUP(B:B,[1]查询时间段分门店销售汇总!$D:$L,9,0)</f>
        <v>38178.91</v>
      </c>
      <c r="L134" s="20">
        <f t="shared" si="22"/>
        <v>1.00603188405797</v>
      </c>
      <c r="M134" s="3">
        <f>VLOOKUP(B134,[1]查询时间段分门店销售汇总!$D$2:$M$144,10,0)</f>
        <v>13223.54</v>
      </c>
      <c r="N134" s="20">
        <f t="shared" si="23"/>
        <v>1.04420659964055</v>
      </c>
      <c r="O134" s="21">
        <v>150</v>
      </c>
      <c r="P134" s="3">
        <f t="shared" si="24"/>
        <v>25300</v>
      </c>
      <c r="Q134" s="3">
        <f t="shared" si="25"/>
        <v>8442.48</v>
      </c>
      <c r="R134" s="3">
        <f>VLOOKUP(B:B,[2]查询时间段分门店销售汇总!$D:$L,9,0)</f>
        <v>16240.07</v>
      </c>
      <c r="S134" s="15">
        <f t="shared" si="26"/>
        <v>0.6419</v>
      </c>
      <c r="T134" s="3">
        <f>VLOOKUP(B:B,[2]查询时间段分门店销售汇总!$D:$M,10,0)</f>
        <v>5567.98</v>
      </c>
      <c r="U134" s="15">
        <f t="shared" si="27"/>
        <v>0.65951947768902</v>
      </c>
      <c r="W134" s="7">
        <f t="shared" si="19"/>
        <v>150</v>
      </c>
    </row>
    <row r="135" spans="1:23">
      <c r="A135" s="3">
        <v>45</v>
      </c>
      <c r="B135" s="12">
        <v>114844</v>
      </c>
      <c r="C135" s="13" t="s">
        <v>158</v>
      </c>
      <c r="D135" s="13" t="str">
        <f>VLOOKUP(B:B,[3]Sheet1!$C:$I,7,0)</f>
        <v>A3</v>
      </c>
      <c r="E135" s="12" t="s">
        <v>24</v>
      </c>
      <c r="F135" s="4">
        <v>9600</v>
      </c>
      <c r="G135" s="14">
        <v>2012</v>
      </c>
      <c r="H135" s="15">
        <v>0.209583333333333</v>
      </c>
      <c r="I135" s="14">
        <f t="shared" si="20"/>
        <v>28800</v>
      </c>
      <c r="J135" s="14">
        <f t="shared" si="21"/>
        <v>6036</v>
      </c>
      <c r="K135" s="3">
        <f>VLOOKUP(B:B,[1]查询时间段分门店销售汇总!$D:$L,9,0)</f>
        <v>22721.18</v>
      </c>
      <c r="L135" s="15">
        <f t="shared" si="22"/>
        <v>0.788929861111111</v>
      </c>
      <c r="M135" s="3">
        <f>VLOOKUP(B135,[1]查询时间段分门店销售汇总!$D$2:$M$144,10,0)</f>
        <v>5439.02</v>
      </c>
      <c r="N135" s="15">
        <f t="shared" si="23"/>
        <v>0.901096752816435</v>
      </c>
      <c r="O135" s="7">
        <v>-75</v>
      </c>
      <c r="P135" s="3">
        <f t="shared" si="24"/>
        <v>19200</v>
      </c>
      <c r="Q135" s="3">
        <f t="shared" si="25"/>
        <v>4024</v>
      </c>
      <c r="R135" s="3">
        <f>VLOOKUP(B:B,[2]查询时间段分门店销售汇总!$D:$L,9,0)</f>
        <v>13471.64</v>
      </c>
      <c r="S135" s="15">
        <f t="shared" si="26"/>
        <v>0.701647916666667</v>
      </c>
      <c r="T135" s="3">
        <f>VLOOKUP(B:B,[2]查询时间段分门店销售汇总!$D:$M,10,0)</f>
        <v>3170.91</v>
      </c>
      <c r="U135" s="15">
        <f t="shared" si="27"/>
        <v>0.787999502982107</v>
      </c>
      <c r="W135" s="7">
        <f t="shared" si="19"/>
        <v>-75</v>
      </c>
    </row>
    <row r="136" spans="1:23">
      <c r="A136" s="3">
        <v>61</v>
      </c>
      <c r="B136" s="12">
        <v>120844</v>
      </c>
      <c r="C136" s="13" t="s">
        <v>159</v>
      </c>
      <c r="D136" s="13" t="str">
        <f>VLOOKUP(B:B,[3]Sheet1!$C:$I,7,0)</f>
        <v>A3</v>
      </c>
      <c r="E136" s="12" t="s">
        <v>26</v>
      </c>
      <c r="F136" s="4">
        <v>6875</v>
      </c>
      <c r="G136" s="14">
        <v>1825</v>
      </c>
      <c r="H136" s="15">
        <v>0.265454545454545</v>
      </c>
      <c r="I136" s="14">
        <f t="shared" si="20"/>
        <v>20625</v>
      </c>
      <c r="J136" s="14">
        <f t="shared" si="21"/>
        <v>5475</v>
      </c>
      <c r="K136" s="3">
        <f>VLOOKUP(B:B,[1]查询时间段分门店销售汇总!$D:$L,9,0)</f>
        <v>40062.71</v>
      </c>
      <c r="L136" s="20">
        <f t="shared" si="22"/>
        <v>1.94243442424242</v>
      </c>
      <c r="M136" s="3">
        <f>VLOOKUP(B136,[1]查询时间段分门店销售汇总!$D$2:$M$144,10,0)</f>
        <v>9548.13</v>
      </c>
      <c r="N136" s="20">
        <f t="shared" si="23"/>
        <v>1.74395068493151</v>
      </c>
      <c r="O136" s="21">
        <v>150</v>
      </c>
      <c r="P136" s="3">
        <f t="shared" si="24"/>
        <v>13750</v>
      </c>
      <c r="Q136" s="3">
        <f t="shared" si="25"/>
        <v>3650</v>
      </c>
      <c r="R136" s="3">
        <f>VLOOKUP(B:B,[2]查询时间段分门店销售汇总!$D:$L,9,0)</f>
        <v>20733.91</v>
      </c>
      <c r="S136" s="20">
        <f t="shared" si="26"/>
        <v>1.50792072727273</v>
      </c>
      <c r="T136" s="3">
        <f>VLOOKUP(B:B,[2]查询时间段分门店销售汇总!$D:$M,10,0)</f>
        <v>5683.36</v>
      </c>
      <c r="U136" s="20">
        <f t="shared" si="27"/>
        <v>1.55708493150685</v>
      </c>
      <c r="V136" s="24">
        <f>(T136-Q136)*0.1</f>
        <v>203.336</v>
      </c>
      <c r="W136" s="7">
        <f t="shared" si="19"/>
        <v>353.336</v>
      </c>
    </row>
    <row r="137" spans="1:23">
      <c r="A137" s="3">
        <v>103</v>
      </c>
      <c r="B137" s="12">
        <v>365</v>
      </c>
      <c r="C137" s="13" t="s">
        <v>160</v>
      </c>
      <c r="D137" s="13" t="str">
        <f>VLOOKUP(B:B,[3]Sheet1!$C:$I,7,0)</f>
        <v>A3</v>
      </c>
      <c r="E137" s="12" t="s">
        <v>24</v>
      </c>
      <c r="F137" s="4">
        <v>11865</v>
      </c>
      <c r="G137" s="14">
        <v>3479.6705</v>
      </c>
      <c r="H137" s="15">
        <v>0.29327184997893</v>
      </c>
      <c r="I137" s="14">
        <f t="shared" si="20"/>
        <v>35595</v>
      </c>
      <c r="J137" s="14">
        <f t="shared" si="21"/>
        <v>10439.0115</v>
      </c>
      <c r="K137" s="3">
        <f>VLOOKUP(B:B,[1]查询时间段分门店销售汇总!$D:$L,9,0)</f>
        <v>38097.4</v>
      </c>
      <c r="L137" s="20">
        <f t="shared" si="22"/>
        <v>1.07030200870909</v>
      </c>
      <c r="M137" s="3">
        <f>VLOOKUP(B137,[1]查询时间段分门店销售汇总!$D$2:$M$144,10,0)</f>
        <v>12148.25</v>
      </c>
      <c r="N137" s="20">
        <f t="shared" si="23"/>
        <v>1.16373566596799</v>
      </c>
      <c r="O137" s="21">
        <v>150</v>
      </c>
      <c r="P137" s="3">
        <f t="shared" si="24"/>
        <v>23730</v>
      </c>
      <c r="Q137" s="3">
        <f t="shared" si="25"/>
        <v>6959.341</v>
      </c>
      <c r="R137" s="3">
        <f>VLOOKUP(B:B,[2]查询时间段分门店销售汇总!$D:$L,9,0)</f>
        <v>29453.06</v>
      </c>
      <c r="S137" s="20">
        <f t="shared" si="26"/>
        <v>1.24117404129794</v>
      </c>
      <c r="T137" s="3">
        <f>VLOOKUP(B:B,[2]查询时间段分门店销售汇总!$D:$M,10,0)</f>
        <v>8973.2</v>
      </c>
      <c r="U137" s="20">
        <f t="shared" si="27"/>
        <v>1.28937495662305</v>
      </c>
      <c r="V137" s="24">
        <f>(T137-Q137)*0.1</f>
        <v>201.3859</v>
      </c>
      <c r="W137" s="7">
        <f t="shared" si="19"/>
        <v>351.3859</v>
      </c>
    </row>
    <row r="138" spans="1:23">
      <c r="A138" s="3">
        <v>7</v>
      </c>
      <c r="B138" s="12">
        <v>343</v>
      </c>
      <c r="C138" s="13" t="s">
        <v>161</v>
      </c>
      <c r="D138" s="13" t="str">
        <f>VLOOKUP(B:B,[3]Sheet1!$C:$I,7,0)</f>
        <v>A2</v>
      </c>
      <c r="E138" s="12" t="s">
        <v>24</v>
      </c>
      <c r="F138" s="4">
        <v>17600</v>
      </c>
      <c r="G138" s="14">
        <v>5004</v>
      </c>
      <c r="H138" s="15">
        <v>0.284318181818182</v>
      </c>
      <c r="I138" s="14">
        <f t="shared" si="20"/>
        <v>52800</v>
      </c>
      <c r="J138" s="14">
        <f t="shared" si="21"/>
        <v>15012</v>
      </c>
      <c r="K138" s="3">
        <f>VLOOKUP(B:B,[1]查询时间段分门店销售汇总!$D:$L,9,0)</f>
        <v>54117.9</v>
      </c>
      <c r="L138" s="20">
        <f t="shared" si="22"/>
        <v>1.02496022727273</v>
      </c>
      <c r="M138" s="3">
        <f>VLOOKUP(B138,[1]查询时间段分门店销售汇总!$D$2:$M$144,10,0)</f>
        <v>17161.4</v>
      </c>
      <c r="N138" s="20">
        <f t="shared" si="23"/>
        <v>1.14317879030109</v>
      </c>
      <c r="O138" s="21">
        <v>150</v>
      </c>
      <c r="P138" s="3">
        <f t="shared" si="24"/>
        <v>35200</v>
      </c>
      <c r="Q138" s="3">
        <f t="shared" si="25"/>
        <v>10008</v>
      </c>
      <c r="R138" s="3">
        <f>69210.26-26508</f>
        <v>42702.26</v>
      </c>
      <c r="S138" s="20">
        <f t="shared" si="26"/>
        <v>1.21313238636364</v>
      </c>
      <c r="T138" s="3">
        <v>13130.13</v>
      </c>
      <c r="U138" s="20">
        <f t="shared" si="27"/>
        <v>1.31196342925659</v>
      </c>
      <c r="V138" s="24">
        <f>(T138-Q138)*0.1</f>
        <v>312.213</v>
      </c>
      <c r="W138" s="7">
        <f t="shared" si="19"/>
        <v>462.213</v>
      </c>
    </row>
    <row r="139" spans="1:23">
      <c r="A139" s="3">
        <v>25</v>
      </c>
      <c r="B139" s="12">
        <v>571</v>
      </c>
      <c r="C139" s="13" t="s">
        <v>162</v>
      </c>
      <c r="D139" s="13" t="str">
        <f>VLOOKUP(B:B,[3]Sheet1!$C:$I,7,0)</f>
        <v>A2</v>
      </c>
      <c r="E139" s="12" t="s">
        <v>22</v>
      </c>
      <c r="F139" s="4">
        <v>14300</v>
      </c>
      <c r="G139" s="14">
        <v>4208.59</v>
      </c>
      <c r="H139" s="15">
        <v>0.294306993006993</v>
      </c>
      <c r="I139" s="14">
        <f t="shared" si="20"/>
        <v>42900</v>
      </c>
      <c r="J139" s="14">
        <f t="shared" si="21"/>
        <v>12625.77</v>
      </c>
      <c r="K139" s="3">
        <f>VLOOKUP(B:B,[1]查询时间段分门店销售汇总!$D:$L,9,0)</f>
        <v>48358.69</v>
      </c>
      <c r="L139" s="20">
        <f t="shared" si="22"/>
        <v>1.12724219114219</v>
      </c>
      <c r="M139" s="3">
        <f>VLOOKUP(B139,[1]查询时间段分门店销售汇总!$D$2:$M$144,10,0)</f>
        <v>12577.52</v>
      </c>
      <c r="N139" s="15">
        <f t="shared" si="23"/>
        <v>0.99617845089844</v>
      </c>
      <c r="O139" s="15"/>
      <c r="P139" s="3">
        <f t="shared" si="24"/>
        <v>28600</v>
      </c>
      <c r="Q139" s="3">
        <f t="shared" si="25"/>
        <v>8417.18</v>
      </c>
      <c r="R139" s="3">
        <v>33235.57</v>
      </c>
      <c r="S139" s="20">
        <f t="shared" si="26"/>
        <v>1.16208286713287</v>
      </c>
      <c r="T139" s="3">
        <v>10346.45</v>
      </c>
      <c r="U139" s="20">
        <f t="shared" si="27"/>
        <v>1.22920621870983</v>
      </c>
      <c r="V139" s="24">
        <f>(T139-Q139)*0.1</f>
        <v>192.927</v>
      </c>
      <c r="W139" s="7">
        <f t="shared" si="19"/>
        <v>192.927</v>
      </c>
    </row>
    <row r="140" spans="1:23">
      <c r="A140" s="3">
        <v>76</v>
      </c>
      <c r="B140" s="12">
        <v>385</v>
      </c>
      <c r="C140" s="13" t="s">
        <v>163</v>
      </c>
      <c r="D140" s="13" t="str">
        <f>VLOOKUP(B:B,[3]Sheet1!$C:$I,7,0)</f>
        <v>A2</v>
      </c>
      <c r="E140" s="12" t="s">
        <v>36</v>
      </c>
      <c r="F140" s="4">
        <v>12320</v>
      </c>
      <c r="G140" s="14">
        <v>3349.6</v>
      </c>
      <c r="H140" s="15">
        <v>0.271883116883117</v>
      </c>
      <c r="I140" s="14">
        <f t="shared" si="20"/>
        <v>36960</v>
      </c>
      <c r="J140" s="14">
        <f t="shared" si="21"/>
        <v>10048.8</v>
      </c>
      <c r="K140" s="3">
        <f>VLOOKUP(B:B,[1]查询时间段分门店销售汇总!$D:$L,9,0)</f>
        <v>49141.23</v>
      </c>
      <c r="L140" s="20">
        <f t="shared" si="22"/>
        <v>1.32957873376623</v>
      </c>
      <c r="M140" s="3">
        <f>VLOOKUP(B140,[1]查询时间段分门店销售汇总!$D$2:$M$144,10,0)</f>
        <v>8988.95</v>
      </c>
      <c r="N140" s="15">
        <f t="shared" si="23"/>
        <v>0.894529695087971</v>
      </c>
      <c r="O140" s="15"/>
      <c r="P140" s="3">
        <f t="shared" si="24"/>
        <v>24640</v>
      </c>
      <c r="Q140" s="3">
        <f t="shared" si="25"/>
        <v>6699.2</v>
      </c>
      <c r="R140" s="3">
        <f>VLOOKUP(B:B,[2]查询时间段分门店销售汇总!$D:$L,9,0)</f>
        <v>44382.82</v>
      </c>
      <c r="S140" s="20">
        <f t="shared" si="26"/>
        <v>1.80125081168831</v>
      </c>
      <c r="T140" s="3">
        <f>VLOOKUP(B:B,[2]查询时间段分门店销售汇总!$D:$M,10,0)</f>
        <v>5013.15</v>
      </c>
      <c r="U140" s="15">
        <f t="shared" si="27"/>
        <v>0.748320695008359</v>
      </c>
      <c r="W140" s="7">
        <f t="shared" si="19"/>
        <v>0</v>
      </c>
    </row>
    <row r="141" spans="1:23">
      <c r="A141" s="3">
        <v>101</v>
      </c>
      <c r="B141" s="12">
        <v>399</v>
      </c>
      <c r="C141" s="13" t="s">
        <v>164</v>
      </c>
      <c r="D141" s="13" t="str">
        <f>VLOOKUP(B:B,[3]Sheet1!$C:$I,7,0)</f>
        <v>A2</v>
      </c>
      <c r="E141" s="12" t="s">
        <v>20</v>
      </c>
      <c r="F141" s="4">
        <v>30800</v>
      </c>
      <c r="G141" s="14">
        <v>9460.32</v>
      </c>
      <c r="H141" s="15">
        <v>0.307153246753247</v>
      </c>
      <c r="I141" s="14">
        <f t="shared" si="20"/>
        <v>92400</v>
      </c>
      <c r="J141" s="14">
        <f t="shared" si="21"/>
        <v>28380.96</v>
      </c>
      <c r="K141" s="3">
        <f>VLOOKUP(B:B,[1]查询时间段分门店销售汇总!$D:$L,9,0)</f>
        <v>77251.86</v>
      </c>
      <c r="L141" s="15">
        <f t="shared" si="22"/>
        <v>0.836059090909091</v>
      </c>
      <c r="M141" s="3">
        <f>VLOOKUP(B141,[1]查询时间段分门店销售汇总!$D$2:$M$144,10,0)</f>
        <v>23187.25</v>
      </c>
      <c r="N141" s="15">
        <f t="shared" si="23"/>
        <v>0.817000200134175</v>
      </c>
      <c r="O141" s="7">
        <v>-75</v>
      </c>
      <c r="P141" s="3">
        <f t="shared" si="24"/>
        <v>61600</v>
      </c>
      <c r="Q141" s="3">
        <f t="shared" si="25"/>
        <v>18920.64</v>
      </c>
      <c r="R141" s="3">
        <f>VLOOKUP(B:B,[2]查询时间段分门店销售汇总!$D:$L,9,0)</f>
        <v>47969.55</v>
      </c>
      <c r="S141" s="15">
        <f t="shared" si="26"/>
        <v>0.778726461038961</v>
      </c>
      <c r="T141" s="3">
        <f>VLOOKUP(B:B,[2]查询时间段分门店销售汇总!$D:$M,10,0)</f>
        <v>16351.77</v>
      </c>
      <c r="U141" s="15">
        <f t="shared" si="27"/>
        <v>0.864229222690142</v>
      </c>
      <c r="W141" s="7">
        <f t="shared" si="19"/>
        <v>-75</v>
      </c>
    </row>
    <row r="142" spans="1:23">
      <c r="A142" s="3">
        <v>1</v>
      </c>
      <c r="B142" s="12">
        <v>337</v>
      </c>
      <c r="C142" s="13" t="s">
        <v>165</v>
      </c>
      <c r="D142" s="13" t="str">
        <f>VLOOKUP(B:B,[3]Sheet1!$C:$I,7,0)</f>
        <v>A1</v>
      </c>
      <c r="E142" s="12" t="s">
        <v>20</v>
      </c>
      <c r="F142" s="4">
        <v>25300</v>
      </c>
      <c r="G142" s="14">
        <v>7059.9</v>
      </c>
      <c r="H142" s="15">
        <v>0.27904743083004</v>
      </c>
      <c r="I142" s="14">
        <f t="shared" si="20"/>
        <v>75900</v>
      </c>
      <c r="J142" s="14">
        <f t="shared" si="21"/>
        <v>21179.7</v>
      </c>
      <c r="K142" s="3">
        <f>VLOOKUP(B:B,[1]查询时间段分门店销售汇总!$D:$L,9,0)</f>
        <v>78265.75</v>
      </c>
      <c r="L142" s="20">
        <f t="shared" si="22"/>
        <v>1.03116930171278</v>
      </c>
      <c r="M142" s="3">
        <f>VLOOKUP(B142,[1]查询时间段分门店销售汇总!$D$2:$M$144,10,0)</f>
        <v>20178.7</v>
      </c>
      <c r="N142" s="15">
        <f t="shared" si="23"/>
        <v>0.952737763046691</v>
      </c>
      <c r="O142" s="15"/>
      <c r="P142" s="3">
        <f t="shared" si="24"/>
        <v>50600</v>
      </c>
      <c r="Q142" s="3">
        <f t="shared" si="25"/>
        <v>14119.8</v>
      </c>
      <c r="R142" s="3">
        <f>VLOOKUP(B:B,[2]查询时间段分门店销售汇总!$D:$L,9,0)</f>
        <v>44874.11</v>
      </c>
      <c r="S142" s="15">
        <f t="shared" si="26"/>
        <v>0.886840118577075</v>
      </c>
      <c r="T142" s="3">
        <f>VLOOKUP(B:B,[2]查询时间段分门店销售汇总!$D:$M,10,0)</f>
        <v>13019.06</v>
      </c>
      <c r="U142" s="15">
        <f t="shared" si="27"/>
        <v>0.922042805138883</v>
      </c>
      <c r="W142" s="7">
        <f t="shared" si="19"/>
        <v>0</v>
      </c>
    </row>
    <row r="143" spans="1:23">
      <c r="A143" s="3">
        <v>9</v>
      </c>
      <c r="B143" s="12">
        <v>517</v>
      </c>
      <c r="C143" s="13" t="s">
        <v>166</v>
      </c>
      <c r="D143" s="13" t="str">
        <f>VLOOKUP(B:B,[3]Sheet1!$C:$I,7,0)</f>
        <v>A1</v>
      </c>
      <c r="E143" s="12" t="s">
        <v>24</v>
      </c>
      <c r="F143" s="4">
        <v>33550</v>
      </c>
      <c r="G143" s="14">
        <v>6945.5</v>
      </c>
      <c r="H143" s="15">
        <v>0.207019374068554</v>
      </c>
      <c r="I143" s="14">
        <f t="shared" si="20"/>
        <v>100650</v>
      </c>
      <c r="J143" s="14">
        <f t="shared" si="21"/>
        <v>20836.5</v>
      </c>
      <c r="K143" s="3">
        <f>VLOOKUP(B:B,[1]查询时间段分门店销售汇总!$D:$L,9,0)</f>
        <v>70661.01</v>
      </c>
      <c r="L143" s="15">
        <f t="shared" si="22"/>
        <v>0.702046795827124</v>
      </c>
      <c r="M143" s="3">
        <f>VLOOKUP(B143,[1]查询时间段分门店销售汇总!$D$2:$M$144,10,0)</f>
        <v>17999.81</v>
      </c>
      <c r="N143" s="15">
        <f t="shared" si="23"/>
        <v>0.863859573344852</v>
      </c>
      <c r="O143" s="7">
        <v>-75</v>
      </c>
      <c r="P143" s="3">
        <f t="shared" si="24"/>
        <v>67100</v>
      </c>
      <c r="Q143" s="3">
        <f t="shared" si="25"/>
        <v>13891</v>
      </c>
      <c r="R143" s="3">
        <f>VLOOKUP(B:B,[2]查询时间段分门店销售汇总!$D:$L,9,0)</f>
        <v>45503.48</v>
      </c>
      <c r="S143" s="15">
        <f t="shared" si="26"/>
        <v>0.678144262295082</v>
      </c>
      <c r="T143" s="3">
        <f>VLOOKUP(B:B,[2]查询时间段分门店销售汇总!$D:$M,10,0)</f>
        <v>10126.81</v>
      </c>
      <c r="U143" s="15">
        <f t="shared" si="27"/>
        <v>0.729019509034627</v>
      </c>
      <c r="W143" s="7">
        <f t="shared" si="19"/>
        <v>-75</v>
      </c>
    </row>
    <row r="144" spans="1:23">
      <c r="A144" s="3">
        <v>14</v>
      </c>
      <c r="B144" s="12">
        <v>582</v>
      </c>
      <c r="C144" s="13" t="s">
        <v>167</v>
      </c>
      <c r="D144" s="13" t="str">
        <f>VLOOKUP(B:B,[3]Sheet1!$C:$I,7,0)</f>
        <v>A1</v>
      </c>
      <c r="E144" s="12" t="s">
        <v>24</v>
      </c>
      <c r="F144" s="4">
        <v>29160</v>
      </c>
      <c r="G144" s="14">
        <v>6315.2</v>
      </c>
      <c r="H144" s="15">
        <v>0.216570644718793</v>
      </c>
      <c r="I144" s="14">
        <f t="shared" si="20"/>
        <v>87480</v>
      </c>
      <c r="J144" s="14">
        <f t="shared" si="21"/>
        <v>18945.6</v>
      </c>
      <c r="K144" s="3">
        <f>VLOOKUP(B:B,[1]查询时间段分门店销售汇总!$D:$L,9,0)</f>
        <v>79873.04</v>
      </c>
      <c r="L144" s="15">
        <f t="shared" si="22"/>
        <v>0.913043438500229</v>
      </c>
      <c r="M144" s="3">
        <f>VLOOKUP(B144,[1]查询时间段分门店销售汇总!$D$2:$M$144,10,0)</f>
        <v>15369.85</v>
      </c>
      <c r="N144" s="15">
        <f t="shared" si="23"/>
        <v>0.811262245587366</v>
      </c>
      <c r="O144" s="7">
        <v>-75</v>
      </c>
      <c r="P144" s="3">
        <f t="shared" si="24"/>
        <v>58320</v>
      </c>
      <c r="Q144" s="3">
        <f t="shared" si="25"/>
        <v>12630.4</v>
      </c>
      <c r="R144" s="3">
        <f>VLOOKUP(B:B,[2]查询时间段分门店销售汇总!$D:$L,9,0)</f>
        <v>51276.74</v>
      </c>
      <c r="S144" s="15">
        <f t="shared" si="26"/>
        <v>0.879230795610425</v>
      </c>
      <c r="T144" s="3">
        <f>VLOOKUP(B:B,[2]查询时间段分门店销售汇总!$D:$M,10,0)</f>
        <v>12002.66</v>
      </c>
      <c r="U144" s="15">
        <f t="shared" si="27"/>
        <v>0.950299277932607</v>
      </c>
      <c r="W144" s="7">
        <f t="shared" si="19"/>
        <v>-75</v>
      </c>
    </row>
    <row r="145" spans="1:23">
      <c r="A145" s="3">
        <v>136</v>
      </c>
      <c r="B145" s="12">
        <v>114685</v>
      </c>
      <c r="C145" s="13" t="s">
        <v>168</v>
      </c>
      <c r="D145" s="13" t="str">
        <f>VLOOKUP(B:B,[3]Sheet1!$C:$I,7,0)</f>
        <v>A1</v>
      </c>
      <c r="E145" s="12" t="s">
        <v>20</v>
      </c>
      <c r="F145" s="4">
        <v>32500</v>
      </c>
      <c r="G145" s="14">
        <v>7050</v>
      </c>
      <c r="H145" s="15">
        <v>0.216923076923077</v>
      </c>
      <c r="I145" s="14">
        <f t="shared" si="20"/>
        <v>97500</v>
      </c>
      <c r="J145" s="14">
        <f t="shared" si="21"/>
        <v>21150</v>
      </c>
      <c r="K145" s="3">
        <f>VLOOKUP(B:B,[1]查询时间段分门店销售汇总!$D:$L,9,0)</f>
        <v>64879.11</v>
      </c>
      <c r="L145" s="15">
        <f t="shared" si="22"/>
        <v>0.665426769230769</v>
      </c>
      <c r="M145" s="3">
        <f>VLOOKUP(B145,[1]查询时间段分门店销售汇总!$D$2:$M$144,10,0)</f>
        <v>12575.3</v>
      </c>
      <c r="N145" s="15">
        <f t="shared" si="23"/>
        <v>0.5945768321513</v>
      </c>
      <c r="O145" s="7">
        <v>-75</v>
      </c>
      <c r="P145" s="3">
        <f t="shared" si="24"/>
        <v>65000</v>
      </c>
      <c r="Q145" s="3">
        <f t="shared" si="25"/>
        <v>14100</v>
      </c>
      <c r="R145" s="3">
        <f>VLOOKUP(B:B,[2]查询时间段分门店销售汇总!$D:$L,9,0)</f>
        <v>56729.1</v>
      </c>
      <c r="S145" s="15">
        <f t="shared" si="26"/>
        <v>0.872755384615385</v>
      </c>
      <c r="T145" s="3">
        <f>VLOOKUP(B:B,[2]查询时间段分门店销售汇总!$D:$M,10,0)</f>
        <v>11649.86</v>
      </c>
      <c r="U145" s="15">
        <f t="shared" si="27"/>
        <v>0.826231205673759</v>
      </c>
      <c r="W145" s="7">
        <f t="shared" si="19"/>
        <v>-75</v>
      </c>
    </row>
    <row r="146" s="2" customFormat="1" spans="2:23">
      <c r="B146" s="26"/>
      <c r="C146" s="27" t="s">
        <v>169</v>
      </c>
      <c r="D146" s="28"/>
      <c r="E146" s="26"/>
      <c r="F146" s="26">
        <v>1205665</v>
      </c>
      <c r="G146" s="29">
        <v>319116.1425</v>
      </c>
      <c r="H146" s="30">
        <v>0.264680605723812</v>
      </c>
      <c r="I146" s="31">
        <f t="shared" si="20"/>
        <v>3616995</v>
      </c>
      <c r="J146" s="31">
        <f t="shared" si="21"/>
        <v>957348.4275</v>
      </c>
      <c r="K146" s="2">
        <f>SUM(K3:K145)</f>
        <v>3270898.7</v>
      </c>
      <c r="L146" s="32">
        <f t="shared" si="22"/>
        <v>0.904313857221257</v>
      </c>
      <c r="M146" s="2">
        <f>SUM(M3:M145)</f>
        <v>961107.25</v>
      </c>
      <c r="N146" s="32">
        <f t="shared" si="23"/>
        <v>1.00392628471727</v>
      </c>
      <c r="O146" s="33">
        <f>SUM(O3:O145)</f>
        <v>1200</v>
      </c>
      <c r="P146" s="2">
        <f t="shared" si="24"/>
        <v>2411330</v>
      </c>
      <c r="Q146" s="2">
        <f t="shared" si="25"/>
        <v>638232.285</v>
      </c>
      <c r="R146" s="2">
        <f>SUM(R3:R145)</f>
        <v>2143722.29</v>
      </c>
      <c r="S146" s="32">
        <f t="shared" si="26"/>
        <v>0.889020702268043</v>
      </c>
      <c r="T146" s="2">
        <f>SUM(T3:T145)</f>
        <v>612300.05</v>
      </c>
      <c r="U146" s="32">
        <f t="shared" si="27"/>
        <v>0.959368656820612</v>
      </c>
      <c r="V146" s="2">
        <f>SUM(V3:V145)</f>
        <v>2973.67568</v>
      </c>
      <c r="W146" s="33">
        <f t="shared" si="19"/>
        <v>4173.67568</v>
      </c>
    </row>
    <row r="152" spans="18:18">
      <c r="R152" s="3">
        <f>69210.26-26508</f>
        <v>42702.26</v>
      </c>
    </row>
  </sheetData>
  <autoFilter ref="A1:W146">
    <extLst/>
  </autoFilter>
  <mergeCells count="2">
    <mergeCell ref="I1:N1"/>
    <mergeCell ref="P1:V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"/>
  <sheetViews>
    <sheetView workbookViewId="0">
      <selection activeCell="C31" sqref="C31"/>
    </sheetView>
  </sheetViews>
  <sheetFormatPr defaultColWidth="9" defaultRowHeight="13.5" outlineLevelCol="5"/>
  <cols>
    <col min="1" max="4" width="9" style="1"/>
    <col min="5" max="5" width="12.25" style="1" customWidth="1"/>
    <col min="6" max="6" width="14.375" style="1" customWidth="1"/>
    <col min="7" max="16384" width="9" style="1"/>
  </cols>
  <sheetData>
    <row r="1" spans="1:6">
      <c r="A1" s="1" t="s">
        <v>170</v>
      </c>
      <c r="B1" s="1" t="s">
        <v>3</v>
      </c>
      <c r="C1" s="1" t="s">
        <v>4</v>
      </c>
      <c r="D1" s="1" t="s">
        <v>171</v>
      </c>
      <c r="E1" s="1" t="s">
        <v>172</v>
      </c>
      <c r="F1" s="1" t="s">
        <v>173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门店完成任务奖励明细</vt:lpstr>
      <vt:lpstr>员工奖励汇总明细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2023-05-06T10:18:00Z</dcterms:created>
  <dcterms:modified xsi:type="dcterms:W3CDTF">2023-05-26T12:15:36Z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88859F03FC6D4FE3AF972B90987EAA55_12</vt:lpwstr>
  </property>
  <property fmtid="{D5CDD505-2E9C-101B-9397-08002B2CF9AE}" pid="4" name="KSOProductBuildVer">
    <vt:lpwstr>2052-11.1.0.14309</vt:lpwstr>
  </property>
</Properties>
</file>