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activeTab="2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<sst xmlns="http://schemas.openxmlformats.org/spreadsheetml/2006/main" count="1290" uniqueCount="367">
  <si>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</si>
  <si>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</si>
  <si>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</si>
  <si>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</si>
  <si>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</si>
  <si>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</si>
  <si>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</si>
  <si>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</si>
  <si>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</si>
  <si>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</si>
  <si>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</si>
  <si>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</si>
  <si>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</si>
  <si>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</si>
  <si>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</si>
  <si>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</si>
  <si>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</si>
  <si>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</si>
  <si>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</si>
  <si>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</si>
  <si>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</si>
  <si>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</si>
  <si>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</si>
  <si>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</si>
  <si>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</si>
  <si>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</si>
  <si>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</si>
  <si>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</si>
  <si>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</si>
  <si>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</si>
  <si>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</si>
  <si>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</si>
  <si>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</si>
  <si>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</si>
  <si>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</si>
  <si>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</si>
  <si>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</si>
  <si>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</si>
  <si>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</si>
  <si>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</si>
  <si>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都江堰幸福镇翔凤路药店</t>
  </si>
  <si>
    <t>都江堰片区</t>
  </si>
  <si>
    <t>20积分/人</t>
  </si>
  <si>
    <t>新津五津西路二店</t>
  </si>
  <si>
    <t>新津片区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</si>
  <si>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</si>
  <si>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</si>
  <si>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</si>
  <si>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</si>
  <si>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</si>
  <si>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</si>
  <si>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</si>
  <si>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</si>
  <si>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</si>
  <si>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</si>
  <si>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</si>
  <si>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</si>
  <si>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</si>
  <si>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</si>
  <si>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</si>
  <si>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</si>
  <si>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</si>
  <si>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</si>
  <si>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</si>
  <si>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</si>
  <si>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</si>
  <si>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</si>
  <si>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</si>
  <si>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</si>
  <si>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</si>
  <si>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</si>
  <si>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</si>
  <si>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</si>
  <si>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</si>
  <si>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</si>
  <si>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</si>
  <si>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</si>
  <si>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</si>
  <si>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</si>
  <si>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</si>
  <si>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</si>
  <si>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</si>
  <si>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</si>
  <si>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</si>
  <si>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</si>
  <si>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</si>
  <si>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</si>
  <si>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</si>
  <si>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</si>
  <si>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</si>
  <si>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</si>
  <si>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</si>
  <si>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</si>
  <si>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</si>
  <si>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</si>
  <si>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</si>
  <si>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</si>
  <si>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</si>
  <si>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</si>
  <si>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</si>
  <si>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</si>
  <si>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</si>
  <si>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</si>
  <si>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</si>
  <si>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</si>
  <si>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</si>
  <si>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都江堰奎光路中段药店</t>
  </si>
  <si>
    <t>都江堰市蒲阳路药店</t>
  </si>
  <si>
    <t>都江堰市蒲阳镇堰问道西路药店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</si>
  <si>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</si>
  <si>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</si>
  <si>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</si>
  <si>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</si>
  <si>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</si>
  <si>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</si>
  <si>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</si>
  <si>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</si>
  <si>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</si>
  <si>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</si>
  <si>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</si>
  <si>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</si>
  <si>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</si>
  <si>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</si>
  <si>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</si>
  <si>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</si>
  <si>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</si>
  <si>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</si>
  <si>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</si>
  <si>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</si>
  <si>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</si>
  <si>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</si>
  <si>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</si>
  <si>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</si>
  <si>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</si>
  <si>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</si>
  <si>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</si>
  <si>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</si>
  <si>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</si>
  <si>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</si>
  <si>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</si>
  <si>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</si>
  <si>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</si>
  <si>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</si>
  <si>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</si>
  <si>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</si>
  <si>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</si>
  <si>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</si>
  <si>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</si>
  <si>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</si>
  <si>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</si>
  <si>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</si>
  <si>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</si>
  <si>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</si>
  <si>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</si>
  <si>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</si>
  <si>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</si>
  <si>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</si>
  <si>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</si>
  <si>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</si>
  <si>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</si>
  <si>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</si>
  <si>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</si>
  <si>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</si>
  <si>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</si>
  <si>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</si>
  <si>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</si>
  <si>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</si>
  <si>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</si>
  <si>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</si>
  <si>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</si>
  <si>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</si>
  <si>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</si>
  <si>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</si>
  <si>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</si>
  <si>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</si>
  <si>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</si>
  <si>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</si>
  <si>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</si>
  <si>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</si>
  <si>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</si>
  <si>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</si>
  <si>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</si>
  <si>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</si>
  <si>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</si>
  <si>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</si>
  <si>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</si>
  <si>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</si>
  <si>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</si>
  <si>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</si>
  <si>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</si>
  <si>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</si>
  <si>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</si>
  <si>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</si>
  <si>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</si>
  <si>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</si>
  <si>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</si>
  <si>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</si>
  <si>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</si>
  <si>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</si>
  <si>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</si>
  <si>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</si>
  <si>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翔凤店</t>
  </si>
  <si>
    <t>都江堰</t>
  </si>
  <si>
    <t>杨文英</t>
  </si>
  <si>
    <t>乐良清</t>
  </si>
  <si>
    <t>郭廷廷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</si>
  <si>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</si>
  <si>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</si>
  <si>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</si>
  <si>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</si>
  <si>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</si>
  <si>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</si>
  <si>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</si>
  <si>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</si>
  <si>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</si>
  <si>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</si>
  <si>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</si>
  <si>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</si>
  <si>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</si>
  <si>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</si>
  <si>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</si>
  <si>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</si>
  <si>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</si>
  <si>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</si>
  <si>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</si>
  <si>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</si>
  <si>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</si>
  <si>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</si>
  <si>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</si>
  <si>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</si>
  <si>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</si>
  <si>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</si>
  <si>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</si>
  <si>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</si>
  <si>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</si>
  <si>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</si>
  <si>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</si>
  <si>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</si>
  <si>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</si>
  <si>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</si>
  <si>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</si>
  <si>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</si>
  <si>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五津西路药店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</si>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</sst>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8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6" fillId="27" borderId="12" applyNumberFormat="0" applyAlignment="0" applyProtection="0">
      <alignment vertical="center"/>
    </xf>
    <xf numFmtId="0" fontId="48" fillId="28" borderId="15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workbookViewId="0">
      <pane ySplit="2" topLeftCell="A3" activePane="bottomLeft" state="frozen"/>
      <selection/>
      <selection pane="bottomLeft" activeCell="G27" sqref="G27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0" hidden="1" customWidth="1"/>
    <col min="20" max="20" width="10.375" style="150" hidden="1" customWidth="1"/>
    <col min="21" max="25" width="12.625" style="151" customWidth="1"/>
    <col min="26" max="30" width="12.625" style="123" customWidth="1"/>
    <col min="31" max="32" width="12.625" style="95" hidden="1" customWidth="1"/>
    <col min="33" max="33" width="9" style="151" customWidth="1"/>
    <col min="34" max="34" width="11.25" style="108" customWidth="1"/>
    <col min="35" max="35" width="11.5" style="108" customWidth="1"/>
    <col min="36" max="37" width="12.625" style="150" customWidth="1"/>
    <col min="38" max="38" width="13" style="97" customWidth="1"/>
    <col min="39" max="40" width="12.625" style="97" hidden="1" customWidth="1"/>
    <col min="41" max="41" width="10.125" style="151" customWidth="1"/>
    <col min="42" max="43" width="11.875" style="150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2"/>
      <c r="G1" s="153" t="s">
        <v>1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60"/>
      <c r="S1" s="161" t="s">
        <v>2</v>
      </c>
      <c r="T1" s="161"/>
      <c r="U1" s="161"/>
      <c r="V1" s="161"/>
      <c r="W1" s="161"/>
      <c r="X1" s="161"/>
      <c r="Y1" s="161"/>
      <c r="Z1" s="169"/>
      <c r="AA1" s="169"/>
      <c r="AB1" s="169"/>
      <c r="AC1" s="170" t="s">
        <v>3</v>
      </c>
      <c r="AD1" s="170"/>
      <c r="AE1" s="170"/>
      <c r="AF1" s="170"/>
      <c r="AG1" s="175"/>
      <c r="AH1" s="175"/>
      <c r="AI1" s="175"/>
      <c r="AJ1" s="175"/>
      <c r="AK1" s="175"/>
      <c r="AL1" s="170"/>
      <c r="AM1" s="176" t="s">
        <v>4</v>
      </c>
      <c r="AN1" s="175"/>
      <c r="AO1" s="175"/>
      <c r="AP1" s="175"/>
      <c r="AQ1" s="175"/>
      <c r="AR1" s="175"/>
      <c r="AS1" s="175"/>
      <c r="AT1" s="181"/>
    </row>
    <row r="2" s="149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5" t="s">
        <v>13</v>
      </c>
      <c r="J2" s="107" t="s">
        <v>14</v>
      </c>
      <c r="K2" s="107" t="s">
        <v>15</v>
      </c>
      <c r="L2" s="105" t="s">
        <v>16</v>
      </c>
      <c r="M2" s="156" t="s">
        <v>17</v>
      </c>
      <c r="N2" s="157" t="s">
        <v>18</v>
      </c>
      <c r="O2" s="156" t="s">
        <v>19</v>
      </c>
      <c r="P2" s="156" t="s">
        <v>20</v>
      </c>
      <c r="Q2" s="156" t="s">
        <v>21</v>
      </c>
      <c r="R2" s="107" t="s">
        <v>22</v>
      </c>
      <c r="S2" s="162" t="s">
        <v>23</v>
      </c>
      <c r="T2" s="162" t="s">
        <v>24</v>
      </c>
      <c r="U2" s="163" t="s">
        <v>25</v>
      </c>
      <c r="V2" s="164" t="s">
        <v>26</v>
      </c>
      <c r="W2" s="163" t="s">
        <v>27</v>
      </c>
      <c r="X2" s="165" t="s">
        <v>28</v>
      </c>
      <c r="Y2" s="165" t="s">
        <v>29</v>
      </c>
      <c r="Z2" s="164" t="s">
        <v>30</v>
      </c>
      <c r="AA2" s="164" t="s">
        <v>31</v>
      </c>
      <c r="AB2" s="164" t="s">
        <v>32</v>
      </c>
      <c r="AC2" s="156" t="s">
        <v>33</v>
      </c>
      <c r="AD2" s="156" t="s">
        <v>34</v>
      </c>
      <c r="AE2" s="171" t="s">
        <v>11</v>
      </c>
      <c r="AF2" s="171" t="s">
        <v>12</v>
      </c>
      <c r="AG2" s="177" t="s">
        <v>16</v>
      </c>
      <c r="AH2" s="178" t="s">
        <v>17</v>
      </c>
      <c r="AI2" s="179" t="s">
        <v>35</v>
      </c>
      <c r="AJ2" s="107" t="s">
        <v>19</v>
      </c>
      <c r="AK2" s="107" t="s">
        <v>20</v>
      </c>
      <c r="AL2" s="178" t="s">
        <v>36</v>
      </c>
      <c r="AM2" s="180" t="s">
        <v>23</v>
      </c>
      <c r="AN2" s="180" t="s">
        <v>24</v>
      </c>
      <c r="AO2" s="163" t="s">
        <v>25</v>
      </c>
      <c r="AP2" s="182" t="s">
        <v>26</v>
      </c>
      <c r="AQ2" s="183" t="s">
        <v>27</v>
      </c>
      <c r="AR2" s="182" t="s">
        <v>28</v>
      </c>
      <c r="AS2" s="182" t="s">
        <v>29</v>
      </c>
      <c r="AT2" s="182" t="s">
        <v>37</v>
      </c>
      <c r="AU2" s="149" t="s">
        <v>38</v>
      </c>
      <c r="AV2" s="149" t="s">
        <v>39</v>
      </c>
    </row>
    <row r="3" customHeight="1" spans="1:48">
      <c r="A3" s="61">
        <v>706</v>
      </c>
      <c r="B3" s="61" t="s">
        <v>40</v>
      </c>
      <c r="C3" s="61" t="s">
        <v>41</v>
      </c>
      <c r="D3" s="62">
        <v>3</v>
      </c>
      <c r="E3" s="62">
        <v>100</v>
      </c>
      <c r="F3" s="63">
        <v>300</v>
      </c>
      <c r="G3" s="64">
        <v>9522</v>
      </c>
      <c r="H3" s="95">
        <v>2608.33017342858</v>
      </c>
      <c r="I3" s="158">
        <f>VLOOKUP(A3,[5]正式员工数!$A:$C,3,0)</f>
        <v>3</v>
      </c>
      <c r="J3" s="97">
        <f>VLOOKUP(A3,[4]查询时间段分门店销售汇总!$D:$L,9,0)</f>
        <v>29055.95</v>
      </c>
      <c r="K3" s="97">
        <f>VLOOKUP(A3,[4]查询时间段分门店销售汇总!$D:$M,10,0)</f>
        <v>8312.37</v>
      </c>
      <c r="L3" s="98">
        <v>0.273926714285715</v>
      </c>
      <c r="M3" s="158">
        <f>G3*3</f>
        <v>28566</v>
      </c>
      <c r="N3" s="158">
        <f>H3*3</f>
        <v>7824.99052028574</v>
      </c>
      <c r="O3" s="110">
        <f>J3/M3</f>
        <v>1.01715150878667</v>
      </c>
      <c r="P3" s="159">
        <f>K3/N3</f>
        <v>1.06228499299146</v>
      </c>
      <c r="Q3" s="166" t="s">
        <v>42</v>
      </c>
      <c r="R3" s="113">
        <f>(K3-N3)*0.05</f>
        <v>24.368973985713</v>
      </c>
      <c r="S3" s="150">
        <v>10387.6363636364</v>
      </c>
      <c r="T3" s="150">
        <v>2684.38782857144</v>
      </c>
      <c r="U3" s="167">
        <v>0.258421428571429</v>
      </c>
      <c r="V3" s="150">
        <f>S3*3</f>
        <v>31162.9090909092</v>
      </c>
      <c r="W3" s="150">
        <f>T3*3</f>
        <v>8053.16348571432</v>
      </c>
      <c r="X3" s="167">
        <f>J3/V3</f>
        <v>0.932388883054444</v>
      </c>
      <c r="Y3" s="172">
        <f>K3/W3</f>
        <v>1.03218691819004</v>
      </c>
      <c r="Z3" s="173"/>
      <c r="AA3" s="173"/>
      <c r="AB3" s="97"/>
      <c r="AC3" s="97">
        <f>VLOOKUP(A3,[6]查询时间段分门店销售汇总!$D:$L,9,0)</f>
        <v>21343.84</v>
      </c>
      <c r="AD3" s="97">
        <f>VLOOKUP(A3,[6]查询时间段分门店销售汇总!$D:$M,10,0)</f>
        <v>6718.66</v>
      </c>
      <c r="AE3" s="95">
        <v>6925.09090909091</v>
      </c>
      <c r="AF3" s="95">
        <v>2263.42701</v>
      </c>
      <c r="AG3" s="167">
        <v>0.326844375000001</v>
      </c>
      <c r="AH3" s="108">
        <f>AE3*4</f>
        <v>27700.3636363636</v>
      </c>
      <c r="AI3" s="108">
        <f>AF3*4</f>
        <v>9053.70804</v>
      </c>
      <c r="AJ3" s="167">
        <f>AC3/AH3</f>
        <v>0.770525624868725</v>
      </c>
      <c r="AK3" s="167">
        <f>AD3/AI3</f>
        <v>0.742089315263583</v>
      </c>
      <c r="AL3" s="173"/>
      <c r="AM3" s="97">
        <v>7790.72727272727</v>
      </c>
      <c r="AN3" s="97">
        <v>2425.10036785715</v>
      </c>
      <c r="AO3" s="167">
        <v>0.311280357142858</v>
      </c>
      <c r="AP3" s="150">
        <f>AM3*4</f>
        <v>31162.9090909091</v>
      </c>
      <c r="AQ3" s="150">
        <f>AN3*4</f>
        <v>9700.4014714286</v>
      </c>
      <c r="AR3" s="98">
        <f>AC3/AP3</f>
        <v>0.684911666549978</v>
      </c>
      <c r="AS3" s="98">
        <f>AD3/AQ3</f>
        <v>0.692616694246009</v>
      </c>
      <c r="AV3" s="95">
        <f>R3+AB3+AT3+AU3</f>
        <v>24.368973985713</v>
      </c>
    </row>
    <row r="4" customHeight="1" spans="1:48">
      <c r="A4" s="119">
        <v>108656</v>
      </c>
      <c r="B4" s="119" t="s">
        <v>43</v>
      </c>
      <c r="C4" s="119" t="s">
        <v>44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8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8">
        <f t="shared" ref="M4:M35" si="0">G4*3</f>
        <v>61893</v>
      </c>
      <c r="N4" s="158">
        <f t="shared" ref="N4:N35" si="1">H4*3</f>
        <v>12378.6</v>
      </c>
      <c r="O4" s="110">
        <f t="shared" ref="O4:O35" si="2">J4/M4</f>
        <v>1.1666805616144</v>
      </c>
      <c r="P4" s="159">
        <f t="shared" ref="P4:P35" si="3">K4/N4</f>
        <v>1.24217358990516</v>
      </c>
      <c r="Q4" s="166"/>
      <c r="S4" s="150">
        <v>22506.5454545455</v>
      </c>
      <c r="T4" s="150">
        <v>4069.02265714285</v>
      </c>
      <c r="U4" s="167">
        <v>0.180792857142857</v>
      </c>
      <c r="V4" s="150">
        <f t="shared" ref="V4:V35" si="4">S4*3</f>
        <v>67519.6363636365</v>
      </c>
      <c r="W4" s="150">
        <f t="shared" ref="W4:W35" si="5">T4*3</f>
        <v>12207.0679714286</v>
      </c>
      <c r="X4" s="168">
        <f t="shared" ref="X4:X35" si="6">J4/V4</f>
        <v>1.06945718147986</v>
      </c>
      <c r="Y4" s="172">
        <f t="shared" ref="Y4:Y35" si="7">K4/W4</f>
        <v>1.25962844116125</v>
      </c>
      <c r="Z4" s="174" t="s">
        <v>45</v>
      </c>
      <c r="AA4" s="174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7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7">
        <f t="shared" ref="AJ4:AJ35" si="10">AC4/AH4</f>
        <v>0.61214942016868</v>
      </c>
      <c r="AK4" s="167">
        <f t="shared" ref="AK4:AK35" si="11">AD4/AI4</f>
        <v>0.650554684236158</v>
      </c>
      <c r="AL4" s="173"/>
      <c r="AM4" s="97">
        <v>16879.9090909091</v>
      </c>
      <c r="AN4" s="97">
        <v>3836.34297520661</v>
      </c>
      <c r="AO4" s="167">
        <v>0.227272727272727</v>
      </c>
      <c r="AP4" s="150">
        <f t="shared" ref="AP4:AP35" si="12">AM4*4</f>
        <v>67519.6363636364</v>
      </c>
      <c r="AQ4" s="150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46</v>
      </c>
      <c r="C5" s="119" t="s">
        <v>44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8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8">
        <f t="shared" si="0"/>
        <v>61500</v>
      </c>
      <c r="N5" s="158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6"/>
      <c r="S5" s="150">
        <v>22363.6363636364</v>
      </c>
      <c r="T5" s="150">
        <v>5346.98571428571</v>
      </c>
      <c r="U5" s="167">
        <v>0.239092857142857</v>
      </c>
      <c r="V5" s="150">
        <f t="shared" si="4"/>
        <v>67090.9090909092</v>
      </c>
      <c r="W5" s="150">
        <f t="shared" si="5"/>
        <v>16040.9571428571</v>
      </c>
      <c r="X5" s="167">
        <f t="shared" si="6"/>
        <v>0.653016192411923</v>
      </c>
      <c r="Y5" s="167">
        <f t="shared" si="7"/>
        <v>0.663292714097041</v>
      </c>
      <c r="Z5" s="173"/>
      <c r="AA5" s="173"/>
      <c r="AB5" s="173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7">
        <v>0.302398125</v>
      </c>
      <c r="AH5" s="108">
        <f t="shared" si="8"/>
        <v>59636.3636363636</v>
      </c>
      <c r="AI5" s="108">
        <f t="shared" si="9"/>
        <v>18033.9245454546</v>
      </c>
      <c r="AJ5" s="167">
        <f t="shared" si="10"/>
        <v>0.570626173780488</v>
      </c>
      <c r="AK5" s="167">
        <f t="shared" si="11"/>
        <v>0.583785297175016</v>
      </c>
      <c r="AL5" s="173"/>
      <c r="AM5" s="97">
        <v>16772.7272727273</v>
      </c>
      <c r="AN5" s="97">
        <v>4830.51550324675</v>
      </c>
      <c r="AO5" s="167">
        <v>0.287998214285714</v>
      </c>
      <c r="AP5" s="150">
        <f t="shared" si="12"/>
        <v>67090.9090909092</v>
      </c>
      <c r="AQ5" s="150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47</v>
      </c>
      <c r="C6" s="61" t="s">
        <v>44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8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8">
        <f t="shared" si="0"/>
        <v>27000</v>
      </c>
      <c r="N6" s="158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6"/>
      <c r="S6" s="150">
        <v>9818.18181818182</v>
      </c>
      <c r="T6" s="150">
        <v>2190.85714285714</v>
      </c>
      <c r="U6" s="167">
        <v>0.223142857142857</v>
      </c>
      <c r="V6" s="150">
        <f t="shared" si="4"/>
        <v>29454.5454545455</v>
      </c>
      <c r="W6" s="150">
        <f t="shared" si="5"/>
        <v>6572.57142857142</v>
      </c>
      <c r="X6" s="167">
        <f t="shared" si="6"/>
        <v>0.586029413580246</v>
      </c>
      <c r="Y6" s="167">
        <f t="shared" si="7"/>
        <v>0.809972178751523</v>
      </c>
      <c r="Z6" s="173"/>
      <c r="AA6" s="173"/>
      <c r="AB6" s="173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7">
        <v>0.282225</v>
      </c>
      <c r="AH6" s="108">
        <f t="shared" si="8"/>
        <v>26181.8181818182</v>
      </c>
      <c r="AI6" s="108">
        <f t="shared" si="9"/>
        <v>7389.16363636364</v>
      </c>
      <c r="AJ6" s="167">
        <f t="shared" si="10"/>
        <v>0.840220486111111</v>
      </c>
      <c r="AK6" s="167">
        <f t="shared" si="11"/>
        <v>0.958314140608852</v>
      </c>
      <c r="AL6" s="173"/>
      <c r="AM6" s="97">
        <v>7363.63636363636</v>
      </c>
      <c r="AN6" s="97">
        <v>1979.24025974026</v>
      </c>
      <c r="AO6" s="167">
        <v>0.268785714285714</v>
      </c>
      <c r="AP6" s="150">
        <f t="shared" si="12"/>
        <v>29454.5454545454</v>
      </c>
      <c r="AQ6" s="150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48</v>
      </c>
      <c r="C7" s="61" t="s">
        <v>44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8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8">
        <f t="shared" si="0"/>
        <v>21000</v>
      </c>
      <c r="N7" s="158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6"/>
      <c r="S7" s="150">
        <v>7636.36363636364</v>
      </c>
      <c r="T7" s="150">
        <v>1797.6</v>
      </c>
      <c r="U7" s="167">
        <v>0.2354</v>
      </c>
      <c r="V7" s="150">
        <f t="shared" si="4"/>
        <v>22909.0909090909</v>
      </c>
      <c r="W7" s="150">
        <f t="shared" si="5"/>
        <v>5392.8</v>
      </c>
      <c r="X7" s="167">
        <f t="shared" si="6"/>
        <v>0.592656865079365</v>
      </c>
      <c r="Y7" s="167">
        <f t="shared" si="7"/>
        <v>0.762689141076991</v>
      </c>
      <c r="Z7" s="173"/>
      <c r="AA7" s="173"/>
      <c r="AB7" s="173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7">
        <v>0.2977275</v>
      </c>
      <c r="AH7" s="108">
        <f t="shared" si="8"/>
        <v>20363.6363636364</v>
      </c>
      <c r="AI7" s="108">
        <f t="shared" si="9"/>
        <v>6062.81454545456</v>
      </c>
      <c r="AJ7" s="167">
        <f t="shared" si="10"/>
        <v>0.622425178571429</v>
      </c>
      <c r="AK7" s="167">
        <f t="shared" si="11"/>
        <v>0.640931694490526</v>
      </c>
      <c r="AL7" s="173"/>
      <c r="AM7" s="97">
        <v>5727.27272727273</v>
      </c>
      <c r="AN7" s="97">
        <v>1623.96818181818</v>
      </c>
      <c r="AO7" s="167">
        <v>0.28355</v>
      </c>
      <c r="AP7" s="150">
        <f t="shared" si="12"/>
        <v>22909.0909090909</v>
      </c>
      <c r="AQ7" s="150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49</v>
      </c>
      <c r="C8" s="119" t="s">
        <v>50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8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8">
        <f t="shared" si="0"/>
        <v>120000</v>
      </c>
      <c r="N8" s="158">
        <f t="shared" si="1"/>
        <v>30772.4057142858</v>
      </c>
      <c r="O8" s="110">
        <f t="shared" si="2"/>
        <v>1.06245675</v>
      </c>
      <c r="P8" s="159">
        <f t="shared" si="3"/>
        <v>1.1205769974621</v>
      </c>
      <c r="Q8" s="166" t="s">
        <v>42</v>
      </c>
      <c r="R8" s="113">
        <f>(K8-N8)*0.05</f>
        <v>185.52221428571</v>
      </c>
      <c r="S8" s="150">
        <v>43636.3636363636</v>
      </c>
      <c r="T8" s="150">
        <v>10556.5714285714</v>
      </c>
      <c r="U8" s="167">
        <v>0.241921428571429</v>
      </c>
      <c r="V8" s="150">
        <f t="shared" si="4"/>
        <v>130909.090909091</v>
      </c>
      <c r="W8" s="150">
        <f t="shared" si="5"/>
        <v>31669.7142857142</v>
      </c>
      <c r="X8" s="167">
        <f t="shared" si="6"/>
        <v>0.973918687499999</v>
      </c>
      <c r="Y8" s="172">
        <f t="shared" si="7"/>
        <v>1.08882731586735</v>
      </c>
      <c r="Z8" s="173"/>
      <c r="AA8" s="173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7">
        <v>0.305975625000001</v>
      </c>
      <c r="AH8" s="108">
        <f t="shared" si="8"/>
        <v>116363.636363636</v>
      </c>
      <c r="AI8" s="108">
        <f t="shared" si="9"/>
        <v>35604.4363636365</v>
      </c>
      <c r="AJ8" s="167">
        <f t="shared" si="10"/>
        <v>0.8441357890625</v>
      </c>
      <c r="AK8" s="167">
        <f t="shared" si="11"/>
        <v>0.833020348843145</v>
      </c>
      <c r="AL8" s="173"/>
      <c r="AM8" s="97">
        <v>32727.2727272727</v>
      </c>
      <c r="AN8" s="97">
        <v>9536.90259740262</v>
      </c>
      <c r="AO8" s="167">
        <v>0.291405357142858</v>
      </c>
      <c r="AP8" s="150">
        <f t="shared" si="12"/>
        <v>130909.090909091</v>
      </c>
      <c r="AQ8" s="150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51</v>
      </c>
      <c r="C9" s="119" t="s">
        <v>50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8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8">
        <f t="shared" si="0"/>
        <v>81000</v>
      </c>
      <c r="N9" s="158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6"/>
      <c r="S9" s="150">
        <v>29454.5454545455</v>
      </c>
      <c r="T9" s="150">
        <v>6662.82857142857</v>
      </c>
      <c r="U9" s="167">
        <v>0.226207142857143</v>
      </c>
      <c r="V9" s="150">
        <f t="shared" si="4"/>
        <v>88363.6363636365</v>
      </c>
      <c r="W9" s="150">
        <f t="shared" si="5"/>
        <v>19988.4857142857</v>
      </c>
      <c r="X9" s="167">
        <f t="shared" si="6"/>
        <v>0.537915277777777</v>
      </c>
      <c r="Y9" s="167">
        <f t="shared" si="7"/>
        <v>0.608952082413161</v>
      </c>
      <c r="Z9" s="173"/>
      <c r="AA9" s="173"/>
      <c r="AB9" s="173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7">
        <v>0.286100625</v>
      </c>
      <c r="AH9" s="108">
        <f t="shared" si="8"/>
        <v>78545.4545454544</v>
      </c>
      <c r="AI9" s="108">
        <f t="shared" si="9"/>
        <v>22471.9036363636</v>
      </c>
      <c r="AJ9" s="167">
        <f t="shared" si="10"/>
        <v>0.797536157407409</v>
      </c>
      <c r="AK9" s="167">
        <f t="shared" si="11"/>
        <v>0.714307530850443</v>
      </c>
      <c r="AL9" s="173"/>
      <c r="AM9" s="97">
        <v>22090.9090909091</v>
      </c>
      <c r="AN9" s="97">
        <v>6019.25990259741</v>
      </c>
      <c r="AO9" s="167">
        <v>0.272476785714286</v>
      </c>
      <c r="AP9" s="150">
        <f t="shared" si="12"/>
        <v>88363.6363636364</v>
      </c>
      <c r="AQ9" s="150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52</v>
      </c>
      <c r="C10" s="61" t="s">
        <v>50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8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8">
        <f t="shared" si="0"/>
        <v>147000</v>
      </c>
      <c r="N10" s="158">
        <f t="shared" si="1"/>
        <v>26489.4</v>
      </c>
      <c r="O10" s="98">
        <f t="shared" si="2"/>
        <v>0.828396394557823</v>
      </c>
      <c r="P10" s="159">
        <f t="shared" si="3"/>
        <v>1.02371514643593</v>
      </c>
      <c r="Q10" s="166"/>
      <c r="S10" s="150">
        <v>53454.5454545454</v>
      </c>
      <c r="T10" s="150">
        <v>9087.27272727273</v>
      </c>
      <c r="U10" s="167">
        <v>0.17</v>
      </c>
      <c r="V10" s="150">
        <f t="shared" si="4"/>
        <v>160363.636363636</v>
      </c>
      <c r="W10" s="150">
        <f t="shared" si="5"/>
        <v>27261.8181818182</v>
      </c>
      <c r="X10" s="167">
        <f t="shared" si="6"/>
        <v>0.759363361678006</v>
      </c>
      <c r="Y10" s="167">
        <f t="shared" si="7"/>
        <v>0.994709883953581</v>
      </c>
      <c r="Z10" s="173"/>
      <c r="AA10" s="173"/>
      <c r="AB10" s="173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7">
        <v>0.215011363636364</v>
      </c>
      <c r="AH10" s="108">
        <f t="shared" si="8"/>
        <v>142545.454545454</v>
      </c>
      <c r="AI10" s="108">
        <f t="shared" si="9"/>
        <v>30648.8925619835</v>
      </c>
      <c r="AJ10" s="167">
        <f t="shared" si="10"/>
        <v>0.922896913265307</v>
      </c>
      <c r="AK10" s="167">
        <f t="shared" si="11"/>
        <v>0.915039260987412</v>
      </c>
      <c r="AL10" s="173"/>
      <c r="AM10" s="97">
        <v>40090.9090909091</v>
      </c>
      <c r="AN10" s="97">
        <v>8209.52479338842</v>
      </c>
      <c r="AO10" s="167">
        <v>0.204772727272727</v>
      </c>
      <c r="AP10" s="150">
        <f t="shared" si="12"/>
        <v>160363.636363636</v>
      </c>
      <c r="AQ10" s="150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53</v>
      </c>
      <c r="C11" s="61" t="s">
        <v>50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8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8">
        <f t="shared" si="0"/>
        <v>71250</v>
      </c>
      <c r="N11" s="158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6"/>
      <c r="S11" s="150">
        <v>25909.0909090909</v>
      </c>
      <c r="T11" s="150">
        <v>5292.85714285713</v>
      </c>
      <c r="U11" s="167">
        <v>0.204285714285714</v>
      </c>
      <c r="V11" s="150">
        <f t="shared" si="4"/>
        <v>77727.2727272727</v>
      </c>
      <c r="W11" s="150">
        <f t="shared" si="5"/>
        <v>15878.5714285714</v>
      </c>
      <c r="X11" s="168">
        <f t="shared" si="6"/>
        <v>1.04203102923977</v>
      </c>
      <c r="Y11" s="167">
        <f t="shared" si="7"/>
        <v>0.808140080971661</v>
      </c>
      <c r="Z11" s="174" t="s">
        <v>45</v>
      </c>
      <c r="AA11" s="174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7">
        <v>0.258375</v>
      </c>
      <c r="AH11" s="108">
        <f t="shared" si="8"/>
        <v>69090.9090909092</v>
      </c>
      <c r="AI11" s="108">
        <f t="shared" si="9"/>
        <v>17851.3636363636</v>
      </c>
      <c r="AJ11" s="167">
        <f t="shared" si="10"/>
        <v>0.80971144736842</v>
      </c>
      <c r="AK11" s="167">
        <f t="shared" si="11"/>
        <v>0.533506021948921</v>
      </c>
      <c r="AL11" s="173"/>
      <c r="AM11" s="97">
        <v>19431.8181818182</v>
      </c>
      <c r="AN11" s="97">
        <v>4781.61525974025</v>
      </c>
      <c r="AO11" s="167">
        <v>0.246071428571428</v>
      </c>
      <c r="AP11" s="150">
        <f t="shared" si="12"/>
        <v>77727.2727272728</v>
      </c>
      <c r="AQ11" s="150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54</v>
      </c>
      <c r="C12" s="119" t="s">
        <v>50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8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8">
        <f t="shared" si="0"/>
        <v>50160</v>
      </c>
      <c r="N12" s="158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6"/>
      <c r="S12" s="150">
        <v>18240</v>
      </c>
      <c r="T12" s="150">
        <v>3396.54857142858</v>
      </c>
      <c r="U12" s="167">
        <v>0.186214285714286</v>
      </c>
      <c r="V12" s="150">
        <f t="shared" si="4"/>
        <v>54720</v>
      </c>
      <c r="W12" s="150">
        <f t="shared" si="5"/>
        <v>10189.6457142857</v>
      </c>
      <c r="X12" s="167">
        <f t="shared" si="6"/>
        <v>0.673763157894737</v>
      </c>
      <c r="Y12" s="167">
        <f t="shared" si="7"/>
        <v>0.902283578624353</v>
      </c>
      <c r="Z12" s="173"/>
      <c r="AA12" s="173"/>
      <c r="AB12" s="173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7">
        <v>0.23551875</v>
      </c>
      <c r="AH12" s="108">
        <f t="shared" si="8"/>
        <v>48640</v>
      </c>
      <c r="AI12" s="108">
        <f t="shared" si="9"/>
        <v>11455.632</v>
      </c>
      <c r="AJ12" s="167">
        <f t="shared" si="10"/>
        <v>0.851854235197368</v>
      </c>
      <c r="AK12" s="167">
        <f t="shared" si="11"/>
        <v>1.17787826983269</v>
      </c>
      <c r="AL12" s="173"/>
      <c r="AM12" s="97">
        <v>13680</v>
      </c>
      <c r="AN12" s="97">
        <v>3068.47285714286</v>
      </c>
      <c r="AO12" s="167">
        <v>0.224303571428572</v>
      </c>
      <c r="AP12" s="150">
        <f t="shared" si="12"/>
        <v>54720</v>
      </c>
      <c r="AQ12" s="150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55</v>
      </c>
      <c r="C13" s="119" t="s">
        <v>50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8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8">
        <f t="shared" si="0"/>
        <v>54000</v>
      </c>
      <c r="N13" s="158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6"/>
      <c r="S13" s="150">
        <v>19636.3636363636</v>
      </c>
      <c r="T13" s="150">
        <v>4497.42857142857</v>
      </c>
      <c r="U13" s="167">
        <v>0.229035714285714</v>
      </c>
      <c r="V13" s="150">
        <f t="shared" si="4"/>
        <v>58909.0909090908</v>
      </c>
      <c r="W13" s="150">
        <f t="shared" si="5"/>
        <v>13492.2857142857</v>
      </c>
      <c r="X13" s="167">
        <f t="shared" si="6"/>
        <v>0.751493009259261</v>
      </c>
      <c r="Y13" s="167">
        <f t="shared" si="7"/>
        <v>0.940815386570105</v>
      </c>
      <c r="Z13" s="173"/>
      <c r="AA13" s="173"/>
      <c r="AB13" s="173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7">
        <v>0.289678125</v>
      </c>
      <c r="AH13" s="108">
        <f t="shared" si="8"/>
        <v>52363.6363636364</v>
      </c>
      <c r="AI13" s="108">
        <f t="shared" si="9"/>
        <v>15168.6</v>
      </c>
      <c r="AJ13" s="172">
        <f t="shared" si="10"/>
        <v>1.22674921875</v>
      </c>
      <c r="AK13" s="172">
        <f t="shared" si="11"/>
        <v>1.27136584786994</v>
      </c>
      <c r="AL13" s="173" t="s">
        <v>42</v>
      </c>
      <c r="AM13" s="97">
        <v>14727.2727272727</v>
      </c>
      <c r="AN13" s="97">
        <v>4063.01785714285</v>
      </c>
      <c r="AO13" s="167">
        <v>0.275883928571428</v>
      </c>
      <c r="AP13" s="150">
        <f t="shared" si="12"/>
        <v>58909.0909090908</v>
      </c>
      <c r="AQ13" s="150">
        <f t="shared" si="13"/>
        <v>16252.0714285714</v>
      </c>
      <c r="AR13" s="159">
        <f t="shared" si="14"/>
        <v>1.09044375</v>
      </c>
      <c r="AS13" s="159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56</v>
      </c>
      <c r="C14" s="119" t="s">
        <v>50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8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8">
        <f t="shared" si="0"/>
        <v>51840</v>
      </c>
      <c r="N14" s="158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6"/>
      <c r="S14" s="150">
        <v>18850.9090909091</v>
      </c>
      <c r="T14" s="150">
        <v>4073.14285714287</v>
      </c>
      <c r="U14" s="167">
        <v>0.216071428571429</v>
      </c>
      <c r="V14" s="150">
        <f t="shared" si="4"/>
        <v>56552.7272727273</v>
      </c>
      <c r="W14" s="150">
        <f t="shared" si="5"/>
        <v>12219.4285714286</v>
      </c>
      <c r="X14" s="167">
        <f t="shared" si="6"/>
        <v>0.653218541023662</v>
      </c>
      <c r="Y14" s="167">
        <f t="shared" si="7"/>
        <v>0.823300364758696</v>
      </c>
      <c r="Z14" s="173"/>
      <c r="AA14" s="173"/>
      <c r="AB14" s="173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7">
        <v>0.273281250000001</v>
      </c>
      <c r="AH14" s="108">
        <f t="shared" si="8"/>
        <v>50269.0909090908</v>
      </c>
      <c r="AI14" s="108">
        <f t="shared" si="9"/>
        <v>13737.6</v>
      </c>
      <c r="AJ14" s="167">
        <f t="shared" si="10"/>
        <v>0.592965766059029</v>
      </c>
      <c r="AK14" s="167">
        <f t="shared" si="11"/>
        <v>0.688677789424645</v>
      </c>
      <c r="AL14" s="173"/>
      <c r="AM14" s="97">
        <v>14138.1818181818</v>
      </c>
      <c r="AN14" s="97">
        <v>3679.71428571429</v>
      </c>
      <c r="AO14" s="167">
        <v>0.260267857142858</v>
      </c>
      <c r="AP14" s="150">
        <f t="shared" si="12"/>
        <v>56552.7272727272</v>
      </c>
      <c r="AQ14" s="150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57</v>
      </c>
      <c r="C15" s="61" t="s">
        <v>50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8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8">
        <f t="shared" si="0"/>
        <v>54432</v>
      </c>
      <c r="N15" s="158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6"/>
      <c r="S15" s="150">
        <v>19793.4545454545</v>
      </c>
      <c r="T15" s="150">
        <v>4306.34880000001</v>
      </c>
      <c r="U15" s="167">
        <v>0.217564285714286</v>
      </c>
      <c r="V15" s="150">
        <f t="shared" si="4"/>
        <v>59380.3636363635</v>
      </c>
      <c r="W15" s="150">
        <f t="shared" si="5"/>
        <v>12919.0464</v>
      </c>
      <c r="X15" s="167">
        <f t="shared" si="6"/>
        <v>0.473917946551049</v>
      </c>
      <c r="Y15" s="167">
        <f t="shared" si="7"/>
        <v>0.594932455695801</v>
      </c>
      <c r="Z15" s="173"/>
      <c r="AA15" s="173"/>
      <c r="AB15" s="173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7">
        <v>0.275169375</v>
      </c>
      <c r="AH15" s="108">
        <f t="shared" si="8"/>
        <v>52782.5454545456</v>
      </c>
      <c r="AI15" s="108">
        <f t="shared" si="9"/>
        <v>14524.1400436364</v>
      </c>
      <c r="AJ15" s="167">
        <f t="shared" si="10"/>
        <v>0.603761901317238</v>
      </c>
      <c r="AK15" s="167">
        <f t="shared" si="11"/>
        <v>0.596925530458419</v>
      </c>
      <c r="AL15" s="173"/>
      <c r="AM15" s="97">
        <v>14845.0909090909</v>
      </c>
      <c r="AN15" s="97">
        <v>3890.39465454546</v>
      </c>
      <c r="AO15" s="167">
        <v>0.262066071428572</v>
      </c>
      <c r="AP15" s="150">
        <f t="shared" si="12"/>
        <v>59380.3636363636</v>
      </c>
      <c r="AQ15" s="150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58</v>
      </c>
      <c r="C16" s="61" t="s">
        <v>50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8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8">
        <f t="shared" si="0"/>
        <v>51840</v>
      </c>
      <c r="N16" s="158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6"/>
      <c r="S16" s="150">
        <v>18850.9090909091</v>
      </c>
      <c r="T16" s="150">
        <v>4918.87542857142</v>
      </c>
      <c r="U16" s="167">
        <v>0.260935714285714</v>
      </c>
      <c r="V16" s="150">
        <f t="shared" si="4"/>
        <v>56552.7272727273</v>
      </c>
      <c r="W16" s="150">
        <f t="shared" si="5"/>
        <v>14756.6262857143</v>
      </c>
      <c r="X16" s="167">
        <f t="shared" si="6"/>
        <v>0.310170187114197</v>
      </c>
      <c r="Y16" s="167">
        <f t="shared" si="7"/>
        <v>0.377574785192868</v>
      </c>
      <c r="Z16" s="173"/>
      <c r="AA16" s="173"/>
      <c r="AB16" s="173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7">
        <v>0.330024375</v>
      </c>
      <c r="AH16" s="108">
        <f t="shared" si="8"/>
        <v>50269.0909090908</v>
      </c>
      <c r="AI16" s="108">
        <f t="shared" si="9"/>
        <v>16590.0253090909</v>
      </c>
      <c r="AJ16" s="167">
        <f t="shared" si="10"/>
        <v>0.523577003761575</v>
      </c>
      <c r="AK16" s="167">
        <f t="shared" si="11"/>
        <v>0.439940859885279</v>
      </c>
      <c r="AL16" s="173"/>
      <c r="AM16" s="97">
        <v>14138.1818181818</v>
      </c>
      <c r="AN16" s="97">
        <v>4443.75677922077</v>
      </c>
      <c r="AO16" s="167">
        <v>0.314308928571428</v>
      </c>
      <c r="AP16" s="150">
        <f t="shared" si="12"/>
        <v>56552.7272727272</v>
      </c>
      <c r="AQ16" s="150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59</v>
      </c>
      <c r="C17" s="119" t="s">
        <v>50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8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8">
        <f t="shared" si="0"/>
        <v>48600</v>
      </c>
      <c r="N17" s="158">
        <f t="shared" si="1"/>
        <v>13195.4554285714</v>
      </c>
      <c r="O17" s="110">
        <f t="shared" si="2"/>
        <v>1.04260514403292</v>
      </c>
      <c r="P17" s="159">
        <f t="shared" si="3"/>
        <v>1.15056582034499</v>
      </c>
      <c r="Q17" s="166" t="s">
        <v>42</v>
      </c>
      <c r="R17" s="113">
        <f>(K17-N17)*0.05</f>
        <v>99.33922857143</v>
      </c>
      <c r="S17" s="150">
        <v>17672.7272727273</v>
      </c>
      <c r="T17" s="150">
        <v>4526.74285714286</v>
      </c>
      <c r="U17" s="167">
        <v>0.256142857142857</v>
      </c>
      <c r="V17" s="150">
        <f t="shared" si="4"/>
        <v>53018.1818181819</v>
      </c>
      <c r="W17" s="150">
        <f t="shared" si="5"/>
        <v>13580.2285714286</v>
      </c>
      <c r="X17" s="167">
        <f t="shared" si="6"/>
        <v>0.955721382030177</v>
      </c>
      <c r="Y17" s="172">
        <f t="shared" si="7"/>
        <v>1.11796645543521</v>
      </c>
      <c r="Z17" s="173"/>
      <c r="AA17" s="173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7">
        <v>0.3239625</v>
      </c>
      <c r="AH17" s="108">
        <f t="shared" si="8"/>
        <v>47127.2727272728</v>
      </c>
      <c r="AI17" s="108">
        <f t="shared" si="9"/>
        <v>15267.4690909091</v>
      </c>
      <c r="AJ17" s="167">
        <f t="shared" si="10"/>
        <v>0.776191319444443</v>
      </c>
      <c r="AK17" s="167">
        <f t="shared" si="11"/>
        <v>0.753982204349401</v>
      </c>
      <c r="AL17" s="173"/>
      <c r="AM17" s="97">
        <v>13254.5454545455</v>
      </c>
      <c r="AN17" s="97">
        <v>4089.50064935066</v>
      </c>
      <c r="AO17" s="167">
        <v>0.308535714285714</v>
      </c>
      <c r="AP17" s="150">
        <f t="shared" si="12"/>
        <v>53018.181818182</v>
      </c>
      <c r="AQ17" s="150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60</v>
      </c>
      <c r="C18" s="119" t="s">
        <v>50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8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8">
        <f t="shared" si="0"/>
        <v>48840</v>
      </c>
      <c r="N18" s="158">
        <f t="shared" si="1"/>
        <v>11922.3533314286</v>
      </c>
      <c r="O18" s="110">
        <f t="shared" si="2"/>
        <v>1.09168734643735</v>
      </c>
      <c r="P18" s="159">
        <f t="shared" si="3"/>
        <v>1.03421444216857</v>
      </c>
      <c r="Q18" s="166"/>
      <c r="S18" s="150">
        <v>17760</v>
      </c>
      <c r="T18" s="150">
        <v>4090.00114285714</v>
      </c>
      <c r="U18" s="167">
        <v>0.230292857142857</v>
      </c>
      <c r="V18" s="150">
        <f t="shared" si="4"/>
        <v>53280</v>
      </c>
      <c r="W18" s="150">
        <f t="shared" si="5"/>
        <v>12270.0034285714</v>
      </c>
      <c r="X18" s="168">
        <f t="shared" si="6"/>
        <v>1.0007134009009</v>
      </c>
      <c r="Y18" s="172">
        <f t="shared" si="7"/>
        <v>1.00491169964046</v>
      </c>
      <c r="Z18" s="174" t="s">
        <v>45</v>
      </c>
      <c r="AA18" s="174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7">
        <v>0.291268125</v>
      </c>
      <c r="AH18" s="108">
        <f t="shared" si="8"/>
        <v>47360</v>
      </c>
      <c r="AI18" s="108">
        <f t="shared" si="9"/>
        <v>13794.4584</v>
      </c>
      <c r="AJ18" s="167">
        <f t="shared" si="10"/>
        <v>0.886467905405405</v>
      </c>
      <c r="AK18" s="167">
        <f t="shared" si="11"/>
        <v>0.701493289508198</v>
      </c>
      <c r="AL18" s="173"/>
      <c r="AM18" s="97">
        <v>13320</v>
      </c>
      <c r="AN18" s="97">
        <v>3694.94421428571</v>
      </c>
      <c r="AO18" s="167">
        <v>0.277398214285714</v>
      </c>
      <c r="AP18" s="150">
        <f t="shared" si="12"/>
        <v>53280</v>
      </c>
      <c r="AQ18" s="150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61</v>
      </c>
      <c r="C19" s="61" t="s">
        <v>50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8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8">
        <f t="shared" si="0"/>
        <v>46200</v>
      </c>
      <c r="N19" s="158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6"/>
      <c r="S19" s="150">
        <v>16800</v>
      </c>
      <c r="T19" s="150">
        <v>4517.04000000001</v>
      </c>
      <c r="U19" s="167">
        <v>0.268871428571429</v>
      </c>
      <c r="V19" s="150">
        <f t="shared" si="4"/>
        <v>50400</v>
      </c>
      <c r="W19" s="150">
        <f t="shared" si="5"/>
        <v>13551.12</v>
      </c>
      <c r="X19" s="167">
        <f t="shared" si="6"/>
        <v>0.784673214285714</v>
      </c>
      <c r="Y19" s="167">
        <f t="shared" si="7"/>
        <v>0.918878291978818</v>
      </c>
      <c r="Z19" s="173"/>
      <c r="AA19" s="173"/>
      <c r="AB19" s="173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7">
        <v>0.340061250000001</v>
      </c>
      <c r="AH19" s="108">
        <f t="shared" si="8"/>
        <v>44800</v>
      </c>
      <c r="AI19" s="108">
        <f t="shared" si="9"/>
        <v>15234.744</v>
      </c>
      <c r="AJ19" s="167">
        <f t="shared" si="10"/>
        <v>0.981385491071429</v>
      </c>
      <c r="AK19" s="167">
        <f t="shared" si="11"/>
        <v>0.817056722449683</v>
      </c>
      <c r="AL19" s="173"/>
      <c r="AM19" s="97">
        <v>12600</v>
      </c>
      <c r="AN19" s="97">
        <v>4080.73500000001</v>
      </c>
      <c r="AO19" s="167">
        <v>0.323867857142858</v>
      </c>
      <c r="AP19" s="150">
        <f t="shared" si="12"/>
        <v>50400</v>
      </c>
      <c r="AQ19" s="150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62</v>
      </c>
      <c r="C20" s="61" t="s">
        <v>50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8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8">
        <f t="shared" si="0"/>
        <v>46656</v>
      </c>
      <c r="N20" s="158">
        <f t="shared" si="1"/>
        <v>11105.5543405715</v>
      </c>
      <c r="O20" s="110">
        <f t="shared" si="2"/>
        <v>1.0121028377915</v>
      </c>
      <c r="P20" s="159">
        <f t="shared" si="3"/>
        <v>1.03671637154922</v>
      </c>
      <c r="Q20" s="166" t="s">
        <v>42</v>
      </c>
      <c r="R20" s="113">
        <f>(K20-N20)*0.05</f>
        <v>20.387782971425</v>
      </c>
      <c r="S20" s="150">
        <v>16965.8181818182</v>
      </c>
      <c r="T20" s="150">
        <v>3809.79565714286</v>
      </c>
      <c r="U20" s="167">
        <v>0.224557142857143</v>
      </c>
      <c r="V20" s="150">
        <f t="shared" si="4"/>
        <v>50897.4545454546</v>
      </c>
      <c r="W20" s="150">
        <f t="shared" si="5"/>
        <v>11429.3869714286</v>
      </c>
      <c r="X20" s="167">
        <f t="shared" si="6"/>
        <v>0.927760934642203</v>
      </c>
      <c r="Y20" s="172">
        <f t="shared" si="7"/>
        <v>1.007342741022</v>
      </c>
      <c r="Z20" s="173"/>
      <c r="AA20" s="173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7">
        <v>0.28401375</v>
      </c>
      <c r="AH20" s="108">
        <f t="shared" si="8"/>
        <v>45242.181818182</v>
      </c>
      <c r="AI20" s="108">
        <f t="shared" si="9"/>
        <v>12849.4017163637</v>
      </c>
      <c r="AJ20" s="167">
        <f t="shared" si="10"/>
        <v>0.542456376189555</v>
      </c>
      <c r="AK20" s="167">
        <f t="shared" si="11"/>
        <v>0.481224739991232</v>
      </c>
      <c r="AL20" s="173"/>
      <c r="AM20" s="97">
        <v>12724.3636363636</v>
      </c>
      <c r="AN20" s="97">
        <v>3441.80403116882</v>
      </c>
      <c r="AO20" s="167">
        <v>0.270489285714286</v>
      </c>
      <c r="AP20" s="150">
        <f t="shared" si="12"/>
        <v>50897.4545454544</v>
      </c>
      <c r="AQ20" s="150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63</v>
      </c>
      <c r="C21" s="119" t="s">
        <v>50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8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8">
        <f t="shared" si="0"/>
        <v>45360</v>
      </c>
      <c r="N21" s="158">
        <f t="shared" si="1"/>
        <v>10373.94864</v>
      </c>
      <c r="O21" s="98">
        <f t="shared" si="2"/>
        <v>0.872248456790124</v>
      </c>
      <c r="P21" s="159">
        <f t="shared" si="3"/>
        <v>1.00980160626668</v>
      </c>
      <c r="Q21" s="166"/>
      <c r="S21" s="150">
        <v>16494.5454545455</v>
      </c>
      <c r="T21" s="150">
        <v>3558.81600000001</v>
      </c>
      <c r="U21" s="167">
        <v>0.215757142857143</v>
      </c>
      <c r="V21" s="150">
        <f t="shared" si="4"/>
        <v>49483.6363636365</v>
      </c>
      <c r="W21" s="150">
        <f t="shared" si="5"/>
        <v>10676.448</v>
      </c>
      <c r="X21" s="167">
        <f t="shared" si="6"/>
        <v>0.799561085390944</v>
      </c>
      <c r="Y21" s="167">
        <f t="shared" si="7"/>
        <v>0.981190560755787</v>
      </c>
      <c r="Z21" s="173"/>
      <c r="AA21" s="173"/>
      <c r="AB21" s="173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7">
        <v>0.27288375</v>
      </c>
      <c r="AH21" s="108">
        <f t="shared" si="8"/>
        <v>43985.4545454544</v>
      </c>
      <c r="AI21" s="108">
        <f t="shared" si="9"/>
        <v>12002.9157818182</v>
      </c>
      <c r="AJ21" s="167">
        <f t="shared" si="10"/>
        <v>0.641784205522489</v>
      </c>
      <c r="AK21" s="167">
        <f t="shared" si="11"/>
        <v>0.687629585179825</v>
      </c>
      <c r="AL21" s="173"/>
      <c r="AM21" s="97">
        <v>12370.9090909091</v>
      </c>
      <c r="AN21" s="97">
        <v>3215.06672727273</v>
      </c>
      <c r="AO21" s="167">
        <v>0.259889285714286</v>
      </c>
      <c r="AP21" s="150">
        <f t="shared" si="12"/>
        <v>49483.6363636364</v>
      </c>
      <c r="AQ21" s="150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64</v>
      </c>
      <c r="C22" s="119" t="s">
        <v>50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8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8">
        <f t="shared" si="0"/>
        <v>43680</v>
      </c>
      <c r="N22" s="158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6"/>
      <c r="S22" s="150">
        <v>15883.6363636364</v>
      </c>
      <c r="T22" s="150">
        <v>4059.74400000001</v>
      </c>
      <c r="U22" s="167">
        <v>0.255592857142857</v>
      </c>
      <c r="V22" s="150">
        <f t="shared" si="4"/>
        <v>47650.9090909092</v>
      </c>
      <c r="W22" s="150">
        <f t="shared" si="5"/>
        <v>12179.232</v>
      </c>
      <c r="X22" s="167">
        <f t="shared" si="6"/>
        <v>0.692942918192917</v>
      </c>
      <c r="Y22" s="167">
        <f t="shared" si="7"/>
        <v>0.478882412290036</v>
      </c>
      <c r="Z22" s="173"/>
      <c r="AA22" s="173"/>
      <c r="AB22" s="173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7">
        <v>0.323266875</v>
      </c>
      <c r="AH22" s="108">
        <f t="shared" si="8"/>
        <v>42356.3636363636</v>
      </c>
      <c r="AI22" s="108">
        <f t="shared" si="9"/>
        <v>13692.4093090909</v>
      </c>
      <c r="AJ22" s="167">
        <f t="shared" si="10"/>
        <v>0.627552927541209</v>
      </c>
      <c r="AK22" s="167">
        <f t="shared" si="11"/>
        <v>0.631094192770209</v>
      </c>
      <c r="AL22" s="173"/>
      <c r="AM22" s="97">
        <v>11912.7272727273</v>
      </c>
      <c r="AN22" s="97">
        <v>3667.60963636364</v>
      </c>
      <c r="AO22" s="167">
        <v>0.307873214285714</v>
      </c>
      <c r="AP22" s="150">
        <f t="shared" si="12"/>
        <v>47650.9090909092</v>
      </c>
      <c r="AQ22" s="150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65</v>
      </c>
      <c r="C23" s="61" t="s">
        <v>50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8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8">
        <f t="shared" si="0"/>
        <v>39600</v>
      </c>
      <c r="N23" s="158">
        <f t="shared" si="1"/>
        <v>8446.47068571429</v>
      </c>
      <c r="O23" s="110">
        <f t="shared" si="2"/>
        <v>1.00365</v>
      </c>
      <c r="P23" s="159">
        <f t="shared" si="3"/>
        <v>1.06524610512386</v>
      </c>
      <c r="Q23" s="166" t="s">
        <v>42</v>
      </c>
      <c r="R23" s="113">
        <f>(K23-N23)*0.05</f>
        <v>27.5549657142855</v>
      </c>
      <c r="S23" s="150">
        <v>14400</v>
      </c>
      <c r="T23" s="150">
        <v>2897.58857142858</v>
      </c>
      <c r="U23" s="167">
        <v>0.201221428571429</v>
      </c>
      <c r="V23" s="150">
        <f t="shared" si="4"/>
        <v>43200</v>
      </c>
      <c r="W23" s="150">
        <f t="shared" si="5"/>
        <v>8692.76571428574</v>
      </c>
      <c r="X23" s="167">
        <f t="shared" si="6"/>
        <v>0.9200125</v>
      </c>
      <c r="Y23" s="172">
        <f t="shared" si="7"/>
        <v>1.03506413214535</v>
      </c>
      <c r="Z23" s="173"/>
      <c r="AA23" s="173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7">
        <v>0.254499375000001</v>
      </c>
      <c r="AH23" s="108">
        <f t="shared" si="8"/>
        <v>38400</v>
      </c>
      <c r="AI23" s="108">
        <f t="shared" si="9"/>
        <v>9772.77600000004</v>
      </c>
      <c r="AJ23" s="167">
        <f t="shared" si="10"/>
        <v>0.758125520833333</v>
      </c>
      <c r="AK23" s="167">
        <f t="shared" si="11"/>
        <v>0.762414896238282</v>
      </c>
      <c r="AL23" s="173"/>
      <c r="AM23" s="97">
        <v>10800</v>
      </c>
      <c r="AN23" s="97">
        <v>2617.70785714286</v>
      </c>
      <c r="AO23" s="167">
        <v>0.242380357142858</v>
      </c>
      <c r="AP23" s="150">
        <f t="shared" si="12"/>
        <v>43200</v>
      </c>
      <c r="AQ23" s="150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66</v>
      </c>
      <c r="C24" s="61" t="s">
        <v>50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8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8">
        <f t="shared" si="0"/>
        <v>38280</v>
      </c>
      <c r="N24" s="158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6"/>
      <c r="S24" s="150">
        <v>13920</v>
      </c>
      <c r="T24" s="150">
        <v>3873.936</v>
      </c>
      <c r="U24" s="167">
        <v>0.2783</v>
      </c>
      <c r="V24" s="150">
        <f t="shared" si="4"/>
        <v>41760</v>
      </c>
      <c r="W24" s="150">
        <f t="shared" si="5"/>
        <v>11621.808</v>
      </c>
      <c r="X24" s="167">
        <f t="shared" si="6"/>
        <v>0.351497605363985</v>
      </c>
      <c r="Y24" s="167">
        <f t="shared" si="7"/>
        <v>0.446482165253461</v>
      </c>
      <c r="Z24" s="173"/>
      <c r="AA24" s="173"/>
      <c r="AB24" s="173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7">
        <v>0.35198625</v>
      </c>
      <c r="AH24" s="108">
        <f t="shared" si="8"/>
        <v>37120</v>
      </c>
      <c r="AI24" s="108">
        <f t="shared" si="9"/>
        <v>13065.7296</v>
      </c>
      <c r="AJ24" s="167">
        <f t="shared" si="10"/>
        <v>0.631963092672414</v>
      </c>
      <c r="AK24" s="167">
        <f t="shared" si="11"/>
        <v>0.588904732882272</v>
      </c>
      <c r="AL24" s="173"/>
      <c r="AM24" s="97">
        <v>10440</v>
      </c>
      <c r="AN24" s="97">
        <v>3499.749</v>
      </c>
      <c r="AO24" s="167">
        <v>0.335225</v>
      </c>
      <c r="AP24" s="150">
        <f t="shared" si="12"/>
        <v>41760</v>
      </c>
      <c r="AQ24" s="150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67</v>
      </c>
      <c r="C25" s="119" t="s">
        <v>50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8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8">
        <f t="shared" si="0"/>
        <v>42240</v>
      </c>
      <c r="N25" s="158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6"/>
      <c r="S25" s="150">
        <v>15360</v>
      </c>
      <c r="T25" s="150">
        <v>3977.80114285715</v>
      </c>
      <c r="U25" s="167">
        <v>0.258971428571429</v>
      </c>
      <c r="V25" s="150">
        <f t="shared" si="4"/>
        <v>46080</v>
      </c>
      <c r="W25" s="150">
        <f t="shared" si="5"/>
        <v>11933.4034285714</v>
      </c>
      <c r="X25" s="167">
        <f t="shared" si="6"/>
        <v>0.592876736111111</v>
      </c>
      <c r="Y25" s="167">
        <f t="shared" si="7"/>
        <v>0.563002000243639</v>
      </c>
      <c r="Z25" s="173"/>
      <c r="AA25" s="173"/>
      <c r="AB25" s="173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7">
        <v>0.327540000000001</v>
      </c>
      <c r="AH25" s="108">
        <f t="shared" si="8"/>
        <v>40960</v>
      </c>
      <c r="AI25" s="108">
        <f t="shared" si="9"/>
        <v>13416.0384</v>
      </c>
      <c r="AJ25" s="167">
        <f t="shared" si="10"/>
        <v>0.631286376953125</v>
      </c>
      <c r="AK25" s="167">
        <f t="shared" si="11"/>
        <v>0.576946768429045</v>
      </c>
      <c r="AL25" s="173"/>
      <c r="AM25" s="97">
        <v>11520</v>
      </c>
      <c r="AN25" s="97">
        <v>3593.58171428572</v>
      </c>
      <c r="AO25" s="167">
        <v>0.311942857142858</v>
      </c>
      <c r="AP25" s="150">
        <f t="shared" si="12"/>
        <v>46080</v>
      </c>
      <c r="AQ25" s="150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68</v>
      </c>
      <c r="C26" s="119" t="s">
        <v>50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8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8">
        <f t="shared" si="0"/>
        <v>37044</v>
      </c>
      <c r="N26" s="158">
        <f t="shared" si="1"/>
        <v>7096.0428</v>
      </c>
      <c r="O26" s="110">
        <f t="shared" si="2"/>
        <v>1.55795027534823</v>
      </c>
      <c r="P26" s="159">
        <f t="shared" si="3"/>
        <v>2.19500649009614</v>
      </c>
      <c r="Q26" s="166"/>
      <c r="S26" s="150">
        <v>13470.5454545455</v>
      </c>
      <c r="T26" s="150">
        <v>2434.32000000001</v>
      </c>
      <c r="U26" s="167">
        <v>0.180714285714286</v>
      </c>
      <c r="V26" s="150">
        <f t="shared" si="4"/>
        <v>40411.6363636365</v>
      </c>
      <c r="W26" s="150">
        <f t="shared" si="5"/>
        <v>7302.96000000003</v>
      </c>
      <c r="X26" s="168">
        <f t="shared" si="6"/>
        <v>1.42812108573588</v>
      </c>
      <c r="Y26" s="172">
        <f t="shared" si="7"/>
        <v>2.13281463954341</v>
      </c>
      <c r="Z26" s="174" t="s">
        <v>45</v>
      </c>
      <c r="AA26" s="174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7">
        <v>0.2285625</v>
      </c>
      <c r="AH26" s="108">
        <f t="shared" si="8"/>
        <v>35921.4545454546</v>
      </c>
      <c r="AI26" s="108">
        <f t="shared" si="9"/>
        <v>8210.29745454548</v>
      </c>
      <c r="AJ26" s="172">
        <f t="shared" si="10"/>
        <v>1.08362538467768</v>
      </c>
      <c r="AK26" s="172">
        <f t="shared" si="11"/>
        <v>1.06070334822992</v>
      </c>
      <c r="AL26" s="173" t="s">
        <v>42</v>
      </c>
      <c r="AM26" s="97">
        <v>10102.9090909091</v>
      </c>
      <c r="AN26" s="97">
        <v>2199.18681818182</v>
      </c>
      <c r="AO26" s="167">
        <v>0.217678571428572</v>
      </c>
      <c r="AP26" s="150">
        <f t="shared" si="12"/>
        <v>40411.6363636364</v>
      </c>
      <c r="AQ26" s="150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69</v>
      </c>
      <c r="C27" s="119" t="s">
        <v>50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8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8">
        <f t="shared" si="0"/>
        <v>38280</v>
      </c>
      <c r="N27" s="158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6"/>
      <c r="S27" s="150">
        <v>13920</v>
      </c>
      <c r="T27" s="150">
        <v>2808.65828571429</v>
      </c>
      <c r="U27" s="167">
        <v>0.201771428571429</v>
      </c>
      <c r="V27" s="150">
        <f t="shared" si="4"/>
        <v>41760</v>
      </c>
      <c r="W27" s="150">
        <f t="shared" si="5"/>
        <v>8425.97485714287</v>
      </c>
      <c r="X27" s="167">
        <f t="shared" si="6"/>
        <v>0.758244013409962</v>
      </c>
      <c r="Y27" s="167">
        <f t="shared" si="7"/>
        <v>0.955488253466016</v>
      </c>
      <c r="Z27" s="173"/>
      <c r="AA27" s="173"/>
      <c r="AB27" s="173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7">
        <v>0.255195000000001</v>
      </c>
      <c r="AH27" s="108">
        <f t="shared" si="8"/>
        <v>37120</v>
      </c>
      <c r="AI27" s="108">
        <f t="shared" si="9"/>
        <v>9472.83840000004</v>
      </c>
      <c r="AJ27" s="167">
        <f t="shared" si="10"/>
        <v>0.951918372844828</v>
      </c>
      <c r="AK27" s="167">
        <f t="shared" si="11"/>
        <v>1.08765816167623</v>
      </c>
      <c r="AL27" s="173"/>
      <c r="AM27" s="97">
        <v>10440</v>
      </c>
      <c r="AN27" s="97">
        <v>2537.36742857143</v>
      </c>
      <c r="AO27" s="167">
        <v>0.243042857142858</v>
      </c>
      <c r="AP27" s="150">
        <f t="shared" si="12"/>
        <v>41760</v>
      </c>
      <c r="AQ27" s="150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70</v>
      </c>
      <c r="C28" s="61" t="s">
        <v>50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8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8">
        <f t="shared" si="0"/>
        <v>28500</v>
      </c>
      <c r="N28" s="158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6"/>
      <c r="S28" s="150">
        <v>10363.6363636364</v>
      </c>
      <c r="T28" s="150">
        <v>2469.72857142858</v>
      </c>
      <c r="U28" s="167">
        <v>0.238307142857143</v>
      </c>
      <c r="V28" s="150">
        <f t="shared" si="4"/>
        <v>31090.9090909092</v>
      </c>
      <c r="W28" s="150">
        <f t="shared" si="5"/>
        <v>7409.18571428574</v>
      </c>
      <c r="X28" s="167">
        <f t="shared" si="6"/>
        <v>0.657204327485378</v>
      </c>
      <c r="Y28" s="167">
        <f t="shared" si="7"/>
        <v>0.642573986345133</v>
      </c>
      <c r="Z28" s="173"/>
      <c r="AA28" s="173"/>
      <c r="AB28" s="173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7">
        <v>0.301404375</v>
      </c>
      <c r="AH28" s="108">
        <f t="shared" si="8"/>
        <v>27636.3636363636</v>
      </c>
      <c r="AI28" s="108">
        <f t="shared" si="9"/>
        <v>8329.72090909092</v>
      </c>
      <c r="AJ28" s="167">
        <f t="shared" si="10"/>
        <v>0.807233914473684</v>
      </c>
      <c r="AK28" s="167">
        <f t="shared" si="11"/>
        <v>0.803654777039893</v>
      </c>
      <c r="AL28" s="173"/>
      <c r="AM28" s="97">
        <v>7772.72727272727</v>
      </c>
      <c r="AN28" s="97">
        <v>2231.17524350649</v>
      </c>
      <c r="AO28" s="167">
        <v>0.287051785714286</v>
      </c>
      <c r="AP28" s="150">
        <f t="shared" si="12"/>
        <v>31090.9090909091</v>
      </c>
      <c r="AQ28" s="150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71</v>
      </c>
      <c r="C29" s="61" t="s">
        <v>50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8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8">
        <f t="shared" si="0"/>
        <v>27600</v>
      </c>
      <c r="N29" s="158">
        <f t="shared" si="1"/>
        <v>5286.97714285716</v>
      </c>
      <c r="O29" s="98">
        <f t="shared" si="2"/>
        <v>0.850524637681159</v>
      </c>
      <c r="P29" s="159">
        <f t="shared" si="3"/>
        <v>1.0864015192046</v>
      </c>
      <c r="Q29" s="166"/>
      <c r="S29" s="150">
        <v>10036.3636363636</v>
      </c>
      <c r="T29" s="150">
        <v>1813.71428571428</v>
      </c>
      <c r="U29" s="167">
        <v>0.180714285714286</v>
      </c>
      <c r="V29" s="150">
        <f t="shared" si="4"/>
        <v>30109.0909090908</v>
      </c>
      <c r="W29" s="150">
        <f t="shared" si="5"/>
        <v>5441.14285714284</v>
      </c>
      <c r="X29" s="167">
        <f t="shared" si="6"/>
        <v>0.779647584541066</v>
      </c>
      <c r="Y29" s="172">
        <f t="shared" si="7"/>
        <v>1.05562014282714</v>
      </c>
      <c r="Z29" s="173"/>
      <c r="AA29" s="173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7">
        <v>0.2285625</v>
      </c>
      <c r="AH29" s="108">
        <f t="shared" si="8"/>
        <v>26763.6363636364</v>
      </c>
      <c r="AI29" s="108">
        <f t="shared" si="9"/>
        <v>6117.16363636364</v>
      </c>
      <c r="AJ29" s="167">
        <f t="shared" si="10"/>
        <v>0.923014707880435</v>
      </c>
      <c r="AK29" s="167">
        <f t="shared" si="11"/>
        <v>1.12522901285206</v>
      </c>
      <c r="AL29" s="173"/>
      <c r="AM29" s="97">
        <v>7527.27272727273</v>
      </c>
      <c r="AN29" s="97">
        <v>1638.52597402598</v>
      </c>
      <c r="AO29" s="167">
        <v>0.217678571428572</v>
      </c>
      <c r="AP29" s="150">
        <f t="shared" si="12"/>
        <v>30109.0909090909</v>
      </c>
      <c r="AQ29" s="150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72</v>
      </c>
      <c r="C30" s="119" t="s">
        <v>50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8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8">
        <f t="shared" si="0"/>
        <v>29700</v>
      </c>
      <c r="N30" s="158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6"/>
      <c r="S30" s="150">
        <v>10800</v>
      </c>
      <c r="T30" s="150">
        <v>2101.91142857143</v>
      </c>
      <c r="U30" s="167">
        <v>0.194621428571429</v>
      </c>
      <c r="V30" s="150">
        <f t="shared" si="4"/>
        <v>32400</v>
      </c>
      <c r="W30" s="150">
        <f t="shared" si="5"/>
        <v>6305.73428571429</v>
      </c>
      <c r="X30" s="167">
        <f t="shared" si="6"/>
        <v>0.416017283950617</v>
      </c>
      <c r="Y30" s="167">
        <f t="shared" si="7"/>
        <v>0.516009690952498</v>
      </c>
      <c r="Z30" s="173"/>
      <c r="AA30" s="173"/>
      <c r="AB30" s="173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7">
        <v>0.246151875000001</v>
      </c>
      <c r="AH30" s="108">
        <f t="shared" si="8"/>
        <v>28800</v>
      </c>
      <c r="AI30" s="108">
        <f t="shared" si="9"/>
        <v>7089.174</v>
      </c>
      <c r="AJ30" s="167">
        <f t="shared" si="10"/>
        <v>0.622263194444444</v>
      </c>
      <c r="AK30" s="167">
        <f t="shared" si="11"/>
        <v>0.599924617451906</v>
      </c>
      <c r="AL30" s="173"/>
      <c r="AM30" s="97">
        <v>8100</v>
      </c>
      <c r="AN30" s="97">
        <v>1898.88589285715</v>
      </c>
      <c r="AO30" s="167">
        <v>0.234430357142858</v>
      </c>
      <c r="AP30" s="150">
        <f t="shared" si="12"/>
        <v>32400</v>
      </c>
      <c r="AQ30" s="150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73</v>
      </c>
      <c r="C31" s="119" t="s">
        <v>50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8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8">
        <f t="shared" si="0"/>
        <v>26400</v>
      </c>
      <c r="N31" s="158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6"/>
      <c r="S31" s="150">
        <v>9600</v>
      </c>
      <c r="T31" s="150">
        <v>2176.11428571428</v>
      </c>
      <c r="U31" s="167">
        <v>0.226678571428571</v>
      </c>
      <c r="V31" s="150">
        <f t="shared" si="4"/>
        <v>28800</v>
      </c>
      <c r="W31" s="150">
        <f t="shared" si="5"/>
        <v>6528.34285714284</v>
      </c>
      <c r="X31" s="167">
        <f t="shared" si="6"/>
        <v>0.436773958333333</v>
      </c>
      <c r="Y31" s="167">
        <f t="shared" si="7"/>
        <v>0.588702230275022</v>
      </c>
      <c r="Z31" s="173"/>
      <c r="AA31" s="173"/>
      <c r="AB31" s="173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7">
        <v>0.286696875</v>
      </c>
      <c r="AH31" s="108">
        <f t="shared" si="8"/>
        <v>25600</v>
      </c>
      <c r="AI31" s="108">
        <f t="shared" si="9"/>
        <v>7339.44</v>
      </c>
      <c r="AJ31" s="167">
        <f t="shared" si="10"/>
        <v>0.6593984375</v>
      </c>
      <c r="AK31" s="167">
        <f t="shared" si="11"/>
        <v>0.605236911807985</v>
      </c>
      <c r="AL31" s="173"/>
      <c r="AM31" s="97">
        <v>7200</v>
      </c>
      <c r="AN31" s="97">
        <v>1965.92142857142</v>
      </c>
      <c r="AO31" s="167">
        <v>0.273044642857142</v>
      </c>
      <c r="AP31" s="150">
        <f t="shared" si="12"/>
        <v>28800</v>
      </c>
      <c r="AQ31" s="150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74</v>
      </c>
      <c r="C32" s="61" t="s">
        <v>50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8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8">
        <f t="shared" si="0"/>
        <v>27720</v>
      </c>
      <c r="N32" s="158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6"/>
      <c r="S32" s="150">
        <v>10080</v>
      </c>
      <c r="T32" s="150">
        <v>2481.336</v>
      </c>
      <c r="U32" s="167">
        <v>0.246164285714286</v>
      </c>
      <c r="V32" s="150">
        <f t="shared" si="4"/>
        <v>30240</v>
      </c>
      <c r="W32" s="150">
        <f t="shared" si="5"/>
        <v>7444.008</v>
      </c>
      <c r="X32" s="167">
        <f t="shared" si="6"/>
        <v>0.378722552910053</v>
      </c>
      <c r="Y32" s="167">
        <f t="shared" si="7"/>
        <v>0.401865500413218</v>
      </c>
      <c r="Z32" s="173"/>
      <c r="AA32" s="173"/>
      <c r="AB32" s="173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7">
        <v>0.311341875</v>
      </c>
      <c r="AH32" s="108">
        <f t="shared" si="8"/>
        <v>26880</v>
      </c>
      <c r="AI32" s="108">
        <f t="shared" si="9"/>
        <v>8368.8696</v>
      </c>
      <c r="AJ32" s="167">
        <f t="shared" si="10"/>
        <v>0.462609002976191</v>
      </c>
      <c r="AK32" s="167">
        <f t="shared" si="11"/>
        <v>0.467524311766072</v>
      </c>
      <c r="AL32" s="173"/>
      <c r="AM32" s="97">
        <v>7560</v>
      </c>
      <c r="AN32" s="97">
        <v>2241.6615</v>
      </c>
      <c r="AO32" s="167">
        <v>0.296516071428572</v>
      </c>
      <c r="AP32" s="150">
        <f t="shared" si="12"/>
        <v>30240</v>
      </c>
      <c r="AQ32" s="150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75</v>
      </c>
      <c r="C33" s="61" t="s">
        <v>50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8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8">
        <f t="shared" si="0"/>
        <v>27600</v>
      </c>
      <c r="N33" s="158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6"/>
      <c r="S33" s="150">
        <v>10036.3636363636</v>
      </c>
      <c r="T33" s="150">
        <v>2207.99999999999</v>
      </c>
      <c r="U33" s="167">
        <v>0.22</v>
      </c>
      <c r="V33" s="150">
        <f t="shared" si="4"/>
        <v>30109.0909090908</v>
      </c>
      <c r="W33" s="150">
        <f t="shared" si="5"/>
        <v>6623.99999999997</v>
      </c>
      <c r="X33" s="167">
        <f t="shared" si="6"/>
        <v>0.537666515700485</v>
      </c>
      <c r="Y33" s="167">
        <f t="shared" si="7"/>
        <v>0.457297705314012</v>
      </c>
      <c r="Z33" s="173"/>
      <c r="AA33" s="173"/>
      <c r="AB33" s="173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7">
        <v>0.27825</v>
      </c>
      <c r="AH33" s="108">
        <f t="shared" si="8"/>
        <v>26763.6363636364</v>
      </c>
      <c r="AI33" s="108">
        <f t="shared" si="9"/>
        <v>7446.98181818184</v>
      </c>
      <c r="AJ33" s="167">
        <f t="shared" si="10"/>
        <v>0.53591745923913</v>
      </c>
      <c r="AK33" s="167">
        <f t="shared" si="11"/>
        <v>0.447645782061798</v>
      </c>
      <c r="AL33" s="173"/>
      <c r="AM33" s="97">
        <v>7527.27272727273</v>
      </c>
      <c r="AN33" s="97">
        <v>1994.72727272727</v>
      </c>
      <c r="AO33" s="167">
        <v>0.265</v>
      </c>
      <c r="AP33" s="150">
        <f t="shared" si="12"/>
        <v>30109.0909090909</v>
      </c>
      <c r="AQ33" s="150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76</v>
      </c>
      <c r="C34" s="119" t="s">
        <v>77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8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8">
        <f t="shared" si="0"/>
        <v>60300</v>
      </c>
      <c r="N34" s="158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6"/>
      <c r="S34" s="150">
        <v>21927.2727272727</v>
      </c>
      <c r="T34" s="150">
        <v>4996.28571428572</v>
      </c>
      <c r="U34" s="167">
        <v>0.227857142857143</v>
      </c>
      <c r="V34" s="150">
        <f t="shared" si="4"/>
        <v>65781.8181818181</v>
      </c>
      <c r="W34" s="150">
        <f t="shared" si="5"/>
        <v>14988.8571428572</v>
      </c>
      <c r="X34" s="167">
        <f t="shared" si="6"/>
        <v>0.871479560530681</v>
      </c>
      <c r="Y34" s="167">
        <f t="shared" si="7"/>
        <v>0.827165799355709</v>
      </c>
      <c r="Z34" s="173"/>
      <c r="AA34" s="173"/>
      <c r="AB34" s="173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7">
        <v>0.2881875</v>
      </c>
      <c r="AH34" s="108">
        <f t="shared" si="8"/>
        <v>58472.7272727272</v>
      </c>
      <c r="AI34" s="108">
        <f t="shared" si="9"/>
        <v>16851.1090909091</v>
      </c>
      <c r="AJ34" s="167">
        <f t="shared" si="10"/>
        <v>0.556521843905473</v>
      </c>
      <c r="AK34" s="167">
        <f t="shared" si="11"/>
        <v>0.617740348355814</v>
      </c>
      <c r="AL34" s="173"/>
      <c r="AM34" s="97">
        <v>16445.4545454545</v>
      </c>
      <c r="AN34" s="97">
        <v>4513.68993506494</v>
      </c>
      <c r="AO34" s="167">
        <v>0.274464285714286</v>
      </c>
      <c r="AP34" s="150">
        <f t="shared" si="12"/>
        <v>65781.818181818</v>
      </c>
      <c r="AQ34" s="150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78</v>
      </c>
      <c r="C35" s="119" t="s">
        <v>77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8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8">
        <f t="shared" si="0"/>
        <v>56100</v>
      </c>
      <c r="N35" s="158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6"/>
      <c r="S35" s="150">
        <v>20400</v>
      </c>
      <c r="T35" s="150">
        <v>4362.97714285715</v>
      </c>
      <c r="U35" s="167">
        <v>0.213871428571429</v>
      </c>
      <c r="V35" s="150">
        <f t="shared" si="4"/>
        <v>61200</v>
      </c>
      <c r="W35" s="150">
        <f t="shared" si="5"/>
        <v>13088.9314285714</v>
      </c>
      <c r="X35" s="167">
        <f t="shared" si="6"/>
        <v>0.726143790849673</v>
      </c>
      <c r="Y35" s="167">
        <f t="shared" si="7"/>
        <v>0.887358915690162</v>
      </c>
      <c r="Z35" s="173"/>
      <c r="AA35" s="173"/>
      <c r="AB35" s="173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7">
        <v>0.270498750000001</v>
      </c>
      <c r="AH35" s="108">
        <f t="shared" si="8"/>
        <v>54400</v>
      </c>
      <c r="AI35" s="108">
        <f t="shared" si="9"/>
        <v>14715.132</v>
      </c>
      <c r="AJ35" s="167">
        <f t="shared" si="10"/>
        <v>0.706694669117647</v>
      </c>
      <c r="AK35" s="167">
        <f t="shared" si="11"/>
        <v>0.740036854579352</v>
      </c>
      <c r="AL35" s="173"/>
      <c r="AM35" s="97">
        <v>15300</v>
      </c>
      <c r="AN35" s="97">
        <v>3941.55321428573</v>
      </c>
      <c r="AO35" s="167">
        <v>0.257617857142858</v>
      </c>
      <c r="AP35" s="150">
        <f t="shared" si="12"/>
        <v>61200</v>
      </c>
      <c r="AQ35" s="150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79</v>
      </c>
      <c r="C36" s="61" t="s">
        <v>77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8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8">
        <f t="shared" ref="M36:M67" si="17">G36*3</f>
        <v>54000</v>
      </c>
      <c r="N36" s="158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6"/>
      <c r="S36" s="150">
        <v>19636.3636363636</v>
      </c>
      <c r="T36" s="150">
        <v>4782.85714285715</v>
      </c>
      <c r="U36" s="167">
        <v>0.243571428571429</v>
      </c>
      <c r="V36" s="150">
        <f t="shared" ref="V36:V67" si="21">S36*3</f>
        <v>58909.0909090908</v>
      </c>
      <c r="W36" s="150">
        <f t="shared" ref="W36:W67" si="22">T36*3</f>
        <v>14348.5714285715</v>
      </c>
      <c r="X36" s="167">
        <f t="shared" ref="X36:X67" si="23">J36/V36</f>
        <v>0.439378703703705</v>
      </c>
      <c r="Y36" s="167">
        <f t="shared" ref="Y36:Y67" si="24">K36/W36</f>
        <v>0.433406909597769</v>
      </c>
      <c r="Z36" s="173"/>
      <c r="AA36" s="173"/>
      <c r="AB36" s="173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7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7">
        <f t="shared" ref="AJ36:AJ67" si="27">AC36/AH36</f>
        <v>0.56917265625</v>
      </c>
      <c r="AK36" s="167">
        <f t="shared" ref="AK36:AK67" si="28">AD36/AI36</f>
        <v>0.528966941683007</v>
      </c>
      <c r="AL36" s="173"/>
      <c r="AM36" s="97">
        <v>14727.2727272727</v>
      </c>
      <c r="AN36" s="97">
        <v>4320.87662337664</v>
      </c>
      <c r="AO36" s="167">
        <v>0.293392857142858</v>
      </c>
      <c r="AP36" s="150">
        <f t="shared" ref="AP36:AP67" si="29">AM36*4</f>
        <v>58909.0909090908</v>
      </c>
      <c r="AQ36" s="150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80</v>
      </c>
      <c r="C37" s="61" t="s">
        <v>77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8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8">
        <f t="shared" si="17"/>
        <v>43560</v>
      </c>
      <c r="N37" s="158">
        <f t="shared" si="18"/>
        <v>7387.776</v>
      </c>
      <c r="O37" s="110">
        <f t="shared" si="19"/>
        <v>0.190055325987144</v>
      </c>
      <c r="P37" s="159">
        <f t="shared" si="20"/>
        <v>0.340083402637005</v>
      </c>
      <c r="Q37" s="166"/>
      <c r="S37" s="150">
        <v>15840</v>
      </c>
      <c r="T37" s="150">
        <v>2534.4</v>
      </c>
      <c r="U37" s="167">
        <v>0.16</v>
      </c>
      <c r="V37" s="150">
        <f t="shared" si="21"/>
        <v>47520</v>
      </c>
      <c r="W37" s="150">
        <f t="shared" si="22"/>
        <v>7603.2</v>
      </c>
      <c r="X37" s="168">
        <f t="shared" si="23"/>
        <v>0.174217382154882</v>
      </c>
      <c r="Y37" s="172">
        <f t="shared" si="24"/>
        <v>0.330447706228956</v>
      </c>
      <c r="Z37" s="174"/>
      <c r="AA37" s="174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7">
        <v>0.202363636363636</v>
      </c>
      <c r="AH37" s="108">
        <f t="shared" si="25"/>
        <v>42240</v>
      </c>
      <c r="AI37" s="108">
        <f t="shared" si="26"/>
        <v>8547.84</v>
      </c>
      <c r="AJ37" s="167">
        <f t="shared" si="27"/>
        <v>0.451072443181818</v>
      </c>
      <c r="AK37" s="167">
        <f t="shared" si="28"/>
        <v>0.546870320455226</v>
      </c>
      <c r="AL37" s="173"/>
      <c r="AM37" s="97">
        <v>11880</v>
      </c>
      <c r="AN37" s="97">
        <v>2289.6</v>
      </c>
      <c r="AO37" s="167">
        <v>0.192727272727273</v>
      </c>
      <c r="AP37" s="150">
        <f t="shared" si="29"/>
        <v>47520</v>
      </c>
      <c r="AQ37" s="150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81</v>
      </c>
      <c r="C38" s="119" t="s">
        <v>77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8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8">
        <f t="shared" si="17"/>
        <v>48000</v>
      </c>
      <c r="N38" s="158">
        <f t="shared" si="18"/>
        <v>12996.5691428571</v>
      </c>
      <c r="O38" s="98">
        <f t="shared" si="19"/>
        <v>0.814818541666667</v>
      </c>
      <c r="P38" s="112">
        <f t="shared" si="20"/>
        <v>0.675149718633437</v>
      </c>
      <c r="Q38" s="166"/>
      <c r="S38" s="150">
        <v>17454.5454545455</v>
      </c>
      <c r="T38" s="150">
        <v>4458.51428571429</v>
      </c>
      <c r="U38" s="167">
        <v>0.255435714285714</v>
      </c>
      <c r="V38" s="150">
        <f t="shared" si="21"/>
        <v>52363.6363636365</v>
      </c>
      <c r="W38" s="150">
        <f t="shared" si="22"/>
        <v>13375.5428571429</v>
      </c>
      <c r="X38" s="167">
        <f t="shared" si="23"/>
        <v>0.746916996527776</v>
      </c>
      <c r="Y38" s="167">
        <f t="shared" si="24"/>
        <v>0.656020476605488</v>
      </c>
      <c r="Z38" s="173"/>
      <c r="AA38" s="173"/>
      <c r="AB38" s="173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7">
        <v>0.323068125</v>
      </c>
      <c r="AH38" s="108">
        <f t="shared" si="25"/>
        <v>46545.4545454544</v>
      </c>
      <c r="AI38" s="108">
        <f t="shared" si="26"/>
        <v>15037.3527272727</v>
      </c>
      <c r="AJ38" s="167">
        <f t="shared" si="27"/>
        <v>0.750099238281252</v>
      </c>
      <c r="AK38" s="167">
        <f t="shared" si="28"/>
        <v>0.581902290828755</v>
      </c>
      <c r="AL38" s="173"/>
      <c r="AM38" s="97">
        <v>13090.9090909091</v>
      </c>
      <c r="AN38" s="97">
        <v>4027.86233766234</v>
      </c>
      <c r="AO38" s="167">
        <v>0.307683928571428</v>
      </c>
      <c r="AP38" s="150">
        <f t="shared" si="29"/>
        <v>52363.6363636364</v>
      </c>
      <c r="AQ38" s="150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82</v>
      </c>
      <c r="C39" s="119" t="s">
        <v>77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8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8">
        <f t="shared" si="17"/>
        <v>45360</v>
      </c>
      <c r="N39" s="158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6"/>
      <c r="S39" s="150">
        <v>16494.5454545455</v>
      </c>
      <c r="T39" s="150">
        <v>4350.67200000002</v>
      </c>
      <c r="U39" s="167">
        <v>0.263764285714286</v>
      </c>
      <c r="V39" s="150">
        <f t="shared" si="21"/>
        <v>49483.6363636365</v>
      </c>
      <c r="W39" s="150">
        <f t="shared" si="22"/>
        <v>13052.0160000001</v>
      </c>
      <c r="X39" s="167">
        <f t="shared" si="23"/>
        <v>0.422556657848323</v>
      </c>
      <c r="Y39" s="167">
        <f t="shared" si="24"/>
        <v>0.484806331834099</v>
      </c>
      <c r="Z39" s="173"/>
      <c r="AA39" s="173"/>
      <c r="AB39" s="173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7">
        <v>0.333601875</v>
      </c>
      <c r="AH39" s="108">
        <f t="shared" si="25"/>
        <v>43985.4545454544</v>
      </c>
      <c r="AI39" s="108">
        <f t="shared" si="26"/>
        <v>14673.6301090909</v>
      </c>
      <c r="AJ39" s="167">
        <f t="shared" si="27"/>
        <v>0.635326616236775</v>
      </c>
      <c r="AK39" s="167">
        <f t="shared" si="28"/>
        <v>0.425848270233326</v>
      </c>
      <c r="AL39" s="173"/>
      <c r="AM39" s="97">
        <v>12370.9090909091</v>
      </c>
      <c r="AN39" s="97">
        <v>3930.43663636364</v>
      </c>
      <c r="AO39" s="167">
        <v>0.317716071428572</v>
      </c>
      <c r="AP39" s="150">
        <f t="shared" si="29"/>
        <v>49483.6363636364</v>
      </c>
      <c r="AQ39" s="150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83</v>
      </c>
      <c r="C40" s="61" t="s">
        <v>77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8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8">
        <f t="shared" si="17"/>
        <v>41400</v>
      </c>
      <c r="N40" s="158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6"/>
      <c r="S40" s="150">
        <v>15054.5454545455</v>
      </c>
      <c r="T40" s="150">
        <v>2602.28571428572</v>
      </c>
      <c r="U40" s="167">
        <v>0.172857142857143</v>
      </c>
      <c r="V40" s="150">
        <f t="shared" si="21"/>
        <v>45163.6363636365</v>
      </c>
      <c r="W40" s="150">
        <f t="shared" si="22"/>
        <v>7806.85714285716</v>
      </c>
      <c r="X40" s="167">
        <f t="shared" si="23"/>
        <v>0.254567190016102</v>
      </c>
      <c r="Y40" s="167">
        <f t="shared" si="24"/>
        <v>0.473656675450153</v>
      </c>
      <c r="Z40" s="173"/>
      <c r="AA40" s="173"/>
      <c r="AB40" s="173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7">
        <v>0.218625</v>
      </c>
      <c r="AH40" s="108">
        <f t="shared" si="25"/>
        <v>40145.4545454544</v>
      </c>
      <c r="AI40" s="108">
        <f t="shared" si="26"/>
        <v>8776.79999999996</v>
      </c>
      <c r="AJ40" s="167">
        <f t="shared" si="27"/>
        <v>0.366510982789856</v>
      </c>
      <c r="AK40" s="167">
        <f t="shared" si="28"/>
        <v>0.540318795005016</v>
      </c>
      <c r="AL40" s="173"/>
      <c r="AM40" s="97">
        <v>11290.9090909091</v>
      </c>
      <c r="AN40" s="97">
        <v>2350.92857142858</v>
      </c>
      <c r="AO40" s="167">
        <v>0.208214285714286</v>
      </c>
      <c r="AP40" s="150">
        <f t="shared" si="29"/>
        <v>45163.6363636364</v>
      </c>
      <c r="AQ40" s="150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84</v>
      </c>
      <c r="C41" s="61" t="s">
        <v>77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8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8">
        <f t="shared" si="17"/>
        <v>43500</v>
      </c>
      <c r="N41" s="158">
        <f t="shared" si="18"/>
        <v>9901.46378571426</v>
      </c>
      <c r="O41" s="98">
        <f t="shared" si="19"/>
        <v>0.92366183908046</v>
      </c>
      <c r="P41" s="159">
        <f t="shared" si="20"/>
        <v>1.02525042960279</v>
      </c>
      <c r="Q41" s="166"/>
      <c r="S41" s="150">
        <v>15818.1818181818</v>
      </c>
      <c r="T41" s="150">
        <v>3396.72857142856</v>
      </c>
      <c r="U41" s="167">
        <v>0.214735714285714</v>
      </c>
      <c r="V41" s="150">
        <f t="shared" si="21"/>
        <v>47454.5454545454</v>
      </c>
      <c r="W41" s="150">
        <f t="shared" si="22"/>
        <v>10190.1857142857</v>
      </c>
      <c r="X41" s="167">
        <f t="shared" si="23"/>
        <v>0.846690019157089</v>
      </c>
      <c r="Y41" s="167">
        <f t="shared" si="24"/>
        <v>0.996201667430711</v>
      </c>
      <c r="Z41" s="173"/>
      <c r="AA41" s="173"/>
      <c r="AB41" s="173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7">
        <v>0.271591875</v>
      </c>
      <c r="AH41" s="108">
        <f t="shared" si="25"/>
        <v>42181.818181818</v>
      </c>
      <c r="AI41" s="108">
        <f t="shared" si="26"/>
        <v>11456.239090909</v>
      </c>
      <c r="AJ41" s="167">
        <f t="shared" si="27"/>
        <v>0.593319849137934</v>
      </c>
      <c r="AK41" s="167">
        <f t="shared" si="28"/>
        <v>0.605603631780478</v>
      </c>
      <c r="AL41" s="173"/>
      <c r="AM41" s="97">
        <v>11863.6363636364</v>
      </c>
      <c r="AN41" s="97">
        <v>3068.63547077923</v>
      </c>
      <c r="AO41" s="167">
        <v>0.258658928571428</v>
      </c>
      <c r="AP41" s="150">
        <f t="shared" si="29"/>
        <v>47454.5454545456</v>
      </c>
      <c r="AQ41" s="150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85</v>
      </c>
      <c r="C42" s="119" t="s">
        <v>77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8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8">
        <f t="shared" si="17"/>
        <v>30360</v>
      </c>
      <c r="N42" s="158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6"/>
      <c r="S42" s="150">
        <v>11040</v>
      </c>
      <c r="T42" s="150">
        <v>2700.30514285714</v>
      </c>
      <c r="U42" s="167">
        <v>0.244592857142857</v>
      </c>
      <c r="V42" s="150">
        <f t="shared" si="21"/>
        <v>33120</v>
      </c>
      <c r="W42" s="150">
        <f t="shared" si="22"/>
        <v>8100.91542857142</v>
      </c>
      <c r="X42" s="167">
        <f t="shared" si="23"/>
        <v>0.351856884057971</v>
      </c>
      <c r="Y42" s="167">
        <f t="shared" si="24"/>
        <v>0.419552583898455</v>
      </c>
      <c r="Z42" s="173"/>
      <c r="AA42" s="173"/>
      <c r="AB42" s="173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7">
        <v>0.309354375</v>
      </c>
      <c r="AH42" s="108">
        <f t="shared" si="25"/>
        <v>29440</v>
      </c>
      <c r="AI42" s="108">
        <f t="shared" si="26"/>
        <v>9107.3928</v>
      </c>
      <c r="AJ42" s="167">
        <f t="shared" si="27"/>
        <v>0.46415183423913</v>
      </c>
      <c r="AK42" s="167">
        <f t="shared" si="28"/>
        <v>0.467059024839688</v>
      </c>
      <c r="AL42" s="173"/>
      <c r="AM42" s="97">
        <v>8280</v>
      </c>
      <c r="AN42" s="97">
        <v>2439.48021428571</v>
      </c>
      <c r="AO42" s="167">
        <v>0.294623214285714</v>
      </c>
      <c r="AP42" s="150">
        <f t="shared" si="29"/>
        <v>33120</v>
      </c>
      <c r="AQ42" s="150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86</v>
      </c>
      <c r="C43" s="119" t="s">
        <v>77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8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8">
        <f t="shared" si="17"/>
        <v>29700</v>
      </c>
      <c r="N43" s="158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6"/>
      <c r="S43" s="150">
        <v>10800</v>
      </c>
      <c r="T43" s="150">
        <v>2800.28571428571</v>
      </c>
      <c r="U43" s="167">
        <v>0.259285714285714</v>
      </c>
      <c r="V43" s="150">
        <f t="shared" si="21"/>
        <v>32400</v>
      </c>
      <c r="W43" s="150">
        <f t="shared" si="22"/>
        <v>8400.85714285713</v>
      </c>
      <c r="X43" s="167">
        <f t="shared" si="23"/>
        <v>0.610649691358025</v>
      </c>
      <c r="Y43" s="167">
        <f t="shared" si="24"/>
        <v>0.571298847056424</v>
      </c>
      <c r="Z43" s="173"/>
      <c r="AA43" s="173"/>
      <c r="AB43" s="173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7">
        <v>0.3279375</v>
      </c>
      <c r="AH43" s="108">
        <f t="shared" si="25"/>
        <v>28800</v>
      </c>
      <c r="AI43" s="108">
        <f t="shared" si="26"/>
        <v>9444.6</v>
      </c>
      <c r="AJ43" s="167">
        <f t="shared" si="27"/>
        <v>0.514519097222222</v>
      </c>
      <c r="AK43" s="167">
        <f t="shared" si="28"/>
        <v>0.474179954683099</v>
      </c>
      <c r="AL43" s="173"/>
      <c r="AM43" s="97">
        <v>8100</v>
      </c>
      <c r="AN43" s="97">
        <v>2529.80357142857</v>
      </c>
      <c r="AO43" s="167">
        <v>0.312321428571428</v>
      </c>
      <c r="AP43" s="150">
        <f t="shared" si="29"/>
        <v>32400</v>
      </c>
      <c r="AQ43" s="150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87</v>
      </c>
      <c r="C44" s="119" t="s">
        <v>77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8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8">
        <f t="shared" si="17"/>
        <v>29700</v>
      </c>
      <c r="N44" s="158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6"/>
      <c r="S44" s="150">
        <v>10800</v>
      </c>
      <c r="T44" s="150">
        <v>2552.50285714286</v>
      </c>
      <c r="U44" s="167">
        <v>0.236342857142857</v>
      </c>
      <c r="V44" s="150">
        <f t="shared" si="21"/>
        <v>32400</v>
      </c>
      <c r="W44" s="150">
        <f t="shared" si="22"/>
        <v>7657.50857142858</v>
      </c>
      <c r="X44" s="167">
        <f t="shared" si="23"/>
        <v>0.57674537037037</v>
      </c>
      <c r="Y44" s="167">
        <f t="shared" si="24"/>
        <v>0.601322212968932</v>
      </c>
      <c r="Z44" s="173"/>
      <c r="AA44" s="173"/>
      <c r="AB44" s="173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7">
        <v>0.29892</v>
      </c>
      <c r="AH44" s="108">
        <f t="shared" si="25"/>
        <v>28800</v>
      </c>
      <c r="AI44" s="108">
        <f t="shared" si="26"/>
        <v>8608.896</v>
      </c>
      <c r="AJ44" s="167">
        <f t="shared" si="27"/>
        <v>0.690630555555556</v>
      </c>
      <c r="AK44" s="167">
        <f t="shared" si="28"/>
        <v>0.680396185527157</v>
      </c>
      <c r="AL44" s="173"/>
      <c r="AM44" s="97">
        <v>8100</v>
      </c>
      <c r="AN44" s="97">
        <v>2305.95428571428</v>
      </c>
      <c r="AO44" s="167">
        <v>0.284685714285714</v>
      </c>
      <c r="AP44" s="150">
        <f t="shared" si="29"/>
        <v>32400</v>
      </c>
      <c r="AQ44" s="150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88</v>
      </c>
      <c r="C45" s="61" t="s">
        <v>77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8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8">
        <f t="shared" si="17"/>
        <v>26400</v>
      </c>
      <c r="N45" s="158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6"/>
      <c r="S45" s="150">
        <v>9600</v>
      </c>
      <c r="T45" s="150">
        <v>2413.71428571428</v>
      </c>
      <c r="U45" s="167">
        <v>0.251428571428571</v>
      </c>
      <c r="V45" s="150">
        <f t="shared" si="21"/>
        <v>28800</v>
      </c>
      <c r="W45" s="150">
        <f t="shared" si="22"/>
        <v>7241.14285714284</v>
      </c>
      <c r="X45" s="167">
        <f t="shared" si="23"/>
        <v>0.583322916666667</v>
      </c>
      <c r="Y45" s="167">
        <f t="shared" si="24"/>
        <v>0.59413549558081</v>
      </c>
      <c r="Z45" s="173"/>
      <c r="AA45" s="173"/>
      <c r="AB45" s="173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7">
        <v>0.318</v>
      </c>
      <c r="AH45" s="108">
        <f t="shared" si="25"/>
        <v>25600</v>
      </c>
      <c r="AI45" s="108">
        <f t="shared" si="26"/>
        <v>8140.8</v>
      </c>
      <c r="AJ45" s="167">
        <f t="shared" si="27"/>
        <v>0.91385234375</v>
      </c>
      <c r="AK45" s="167">
        <f t="shared" si="28"/>
        <v>0.848948506289308</v>
      </c>
      <c r="AL45" s="173"/>
      <c r="AM45" s="97">
        <v>7200</v>
      </c>
      <c r="AN45" s="97">
        <v>2180.57142857143</v>
      </c>
      <c r="AO45" s="167">
        <v>0.302857142857142</v>
      </c>
      <c r="AP45" s="150">
        <f t="shared" si="29"/>
        <v>28800</v>
      </c>
      <c r="AQ45" s="150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89</v>
      </c>
      <c r="C46" s="61" t="s">
        <v>77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8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8">
        <f t="shared" si="17"/>
        <v>28200</v>
      </c>
      <c r="N46" s="158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6"/>
      <c r="S46" s="150">
        <v>10254.5454545455</v>
      </c>
      <c r="T46" s="150">
        <v>1836.22285714287</v>
      </c>
      <c r="U46" s="167">
        <v>0.179064285714286</v>
      </c>
      <c r="V46" s="150">
        <f t="shared" si="21"/>
        <v>30763.6363636365</v>
      </c>
      <c r="W46" s="150">
        <f t="shared" si="22"/>
        <v>5508.66857142861</v>
      </c>
      <c r="X46" s="167">
        <f t="shared" si="23"/>
        <v>0.660962499999997</v>
      </c>
      <c r="Y46" s="167">
        <f t="shared" si="24"/>
        <v>0.725102617484956</v>
      </c>
      <c r="Z46" s="173"/>
      <c r="AA46" s="173"/>
      <c r="AB46" s="173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7">
        <v>0.226475625</v>
      </c>
      <c r="AH46" s="108">
        <f t="shared" si="25"/>
        <v>27345.4545454546</v>
      </c>
      <c r="AI46" s="108">
        <f t="shared" si="26"/>
        <v>6193.07890909092</v>
      </c>
      <c r="AJ46" s="167">
        <f t="shared" si="27"/>
        <v>0.614004055851064</v>
      </c>
      <c r="AK46" s="167">
        <f t="shared" si="28"/>
        <v>0.628517746526077</v>
      </c>
      <c r="AL46" s="173"/>
      <c r="AM46" s="97">
        <v>7690.90909090909</v>
      </c>
      <c r="AN46" s="97">
        <v>1658.86042207792</v>
      </c>
      <c r="AO46" s="167">
        <v>0.215691071428572</v>
      </c>
      <c r="AP46" s="150">
        <f t="shared" si="29"/>
        <v>30763.6363636364</v>
      </c>
      <c r="AQ46" s="150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90</v>
      </c>
      <c r="C47" s="61" t="s">
        <v>77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8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8">
        <f t="shared" si="17"/>
        <v>28200</v>
      </c>
      <c r="N47" s="158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6"/>
      <c r="S47" s="150">
        <v>10254.5454545455</v>
      </c>
      <c r="T47" s="150">
        <v>2492.0742857143</v>
      </c>
      <c r="U47" s="167">
        <v>0.243021428571429</v>
      </c>
      <c r="V47" s="150">
        <f t="shared" si="21"/>
        <v>30763.6363636365</v>
      </c>
      <c r="W47" s="150">
        <f t="shared" si="22"/>
        <v>7476.2228571429</v>
      </c>
      <c r="X47" s="167">
        <f t="shared" si="23"/>
        <v>0.374264598108745</v>
      </c>
      <c r="Y47" s="167">
        <f t="shared" si="24"/>
        <v>0.451627789128044</v>
      </c>
      <c r="Z47" s="173"/>
      <c r="AA47" s="173"/>
      <c r="AB47" s="173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7">
        <v>0.307366875000001</v>
      </c>
      <c r="AH47" s="108">
        <f t="shared" si="25"/>
        <v>27345.4545454546</v>
      </c>
      <c r="AI47" s="108">
        <f t="shared" si="26"/>
        <v>8405.08690909092</v>
      </c>
      <c r="AJ47" s="167">
        <f t="shared" si="27"/>
        <v>0.515615492021276</v>
      </c>
      <c r="AK47" s="167">
        <f t="shared" si="28"/>
        <v>0.559411229277646</v>
      </c>
      <c r="AL47" s="173"/>
      <c r="AM47" s="97">
        <v>7690.90909090909</v>
      </c>
      <c r="AN47" s="97">
        <v>2251.36256493507</v>
      </c>
      <c r="AO47" s="167">
        <v>0.292730357142858</v>
      </c>
      <c r="AP47" s="150">
        <f t="shared" si="29"/>
        <v>30763.6363636364</v>
      </c>
      <c r="AQ47" s="150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91</v>
      </c>
      <c r="C48" s="119" t="s">
        <v>77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8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8">
        <f t="shared" si="17"/>
        <v>25080</v>
      </c>
      <c r="N48" s="158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6"/>
      <c r="S48" s="150">
        <v>9120</v>
      </c>
      <c r="T48" s="150">
        <v>1941.192</v>
      </c>
      <c r="U48" s="167">
        <v>0.21285</v>
      </c>
      <c r="V48" s="150">
        <f t="shared" si="21"/>
        <v>27360</v>
      </c>
      <c r="W48" s="150">
        <f t="shared" si="22"/>
        <v>5823.576</v>
      </c>
      <c r="X48" s="167">
        <f t="shared" si="23"/>
        <v>0.420592470760234</v>
      </c>
      <c r="Y48" s="167">
        <f t="shared" si="24"/>
        <v>0.534055020489129</v>
      </c>
      <c r="Z48" s="173"/>
      <c r="AA48" s="173"/>
      <c r="AB48" s="173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7">
        <v>0.269206875</v>
      </c>
      <c r="AH48" s="108">
        <f t="shared" si="25"/>
        <v>24320</v>
      </c>
      <c r="AI48" s="108">
        <f t="shared" si="26"/>
        <v>6547.1112</v>
      </c>
      <c r="AJ48" s="167">
        <f t="shared" si="27"/>
        <v>0.585239720394737</v>
      </c>
      <c r="AK48" s="167">
        <f t="shared" si="28"/>
        <v>0.72573839894456</v>
      </c>
      <c r="AL48" s="173"/>
      <c r="AM48" s="97">
        <v>6840</v>
      </c>
      <c r="AN48" s="97">
        <v>1753.6905</v>
      </c>
      <c r="AO48" s="167">
        <v>0.2563875</v>
      </c>
      <c r="AP48" s="150">
        <f t="shared" si="29"/>
        <v>27360</v>
      </c>
      <c r="AQ48" s="150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92</v>
      </c>
      <c r="C49" s="119" t="s">
        <v>77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8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8">
        <f t="shared" si="17"/>
        <v>24000</v>
      </c>
      <c r="N49" s="158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6"/>
      <c r="S49" s="150">
        <v>8727.27272727273</v>
      </c>
      <c r="T49" s="150">
        <v>2194.28571428571</v>
      </c>
      <c r="U49" s="167">
        <v>0.251428571428571</v>
      </c>
      <c r="V49" s="150">
        <f t="shared" si="21"/>
        <v>26181.8181818182</v>
      </c>
      <c r="W49" s="150">
        <f t="shared" si="22"/>
        <v>6582.85714285713</v>
      </c>
      <c r="X49" s="167">
        <f t="shared" si="23"/>
        <v>0.790676180555555</v>
      </c>
      <c r="Y49" s="167">
        <f t="shared" si="24"/>
        <v>0.906554687500002</v>
      </c>
      <c r="Z49" s="173"/>
      <c r="AA49" s="173"/>
      <c r="AB49" s="173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7">
        <v>0.318</v>
      </c>
      <c r="AH49" s="108">
        <f t="shared" si="25"/>
        <v>23272.7272727273</v>
      </c>
      <c r="AI49" s="108">
        <f t="shared" si="26"/>
        <v>7400.72727272728</v>
      </c>
      <c r="AJ49" s="172">
        <f t="shared" si="27"/>
        <v>1.1246241015625</v>
      </c>
      <c r="AK49" s="172">
        <f t="shared" si="28"/>
        <v>1.00289738109277</v>
      </c>
      <c r="AL49" s="173" t="s">
        <v>42</v>
      </c>
      <c r="AM49" s="97">
        <v>6545.45454545455</v>
      </c>
      <c r="AN49" s="97">
        <v>1982.33766233766</v>
      </c>
      <c r="AO49" s="167">
        <v>0.302857142857142</v>
      </c>
      <c r="AP49" s="150">
        <f t="shared" si="29"/>
        <v>26181.8181818182</v>
      </c>
      <c r="AQ49" s="150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93</v>
      </c>
      <c r="C50" s="61" t="s">
        <v>77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8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8">
        <f t="shared" si="17"/>
        <v>28500</v>
      </c>
      <c r="N50" s="158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6" t="s">
        <v>42</v>
      </c>
      <c r="S50" s="150">
        <v>10363.6363636364</v>
      </c>
      <c r="T50" s="150">
        <v>2117.14285714286</v>
      </c>
      <c r="U50" s="167">
        <v>0.204285714285714</v>
      </c>
      <c r="V50" s="150">
        <f t="shared" si="21"/>
        <v>31090.9090909092</v>
      </c>
      <c r="W50" s="150">
        <f t="shared" si="22"/>
        <v>6351.42857142858</v>
      </c>
      <c r="X50" s="167">
        <f t="shared" si="23"/>
        <v>0.926041432748535</v>
      </c>
      <c r="Y50" s="167">
        <f t="shared" si="24"/>
        <v>0.720683535762482</v>
      </c>
      <c r="Z50" s="173"/>
      <c r="AA50" s="173"/>
      <c r="AB50" s="173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7">
        <v>0.258375</v>
      </c>
      <c r="AH50" s="108">
        <f t="shared" si="25"/>
        <v>27636.3636363636</v>
      </c>
      <c r="AI50" s="108">
        <f t="shared" si="26"/>
        <v>7140.54545454544</v>
      </c>
      <c r="AJ50" s="167">
        <f t="shared" si="27"/>
        <v>0.684287565789474</v>
      </c>
      <c r="AK50" s="167">
        <f t="shared" si="28"/>
        <v>0.835679856389888</v>
      </c>
      <c r="AL50" s="173"/>
      <c r="AM50" s="97">
        <v>7772.72727272727</v>
      </c>
      <c r="AN50" s="97">
        <v>1912.6461038961</v>
      </c>
      <c r="AO50" s="167">
        <v>0.246071428571428</v>
      </c>
      <c r="AP50" s="150">
        <f t="shared" si="29"/>
        <v>31090.9090909091</v>
      </c>
      <c r="AQ50" s="150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94</v>
      </c>
      <c r="C51" s="61" t="s">
        <v>77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8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8">
        <f t="shared" si="17"/>
        <v>22500</v>
      </c>
      <c r="N51" s="158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6"/>
      <c r="S51" s="150">
        <v>8181.81818181818</v>
      </c>
      <c r="T51" s="150">
        <v>1928.57142857143</v>
      </c>
      <c r="U51" s="167">
        <v>0.235714285714286</v>
      </c>
      <c r="V51" s="150">
        <f t="shared" si="21"/>
        <v>24545.4545454545</v>
      </c>
      <c r="W51" s="150">
        <f t="shared" si="22"/>
        <v>5785.71428571429</v>
      </c>
      <c r="X51" s="167">
        <f t="shared" si="23"/>
        <v>0.446105814814815</v>
      </c>
      <c r="Y51" s="167">
        <f t="shared" si="24"/>
        <v>0.530228395061728</v>
      </c>
      <c r="Z51" s="173"/>
      <c r="AA51" s="173"/>
      <c r="AB51" s="173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7">
        <v>0.298125</v>
      </c>
      <c r="AH51" s="108">
        <f t="shared" si="25"/>
        <v>21818.1818181818</v>
      </c>
      <c r="AI51" s="108">
        <f t="shared" si="26"/>
        <v>6504.54545454544</v>
      </c>
      <c r="AJ51" s="167">
        <f t="shared" si="27"/>
        <v>0.457563333333334</v>
      </c>
      <c r="AK51" s="167">
        <f t="shared" si="28"/>
        <v>0.437022082459819</v>
      </c>
      <c r="AL51" s="173"/>
      <c r="AM51" s="97">
        <v>6136.36363636364</v>
      </c>
      <c r="AN51" s="97">
        <v>1742.28896103896</v>
      </c>
      <c r="AO51" s="167">
        <v>0.283928571428572</v>
      </c>
      <c r="AP51" s="150">
        <f t="shared" si="29"/>
        <v>24545.4545454546</v>
      </c>
      <c r="AQ51" s="150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95</v>
      </c>
      <c r="C52" s="119" t="s">
        <v>77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8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8">
        <f t="shared" si="17"/>
        <v>24684</v>
      </c>
      <c r="N52" s="158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6"/>
      <c r="S52" s="150">
        <v>8976</v>
      </c>
      <c r="T52" s="150">
        <v>2305.4856</v>
      </c>
      <c r="U52" s="167">
        <v>0.25685</v>
      </c>
      <c r="V52" s="150">
        <f t="shared" si="21"/>
        <v>26928</v>
      </c>
      <c r="W52" s="150">
        <f t="shared" si="22"/>
        <v>6916.4568</v>
      </c>
      <c r="X52" s="167">
        <f t="shared" si="23"/>
        <v>0.31177807486631</v>
      </c>
      <c r="Y52" s="167">
        <f t="shared" si="24"/>
        <v>0.300763824621879</v>
      </c>
      <c r="Z52" s="173"/>
      <c r="AA52" s="173"/>
      <c r="AB52" s="173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7">
        <v>0.324856875</v>
      </c>
      <c r="AH52" s="108">
        <f t="shared" si="25"/>
        <v>23936</v>
      </c>
      <c r="AI52" s="108">
        <f t="shared" si="26"/>
        <v>7775.77416</v>
      </c>
      <c r="AJ52" s="167">
        <f t="shared" si="27"/>
        <v>0.548846089572192</v>
      </c>
      <c r="AK52" s="167">
        <f t="shared" si="28"/>
        <v>0.526464621498215</v>
      </c>
      <c r="AL52" s="173"/>
      <c r="AM52" s="97">
        <v>6732</v>
      </c>
      <c r="AN52" s="97">
        <v>2082.79665</v>
      </c>
      <c r="AO52" s="167">
        <v>0.3093875</v>
      </c>
      <c r="AP52" s="150">
        <f t="shared" si="29"/>
        <v>26928</v>
      </c>
      <c r="AQ52" s="150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96</v>
      </c>
      <c r="C53" s="61" t="s">
        <v>97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8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8">
        <f t="shared" si="17"/>
        <v>420000</v>
      </c>
      <c r="N53" s="158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6"/>
      <c r="S53" s="150">
        <v>152727.272727273</v>
      </c>
      <c r="T53" s="150">
        <v>29018.1818181819</v>
      </c>
      <c r="U53" s="167">
        <v>0.19</v>
      </c>
      <c r="V53" s="150">
        <f t="shared" si="21"/>
        <v>458181.818181819</v>
      </c>
      <c r="W53" s="150">
        <f t="shared" si="22"/>
        <v>87054.5454545457</v>
      </c>
      <c r="X53" s="167">
        <f t="shared" si="23"/>
        <v>0.507379081349205</v>
      </c>
      <c r="Y53" s="167">
        <f t="shared" si="24"/>
        <v>0.5118682748538</v>
      </c>
      <c r="Z53" s="173"/>
      <c r="AA53" s="173"/>
      <c r="AB53" s="173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7">
        <v>0.244602272727273</v>
      </c>
      <c r="AH53" s="108">
        <f t="shared" si="25"/>
        <v>407272.727272728</v>
      </c>
      <c r="AI53" s="108">
        <f t="shared" si="26"/>
        <v>99619.834710744</v>
      </c>
      <c r="AJ53" s="172">
        <f t="shared" si="27"/>
        <v>1.90282242857143</v>
      </c>
      <c r="AK53" s="172">
        <f t="shared" si="28"/>
        <v>1.14119723577236</v>
      </c>
      <c r="AL53" s="173" t="s">
        <v>42</v>
      </c>
      <c r="AM53" s="97">
        <v>114545.454545455</v>
      </c>
      <c r="AN53" s="97">
        <v>26683.8842975208</v>
      </c>
      <c r="AO53" s="167">
        <v>0.232954545454545</v>
      </c>
      <c r="AP53" s="150">
        <f t="shared" si="29"/>
        <v>458181.81818182</v>
      </c>
      <c r="AQ53" s="150">
        <f t="shared" si="30"/>
        <v>106735.537190083</v>
      </c>
      <c r="AR53" s="159">
        <f t="shared" si="31"/>
        <v>1.69139771428571</v>
      </c>
      <c r="AS53" s="159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98</v>
      </c>
      <c r="C54" s="119" t="s">
        <v>97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8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8">
        <f t="shared" si="17"/>
        <v>150600</v>
      </c>
      <c r="N54" s="158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6"/>
      <c r="S54" s="150">
        <v>54763.6363636364</v>
      </c>
      <c r="T54" s="150">
        <v>13902.5314285714</v>
      </c>
      <c r="U54" s="167">
        <v>0.253864285714286</v>
      </c>
      <c r="V54" s="150">
        <f t="shared" si="21"/>
        <v>164290.909090909</v>
      </c>
      <c r="W54" s="150">
        <f t="shared" si="22"/>
        <v>41707.5942857142</v>
      </c>
      <c r="X54" s="167">
        <f t="shared" si="23"/>
        <v>0.48349765936255</v>
      </c>
      <c r="Y54" s="167">
        <f t="shared" si="24"/>
        <v>0.510848452539443</v>
      </c>
      <c r="Z54" s="173"/>
      <c r="AA54" s="173"/>
      <c r="AB54" s="173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7">
        <v>0.321080625</v>
      </c>
      <c r="AH54" s="108">
        <f t="shared" si="25"/>
        <v>146036.363636364</v>
      </c>
      <c r="AI54" s="108">
        <f t="shared" si="26"/>
        <v>46889.4469090908</v>
      </c>
      <c r="AJ54" s="167">
        <f t="shared" si="27"/>
        <v>0.92367843625498</v>
      </c>
      <c r="AK54" s="167">
        <f t="shared" si="28"/>
        <v>0.746710023427719</v>
      </c>
      <c r="AL54" s="173"/>
      <c r="AM54" s="97">
        <v>41072.7272727273</v>
      </c>
      <c r="AN54" s="97">
        <v>12559.6732792208</v>
      </c>
      <c r="AO54" s="167">
        <v>0.305791071428572</v>
      </c>
      <c r="AP54" s="150">
        <f t="shared" si="29"/>
        <v>164290.909090909</v>
      </c>
      <c r="AQ54" s="150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99</v>
      </c>
      <c r="C55" s="119" t="s">
        <v>97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8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8">
        <f t="shared" si="17"/>
        <v>67500</v>
      </c>
      <c r="N55" s="158">
        <f t="shared" si="18"/>
        <v>12086.8392857142</v>
      </c>
      <c r="O55" s="98">
        <f t="shared" si="19"/>
        <v>0.533690666666667</v>
      </c>
      <c r="P55" s="112">
        <f t="shared" si="20"/>
        <v>0.741214455510203</v>
      </c>
      <c r="Q55" s="166"/>
      <c r="S55" s="150">
        <v>24545.4545454545</v>
      </c>
      <c r="T55" s="150">
        <v>4146.42857142856</v>
      </c>
      <c r="U55" s="167">
        <v>0.168928571428571</v>
      </c>
      <c r="V55" s="150">
        <f t="shared" si="21"/>
        <v>73636.3636363635</v>
      </c>
      <c r="W55" s="150">
        <f t="shared" si="22"/>
        <v>12439.2857142857</v>
      </c>
      <c r="X55" s="167">
        <f t="shared" si="23"/>
        <v>0.489216444444445</v>
      </c>
      <c r="Y55" s="167">
        <f t="shared" si="24"/>
        <v>0.720213379270746</v>
      </c>
      <c r="Z55" s="173"/>
      <c r="AA55" s="173"/>
      <c r="AB55" s="173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7">
        <v>0.21365625</v>
      </c>
      <c r="AH55" s="108">
        <f t="shared" si="25"/>
        <v>65454.5454545456</v>
      </c>
      <c r="AI55" s="108">
        <f t="shared" si="26"/>
        <v>13984.7727272727</v>
      </c>
      <c r="AJ55" s="167">
        <f t="shared" si="27"/>
        <v>0.899171319444442</v>
      </c>
      <c r="AK55" s="167">
        <f t="shared" si="28"/>
        <v>0.93004014106252</v>
      </c>
      <c r="AL55" s="173"/>
      <c r="AM55" s="97">
        <v>18409.0909090909</v>
      </c>
      <c r="AN55" s="97">
        <v>3745.92126623375</v>
      </c>
      <c r="AO55" s="167">
        <v>0.203482142857142</v>
      </c>
      <c r="AP55" s="150">
        <f t="shared" si="29"/>
        <v>73636.3636363636</v>
      </c>
      <c r="AQ55" s="150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100</v>
      </c>
      <c r="C56" s="61" t="s">
        <v>97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8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8">
        <f t="shared" si="17"/>
        <v>46200</v>
      </c>
      <c r="N56" s="158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6"/>
      <c r="S56" s="150">
        <v>16800</v>
      </c>
      <c r="T56" s="150">
        <v>4749.36</v>
      </c>
      <c r="U56" s="167">
        <v>0.2827</v>
      </c>
      <c r="V56" s="150">
        <f t="shared" si="21"/>
        <v>50400</v>
      </c>
      <c r="W56" s="150">
        <f t="shared" si="22"/>
        <v>14248.08</v>
      </c>
      <c r="X56" s="167">
        <f t="shared" si="23"/>
        <v>0.502271626984127</v>
      </c>
      <c r="Y56" s="167">
        <f t="shared" si="24"/>
        <v>0.619624538885239</v>
      </c>
      <c r="Z56" s="173"/>
      <c r="AA56" s="173"/>
      <c r="AB56" s="173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7">
        <v>0.35755125</v>
      </c>
      <c r="AH56" s="108">
        <f t="shared" si="25"/>
        <v>44800</v>
      </c>
      <c r="AI56" s="108">
        <f t="shared" si="26"/>
        <v>16018.296</v>
      </c>
      <c r="AJ56" s="167">
        <f t="shared" si="27"/>
        <v>0.716327008928571</v>
      </c>
      <c r="AK56" s="167">
        <f t="shared" si="28"/>
        <v>0.708064078725977</v>
      </c>
      <c r="AL56" s="173"/>
      <c r="AM56" s="97">
        <v>12600</v>
      </c>
      <c r="AN56" s="97">
        <v>4290.615</v>
      </c>
      <c r="AO56" s="167">
        <v>0.340525</v>
      </c>
      <c r="AP56" s="150">
        <f t="shared" si="29"/>
        <v>50400</v>
      </c>
      <c r="AQ56" s="150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101</v>
      </c>
      <c r="C57" s="61" t="s">
        <v>97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8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8">
        <f t="shared" si="17"/>
        <v>37950</v>
      </c>
      <c r="N57" s="158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6"/>
      <c r="S57" s="150">
        <v>13800</v>
      </c>
      <c r="T57" s="150">
        <v>2686.86</v>
      </c>
      <c r="U57" s="167">
        <v>0.1947</v>
      </c>
      <c r="V57" s="150">
        <f t="shared" si="21"/>
        <v>41400</v>
      </c>
      <c r="W57" s="150">
        <f t="shared" si="22"/>
        <v>8060.58</v>
      </c>
      <c r="X57" s="167">
        <f t="shared" si="23"/>
        <v>0.384602415458937</v>
      </c>
      <c r="Y57" s="167">
        <f t="shared" si="24"/>
        <v>0.57375896027333</v>
      </c>
      <c r="Z57" s="173"/>
      <c r="AA57" s="173"/>
      <c r="AB57" s="173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7">
        <v>0.24625125</v>
      </c>
      <c r="AH57" s="108">
        <f t="shared" si="25"/>
        <v>36800</v>
      </c>
      <c r="AI57" s="108">
        <f t="shared" si="26"/>
        <v>9062.046</v>
      </c>
      <c r="AJ57" s="167">
        <f t="shared" si="27"/>
        <v>0.740078532608696</v>
      </c>
      <c r="AK57" s="167">
        <f t="shared" si="28"/>
        <v>0.81554099372261</v>
      </c>
      <c r="AL57" s="173"/>
      <c r="AM57" s="97">
        <v>10350</v>
      </c>
      <c r="AN57" s="97">
        <v>2427.33375</v>
      </c>
      <c r="AO57" s="167">
        <v>0.234525</v>
      </c>
      <c r="AP57" s="150">
        <f t="shared" si="29"/>
        <v>41400</v>
      </c>
      <c r="AQ57" s="150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102</v>
      </c>
      <c r="C58" s="119" t="s">
        <v>97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8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8">
        <f t="shared" si="17"/>
        <v>33000</v>
      </c>
      <c r="N58" s="158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6"/>
      <c r="S58" s="150">
        <v>12000</v>
      </c>
      <c r="T58" s="150">
        <v>2716.37142857143</v>
      </c>
      <c r="U58" s="167">
        <v>0.226364285714286</v>
      </c>
      <c r="V58" s="150">
        <f t="shared" si="21"/>
        <v>36000</v>
      </c>
      <c r="W58" s="150">
        <f t="shared" si="22"/>
        <v>8149.11428571429</v>
      </c>
      <c r="X58" s="167">
        <f t="shared" si="23"/>
        <v>0.567074722222222</v>
      </c>
      <c r="Y58" s="167">
        <f t="shared" si="24"/>
        <v>0.874730645574102</v>
      </c>
      <c r="Z58" s="173"/>
      <c r="AA58" s="173"/>
      <c r="AB58" s="173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7">
        <v>0.286299375</v>
      </c>
      <c r="AH58" s="108">
        <f t="shared" si="25"/>
        <v>32000</v>
      </c>
      <c r="AI58" s="108">
        <f t="shared" si="26"/>
        <v>9161.58</v>
      </c>
      <c r="AJ58" s="167">
        <f t="shared" si="27"/>
        <v>0.6476753125</v>
      </c>
      <c r="AK58" s="167">
        <f t="shared" si="28"/>
        <v>0.663852741557679</v>
      </c>
      <c r="AL58" s="173"/>
      <c r="AM58" s="97">
        <v>9000</v>
      </c>
      <c r="AN58" s="97">
        <v>2453.99464285715</v>
      </c>
      <c r="AO58" s="167">
        <v>0.272666071428572</v>
      </c>
      <c r="AP58" s="150">
        <f t="shared" si="29"/>
        <v>36000</v>
      </c>
      <c r="AQ58" s="150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103</v>
      </c>
      <c r="C59" s="119" t="s">
        <v>97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8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8">
        <f t="shared" si="17"/>
        <v>36300</v>
      </c>
      <c r="N59" s="158">
        <f t="shared" si="18"/>
        <v>11437.0358142857</v>
      </c>
      <c r="O59" s="98">
        <f t="shared" si="19"/>
        <v>0.533498898071625</v>
      </c>
      <c r="P59" s="112">
        <f t="shared" si="20"/>
        <v>0.517088526785325</v>
      </c>
      <c r="Q59" s="166"/>
      <c r="S59" s="150">
        <v>13200</v>
      </c>
      <c r="T59" s="150">
        <v>3923.51142857142</v>
      </c>
      <c r="U59" s="167">
        <v>0.297235714285714</v>
      </c>
      <c r="V59" s="150">
        <f t="shared" si="21"/>
        <v>39600</v>
      </c>
      <c r="W59" s="150">
        <f t="shared" si="22"/>
        <v>11770.5342857143</v>
      </c>
      <c r="X59" s="167">
        <f t="shared" si="23"/>
        <v>0.489040656565657</v>
      </c>
      <c r="Y59" s="167">
        <f t="shared" si="24"/>
        <v>0.502437685193075</v>
      </c>
      <c r="Z59" s="173"/>
      <c r="AA59" s="173"/>
      <c r="AB59" s="173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7">
        <v>0.375935625</v>
      </c>
      <c r="AH59" s="108">
        <f t="shared" si="25"/>
        <v>35200</v>
      </c>
      <c r="AI59" s="108">
        <f t="shared" si="26"/>
        <v>13232.934</v>
      </c>
      <c r="AJ59" s="167">
        <f t="shared" si="27"/>
        <v>0.604037215909091</v>
      </c>
      <c r="AK59" s="167">
        <f t="shared" si="28"/>
        <v>0.473904728913482</v>
      </c>
      <c r="AL59" s="173"/>
      <c r="AM59" s="97">
        <v>9900</v>
      </c>
      <c r="AN59" s="97">
        <v>3544.53589285714</v>
      </c>
      <c r="AO59" s="167">
        <v>0.358033928571428</v>
      </c>
      <c r="AP59" s="150">
        <f t="shared" si="29"/>
        <v>39600</v>
      </c>
      <c r="AQ59" s="150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104</v>
      </c>
      <c r="C60" s="119" t="s">
        <v>97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8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8">
        <f t="shared" si="17"/>
        <v>37950</v>
      </c>
      <c r="N60" s="158">
        <f t="shared" si="18"/>
        <v>10430.2864285714</v>
      </c>
      <c r="O60" s="98">
        <f t="shared" si="19"/>
        <v>0.786798682476943</v>
      </c>
      <c r="P60" s="112">
        <f t="shared" si="20"/>
        <v>0.879213630689913</v>
      </c>
      <c r="Q60" s="166"/>
      <c r="S60" s="150">
        <v>13800</v>
      </c>
      <c r="T60" s="150">
        <v>3578.14285714285</v>
      </c>
      <c r="U60" s="167">
        <v>0.259285714285714</v>
      </c>
      <c r="V60" s="150">
        <f t="shared" si="21"/>
        <v>41400</v>
      </c>
      <c r="W60" s="150">
        <f t="shared" si="22"/>
        <v>10734.4285714286</v>
      </c>
      <c r="X60" s="167">
        <f t="shared" si="23"/>
        <v>0.721232125603865</v>
      </c>
      <c r="Y60" s="167">
        <f t="shared" si="24"/>
        <v>0.854302577820366</v>
      </c>
      <c r="Z60" s="173"/>
      <c r="AA60" s="173"/>
      <c r="AB60" s="173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7">
        <v>0.3279375</v>
      </c>
      <c r="AH60" s="108">
        <f t="shared" si="25"/>
        <v>36800</v>
      </c>
      <c r="AI60" s="108">
        <f t="shared" si="26"/>
        <v>12068.1</v>
      </c>
      <c r="AJ60" s="167">
        <f t="shared" si="27"/>
        <v>0.758925815217391</v>
      </c>
      <c r="AK60" s="167">
        <f t="shared" si="28"/>
        <v>0.638735177865613</v>
      </c>
      <c r="AL60" s="173"/>
      <c r="AM60" s="97">
        <v>10350</v>
      </c>
      <c r="AN60" s="97">
        <v>3232.52678571428</v>
      </c>
      <c r="AO60" s="167">
        <v>0.312321428571428</v>
      </c>
      <c r="AP60" s="150">
        <f t="shared" si="29"/>
        <v>41400</v>
      </c>
      <c r="AQ60" s="150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105</v>
      </c>
      <c r="C61" s="61" t="s">
        <v>41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8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8">
        <f t="shared" si="17"/>
        <v>36300</v>
      </c>
      <c r="N61" s="158">
        <f t="shared" si="18"/>
        <v>8758.41732857145</v>
      </c>
      <c r="O61" s="110">
        <f t="shared" si="19"/>
        <v>1.06089338842975</v>
      </c>
      <c r="P61" s="159">
        <f t="shared" si="20"/>
        <v>1.12804855367762</v>
      </c>
      <c r="Q61" s="166" t="s">
        <v>42</v>
      </c>
      <c r="R61" s="113">
        <f>(K61-N61)*0.05</f>
        <v>56.0751335714275</v>
      </c>
      <c r="S61" s="150">
        <v>13200</v>
      </c>
      <c r="T61" s="150">
        <v>3004.60285714286</v>
      </c>
      <c r="U61" s="167">
        <v>0.227621428571429</v>
      </c>
      <c r="V61" s="150">
        <f t="shared" si="21"/>
        <v>39600</v>
      </c>
      <c r="W61" s="150">
        <f t="shared" si="22"/>
        <v>9013.80857142858</v>
      </c>
      <c r="X61" s="167">
        <f t="shared" si="23"/>
        <v>0.972485606060606</v>
      </c>
      <c r="Y61" s="172">
        <f t="shared" si="24"/>
        <v>1.09608717799009</v>
      </c>
      <c r="Z61" s="173"/>
      <c r="AA61" s="173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7">
        <v>0.287889375000001</v>
      </c>
      <c r="AH61" s="108">
        <f t="shared" si="25"/>
        <v>35200</v>
      </c>
      <c r="AI61" s="108">
        <f t="shared" si="26"/>
        <v>10133.706</v>
      </c>
      <c r="AJ61" s="167">
        <f t="shared" si="27"/>
        <v>0.967051988636364</v>
      </c>
      <c r="AK61" s="167">
        <f t="shared" si="28"/>
        <v>0.915761716394768</v>
      </c>
      <c r="AL61" s="173"/>
      <c r="AM61" s="97">
        <v>9900</v>
      </c>
      <c r="AN61" s="97">
        <v>2714.38553571429</v>
      </c>
      <c r="AO61" s="167">
        <v>0.274180357142858</v>
      </c>
      <c r="AP61" s="150">
        <f t="shared" si="29"/>
        <v>39600</v>
      </c>
      <c r="AQ61" s="150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41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8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8">
        <f t="shared" si="17"/>
        <v>28500</v>
      </c>
      <c r="N62" s="158">
        <f t="shared" si="18"/>
        <v>7094.8185</v>
      </c>
      <c r="O62" s="110">
        <f t="shared" si="19"/>
        <v>1.04105859649123</v>
      </c>
      <c r="P62" s="159">
        <f t="shared" si="20"/>
        <v>1.22898563226107</v>
      </c>
      <c r="Q62" s="166" t="s">
        <v>42</v>
      </c>
      <c r="R62" s="113">
        <f>(K62-N62)*0.05</f>
        <v>81.230575</v>
      </c>
      <c r="S62" s="150">
        <v>10363.6363636364</v>
      </c>
      <c r="T62" s="150">
        <v>2433.90000000001</v>
      </c>
      <c r="U62" s="167">
        <v>0.23485</v>
      </c>
      <c r="V62" s="150">
        <f t="shared" si="21"/>
        <v>31090.9090909092</v>
      </c>
      <c r="W62" s="150">
        <f t="shared" si="22"/>
        <v>7301.70000000003</v>
      </c>
      <c r="X62" s="167">
        <f t="shared" si="23"/>
        <v>0.954303713450289</v>
      </c>
      <c r="Y62" s="172">
        <f t="shared" si="24"/>
        <v>1.19416437268033</v>
      </c>
      <c r="Z62" s="173"/>
      <c r="AA62" s="173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7">
        <v>0.297031875</v>
      </c>
      <c r="AH62" s="108">
        <f t="shared" si="25"/>
        <v>27636.3636363636</v>
      </c>
      <c r="AI62" s="108">
        <f t="shared" si="26"/>
        <v>8208.88090909092</v>
      </c>
      <c r="AJ62" s="167">
        <f t="shared" si="27"/>
        <v>0.757529111842105</v>
      </c>
      <c r="AK62" s="167">
        <f t="shared" si="28"/>
        <v>0.839585818862032</v>
      </c>
      <c r="AL62" s="173"/>
      <c r="AM62" s="97">
        <v>7772.72727272727</v>
      </c>
      <c r="AN62" s="97">
        <v>2198.80738636364</v>
      </c>
      <c r="AO62" s="167">
        <v>0.2828875</v>
      </c>
      <c r="AP62" s="150">
        <f t="shared" si="29"/>
        <v>31090.9090909091</v>
      </c>
      <c r="AQ62" s="150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41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8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8">
        <f t="shared" si="17"/>
        <v>33000</v>
      </c>
      <c r="N63" s="158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6"/>
      <c r="S63" s="150">
        <v>12000</v>
      </c>
      <c r="T63" s="150">
        <v>2893.62857142857</v>
      </c>
      <c r="U63" s="167">
        <v>0.241135714285714</v>
      </c>
      <c r="V63" s="150">
        <f t="shared" si="21"/>
        <v>36000</v>
      </c>
      <c r="W63" s="150">
        <f t="shared" si="22"/>
        <v>8680.88571428571</v>
      </c>
      <c r="X63" s="167">
        <f t="shared" si="23"/>
        <v>0.728671944444444</v>
      </c>
      <c r="Y63" s="167">
        <f t="shared" si="24"/>
        <v>0.772173510932065</v>
      </c>
      <c r="Z63" s="173"/>
      <c r="AA63" s="173"/>
      <c r="AB63" s="173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7">
        <v>0.304981875</v>
      </c>
      <c r="AH63" s="108">
        <f t="shared" si="25"/>
        <v>32000</v>
      </c>
      <c r="AI63" s="108">
        <f t="shared" si="26"/>
        <v>9759.42</v>
      </c>
      <c r="AJ63" s="167">
        <f t="shared" si="27"/>
        <v>0.6166321875</v>
      </c>
      <c r="AK63" s="167">
        <f t="shared" si="28"/>
        <v>0.72035325869775</v>
      </c>
      <c r="AL63" s="173"/>
      <c r="AM63" s="97">
        <v>9000</v>
      </c>
      <c r="AN63" s="97">
        <v>2614.13035714285</v>
      </c>
      <c r="AO63" s="167">
        <v>0.290458928571428</v>
      </c>
      <c r="AP63" s="150">
        <f t="shared" si="29"/>
        <v>36000</v>
      </c>
      <c r="AQ63" s="150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41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8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8">
        <f t="shared" si="17"/>
        <v>29670</v>
      </c>
      <c r="N64" s="158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6"/>
      <c r="S64" s="150">
        <v>10789.0909090909</v>
      </c>
      <c r="T64" s="150">
        <v>3006.84257142857</v>
      </c>
      <c r="U64" s="167">
        <v>0.278692857142857</v>
      </c>
      <c r="V64" s="150">
        <f t="shared" si="21"/>
        <v>32367.2727272727</v>
      </c>
      <c r="W64" s="150">
        <f t="shared" si="22"/>
        <v>9020.52771428571</v>
      </c>
      <c r="X64" s="167">
        <f t="shared" si="23"/>
        <v>0.412034406246489</v>
      </c>
      <c r="Y64" s="167">
        <f t="shared" si="24"/>
        <v>0.43129627481091</v>
      </c>
      <c r="Z64" s="173"/>
      <c r="AA64" s="173"/>
      <c r="AB64" s="173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7">
        <v>0.352483125</v>
      </c>
      <c r="AH64" s="108">
        <f t="shared" si="25"/>
        <v>28770.9090909091</v>
      </c>
      <c r="AI64" s="108">
        <f t="shared" si="26"/>
        <v>10141.2599454545</v>
      </c>
      <c r="AJ64" s="167">
        <f t="shared" si="27"/>
        <v>0.51634412917088</v>
      </c>
      <c r="AK64" s="167">
        <f t="shared" si="28"/>
        <v>0.545277414220957</v>
      </c>
      <c r="AL64" s="173"/>
      <c r="AM64" s="97">
        <v>8091.81818181818</v>
      </c>
      <c r="AN64" s="97">
        <v>2716.40891396104</v>
      </c>
      <c r="AO64" s="167">
        <v>0.335698214285714</v>
      </c>
      <c r="AP64" s="150">
        <f t="shared" si="29"/>
        <v>32367.2727272727</v>
      </c>
      <c r="AQ64" s="150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6" customHeight="1" spans="1:48">
      <c r="A66" s="61">
        <v>351</v>
      </c>
      <c r="B66" s="61" t="s">
        <v>109</v>
      </c>
      <c r="C66" s="61" t="s">
        <v>41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8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8">
        <f t="shared" si="17"/>
        <v>29700</v>
      </c>
      <c r="N66" s="158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6"/>
      <c r="S66" s="150">
        <v>10800</v>
      </c>
      <c r="T66" s="150">
        <v>2580.50571428571</v>
      </c>
      <c r="U66" s="167">
        <v>0.238935714285714</v>
      </c>
      <c r="V66" s="150">
        <f t="shared" si="21"/>
        <v>32400</v>
      </c>
      <c r="W66" s="150">
        <f t="shared" si="22"/>
        <v>7741.51714285713</v>
      </c>
      <c r="X66" s="167">
        <f t="shared" si="23"/>
        <v>0.748066049382716</v>
      </c>
      <c r="Y66" s="167">
        <f t="shared" si="24"/>
        <v>0.772388653239252</v>
      </c>
      <c r="Z66" s="173"/>
      <c r="AA66" s="173"/>
      <c r="AB66" s="173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7">
        <v>0.302199375</v>
      </c>
      <c r="AH66" s="108">
        <f t="shared" si="25"/>
        <v>28800</v>
      </c>
      <c r="AI66" s="108">
        <f t="shared" si="26"/>
        <v>8703.342</v>
      </c>
      <c r="AJ66" s="167">
        <f t="shared" si="27"/>
        <v>0.502328472222222</v>
      </c>
      <c r="AK66" s="167">
        <f t="shared" si="28"/>
        <v>0.497059635252757</v>
      </c>
      <c r="AL66" s="173"/>
      <c r="AM66" s="97">
        <v>8100</v>
      </c>
      <c r="AN66" s="97">
        <v>2331.25232142857</v>
      </c>
      <c r="AO66" s="167">
        <v>0.287808928571428</v>
      </c>
      <c r="AP66" s="150">
        <f t="shared" si="29"/>
        <v>32400</v>
      </c>
      <c r="AQ66" s="150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110</v>
      </c>
      <c r="C67" s="119" t="s">
        <v>41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8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8">
        <f t="shared" si="17"/>
        <v>27600</v>
      </c>
      <c r="N67" s="158">
        <f t="shared" si="18"/>
        <v>6988.00457142858</v>
      </c>
      <c r="O67" s="110">
        <f t="shared" si="19"/>
        <v>1.01848876811594</v>
      </c>
      <c r="P67" s="159">
        <f t="shared" si="20"/>
        <v>1.10943258848142</v>
      </c>
      <c r="Q67" s="166" t="s">
        <v>42</v>
      </c>
      <c r="R67" s="113">
        <f>(K67-N67)*0.05</f>
        <v>38.235771428571</v>
      </c>
      <c r="S67" s="150">
        <v>10036.3636363636</v>
      </c>
      <c r="T67" s="150">
        <v>2397.25714285714</v>
      </c>
      <c r="U67" s="167">
        <v>0.238857142857143</v>
      </c>
      <c r="V67" s="150">
        <f t="shared" si="21"/>
        <v>30109.0909090908</v>
      </c>
      <c r="W67" s="150">
        <f t="shared" si="22"/>
        <v>7191.77142857142</v>
      </c>
      <c r="X67" s="167">
        <f t="shared" si="23"/>
        <v>0.933614704106284</v>
      </c>
      <c r="Y67" s="172">
        <f t="shared" si="24"/>
        <v>1.07799866514111</v>
      </c>
      <c r="Z67" s="173"/>
      <c r="AA67" s="173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7">
        <v>0.3021</v>
      </c>
      <c r="AH67" s="108">
        <f t="shared" si="25"/>
        <v>26763.6363636364</v>
      </c>
      <c r="AI67" s="108">
        <f t="shared" si="26"/>
        <v>8085.29454545456</v>
      </c>
      <c r="AJ67" s="167">
        <f t="shared" si="27"/>
        <v>0.857380129076087</v>
      </c>
      <c r="AK67" s="167">
        <f t="shared" si="28"/>
        <v>0.811995155289782</v>
      </c>
      <c r="AL67" s="173"/>
      <c r="AM67" s="97">
        <v>7527.27272727273</v>
      </c>
      <c r="AN67" s="97">
        <v>2165.7038961039</v>
      </c>
      <c r="AO67" s="167">
        <v>0.287714285714286</v>
      </c>
      <c r="AP67" s="150">
        <f t="shared" si="29"/>
        <v>30109.0909090909</v>
      </c>
      <c r="AQ67" s="150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111</v>
      </c>
      <c r="C68" s="119" t="s">
        <v>41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8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8">
        <f t="shared" ref="M68:M99" si="34">G68*3</f>
        <v>24150</v>
      </c>
      <c r="N68" s="158">
        <f t="shared" ref="N68:N99" si="35">H68*3</f>
        <v>5499.0309</v>
      </c>
      <c r="O68" s="110">
        <f t="shared" ref="O68:O99" si="36">J68/M68</f>
        <v>1.0535884057971</v>
      </c>
      <c r="P68" s="159">
        <f t="shared" ref="P68:P99" si="37">K68/N68</f>
        <v>1.12705676922092</v>
      </c>
      <c r="Q68" s="166" t="s">
        <v>42</v>
      </c>
      <c r="R68" s="113">
        <f>(K68-N68)*0.05</f>
        <v>34.934455</v>
      </c>
      <c r="S68" s="150">
        <v>8781.81818181818</v>
      </c>
      <c r="T68" s="150">
        <v>1886.46</v>
      </c>
      <c r="U68" s="167">
        <v>0.214814285714286</v>
      </c>
      <c r="V68" s="150">
        <f t="shared" ref="V68:V99" si="38">S68*3</f>
        <v>26345.4545454545</v>
      </c>
      <c r="W68" s="150">
        <f t="shared" ref="W68:W99" si="39">T68*3</f>
        <v>5659.38</v>
      </c>
      <c r="X68" s="167">
        <f t="shared" ref="X68:X99" si="40">J68/V68</f>
        <v>0.965789371980678</v>
      </c>
      <c r="Y68" s="172">
        <f t="shared" ref="Y68:Y99" si="41">K68/W68</f>
        <v>1.09512349409299</v>
      </c>
      <c r="Z68" s="173"/>
      <c r="AA68" s="173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7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7">
        <f t="shared" ref="AJ68:AJ99" si="44">AC68/AH68</f>
        <v>0.685426824534162</v>
      </c>
      <c r="AK68" s="167">
        <f t="shared" ref="AK68:AK99" si="45">AD68/AI68</f>
        <v>0.708732307203959</v>
      </c>
      <c r="AL68" s="173"/>
      <c r="AM68" s="97">
        <v>6586.36363636364</v>
      </c>
      <c r="AN68" s="97">
        <v>1704.24511363637</v>
      </c>
      <c r="AO68" s="167">
        <v>0.258753571428572</v>
      </c>
      <c r="AP68" s="150">
        <f t="shared" ref="AP68:AP99" si="46">AM68*4</f>
        <v>26345.4545454546</v>
      </c>
      <c r="AQ68" s="150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112</v>
      </c>
      <c r="C69" s="61" t="s">
        <v>113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8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8">
        <f t="shared" si="34"/>
        <v>84000</v>
      </c>
      <c r="N69" s="158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6"/>
      <c r="S69" s="150">
        <v>30545.4545454545</v>
      </c>
      <c r="T69" s="150">
        <v>6720</v>
      </c>
      <c r="U69" s="167">
        <v>0.22</v>
      </c>
      <c r="V69" s="150">
        <f t="shared" si="38"/>
        <v>91636.3636363635</v>
      </c>
      <c r="W69" s="150">
        <f t="shared" si="39"/>
        <v>20160</v>
      </c>
      <c r="X69" s="167">
        <f t="shared" si="40"/>
        <v>0.486315892857144</v>
      </c>
      <c r="Y69" s="167">
        <f t="shared" si="41"/>
        <v>0.590587301587302</v>
      </c>
      <c r="Z69" s="173"/>
      <c r="AA69" s="173"/>
      <c r="AB69" s="173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7">
        <v>0.27825</v>
      </c>
      <c r="AH69" s="108">
        <f t="shared" si="42"/>
        <v>81454.5454545456</v>
      </c>
      <c r="AI69" s="108">
        <f t="shared" si="43"/>
        <v>22664.7272727273</v>
      </c>
      <c r="AJ69" s="167">
        <f t="shared" si="44"/>
        <v>0.855034051339284</v>
      </c>
      <c r="AK69" s="167">
        <f t="shared" si="45"/>
        <v>0.906216066615325</v>
      </c>
      <c r="AL69" s="173"/>
      <c r="AM69" s="97">
        <v>22909.0909090909</v>
      </c>
      <c r="AN69" s="97">
        <v>6070.90909090909</v>
      </c>
      <c r="AO69" s="167">
        <v>0.265</v>
      </c>
      <c r="AP69" s="150">
        <f t="shared" si="46"/>
        <v>91636.3636363636</v>
      </c>
      <c r="AQ69" s="150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114</v>
      </c>
      <c r="C70" s="61" t="s">
        <v>113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8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8">
        <f t="shared" si="34"/>
        <v>69000</v>
      </c>
      <c r="N70" s="158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6"/>
      <c r="S70" s="150">
        <v>25090.9090909091</v>
      </c>
      <c r="T70" s="150">
        <v>6604.28571428572</v>
      </c>
      <c r="U70" s="167">
        <v>0.263214285714286</v>
      </c>
      <c r="V70" s="150">
        <f t="shared" si="38"/>
        <v>75272.7272727273</v>
      </c>
      <c r="W70" s="150">
        <f t="shared" si="39"/>
        <v>19812.8571428572</v>
      </c>
      <c r="X70" s="167">
        <f t="shared" si="40"/>
        <v>0.361513140096618</v>
      </c>
      <c r="Y70" s="167">
        <f t="shared" si="41"/>
        <v>0.48425675967986</v>
      </c>
      <c r="Z70" s="173"/>
      <c r="AA70" s="173"/>
      <c r="AB70" s="173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7">
        <v>0.33290625</v>
      </c>
      <c r="AH70" s="108">
        <f t="shared" si="42"/>
        <v>66909.0909090908</v>
      </c>
      <c r="AI70" s="108">
        <f t="shared" si="43"/>
        <v>22274.4545454546</v>
      </c>
      <c r="AJ70" s="167">
        <f t="shared" si="44"/>
        <v>0.551254538043479</v>
      </c>
      <c r="AK70" s="167">
        <f t="shared" si="45"/>
        <v>0.595864647231439</v>
      </c>
      <c r="AL70" s="173"/>
      <c r="AM70" s="97">
        <v>18818.1818181818</v>
      </c>
      <c r="AN70" s="97">
        <v>5966.37175324676</v>
      </c>
      <c r="AO70" s="167">
        <v>0.317053571428572</v>
      </c>
      <c r="AP70" s="150">
        <f t="shared" si="46"/>
        <v>75272.7272727272</v>
      </c>
      <c r="AQ70" s="150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115</v>
      </c>
      <c r="C71" s="61" t="s">
        <v>113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8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8">
        <f t="shared" si="34"/>
        <v>64800</v>
      </c>
      <c r="N71" s="158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6"/>
      <c r="S71" s="150">
        <v>23563.6363636364</v>
      </c>
      <c r="T71" s="150">
        <v>5924.57142857142</v>
      </c>
      <c r="U71" s="167">
        <v>0.251428571428571</v>
      </c>
      <c r="V71" s="150">
        <f t="shared" si="38"/>
        <v>70690.9090909092</v>
      </c>
      <c r="W71" s="150">
        <f t="shared" si="39"/>
        <v>17773.7142857143</v>
      </c>
      <c r="X71" s="167">
        <f t="shared" si="40"/>
        <v>0.571567412551439</v>
      </c>
      <c r="Y71" s="167">
        <f t="shared" si="41"/>
        <v>0.729601578575102</v>
      </c>
      <c r="Z71" s="173"/>
      <c r="AA71" s="173"/>
      <c r="AB71" s="173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7">
        <v>0.318</v>
      </c>
      <c r="AH71" s="108">
        <f t="shared" si="42"/>
        <v>62836.3636363636</v>
      </c>
      <c r="AI71" s="108">
        <f t="shared" si="43"/>
        <v>19981.9636363636</v>
      </c>
      <c r="AJ71" s="167">
        <f t="shared" si="44"/>
        <v>0.564696585648149</v>
      </c>
      <c r="AK71" s="167">
        <f t="shared" si="45"/>
        <v>0.480529850556138</v>
      </c>
      <c r="AL71" s="173"/>
      <c r="AM71" s="97">
        <v>17672.7272727273</v>
      </c>
      <c r="AN71" s="97">
        <v>5352.31168831167</v>
      </c>
      <c r="AO71" s="167">
        <v>0.302857142857142</v>
      </c>
      <c r="AP71" s="150">
        <f t="shared" si="46"/>
        <v>70690.9090909092</v>
      </c>
      <c r="AQ71" s="150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116</v>
      </c>
      <c r="C72" s="119" t="s">
        <v>113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8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8">
        <f t="shared" si="34"/>
        <v>56760</v>
      </c>
      <c r="N72" s="158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6"/>
      <c r="S72" s="150">
        <v>20640</v>
      </c>
      <c r="T72" s="150">
        <v>5124.61714285714</v>
      </c>
      <c r="U72" s="167">
        <v>0.248285714285714</v>
      </c>
      <c r="V72" s="150">
        <f t="shared" si="38"/>
        <v>61920</v>
      </c>
      <c r="W72" s="150">
        <f t="shared" si="39"/>
        <v>15373.8514285714</v>
      </c>
      <c r="X72" s="167">
        <f t="shared" si="40"/>
        <v>0.844968023255814</v>
      </c>
      <c r="Y72" s="167">
        <f t="shared" si="41"/>
        <v>0.93465648908871</v>
      </c>
      <c r="Z72" s="173"/>
      <c r="AA72" s="173"/>
      <c r="AB72" s="173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7">
        <v>0.314025</v>
      </c>
      <c r="AH72" s="108">
        <f t="shared" si="42"/>
        <v>55040</v>
      </c>
      <c r="AI72" s="108">
        <f t="shared" si="43"/>
        <v>17283.936</v>
      </c>
      <c r="AJ72" s="167">
        <f t="shared" si="44"/>
        <v>0.638950036337209</v>
      </c>
      <c r="AK72" s="167">
        <f t="shared" si="45"/>
        <v>0.596249604256808</v>
      </c>
      <c r="AL72" s="173"/>
      <c r="AM72" s="97">
        <v>15480</v>
      </c>
      <c r="AN72" s="97">
        <v>4629.62571428571</v>
      </c>
      <c r="AO72" s="167">
        <v>0.299071428571428</v>
      </c>
      <c r="AP72" s="150">
        <f t="shared" si="46"/>
        <v>61920</v>
      </c>
      <c r="AQ72" s="150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117</v>
      </c>
      <c r="C73" s="119" t="s">
        <v>113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8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8">
        <f t="shared" si="34"/>
        <v>49140</v>
      </c>
      <c r="N73" s="158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6"/>
      <c r="S73" s="150">
        <v>17869.0909090909</v>
      </c>
      <c r="T73" s="150">
        <v>3799.224</v>
      </c>
      <c r="U73" s="167">
        <v>0.212614285714286</v>
      </c>
      <c r="V73" s="150">
        <f t="shared" si="38"/>
        <v>53607.2727272727</v>
      </c>
      <c r="W73" s="150">
        <f t="shared" si="39"/>
        <v>11397.672</v>
      </c>
      <c r="X73" s="167">
        <f t="shared" si="40"/>
        <v>0.408106006647674</v>
      </c>
      <c r="Y73" s="167">
        <f t="shared" si="41"/>
        <v>0.613519146716979</v>
      </c>
      <c r="Z73" s="173"/>
      <c r="AA73" s="173"/>
      <c r="AB73" s="173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7">
        <v>0.26890875</v>
      </c>
      <c r="AH73" s="108">
        <f t="shared" si="42"/>
        <v>47650.9090909092</v>
      </c>
      <c r="AI73" s="108">
        <f t="shared" si="43"/>
        <v>12813.7464</v>
      </c>
      <c r="AJ73" s="167">
        <f t="shared" si="44"/>
        <v>0.554375992063491</v>
      </c>
      <c r="AK73" s="167">
        <f t="shared" si="45"/>
        <v>0.625441596065923</v>
      </c>
      <c r="AL73" s="173"/>
      <c r="AM73" s="97">
        <v>13401.8181818182</v>
      </c>
      <c r="AN73" s="97">
        <v>3432.25350000001</v>
      </c>
      <c r="AO73" s="167">
        <v>0.256103571428572</v>
      </c>
      <c r="AP73" s="150">
        <f t="shared" si="46"/>
        <v>53607.2727272728</v>
      </c>
      <c r="AQ73" s="150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118</v>
      </c>
      <c r="C74" s="119" t="s">
        <v>113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8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8">
        <f t="shared" si="34"/>
        <v>52800</v>
      </c>
      <c r="N74" s="158">
        <f t="shared" si="35"/>
        <v>12532.8342857143</v>
      </c>
      <c r="O74" s="110">
        <f t="shared" si="36"/>
        <v>1.02141912878788</v>
      </c>
      <c r="P74" s="159">
        <f t="shared" si="37"/>
        <v>1.08983488400298</v>
      </c>
      <c r="Q74" s="166" t="s">
        <v>42</v>
      </c>
      <c r="R74" s="113">
        <f>(K74-N74)*0.05</f>
        <v>56.294285714285</v>
      </c>
      <c r="S74" s="150">
        <v>19200</v>
      </c>
      <c r="T74" s="150">
        <v>4299.42857142856</v>
      </c>
      <c r="U74" s="167">
        <v>0.223928571428571</v>
      </c>
      <c r="V74" s="150">
        <f t="shared" si="38"/>
        <v>57600</v>
      </c>
      <c r="W74" s="150">
        <f t="shared" si="39"/>
        <v>12898.2857142857</v>
      </c>
      <c r="X74" s="167">
        <f t="shared" si="40"/>
        <v>0.936300868055556</v>
      </c>
      <c r="Y74" s="172">
        <f t="shared" si="41"/>
        <v>1.05895622895623</v>
      </c>
      <c r="Z74" s="173"/>
      <c r="AA74" s="173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7">
        <v>0.28321875</v>
      </c>
      <c r="AH74" s="108">
        <f t="shared" si="42"/>
        <v>51200</v>
      </c>
      <c r="AI74" s="108">
        <f t="shared" si="43"/>
        <v>14500.8</v>
      </c>
      <c r="AJ74" s="167">
        <f t="shared" si="44"/>
        <v>0.67390859375</v>
      </c>
      <c r="AK74" s="167">
        <f t="shared" si="45"/>
        <v>0.705479697671853</v>
      </c>
      <c r="AL74" s="173"/>
      <c r="AM74" s="97">
        <v>14400</v>
      </c>
      <c r="AN74" s="97">
        <v>3884.14285714284</v>
      </c>
      <c r="AO74" s="167">
        <v>0.269732142857142</v>
      </c>
      <c r="AP74" s="150">
        <f t="shared" si="46"/>
        <v>57600</v>
      </c>
      <c r="AQ74" s="150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119</v>
      </c>
      <c r="C75" s="61" t="s">
        <v>113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8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8">
        <f t="shared" si="34"/>
        <v>45360</v>
      </c>
      <c r="N75" s="158">
        <f t="shared" si="35"/>
        <v>12753.98784</v>
      </c>
      <c r="O75" s="110">
        <f t="shared" si="36"/>
        <v>1.17989528218695</v>
      </c>
      <c r="P75" s="159">
        <f t="shared" si="37"/>
        <v>1.14145474988943</v>
      </c>
      <c r="Q75" s="166"/>
      <c r="S75" s="150">
        <v>16494.5454545455</v>
      </c>
      <c r="T75" s="150">
        <v>4375.29600000001</v>
      </c>
      <c r="U75" s="167">
        <v>0.265257142857143</v>
      </c>
      <c r="V75" s="150">
        <f t="shared" si="38"/>
        <v>49483.6363636365</v>
      </c>
      <c r="W75" s="150">
        <f t="shared" si="39"/>
        <v>13125.888</v>
      </c>
      <c r="X75" s="168">
        <f t="shared" si="40"/>
        <v>1.08157067533803</v>
      </c>
      <c r="Y75" s="172">
        <f t="shared" si="41"/>
        <v>1.10911353197589</v>
      </c>
      <c r="Z75" s="174" t="s">
        <v>45</v>
      </c>
      <c r="AA75" s="174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7">
        <v>0.33549</v>
      </c>
      <c r="AH75" s="108">
        <f t="shared" si="42"/>
        <v>43985.4545454544</v>
      </c>
      <c r="AI75" s="108">
        <f t="shared" si="43"/>
        <v>14756.6801454545</v>
      </c>
      <c r="AJ75" s="167">
        <f t="shared" si="44"/>
        <v>0.598800905257938</v>
      </c>
      <c r="AK75" s="167">
        <f t="shared" si="45"/>
        <v>0.559127792882433</v>
      </c>
      <c r="AL75" s="173"/>
      <c r="AM75" s="97">
        <v>12370.9090909091</v>
      </c>
      <c r="AN75" s="97">
        <v>3952.68218181819</v>
      </c>
      <c r="AO75" s="167">
        <v>0.319514285714286</v>
      </c>
      <c r="AP75" s="150">
        <f t="shared" si="46"/>
        <v>49483.6363636364</v>
      </c>
      <c r="AQ75" s="150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120</v>
      </c>
      <c r="C76" s="61" t="s">
        <v>113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8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8">
        <f t="shared" si="34"/>
        <v>48384</v>
      </c>
      <c r="N76" s="158">
        <f t="shared" si="35"/>
        <v>11944.018944</v>
      </c>
      <c r="O76" s="110">
        <f t="shared" si="36"/>
        <v>1.0102308614418</v>
      </c>
      <c r="P76" s="159">
        <f t="shared" si="37"/>
        <v>1.25304305612461</v>
      </c>
      <c r="Q76" s="166" t="s">
        <v>42</v>
      </c>
      <c r="R76" s="113">
        <f>(K76-N76)*0.05</f>
        <v>151.1175528</v>
      </c>
      <c r="S76" s="150">
        <v>17594.1818181818</v>
      </c>
      <c r="T76" s="150">
        <v>4097.43359999999</v>
      </c>
      <c r="U76" s="167">
        <v>0.232885714285714</v>
      </c>
      <c r="V76" s="150">
        <f t="shared" si="38"/>
        <v>52782.5454545454</v>
      </c>
      <c r="W76" s="150">
        <f t="shared" si="39"/>
        <v>12292.3008</v>
      </c>
      <c r="X76" s="167">
        <f t="shared" si="40"/>
        <v>0.92604495632165</v>
      </c>
      <c r="Y76" s="172">
        <f t="shared" si="41"/>
        <v>1.21754016953441</v>
      </c>
      <c r="Z76" s="173"/>
      <c r="AA76" s="173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7">
        <v>0.2945475</v>
      </c>
      <c r="AH76" s="108">
        <f t="shared" si="42"/>
        <v>46917.818181818</v>
      </c>
      <c r="AI76" s="108">
        <f t="shared" si="43"/>
        <v>13819.526050909</v>
      </c>
      <c r="AJ76" s="167">
        <f t="shared" si="44"/>
        <v>0.759216463603674</v>
      </c>
      <c r="AK76" s="167">
        <f t="shared" si="45"/>
        <v>0.74714067341845</v>
      </c>
      <c r="AL76" s="173"/>
      <c r="AM76" s="97">
        <v>13195.6363636364</v>
      </c>
      <c r="AN76" s="97">
        <v>3701.65876363637</v>
      </c>
      <c r="AO76" s="167">
        <v>0.280521428571428</v>
      </c>
      <c r="AP76" s="150">
        <f t="shared" si="46"/>
        <v>52782.5454545456</v>
      </c>
      <c r="AQ76" s="150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121</v>
      </c>
      <c r="C77" s="119" t="s">
        <v>113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8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8">
        <f t="shared" si="34"/>
        <v>44880</v>
      </c>
      <c r="N77" s="158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6"/>
      <c r="S77" s="150">
        <v>16320</v>
      </c>
      <c r="T77" s="150">
        <v>4231.54285714285</v>
      </c>
      <c r="U77" s="167">
        <v>0.259285714285714</v>
      </c>
      <c r="V77" s="150">
        <f t="shared" si="38"/>
        <v>48960</v>
      </c>
      <c r="W77" s="150">
        <f t="shared" si="39"/>
        <v>12694.6285714286</v>
      </c>
      <c r="X77" s="167">
        <f t="shared" si="40"/>
        <v>0.589327818627451</v>
      </c>
      <c r="Y77" s="167">
        <f t="shared" si="41"/>
        <v>0.614197568375374</v>
      </c>
      <c r="Z77" s="173"/>
      <c r="AA77" s="173"/>
      <c r="AB77" s="173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7">
        <v>0.3279375</v>
      </c>
      <c r="AH77" s="108">
        <f t="shared" si="42"/>
        <v>43520</v>
      </c>
      <c r="AI77" s="108">
        <f t="shared" si="43"/>
        <v>14271.84</v>
      </c>
      <c r="AJ77" s="167">
        <f t="shared" si="44"/>
        <v>0.598683823529412</v>
      </c>
      <c r="AK77" s="167">
        <f t="shared" si="45"/>
        <v>0.532039316584267</v>
      </c>
      <c r="AL77" s="173"/>
      <c r="AM77" s="97">
        <v>12240</v>
      </c>
      <c r="AN77" s="97">
        <v>3822.81428571428</v>
      </c>
      <c r="AO77" s="167">
        <v>0.312321428571428</v>
      </c>
      <c r="AP77" s="150">
        <f t="shared" si="46"/>
        <v>48960</v>
      </c>
      <c r="AQ77" s="150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122</v>
      </c>
      <c r="C78" s="119" t="s">
        <v>113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8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8">
        <f t="shared" si="34"/>
        <v>39600</v>
      </c>
      <c r="N78" s="158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6"/>
      <c r="S78" s="150">
        <v>14400</v>
      </c>
      <c r="T78" s="150">
        <v>3634.14857142858</v>
      </c>
      <c r="U78" s="167">
        <v>0.252371428571429</v>
      </c>
      <c r="V78" s="150">
        <f t="shared" si="38"/>
        <v>43200</v>
      </c>
      <c r="W78" s="150">
        <f t="shared" si="39"/>
        <v>10902.4457142857</v>
      </c>
      <c r="X78" s="167">
        <f t="shared" si="40"/>
        <v>0.832334490740741</v>
      </c>
      <c r="Y78" s="167">
        <f t="shared" si="41"/>
        <v>0.702064490903222</v>
      </c>
      <c r="Z78" s="173"/>
      <c r="AA78" s="173"/>
      <c r="AB78" s="173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7">
        <v>0.319192500000001</v>
      </c>
      <c r="AH78" s="108">
        <f t="shared" si="42"/>
        <v>38400</v>
      </c>
      <c r="AI78" s="108">
        <f t="shared" si="43"/>
        <v>12256.992</v>
      </c>
      <c r="AJ78" s="167">
        <f t="shared" si="44"/>
        <v>0.873796875</v>
      </c>
      <c r="AK78" s="167">
        <f t="shared" si="45"/>
        <v>0.668946345073895</v>
      </c>
      <c r="AL78" s="173"/>
      <c r="AM78" s="97">
        <v>10800</v>
      </c>
      <c r="AN78" s="97">
        <v>3283.12285714286</v>
      </c>
      <c r="AO78" s="167">
        <v>0.303992857142858</v>
      </c>
      <c r="AP78" s="150">
        <f t="shared" si="46"/>
        <v>43200</v>
      </c>
      <c r="AQ78" s="150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123</v>
      </c>
      <c r="C79" s="61" t="s">
        <v>113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8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8">
        <f t="shared" si="34"/>
        <v>37584</v>
      </c>
      <c r="N79" s="158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6"/>
      <c r="S79" s="150">
        <v>13666.9090909091</v>
      </c>
      <c r="T79" s="150">
        <v>3437.32525714286</v>
      </c>
      <c r="U79" s="167">
        <v>0.251507142857143</v>
      </c>
      <c r="V79" s="150">
        <f t="shared" si="38"/>
        <v>41000.7272727273</v>
      </c>
      <c r="W79" s="150">
        <f t="shared" si="39"/>
        <v>10311.9757714286</v>
      </c>
      <c r="X79" s="167">
        <f t="shared" si="40"/>
        <v>0.668102295302965</v>
      </c>
      <c r="Y79" s="167">
        <f t="shared" si="41"/>
        <v>0.796616495430531</v>
      </c>
      <c r="Z79" s="173"/>
      <c r="AA79" s="173"/>
      <c r="AB79" s="173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7">
        <v>0.318099375</v>
      </c>
      <c r="AH79" s="108">
        <f t="shared" si="42"/>
        <v>36445.0909090909</v>
      </c>
      <c r="AI79" s="108">
        <f t="shared" si="43"/>
        <v>11593.16064</v>
      </c>
      <c r="AJ79" s="167">
        <f t="shared" si="44"/>
        <v>0.57451166886175</v>
      </c>
      <c r="AK79" s="167">
        <f t="shared" si="45"/>
        <v>0.569188179557564</v>
      </c>
      <c r="AL79" s="173"/>
      <c r="AM79" s="97">
        <v>10250.1818181818</v>
      </c>
      <c r="AN79" s="97">
        <v>3105.31088571428</v>
      </c>
      <c r="AO79" s="167">
        <v>0.302951785714286</v>
      </c>
      <c r="AP79" s="150">
        <f t="shared" si="46"/>
        <v>41000.7272727272</v>
      </c>
      <c r="AQ79" s="150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124</v>
      </c>
      <c r="C80" s="61" t="s">
        <v>113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8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8">
        <f t="shared" si="34"/>
        <v>35640</v>
      </c>
      <c r="N80" s="158">
        <f t="shared" si="35"/>
        <v>9741.96997714287</v>
      </c>
      <c r="O80" s="110">
        <f t="shared" si="36"/>
        <v>1.10691189674523</v>
      </c>
      <c r="P80" s="159">
        <f t="shared" si="37"/>
        <v>1.09658519016839</v>
      </c>
      <c r="Q80" s="166"/>
      <c r="S80" s="150">
        <v>12960</v>
      </c>
      <c r="T80" s="150">
        <v>3342.01371428572</v>
      </c>
      <c r="U80" s="167">
        <v>0.257871428571429</v>
      </c>
      <c r="V80" s="150">
        <f t="shared" si="38"/>
        <v>38880</v>
      </c>
      <c r="W80" s="150">
        <f t="shared" si="39"/>
        <v>10026.0411428572</v>
      </c>
      <c r="X80" s="168">
        <f t="shared" si="40"/>
        <v>1.01466923868313</v>
      </c>
      <c r="Y80" s="172">
        <f t="shared" si="41"/>
        <v>1.06551527644695</v>
      </c>
      <c r="Z80" s="174" t="s">
        <v>45</v>
      </c>
      <c r="AA80" s="174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7">
        <v>0.326148750000001</v>
      </c>
      <c r="AH80" s="108">
        <f t="shared" si="42"/>
        <v>34560</v>
      </c>
      <c r="AI80" s="108">
        <f t="shared" si="43"/>
        <v>11271.7008</v>
      </c>
      <c r="AJ80" s="167">
        <f t="shared" si="44"/>
        <v>0.571663773148148</v>
      </c>
      <c r="AK80" s="167">
        <f t="shared" si="45"/>
        <v>0.544837031160373</v>
      </c>
      <c r="AL80" s="173"/>
      <c r="AM80" s="97">
        <v>9720</v>
      </c>
      <c r="AN80" s="97">
        <v>3019.20557142858</v>
      </c>
      <c r="AO80" s="167">
        <v>0.310617857142858</v>
      </c>
      <c r="AP80" s="150">
        <f t="shared" si="46"/>
        <v>38880</v>
      </c>
      <c r="AQ80" s="150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125</v>
      </c>
      <c r="C81" s="61" t="s">
        <v>113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8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8">
        <f t="shared" si="34"/>
        <v>33000</v>
      </c>
      <c r="N81" s="158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6"/>
      <c r="S81" s="150">
        <v>12000</v>
      </c>
      <c r="T81" s="150">
        <v>3017.14285714285</v>
      </c>
      <c r="U81" s="167">
        <v>0.251428571428571</v>
      </c>
      <c r="V81" s="150">
        <f t="shared" si="38"/>
        <v>36000</v>
      </c>
      <c r="W81" s="150">
        <f t="shared" si="39"/>
        <v>9051.42857142855</v>
      </c>
      <c r="X81" s="167">
        <f t="shared" si="40"/>
        <v>0.396551666666667</v>
      </c>
      <c r="Y81" s="167">
        <f t="shared" si="41"/>
        <v>0.477276041666668</v>
      </c>
      <c r="Z81" s="173"/>
      <c r="AA81" s="173"/>
      <c r="AB81" s="173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7">
        <v>0.318</v>
      </c>
      <c r="AH81" s="108">
        <f t="shared" si="42"/>
        <v>32000</v>
      </c>
      <c r="AI81" s="108">
        <f t="shared" si="43"/>
        <v>10176</v>
      </c>
      <c r="AJ81" s="167">
        <f t="shared" si="44"/>
        <v>0.6858615625</v>
      </c>
      <c r="AK81" s="167">
        <f t="shared" si="45"/>
        <v>0.648704795597484</v>
      </c>
      <c r="AL81" s="173"/>
      <c r="AM81" s="97">
        <v>9000</v>
      </c>
      <c r="AN81" s="97">
        <v>2725.71428571428</v>
      </c>
      <c r="AO81" s="167">
        <v>0.302857142857142</v>
      </c>
      <c r="AP81" s="150">
        <f t="shared" si="46"/>
        <v>36000</v>
      </c>
      <c r="AQ81" s="150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126</v>
      </c>
      <c r="C82" s="119" t="s">
        <v>113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8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8">
        <f t="shared" si="34"/>
        <v>33000</v>
      </c>
      <c r="N82" s="158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6"/>
      <c r="S82" s="150">
        <v>12000</v>
      </c>
      <c r="T82" s="150">
        <v>2622.08571428572</v>
      </c>
      <c r="U82" s="167">
        <v>0.218507142857143</v>
      </c>
      <c r="V82" s="150">
        <f t="shared" si="38"/>
        <v>36000</v>
      </c>
      <c r="W82" s="150">
        <f t="shared" si="39"/>
        <v>7866.25714285716</v>
      </c>
      <c r="X82" s="167">
        <f t="shared" si="40"/>
        <v>0.350424166666667</v>
      </c>
      <c r="Y82" s="167">
        <f t="shared" si="41"/>
        <v>0.536249950057932</v>
      </c>
      <c r="Z82" s="173"/>
      <c r="AA82" s="173"/>
      <c r="AB82" s="173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7">
        <v>0.276361875</v>
      </c>
      <c r="AH82" s="108">
        <f t="shared" si="42"/>
        <v>32000</v>
      </c>
      <c r="AI82" s="108">
        <f t="shared" si="43"/>
        <v>8843.58</v>
      </c>
      <c r="AJ82" s="167">
        <f t="shared" si="44"/>
        <v>0.3188434375</v>
      </c>
      <c r="AK82" s="167">
        <f t="shared" si="45"/>
        <v>0.367799013521673</v>
      </c>
      <c r="AL82" s="173"/>
      <c r="AM82" s="97">
        <v>9000</v>
      </c>
      <c r="AN82" s="97">
        <v>2368.81607142857</v>
      </c>
      <c r="AO82" s="167">
        <v>0.263201785714286</v>
      </c>
      <c r="AP82" s="150">
        <f t="shared" si="46"/>
        <v>36000</v>
      </c>
      <c r="AQ82" s="150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127</v>
      </c>
      <c r="C83" s="119" t="s">
        <v>113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8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8">
        <f t="shared" si="34"/>
        <v>28500</v>
      </c>
      <c r="N83" s="158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6"/>
      <c r="S83" s="150">
        <v>10363.6363636364</v>
      </c>
      <c r="T83" s="150">
        <v>2584.54285714286</v>
      </c>
      <c r="U83" s="167">
        <v>0.249385714285714</v>
      </c>
      <c r="V83" s="150">
        <f t="shared" si="38"/>
        <v>31090.9090909092</v>
      </c>
      <c r="W83" s="150">
        <f t="shared" si="39"/>
        <v>7753.62857142858</v>
      </c>
      <c r="X83" s="167">
        <f t="shared" si="40"/>
        <v>0.634518596491226</v>
      </c>
      <c r="Y83" s="167">
        <f t="shared" si="41"/>
        <v>0.578638757153332</v>
      </c>
      <c r="Z83" s="173"/>
      <c r="AA83" s="173"/>
      <c r="AB83" s="173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7">
        <v>0.31541625</v>
      </c>
      <c r="AH83" s="108">
        <f t="shared" si="42"/>
        <v>27636.3636363636</v>
      </c>
      <c r="AI83" s="108">
        <f t="shared" si="43"/>
        <v>8716.95818181816</v>
      </c>
      <c r="AJ83" s="167">
        <f t="shared" si="44"/>
        <v>0.623762236842105</v>
      </c>
      <c r="AK83" s="167">
        <f t="shared" si="45"/>
        <v>0.49594708496104</v>
      </c>
      <c r="AL83" s="173"/>
      <c r="AM83" s="97">
        <v>7772.72727272727</v>
      </c>
      <c r="AN83" s="97">
        <v>2334.89951298701</v>
      </c>
      <c r="AO83" s="167">
        <v>0.300396428571428</v>
      </c>
      <c r="AP83" s="150">
        <f t="shared" si="46"/>
        <v>31090.9090909091</v>
      </c>
      <c r="AQ83" s="150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4">
        <v>740</v>
      </c>
      <c r="B84" s="184" t="s">
        <v>128</v>
      </c>
      <c r="C84" s="184" t="s">
        <v>113</v>
      </c>
      <c r="D84" s="185">
        <v>7</v>
      </c>
      <c r="E84" s="185">
        <v>100</v>
      </c>
      <c r="F84" s="63">
        <v>300</v>
      </c>
      <c r="G84" s="64">
        <v>10580</v>
      </c>
      <c r="H84" s="95">
        <v>3062.04092857143</v>
      </c>
      <c r="I84" s="158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8">
        <f t="shared" si="34"/>
        <v>31740</v>
      </c>
      <c r="N84" s="158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6"/>
      <c r="S84" s="150">
        <v>11541.8181818182</v>
      </c>
      <c r="T84" s="150">
        <v>3151.32857142857</v>
      </c>
      <c r="U84" s="167">
        <v>0.273035714285714</v>
      </c>
      <c r="V84" s="150">
        <f t="shared" si="38"/>
        <v>34625.4545454546</v>
      </c>
      <c r="W84" s="150">
        <f t="shared" si="39"/>
        <v>9453.98571428571</v>
      </c>
      <c r="X84" s="167">
        <f t="shared" si="40"/>
        <v>0.47700370195337</v>
      </c>
      <c r="Y84" s="167">
        <f t="shared" si="41"/>
        <v>0.511389602873467</v>
      </c>
      <c r="Z84" s="173"/>
      <c r="AA84" s="173"/>
      <c r="AB84" s="173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7">
        <v>0.345328125</v>
      </c>
      <c r="AH84" s="108">
        <f t="shared" si="42"/>
        <v>30778.1818181818</v>
      </c>
      <c r="AI84" s="108">
        <f t="shared" si="43"/>
        <v>10628.5718181818</v>
      </c>
      <c r="AJ84" s="167">
        <f t="shared" si="44"/>
        <v>0.475026435491494</v>
      </c>
      <c r="AK84" s="167">
        <f t="shared" si="45"/>
        <v>0.442798908499552</v>
      </c>
      <c r="AL84" s="173"/>
      <c r="AM84" s="97">
        <v>8656.36363636364</v>
      </c>
      <c r="AN84" s="97">
        <v>2846.93887987013</v>
      </c>
      <c r="AO84" s="167">
        <v>0.328883928571428</v>
      </c>
      <c r="AP84" s="150">
        <f t="shared" si="46"/>
        <v>34625.4545454546</v>
      </c>
      <c r="AQ84" s="150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4">
        <v>733</v>
      </c>
      <c r="B85" s="184" t="s">
        <v>129</v>
      </c>
      <c r="C85" s="184" t="s">
        <v>113</v>
      </c>
      <c r="D85" s="185">
        <v>7</v>
      </c>
      <c r="E85" s="185">
        <v>100</v>
      </c>
      <c r="F85" s="63">
        <v>300</v>
      </c>
      <c r="G85" s="64">
        <v>9500</v>
      </c>
      <c r="H85" s="95">
        <v>2750.26085714286</v>
      </c>
      <c r="I85" s="158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8">
        <f t="shared" si="34"/>
        <v>28500</v>
      </c>
      <c r="N85" s="158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6"/>
      <c r="S85" s="150">
        <v>10363.6363636364</v>
      </c>
      <c r="T85" s="150">
        <v>2830.45714285716</v>
      </c>
      <c r="U85" s="167">
        <v>0.273114285714286</v>
      </c>
      <c r="V85" s="150">
        <f t="shared" si="38"/>
        <v>31090.9090909092</v>
      </c>
      <c r="W85" s="150">
        <f t="shared" si="39"/>
        <v>8491.37142857148</v>
      </c>
      <c r="X85" s="167">
        <f t="shared" si="40"/>
        <v>0.364898304093566</v>
      </c>
      <c r="Y85" s="167">
        <f t="shared" si="41"/>
        <v>0.444313387034903</v>
      </c>
      <c r="Z85" s="173"/>
      <c r="AA85" s="173"/>
      <c r="AB85" s="173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7">
        <v>0.3454275</v>
      </c>
      <c r="AH85" s="108">
        <f t="shared" si="42"/>
        <v>27636.3636363636</v>
      </c>
      <c r="AI85" s="108">
        <f t="shared" si="43"/>
        <v>9546.36</v>
      </c>
      <c r="AJ85" s="167">
        <f t="shared" si="44"/>
        <v>0.909812532894737</v>
      </c>
      <c r="AK85" s="167">
        <f t="shared" si="45"/>
        <v>0.826549595866906</v>
      </c>
      <c r="AL85" s="173"/>
      <c r="AM85" s="97">
        <v>7772.72727272727</v>
      </c>
      <c r="AN85" s="97">
        <v>2557.06071428572</v>
      </c>
      <c r="AO85" s="167">
        <v>0.328978571428572</v>
      </c>
      <c r="AP85" s="150">
        <f t="shared" si="46"/>
        <v>31090.9090909091</v>
      </c>
      <c r="AQ85" s="150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130</v>
      </c>
      <c r="C86" s="64" t="s">
        <v>113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8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8">
        <f t="shared" si="34"/>
        <v>29700</v>
      </c>
      <c r="N86" s="158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6"/>
      <c r="S86" s="150">
        <v>10800</v>
      </c>
      <c r="T86" s="150">
        <v>2757.8267281106</v>
      </c>
      <c r="U86" s="167">
        <v>0.255354326676907</v>
      </c>
      <c r="V86" s="150">
        <f t="shared" si="38"/>
        <v>32400</v>
      </c>
      <c r="W86" s="150">
        <f t="shared" si="39"/>
        <v>8273.4801843318</v>
      </c>
      <c r="X86" s="167">
        <f t="shared" si="40"/>
        <v>0.765593209876543</v>
      </c>
      <c r="Y86" s="167">
        <f t="shared" si="41"/>
        <v>0.64217474165971</v>
      </c>
      <c r="Z86" s="173"/>
      <c r="AA86" s="173"/>
      <c r="AB86" s="173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7">
        <v>0.322965188172043</v>
      </c>
      <c r="AH86" s="108">
        <f t="shared" si="42"/>
        <v>28800</v>
      </c>
      <c r="AI86" s="108">
        <f t="shared" si="43"/>
        <v>9301.39741935484</v>
      </c>
      <c r="AJ86" s="167">
        <f t="shared" si="44"/>
        <v>0.505087152777778</v>
      </c>
      <c r="AK86" s="167">
        <f t="shared" si="45"/>
        <v>0.445860961856165</v>
      </c>
      <c r="AL86" s="173"/>
      <c r="AM86" s="97">
        <v>8100</v>
      </c>
      <c r="AN86" s="97">
        <v>2491.44573732719</v>
      </c>
      <c r="AO86" s="167">
        <v>0.307585893497183</v>
      </c>
      <c r="AP86" s="150">
        <f t="shared" si="46"/>
        <v>32400</v>
      </c>
      <c r="AQ86" s="150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131</v>
      </c>
      <c r="C87" s="61" t="s">
        <v>113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8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8">
        <f t="shared" si="34"/>
        <v>29700</v>
      </c>
      <c r="N87" s="158">
        <f t="shared" si="35"/>
        <v>5689.24714285716</v>
      </c>
      <c r="O87" s="98">
        <f t="shared" si="36"/>
        <v>0.836453872053872</v>
      </c>
      <c r="P87" s="159">
        <f t="shared" si="37"/>
        <v>1.16811940721255</v>
      </c>
      <c r="Q87" s="166"/>
      <c r="S87" s="150">
        <v>10800</v>
      </c>
      <c r="T87" s="150">
        <v>1951.71428571429</v>
      </c>
      <c r="U87" s="167">
        <v>0.180714285714286</v>
      </c>
      <c r="V87" s="150">
        <f t="shared" si="38"/>
        <v>32400</v>
      </c>
      <c r="W87" s="150">
        <f t="shared" si="39"/>
        <v>5855.14285714287</v>
      </c>
      <c r="X87" s="167">
        <f t="shared" si="40"/>
        <v>0.766749382716049</v>
      </c>
      <c r="Y87" s="172">
        <f t="shared" si="41"/>
        <v>1.13502269067486</v>
      </c>
      <c r="Z87" s="173"/>
      <c r="AA87" s="173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7">
        <v>0.2285625</v>
      </c>
      <c r="AH87" s="108">
        <f t="shared" si="42"/>
        <v>28800</v>
      </c>
      <c r="AI87" s="108">
        <f t="shared" si="43"/>
        <v>6582.6</v>
      </c>
      <c r="AJ87" s="167">
        <f t="shared" si="44"/>
        <v>0.798221180555556</v>
      </c>
      <c r="AK87" s="167">
        <f t="shared" si="45"/>
        <v>1.0864476042901</v>
      </c>
      <c r="AL87" s="173"/>
      <c r="AM87" s="97">
        <v>8100</v>
      </c>
      <c r="AN87" s="97">
        <v>1763.19642857143</v>
      </c>
      <c r="AO87" s="167">
        <v>0.217678571428572</v>
      </c>
      <c r="AP87" s="150">
        <f t="shared" si="46"/>
        <v>32400</v>
      </c>
      <c r="AQ87" s="150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6">
        <v>106568</v>
      </c>
      <c r="B88" s="186" t="s">
        <v>132</v>
      </c>
      <c r="C88" s="186" t="s">
        <v>113</v>
      </c>
      <c r="D88" s="187">
        <v>9</v>
      </c>
      <c r="E88" s="187">
        <v>50</v>
      </c>
      <c r="F88" s="63">
        <v>150</v>
      </c>
      <c r="G88" s="64">
        <v>7000</v>
      </c>
      <c r="H88" s="95">
        <v>1879.592</v>
      </c>
      <c r="I88" s="158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8">
        <f t="shared" si="34"/>
        <v>21000</v>
      </c>
      <c r="N88" s="158">
        <f t="shared" si="35"/>
        <v>5638.776</v>
      </c>
      <c r="O88" s="110">
        <f t="shared" si="36"/>
        <v>1.28236857142857</v>
      </c>
      <c r="P88" s="159">
        <f t="shared" si="37"/>
        <v>1.21460047357795</v>
      </c>
      <c r="Q88" s="166"/>
      <c r="S88" s="150">
        <v>7636.36363636364</v>
      </c>
      <c r="T88" s="150">
        <v>1934.4</v>
      </c>
      <c r="U88" s="167">
        <v>0.253314285714286</v>
      </c>
      <c r="V88" s="150">
        <f t="shared" si="38"/>
        <v>22909.0909090909</v>
      </c>
      <c r="W88" s="150">
        <f t="shared" si="39"/>
        <v>5803.2</v>
      </c>
      <c r="X88" s="168">
        <f t="shared" si="40"/>
        <v>1.17550452380952</v>
      </c>
      <c r="Y88" s="172">
        <f t="shared" si="41"/>
        <v>1.18018679349325</v>
      </c>
      <c r="Z88" s="174" t="s">
        <v>45</v>
      </c>
      <c r="AA88" s="174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7">
        <v>0.320385</v>
      </c>
      <c r="AH88" s="108">
        <f t="shared" si="42"/>
        <v>20363.6363636364</v>
      </c>
      <c r="AI88" s="108">
        <f t="shared" si="43"/>
        <v>6524.20363636364</v>
      </c>
      <c r="AJ88" s="167">
        <f t="shared" si="44"/>
        <v>0.800925223214286</v>
      </c>
      <c r="AK88" s="167">
        <f t="shared" si="45"/>
        <v>0.765383835073427</v>
      </c>
      <c r="AL88" s="173"/>
      <c r="AM88" s="97">
        <v>5727.27272727273</v>
      </c>
      <c r="AN88" s="97">
        <v>1747.55454545455</v>
      </c>
      <c r="AO88" s="167">
        <v>0.305128571428572</v>
      </c>
      <c r="AP88" s="150">
        <f t="shared" si="46"/>
        <v>22909.0909090909</v>
      </c>
      <c r="AQ88" s="150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6">
        <v>114069</v>
      </c>
      <c r="B89" s="186" t="s">
        <v>133</v>
      </c>
      <c r="C89" s="188" t="s">
        <v>113</v>
      </c>
      <c r="D89" s="189">
        <v>9</v>
      </c>
      <c r="E89" s="188">
        <v>50</v>
      </c>
      <c r="F89" s="63">
        <v>150</v>
      </c>
      <c r="G89" s="64">
        <v>7000</v>
      </c>
      <c r="H89" s="95">
        <v>1984.532</v>
      </c>
      <c r="I89" s="158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8">
        <f t="shared" si="34"/>
        <v>21000</v>
      </c>
      <c r="N89" s="158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6"/>
      <c r="S89" s="150">
        <v>7636.36363636364</v>
      </c>
      <c r="T89" s="150">
        <v>2042.4</v>
      </c>
      <c r="U89" s="167">
        <v>0.267457142857143</v>
      </c>
      <c r="V89" s="150">
        <f t="shared" si="38"/>
        <v>22909.0909090909</v>
      </c>
      <c r="W89" s="150">
        <f t="shared" si="39"/>
        <v>6127.2</v>
      </c>
      <c r="X89" s="167">
        <f t="shared" si="40"/>
        <v>0.672381547619048</v>
      </c>
      <c r="Y89" s="167">
        <f t="shared" si="41"/>
        <v>0.705379292335814</v>
      </c>
      <c r="Z89" s="173"/>
      <c r="AA89" s="173"/>
      <c r="AB89" s="173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7">
        <v>0.3382725</v>
      </c>
      <c r="AH89" s="108">
        <f t="shared" si="42"/>
        <v>20363.6363636364</v>
      </c>
      <c r="AI89" s="108">
        <f t="shared" si="43"/>
        <v>6888.4581818182</v>
      </c>
      <c r="AJ89" s="167">
        <f t="shared" si="44"/>
        <v>0.504031785714286</v>
      </c>
      <c r="AK89" s="167">
        <f t="shared" si="45"/>
        <v>0.514597012341064</v>
      </c>
      <c r="AL89" s="173"/>
      <c r="AM89" s="97">
        <v>5727.27272727273</v>
      </c>
      <c r="AN89" s="97">
        <v>1845.12272727273</v>
      </c>
      <c r="AO89" s="167">
        <v>0.322164285714286</v>
      </c>
      <c r="AP89" s="150">
        <f t="shared" si="46"/>
        <v>22909.0909090909</v>
      </c>
      <c r="AQ89" s="150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6">
        <v>118758</v>
      </c>
      <c r="B90" s="186" t="s">
        <v>134</v>
      </c>
      <c r="C90" s="186" t="s">
        <v>113</v>
      </c>
      <c r="D90" s="187">
        <v>9</v>
      </c>
      <c r="E90" s="187">
        <v>50</v>
      </c>
      <c r="F90" s="63">
        <v>150</v>
      </c>
      <c r="G90" s="64">
        <v>6500</v>
      </c>
      <c r="H90" s="95">
        <v>1546.116</v>
      </c>
      <c r="I90" s="158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8">
        <f t="shared" si="34"/>
        <v>19500</v>
      </c>
      <c r="N90" s="158">
        <f t="shared" si="35"/>
        <v>4638.348</v>
      </c>
      <c r="O90" s="98">
        <f t="shared" si="36"/>
        <v>0.924486666666667</v>
      </c>
      <c r="P90" s="159">
        <f t="shared" si="37"/>
        <v>1.04353532766407</v>
      </c>
      <c r="Q90" s="166"/>
      <c r="S90" s="150">
        <v>7090.90909090909</v>
      </c>
      <c r="T90" s="150">
        <v>1591.2</v>
      </c>
      <c r="U90" s="167">
        <v>0.2244</v>
      </c>
      <c r="V90" s="150">
        <f t="shared" si="38"/>
        <v>21272.7272727273</v>
      </c>
      <c r="W90" s="150">
        <f t="shared" si="39"/>
        <v>4773.6</v>
      </c>
      <c r="X90" s="167">
        <f t="shared" si="40"/>
        <v>0.84744611111111</v>
      </c>
      <c r="Y90" s="172">
        <f t="shared" si="41"/>
        <v>1.01396849338026</v>
      </c>
      <c r="Z90" s="173"/>
      <c r="AA90" s="173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7">
        <v>0.283815</v>
      </c>
      <c r="AH90" s="108">
        <f t="shared" si="42"/>
        <v>18909.0909090909</v>
      </c>
      <c r="AI90" s="108">
        <f t="shared" si="43"/>
        <v>5366.68363636364</v>
      </c>
      <c r="AJ90" s="167">
        <f t="shared" si="44"/>
        <v>0.808773413461538</v>
      </c>
      <c r="AK90" s="167">
        <f t="shared" si="45"/>
        <v>0.80767011690985</v>
      </c>
      <c r="AL90" s="173"/>
      <c r="AM90" s="97">
        <v>5318.18181818182</v>
      </c>
      <c r="AN90" s="97">
        <v>1437.50454545455</v>
      </c>
      <c r="AO90" s="167">
        <v>0.2703</v>
      </c>
      <c r="AP90" s="150">
        <f t="shared" si="46"/>
        <v>21272.7272727273</v>
      </c>
      <c r="AQ90" s="150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135</v>
      </c>
      <c r="C91" s="61" t="s">
        <v>136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8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8">
        <f t="shared" si="34"/>
        <v>57120</v>
      </c>
      <c r="N91" s="158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6"/>
      <c r="S91" s="150">
        <v>20770.9090909091</v>
      </c>
      <c r="T91" s="150">
        <v>5101.63200000001</v>
      </c>
      <c r="U91" s="167">
        <v>0.245614285714286</v>
      </c>
      <c r="V91" s="150">
        <f t="shared" si="38"/>
        <v>62312.7272727273</v>
      </c>
      <c r="W91" s="150">
        <f t="shared" si="39"/>
        <v>15304.896</v>
      </c>
      <c r="X91" s="167">
        <f t="shared" si="40"/>
        <v>0.60797531512605</v>
      </c>
      <c r="Y91" s="167">
        <f t="shared" si="41"/>
        <v>0.723860521495866</v>
      </c>
      <c r="Z91" s="173"/>
      <c r="AA91" s="173"/>
      <c r="AB91" s="173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7">
        <v>0.31064625</v>
      </c>
      <c r="AH91" s="108">
        <f t="shared" si="42"/>
        <v>55389.0909090908</v>
      </c>
      <c r="AI91" s="108">
        <f t="shared" si="43"/>
        <v>17206.4133818182</v>
      </c>
      <c r="AJ91" s="167">
        <f t="shared" si="44"/>
        <v>0.701725183823531</v>
      </c>
      <c r="AK91" s="167">
        <f t="shared" si="45"/>
        <v>0.642105926135347</v>
      </c>
      <c r="AL91" s="173"/>
      <c r="AM91" s="97">
        <v>15578.1818181818</v>
      </c>
      <c r="AN91" s="97">
        <v>4608.86072727274</v>
      </c>
      <c r="AO91" s="167">
        <v>0.295853571428572</v>
      </c>
      <c r="AP91" s="150">
        <f t="shared" si="46"/>
        <v>62312.7272727272</v>
      </c>
      <c r="AQ91" s="150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137</v>
      </c>
      <c r="C92" s="61" t="s">
        <v>136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8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8">
        <f t="shared" si="34"/>
        <v>31680</v>
      </c>
      <c r="N92" s="158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6"/>
      <c r="S92" s="150">
        <v>11520</v>
      </c>
      <c r="T92" s="150">
        <v>2476.47085714286</v>
      </c>
      <c r="U92" s="167">
        <v>0.214971428571429</v>
      </c>
      <c r="V92" s="150">
        <f t="shared" si="38"/>
        <v>34560</v>
      </c>
      <c r="W92" s="150">
        <f t="shared" si="39"/>
        <v>7429.41257142858</v>
      </c>
      <c r="X92" s="167">
        <f t="shared" si="40"/>
        <v>0.712537326388889</v>
      </c>
      <c r="Y92" s="167">
        <f t="shared" si="41"/>
        <v>0.898465381458345</v>
      </c>
      <c r="Z92" s="173"/>
      <c r="AA92" s="173"/>
      <c r="AB92" s="173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7">
        <v>0.271890000000001</v>
      </c>
      <c r="AH92" s="108">
        <f t="shared" si="42"/>
        <v>30720</v>
      </c>
      <c r="AI92" s="108">
        <f t="shared" si="43"/>
        <v>8352.4608</v>
      </c>
      <c r="AJ92" s="167">
        <f t="shared" si="44"/>
        <v>0.481377604166667</v>
      </c>
      <c r="AK92" s="167">
        <f t="shared" si="45"/>
        <v>0.582176931617566</v>
      </c>
      <c r="AL92" s="173"/>
      <c r="AM92" s="97">
        <v>8640</v>
      </c>
      <c r="AN92" s="97">
        <v>2237.26628571429</v>
      </c>
      <c r="AO92" s="167">
        <v>0.258942857142858</v>
      </c>
      <c r="AP92" s="150">
        <f t="shared" si="46"/>
        <v>34560</v>
      </c>
      <c r="AQ92" s="150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138</v>
      </c>
      <c r="C93" s="61" t="s">
        <v>136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8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8">
        <f t="shared" si="34"/>
        <v>34320</v>
      </c>
      <c r="N93" s="158">
        <f t="shared" si="35"/>
        <v>9421.17339428574</v>
      </c>
      <c r="O93" s="110">
        <f t="shared" si="36"/>
        <v>1.01974592074592</v>
      </c>
      <c r="P93" s="159">
        <f t="shared" si="37"/>
        <v>1.07633620310507</v>
      </c>
      <c r="Q93" s="166" t="s">
        <v>42</v>
      </c>
      <c r="R93" s="113">
        <f>(K93-N93)*0.05</f>
        <v>35.958830285713</v>
      </c>
      <c r="S93" s="150">
        <v>12480</v>
      </c>
      <c r="T93" s="150">
        <v>3231.96342857143</v>
      </c>
      <c r="U93" s="167">
        <v>0.258971428571429</v>
      </c>
      <c r="V93" s="150">
        <f t="shared" si="38"/>
        <v>37440</v>
      </c>
      <c r="W93" s="150">
        <f t="shared" si="39"/>
        <v>9695.89028571429</v>
      </c>
      <c r="X93" s="167">
        <f t="shared" si="40"/>
        <v>0.934767094017094</v>
      </c>
      <c r="Y93" s="172">
        <f t="shared" si="41"/>
        <v>1.04584001068376</v>
      </c>
      <c r="Z93" s="173"/>
      <c r="AA93" s="173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7">
        <v>0.327540000000001</v>
      </c>
      <c r="AH93" s="108">
        <f t="shared" si="42"/>
        <v>33280</v>
      </c>
      <c r="AI93" s="108">
        <f t="shared" si="43"/>
        <v>10900.5312</v>
      </c>
      <c r="AJ93" s="172">
        <f t="shared" si="44"/>
        <v>1.20023046875</v>
      </c>
      <c r="AK93" s="172">
        <f t="shared" si="45"/>
        <v>1.09731991776694</v>
      </c>
      <c r="AL93" s="173" t="s">
        <v>42</v>
      </c>
      <c r="AM93" s="97">
        <v>9360</v>
      </c>
      <c r="AN93" s="97">
        <v>2919.78514285715</v>
      </c>
      <c r="AO93" s="167">
        <v>0.311942857142858</v>
      </c>
      <c r="AP93" s="150">
        <f t="shared" si="46"/>
        <v>37440</v>
      </c>
      <c r="AQ93" s="150">
        <f t="shared" si="47"/>
        <v>11679.1405714286</v>
      </c>
      <c r="AR93" s="159">
        <f t="shared" si="48"/>
        <v>1.06687152777778</v>
      </c>
      <c r="AS93" s="159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139</v>
      </c>
      <c r="C94" s="119" t="s">
        <v>136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8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8">
        <f t="shared" si="34"/>
        <v>28512</v>
      </c>
      <c r="N94" s="158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6"/>
      <c r="S94" s="150">
        <v>10368</v>
      </c>
      <c r="T94" s="150">
        <v>2362.42285714286</v>
      </c>
      <c r="U94" s="167">
        <v>0.227857142857143</v>
      </c>
      <c r="V94" s="150">
        <f t="shared" si="38"/>
        <v>31104</v>
      </c>
      <c r="W94" s="150">
        <f t="shared" si="39"/>
        <v>7087.26857142858</v>
      </c>
      <c r="X94" s="167">
        <f t="shared" si="40"/>
        <v>0.580574845679012</v>
      </c>
      <c r="Y94" s="167">
        <f t="shared" si="41"/>
        <v>0.745814829327759</v>
      </c>
      <c r="Z94" s="173"/>
      <c r="AA94" s="173"/>
      <c r="AB94" s="173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7">
        <v>0.2881875</v>
      </c>
      <c r="AH94" s="108">
        <f t="shared" si="42"/>
        <v>27648</v>
      </c>
      <c r="AI94" s="108">
        <f t="shared" si="43"/>
        <v>7967.808</v>
      </c>
      <c r="AJ94" s="167">
        <f t="shared" si="44"/>
        <v>0.537532552083333</v>
      </c>
      <c r="AK94" s="167">
        <f t="shared" si="45"/>
        <v>0.627210143617918</v>
      </c>
      <c r="AL94" s="173"/>
      <c r="AM94" s="97">
        <v>7776</v>
      </c>
      <c r="AN94" s="97">
        <v>2134.23428571429</v>
      </c>
      <c r="AO94" s="167">
        <v>0.274464285714286</v>
      </c>
      <c r="AP94" s="150">
        <f t="shared" si="46"/>
        <v>31104</v>
      </c>
      <c r="AQ94" s="150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140</v>
      </c>
      <c r="C95" s="119" t="s">
        <v>136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8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8">
        <f t="shared" si="34"/>
        <v>28200</v>
      </c>
      <c r="N95" s="158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6"/>
      <c r="S95" s="150">
        <v>10254.5454545455</v>
      </c>
      <c r="T95" s="150">
        <v>2497.7142857143</v>
      </c>
      <c r="U95" s="167">
        <v>0.243571428571429</v>
      </c>
      <c r="V95" s="150">
        <f t="shared" si="38"/>
        <v>30763.6363636365</v>
      </c>
      <c r="W95" s="150">
        <f t="shared" si="39"/>
        <v>7493.1428571429</v>
      </c>
      <c r="X95" s="167">
        <f t="shared" si="40"/>
        <v>0.42689069148936</v>
      </c>
      <c r="Y95" s="167">
        <f t="shared" si="41"/>
        <v>0.558493289102414</v>
      </c>
      <c r="Z95" s="173"/>
      <c r="AA95" s="173"/>
      <c r="AB95" s="173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7">
        <v>0.308062500000001</v>
      </c>
      <c r="AH95" s="108">
        <f t="shared" si="42"/>
        <v>27345.4545454546</v>
      </c>
      <c r="AI95" s="108">
        <f t="shared" si="43"/>
        <v>8424.10909090912</v>
      </c>
      <c r="AJ95" s="167">
        <f t="shared" si="44"/>
        <v>0.710179089095744</v>
      </c>
      <c r="AK95" s="167">
        <f t="shared" si="45"/>
        <v>0.658697547730969</v>
      </c>
      <c r="AL95" s="173"/>
      <c r="AM95" s="97">
        <v>7690.90909090909</v>
      </c>
      <c r="AN95" s="97">
        <v>2256.4577922078</v>
      </c>
      <c r="AO95" s="167">
        <v>0.293392857142858</v>
      </c>
      <c r="AP95" s="150">
        <f t="shared" si="46"/>
        <v>30763.6363636364</v>
      </c>
      <c r="AQ95" s="150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141</v>
      </c>
      <c r="C96" s="61" t="s">
        <v>136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8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8">
        <f t="shared" si="34"/>
        <v>26400</v>
      </c>
      <c r="N96" s="158">
        <f t="shared" si="35"/>
        <v>5496.85714285713</v>
      </c>
      <c r="O96" s="98">
        <f t="shared" si="36"/>
        <v>0.672032954545455</v>
      </c>
      <c r="P96" s="159">
        <f t="shared" si="37"/>
        <v>1.03333229377827</v>
      </c>
      <c r="Q96" s="166"/>
      <c r="S96" s="150">
        <v>9600</v>
      </c>
      <c r="T96" s="150">
        <v>1885.71428571428</v>
      </c>
      <c r="U96" s="167">
        <v>0.196428571428571</v>
      </c>
      <c r="V96" s="150">
        <f t="shared" si="38"/>
        <v>28800</v>
      </c>
      <c r="W96" s="150">
        <f t="shared" si="39"/>
        <v>5657.14285714284</v>
      </c>
      <c r="X96" s="167">
        <f t="shared" si="40"/>
        <v>0.616030208333333</v>
      </c>
      <c r="Y96" s="172">
        <f t="shared" si="41"/>
        <v>1.00405454545455</v>
      </c>
      <c r="Z96" s="173"/>
      <c r="AA96" s="173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7">
        <v>0.2484375</v>
      </c>
      <c r="AH96" s="108">
        <f t="shared" si="42"/>
        <v>25600</v>
      </c>
      <c r="AI96" s="108">
        <f t="shared" si="43"/>
        <v>6360</v>
      </c>
      <c r="AJ96" s="167">
        <f t="shared" si="44"/>
        <v>0.493629296875</v>
      </c>
      <c r="AK96" s="167">
        <f t="shared" si="45"/>
        <v>0.654055031446541</v>
      </c>
      <c r="AL96" s="173"/>
      <c r="AM96" s="97">
        <v>7200</v>
      </c>
      <c r="AN96" s="97">
        <v>1703.57142857143</v>
      </c>
      <c r="AO96" s="167">
        <v>0.236607142857142</v>
      </c>
      <c r="AP96" s="150">
        <f t="shared" si="46"/>
        <v>28800</v>
      </c>
      <c r="AQ96" s="150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142</v>
      </c>
      <c r="C97" s="61" t="s">
        <v>136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8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8">
        <f t="shared" si="34"/>
        <v>26400</v>
      </c>
      <c r="N97" s="158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6"/>
      <c r="S97" s="150">
        <v>9600</v>
      </c>
      <c r="T97" s="150">
        <v>2330.74285714285</v>
      </c>
      <c r="U97" s="167">
        <v>0.242785714285714</v>
      </c>
      <c r="V97" s="150">
        <f t="shared" si="38"/>
        <v>28800</v>
      </c>
      <c r="W97" s="150">
        <f t="shared" si="39"/>
        <v>6992.22857142855</v>
      </c>
      <c r="X97" s="167">
        <f t="shared" si="40"/>
        <v>0.361826388888889</v>
      </c>
      <c r="Y97" s="167">
        <f t="shared" si="41"/>
        <v>0.436129907489132</v>
      </c>
      <c r="Z97" s="173"/>
      <c r="AA97" s="173"/>
      <c r="AB97" s="173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7">
        <v>0.30706875</v>
      </c>
      <c r="AH97" s="108">
        <f t="shared" si="42"/>
        <v>25600</v>
      </c>
      <c r="AI97" s="108">
        <f t="shared" si="43"/>
        <v>7860.96</v>
      </c>
      <c r="AJ97" s="167">
        <f t="shared" si="44"/>
        <v>0.3678859375</v>
      </c>
      <c r="AK97" s="167">
        <f t="shared" si="45"/>
        <v>0.435942938267082</v>
      </c>
      <c r="AL97" s="173"/>
      <c r="AM97" s="97">
        <v>7200</v>
      </c>
      <c r="AN97" s="97">
        <v>2105.61428571428</v>
      </c>
      <c r="AO97" s="167">
        <v>0.292446428571428</v>
      </c>
      <c r="AP97" s="150">
        <f t="shared" si="46"/>
        <v>28800</v>
      </c>
      <c r="AQ97" s="150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143</v>
      </c>
      <c r="C98" s="119" t="s">
        <v>136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8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8">
        <f t="shared" si="34"/>
        <v>12540</v>
      </c>
      <c r="N98" s="158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6"/>
      <c r="S98" s="150">
        <v>4560</v>
      </c>
      <c r="T98" s="150">
        <v>931.542857142856</v>
      </c>
      <c r="U98" s="167">
        <v>0.204285714285714</v>
      </c>
      <c r="V98" s="150">
        <f t="shared" si="38"/>
        <v>13680</v>
      </c>
      <c r="W98" s="150">
        <f t="shared" si="39"/>
        <v>2794.62857142857</v>
      </c>
      <c r="X98" s="167">
        <f t="shared" si="40"/>
        <v>0.198714912280702</v>
      </c>
      <c r="Y98" s="167">
        <f t="shared" si="41"/>
        <v>0.332405533063428</v>
      </c>
      <c r="Z98" s="173"/>
      <c r="AA98" s="173"/>
      <c r="AB98" s="173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7">
        <v>0.258375</v>
      </c>
      <c r="AH98" s="108">
        <f t="shared" si="42"/>
        <v>12160</v>
      </c>
      <c r="AI98" s="108">
        <f t="shared" si="43"/>
        <v>3141.84</v>
      </c>
      <c r="AJ98" s="167">
        <f t="shared" si="44"/>
        <v>0.286254111842105</v>
      </c>
      <c r="AK98" s="167">
        <f t="shared" si="45"/>
        <v>0.399253303796502</v>
      </c>
      <c r="AL98" s="173"/>
      <c r="AM98" s="97">
        <v>3420</v>
      </c>
      <c r="AN98" s="97">
        <v>841.564285714285</v>
      </c>
      <c r="AO98" s="167">
        <v>0.246071428571428</v>
      </c>
      <c r="AP98" s="150">
        <f t="shared" si="46"/>
        <v>13680</v>
      </c>
      <c r="AQ98" s="150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144</v>
      </c>
      <c r="C99" s="61" t="s">
        <v>145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8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8">
        <f t="shared" si="34"/>
        <v>135000</v>
      </c>
      <c r="N99" s="158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6"/>
      <c r="S99" s="150">
        <v>49090.9090909091</v>
      </c>
      <c r="T99" s="150">
        <v>8501.14285714288</v>
      </c>
      <c r="U99" s="167">
        <v>0.173171428571429</v>
      </c>
      <c r="V99" s="150">
        <f t="shared" si="38"/>
        <v>147272.727272727</v>
      </c>
      <c r="W99" s="150">
        <f t="shared" si="39"/>
        <v>25503.4285714286</v>
      </c>
      <c r="X99" s="167">
        <f t="shared" si="40"/>
        <v>0.675685117283952</v>
      </c>
      <c r="Y99" s="167">
        <f t="shared" si="41"/>
        <v>0.77692965651677</v>
      </c>
      <c r="Z99" s="173"/>
      <c r="AA99" s="173"/>
      <c r="AB99" s="173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7">
        <v>0.219022500000001</v>
      </c>
      <c r="AH99" s="108">
        <f t="shared" si="42"/>
        <v>130909.090909091</v>
      </c>
      <c r="AI99" s="108">
        <f t="shared" si="43"/>
        <v>28672.0363636365</v>
      </c>
      <c r="AJ99" s="167">
        <f t="shared" si="44"/>
        <v>0.872545208333334</v>
      </c>
      <c r="AK99" s="167">
        <f t="shared" si="45"/>
        <v>0.746270677416447</v>
      </c>
      <c r="AL99" s="173"/>
      <c r="AM99" s="97">
        <v>36818.1818181818</v>
      </c>
      <c r="AN99" s="97">
        <v>7680.00974025977</v>
      </c>
      <c r="AO99" s="167">
        <v>0.208592857142858</v>
      </c>
      <c r="AP99" s="150">
        <f t="shared" si="46"/>
        <v>147272.727272727</v>
      </c>
      <c r="AQ99" s="150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146</v>
      </c>
      <c r="C100" s="61" t="s">
        <v>145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8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8">
        <f t="shared" ref="M100:M146" si="51">G100*3</f>
        <v>147000</v>
      </c>
      <c r="N100" s="158">
        <f t="shared" ref="N100:N146" si="52">H100*3</f>
        <v>24485.9999999999</v>
      </c>
      <c r="O100" s="98">
        <f t="shared" ref="O100:O146" si="53">J100/M100</f>
        <v>0.882920476190476</v>
      </c>
      <c r="P100" s="159">
        <f t="shared" ref="P100:P146" si="54">K100/N100</f>
        <v>1.0213056440415</v>
      </c>
      <c r="Q100" s="166"/>
      <c r="S100" s="150">
        <v>53454.5454545454</v>
      </c>
      <c r="T100" s="150">
        <v>8399.99999999999</v>
      </c>
      <c r="U100" s="167">
        <v>0.157142857142857</v>
      </c>
      <c r="V100" s="150">
        <f t="shared" ref="V100:V146" si="55">S100*3</f>
        <v>160363.636363636</v>
      </c>
      <c r="W100" s="150">
        <f t="shared" ref="W100:W146" si="56">T100*3</f>
        <v>25200</v>
      </c>
      <c r="X100" s="167">
        <f t="shared" ref="X100:X146" si="57">J100/V100</f>
        <v>0.809343769841272</v>
      </c>
      <c r="Y100" s="167">
        <f t="shared" ref="Y100:Y146" si="58">K100/W100</f>
        <v>0.992368650793651</v>
      </c>
      <c r="Z100" s="173"/>
      <c r="AA100" s="173"/>
      <c r="AB100" s="173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7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7">
        <f t="shared" ref="AJ100:AJ146" si="61">AC100/AH100</f>
        <v>1.03955478954082</v>
      </c>
      <c r="AK100" s="167">
        <f t="shared" ref="AK100:AK146" si="62">AD100/AI100</f>
        <v>0.922872609421127</v>
      </c>
      <c r="AL100" s="173"/>
      <c r="AM100" s="97">
        <v>40090.9090909091</v>
      </c>
      <c r="AN100" s="97">
        <v>7588.63636363635</v>
      </c>
      <c r="AO100" s="167">
        <v>0.189285714285714</v>
      </c>
      <c r="AP100" s="150">
        <f t="shared" ref="AP100:AP146" si="63">AM100*4</f>
        <v>160363.636363636</v>
      </c>
      <c r="AQ100" s="150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147</v>
      </c>
      <c r="C101" s="61" t="s">
        <v>145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8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8">
        <f t="shared" si="51"/>
        <v>144000</v>
      </c>
      <c r="N101" s="158">
        <f t="shared" si="52"/>
        <v>30414.6102857145</v>
      </c>
      <c r="O101" s="110">
        <f t="shared" si="53"/>
        <v>1.02203034722222</v>
      </c>
      <c r="P101" s="159">
        <f t="shared" si="54"/>
        <v>1.15751737961725</v>
      </c>
      <c r="Q101" s="166" t="s">
        <v>42</v>
      </c>
      <c r="R101" s="113">
        <f>(K101-N101)*0.05</f>
        <v>239.541485714275</v>
      </c>
      <c r="S101" s="150">
        <v>52363.6363636364</v>
      </c>
      <c r="T101" s="150">
        <v>10433.8285714286</v>
      </c>
      <c r="U101" s="167">
        <v>0.199257142857143</v>
      </c>
      <c r="V101" s="150">
        <f t="shared" si="55"/>
        <v>157090.909090909</v>
      </c>
      <c r="W101" s="150">
        <f t="shared" si="56"/>
        <v>31301.4857142858</v>
      </c>
      <c r="X101" s="167">
        <f t="shared" si="57"/>
        <v>0.936861151620371</v>
      </c>
      <c r="Y101" s="172">
        <f t="shared" si="58"/>
        <v>1.12472105386143</v>
      </c>
      <c r="Z101" s="173"/>
      <c r="AA101" s="173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7">
        <v>0.252015</v>
      </c>
      <c r="AH101" s="108">
        <f t="shared" si="59"/>
        <v>139636.363636364</v>
      </c>
      <c r="AI101" s="108">
        <f t="shared" si="60"/>
        <v>35190.4581818182</v>
      </c>
      <c r="AJ101" s="167">
        <f t="shared" si="61"/>
        <v>0.739534368489584</v>
      </c>
      <c r="AK101" s="167">
        <f t="shared" si="62"/>
        <v>0.896176453203843</v>
      </c>
      <c r="AL101" s="173"/>
      <c r="AM101" s="97">
        <v>39272.7272727273</v>
      </c>
      <c r="AN101" s="97">
        <v>9426.0155844156</v>
      </c>
      <c r="AO101" s="167">
        <v>0.240014285714286</v>
      </c>
      <c r="AP101" s="150">
        <f t="shared" si="63"/>
        <v>157090.909090909</v>
      </c>
      <c r="AQ101" s="150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148</v>
      </c>
      <c r="C102" s="119" t="s">
        <v>145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8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8">
        <f t="shared" si="51"/>
        <v>66000</v>
      </c>
      <c r="N102" s="158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6"/>
      <c r="S102" s="150">
        <v>24000</v>
      </c>
      <c r="T102" s="150">
        <v>5987.14285714286</v>
      </c>
      <c r="U102" s="167">
        <v>0.249464285714286</v>
      </c>
      <c r="V102" s="150">
        <f t="shared" si="55"/>
        <v>72000</v>
      </c>
      <c r="W102" s="150">
        <f t="shared" si="56"/>
        <v>17961.4285714286</v>
      </c>
      <c r="X102" s="167">
        <f t="shared" si="57"/>
        <v>0.781024722222222</v>
      </c>
      <c r="Y102" s="167">
        <f t="shared" si="58"/>
        <v>0.801411198600174</v>
      </c>
      <c r="Z102" s="173"/>
      <c r="AA102" s="173"/>
      <c r="AB102" s="173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7">
        <v>0.315515625</v>
      </c>
      <c r="AH102" s="108">
        <f t="shared" si="59"/>
        <v>64000</v>
      </c>
      <c r="AI102" s="108">
        <f t="shared" si="60"/>
        <v>20193</v>
      </c>
      <c r="AJ102" s="167">
        <f t="shared" si="61"/>
        <v>0.64681625</v>
      </c>
      <c r="AK102" s="167">
        <f t="shared" si="62"/>
        <v>0.634620413014411</v>
      </c>
      <c r="AL102" s="173"/>
      <c r="AM102" s="97">
        <v>18000</v>
      </c>
      <c r="AN102" s="97">
        <v>5408.8392857143</v>
      </c>
      <c r="AO102" s="167">
        <v>0.300491071428572</v>
      </c>
      <c r="AP102" s="150">
        <f t="shared" si="63"/>
        <v>72000</v>
      </c>
      <c r="AQ102" s="150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149</v>
      </c>
      <c r="C103" s="119" t="s">
        <v>145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8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8">
        <f t="shared" si="51"/>
        <v>61560</v>
      </c>
      <c r="N103" s="158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6"/>
      <c r="S103" s="150">
        <v>22385.4545454545</v>
      </c>
      <c r="T103" s="150">
        <v>5962.52571428572</v>
      </c>
      <c r="U103" s="167">
        <v>0.266357142857143</v>
      </c>
      <c r="V103" s="150">
        <f t="shared" si="55"/>
        <v>67156.3636363635</v>
      </c>
      <c r="W103" s="150">
        <f t="shared" si="56"/>
        <v>17887.5771428572</v>
      </c>
      <c r="X103" s="167">
        <f t="shared" si="57"/>
        <v>0.589842836257311</v>
      </c>
      <c r="Y103" s="167">
        <f t="shared" si="58"/>
        <v>0.612937678056533</v>
      </c>
      <c r="Z103" s="173"/>
      <c r="AA103" s="173"/>
      <c r="AB103" s="173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7">
        <v>0.33688125</v>
      </c>
      <c r="AH103" s="108">
        <f t="shared" si="59"/>
        <v>59694.5454545456</v>
      </c>
      <c r="AI103" s="108">
        <f t="shared" si="60"/>
        <v>20109.9730909091</v>
      </c>
      <c r="AJ103" s="167">
        <f t="shared" si="61"/>
        <v>0.674550240618907</v>
      </c>
      <c r="AK103" s="167">
        <f t="shared" si="62"/>
        <v>0.684023292215065</v>
      </c>
      <c r="AL103" s="173"/>
      <c r="AM103" s="97">
        <v>16789.0909090909</v>
      </c>
      <c r="AN103" s="97">
        <v>5386.59993506494</v>
      </c>
      <c r="AO103" s="167">
        <v>0.320839285714286</v>
      </c>
      <c r="AP103" s="150">
        <f t="shared" si="63"/>
        <v>67156.3636363636</v>
      </c>
      <c r="AQ103" s="150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150</v>
      </c>
      <c r="C104" s="119" t="s">
        <v>145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8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8">
        <f t="shared" si="51"/>
        <v>61824</v>
      </c>
      <c r="N104" s="158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6"/>
      <c r="S104" s="150">
        <v>22481.4545454545</v>
      </c>
      <c r="T104" s="150">
        <v>5652.47999999999</v>
      </c>
      <c r="U104" s="167">
        <v>0.251428571428571</v>
      </c>
      <c r="V104" s="150">
        <f t="shared" si="55"/>
        <v>67444.3636363635</v>
      </c>
      <c r="W104" s="150">
        <f t="shared" si="56"/>
        <v>16957.44</v>
      </c>
      <c r="X104" s="167">
        <f t="shared" si="57"/>
        <v>0.857036035088856</v>
      </c>
      <c r="Y104" s="167">
        <f t="shared" si="58"/>
        <v>0.902077200332126</v>
      </c>
      <c r="Z104" s="173"/>
      <c r="AA104" s="173"/>
      <c r="AB104" s="173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7">
        <v>0.318</v>
      </c>
      <c r="AH104" s="108">
        <f t="shared" si="59"/>
        <v>59950.5454545456</v>
      </c>
      <c r="AI104" s="108">
        <f t="shared" si="60"/>
        <v>19064.2734545454</v>
      </c>
      <c r="AJ104" s="167">
        <f t="shared" si="61"/>
        <v>0.714905088436528</v>
      </c>
      <c r="AK104" s="167">
        <f t="shared" si="62"/>
        <v>0.694545744508453</v>
      </c>
      <c r="AL104" s="173"/>
      <c r="AM104" s="97">
        <v>16861.0909090909</v>
      </c>
      <c r="AN104" s="97">
        <v>5106.5018181818</v>
      </c>
      <c r="AO104" s="167">
        <v>0.302857142857142</v>
      </c>
      <c r="AP104" s="150">
        <f t="shared" si="63"/>
        <v>67444.3636363636</v>
      </c>
      <c r="AQ104" s="150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151</v>
      </c>
      <c r="C105" s="61" t="s">
        <v>145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8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8">
        <f t="shared" si="51"/>
        <v>57024</v>
      </c>
      <c r="N105" s="158">
        <f t="shared" si="52"/>
        <v>13146.0196937143</v>
      </c>
      <c r="O105" s="98">
        <f t="shared" si="53"/>
        <v>0.866122685185185</v>
      </c>
      <c r="P105" s="159">
        <f t="shared" si="54"/>
        <v>1.00828542089723</v>
      </c>
      <c r="Q105" s="166"/>
      <c r="S105" s="150">
        <v>20736</v>
      </c>
      <c r="T105" s="150">
        <v>4509.78377142857</v>
      </c>
      <c r="U105" s="167">
        <v>0.217485714285714</v>
      </c>
      <c r="V105" s="150">
        <f t="shared" si="55"/>
        <v>62208</v>
      </c>
      <c r="W105" s="150">
        <f t="shared" si="56"/>
        <v>13529.3513142857</v>
      </c>
      <c r="X105" s="167">
        <f t="shared" si="57"/>
        <v>0.793945794753086</v>
      </c>
      <c r="Y105" s="167">
        <f t="shared" si="58"/>
        <v>0.979717333971811</v>
      </c>
      <c r="Z105" s="173"/>
      <c r="AA105" s="173"/>
      <c r="AB105" s="173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7">
        <v>0.27507</v>
      </c>
      <c r="AH105" s="108">
        <f t="shared" si="59"/>
        <v>55296</v>
      </c>
      <c r="AI105" s="108">
        <f t="shared" si="60"/>
        <v>15210.27072</v>
      </c>
      <c r="AJ105" s="167">
        <f t="shared" si="61"/>
        <v>0.512933123553241</v>
      </c>
      <c r="AK105" s="167">
        <f t="shared" si="62"/>
        <v>0.57848740249115</v>
      </c>
      <c r="AL105" s="173"/>
      <c r="AM105" s="97">
        <v>15552</v>
      </c>
      <c r="AN105" s="97">
        <v>4074.17965714285</v>
      </c>
      <c r="AO105" s="167">
        <v>0.261971428571428</v>
      </c>
      <c r="AP105" s="150">
        <f t="shared" si="63"/>
        <v>62208</v>
      </c>
      <c r="AQ105" s="150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152</v>
      </c>
      <c r="C106" s="61" t="s">
        <v>145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8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8">
        <f t="shared" si="51"/>
        <v>54000</v>
      </c>
      <c r="N106" s="158">
        <f t="shared" si="52"/>
        <v>9894.3428571429</v>
      </c>
      <c r="O106" s="110">
        <f t="shared" si="53"/>
        <v>1.10670944444444</v>
      </c>
      <c r="P106" s="159">
        <f t="shared" si="54"/>
        <v>1.25787535157174</v>
      </c>
      <c r="Q106" s="166"/>
      <c r="S106" s="150">
        <v>19636.3636363636</v>
      </c>
      <c r="T106" s="150">
        <v>3394.28571428572</v>
      </c>
      <c r="U106" s="167">
        <v>0.172857142857143</v>
      </c>
      <c r="V106" s="150">
        <f t="shared" si="55"/>
        <v>58909.0909090908</v>
      </c>
      <c r="W106" s="150">
        <f t="shared" si="56"/>
        <v>10182.8571428572</v>
      </c>
      <c r="X106" s="168">
        <f t="shared" si="57"/>
        <v>1.01448365740741</v>
      </c>
      <c r="Y106" s="172">
        <f t="shared" si="58"/>
        <v>1.22223554994388</v>
      </c>
      <c r="Z106" s="174" t="s">
        <v>45</v>
      </c>
      <c r="AA106" s="174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7">
        <v>0.218625</v>
      </c>
      <c r="AH106" s="108">
        <f t="shared" si="59"/>
        <v>52363.6363636364</v>
      </c>
      <c r="AI106" s="108">
        <f t="shared" si="60"/>
        <v>11448</v>
      </c>
      <c r="AJ106" s="167">
        <f t="shared" si="61"/>
        <v>0.897168020833333</v>
      </c>
      <c r="AK106" s="167">
        <f t="shared" si="62"/>
        <v>0.965708420684836</v>
      </c>
      <c r="AL106" s="173"/>
      <c r="AM106" s="97">
        <v>14727.2727272727</v>
      </c>
      <c r="AN106" s="97">
        <v>3066.42857142858</v>
      </c>
      <c r="AO106" s="167">
        <v>0.208214285714286</v>
      </c>
      <c r="AP106" s="150">
        <f t="shared" si="63"/>
        <v>58909.0909090908</v>
      </c>
      <c r="AQ106" s="150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153</v>
      </c>
      <c r="C107" s="61" t="s">
        <v>145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8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8">
        <f t="shared" si="51"/>
        <v>49248</v>
      </c>
      <c r="N107" s="158">
        <f t="shared" si="52"/>
        <v>11279.5508571429</v>
      </c>
      <c r="O107" s="110">
        <f t="shared" si="53"/>
        <v>1.08367263645224</v>
      </c>
      <c r="P107" s="159">
        <f t="shared" si="54"/>
        <v>1.20742307672433</v>
      </c>
      <c r="Q107" s="166" t="s">
        <v>42</v>
      </c>
      <c r="R107" s="113">
        <f>(K107-N107)*0.05</f>
        <v>116.981957142855</v>
      </c>
      <c r="S107" s="150">
        <v>17908.3636363636</v>
      </c>
      <c r="T107" s="150">
        <v>3869.48571428571</v>
      </c>
      <c r="U107" s="167">
        <v>0.216071428571429</v>
      </c>
      <c r="V107" s="150">
        <f t="shared" si="55"/>
        <v>53725.0909090908</v>
      </c>
      <c r="W107" s="150">
        <f t="shared" si="56"/>
        <v>11608.4571428571</v>
      </c>
      <c r="X107" s="167">
        <f t="shared" si="57"/>
        <v>0.993366583414557</v>
      </c>
      <c r="Y107" s="172">
        <f t="shared" si="58"/>
        <v>1.17321275621715</v>
      </c>
      <c r="Z107" s="173"/>
      <c r="AA107" s="173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7">
        <v>0.273281250000001</v>
      </c>
      <c r="AH107" s="108">
        <f t="shared" si="59"/>
        <v>47755.6363636364</v>
      </c>
      <c r="AI107" s="108">
        <f t="shared" si="60"/>
        <v>13050.72</v>
      </c>
      <c r="AJ107" s="167">
        <f t="shared" si="61"/>
        <v>0.820594237329434</v>
      </c>
      <c r="AK107" s="167">
        <f t="shared" si="62"/>
        <v>0.896264727156813</v>
      </c>
      <c r="AL107" s="173"/>
      <c r="AM107" s="97">
        <v>13431.2727272727</v>
      </c>
      <c r="AN107" s="97">
        <v>3495.72857142857</v>
      </c>
      <c r="AO107" s="167">
        <v>0.260267857142858</v>
      </c>
      <c r="AP107" s="150">
        <f t="shared" si="63"/>
        <v>53725.0909090908</v>
      </c>
      <c r="AQ107" s="150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154</v>
      </c>
      <c r="C108" s="119" t="s">
        <v>145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8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8">
        <f t="shared" si="51"/>
        <v>56250</v>
      </c>
      <c r="N108" s="158">
        <f t="shared" si="52"/>
        <v>14522.9464285715</v>
      </c>
      <c r="O108" s="110">
        <f t="shared" si="53"/>
        <v>1.01215146666667</v>
      </c>
      <c r="P108" s="159">
        <f t="shared" si="54"/>
        <v>1.12412795022654</v>
      </c>
      <c r="Q108" s="166" t="s">
        <v>42</v>
      </c>
      <c r="R108" s="113">
        <f>(K108-N108)*0.05</f>
        <v>90.135178571425</v>
      </c>
      <c r="S108" s="150">
        <v>20454.5454545455</v>
      </c>
      <c r="T108" s="150">
        <v>4982.14285714287</v>
      </c>
      <c r="U108" s="167">
        <v>0.243571428571429</v>
      </c>
      <c r="V108" s="150">
        <f t="shared" si="55"/>
        <v>61363.6363636365</v>
      </c>
      <c r="W108" s="150">
        <f t="shared" si="56"/>
        <v>14946.4285714286</v>
      </c>
      <c r="X108" s="167">
        <f t="shared" si="57"/>
        <v>0.927805511111109</v>
      </c>
      <c r="Y108" s="172">
        <f t="shared" si="58"/>
        <v>1.09227765830346</v>
      </c>
      <c r="Z108" s="173"/>
      <c r="AA108" s="173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7">
        <v>0.308062500000001</v>
      </c>
      <c r="AH108" s="108">
        <f t="shared" si="59"/>
        <v>54545.4545454544</v>
      </c>
      <c r="AI108" s="108">
        <f t="shared" si="60"/>
        <v>16803.4090909092</v>
      </c>
      <c r="AJ108" s="167">
        <f t="shared" si="61"/>
        <v>0.701630783333335</v>
      </c>
      <c r="AK108" s="167">
        <f t="shared" si="62"/>
        <v>0.735513248123349</v>
      </c>
      <c r="AL108" s="173"/>
      <c r="AM108" s="97">
        <v>15340.9090909091</v>
      </c>
      <c r="AN108" s="97">
        <v>4500.91314935066</v>
      </c>
      <c r="AO108" s="167">
        <v>0.293392857142858</v>
      </c>
      <c r="AP108" s="150">
        <f t="shared" si="63"/>
        <v>61363.6363636364</v>
      </c>
      <c r="AQ108" s="150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155</v>
      </c>
      <c r="C109" s="119" t="s">
        <v>145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8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8">
        <f t="shared" si="51"/>
        <v>50544</v>
      </c>
      <c r="N109" s="158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6"/>
      <c r="S109" s="150">
        <v>18379.6363636364</v>
      </c>
      <c r="T109" s="150">
        <v>4491.19542857144</v>
      </c>
      <c r="U109" s="167">
        <v>0.244357142857143</v>
      </c>
      <c r="V109" s="150">
        <f t="shared" si="55"/>
        <v>55138.9090909092</v>
      </c>
      <c r="W109" s="150">
        <f t="shared" si="56"/>
        <v>13473.5862857143</v>
      </c>
      <c r="X109" s="167">
        <f t="shared" si="57"/>
        <v>0.484665555423656</v>
      </c>
      <c r="Y109" s="167">
        <f t="shared" si="58"/>
        <v>0.583065253259965</v>
      </c>
      <c r="Z109" s="173"/>
      <c r="AA109" s="173"/>
      <c r="AB109" s="173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7">
        <v>0.30905625</v>
      </c>
      <c r="AH109" s="108">
        <f t="shared" si="59"/>
        <v>49012.3636363636</v>
      </c>
      <c r="AI109" s="108">
        <f t="shared" si="60"/>
        <v>15147.5773090909</v>
      </c>
      <c r="AJ109" s="167">
        <f t="shared" si="61"/>
        <v>0.58323998026472</v>
      </c>
      <c r="AK109" s="167">
        <f t="shared" si="62"/>
        <v>0.585290295543115</v>
      </c>
      <c r="AL109" s="173"/>
      <c r="AM109" s="97">
        <v>13784.7272727273</v>
      </c>
      <c r="AN109" s="97">
        <v>4057.38677922079</v>
      </c>
      <c r="AO109" s="167">
        <v>0.294339285714286</v>
      </c>
      <c r="AP109" s="150">
        <f t="shared" si="63"/>
        <v>55138.9090909092</v>
      </c>
      <c r="AQ109" s="150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156</v>
      </c>
      <c r="C110" s="61" t="s">
        <v>145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8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8">
        <f t="shared" si="51"/>
        <v>45000</v>
      </c>
      <c r="N110" s="158">
        <f t="shared" si="52"/>
        <v>9182.25</v>
      </c>
      <c r="O110" s="110">
        <f t="shared" si="53"/>
        <v>1.26095222222222</v>
      </c>
      <c r="P110" s="159">
        <f t="shared" si="54"/>
        <v>1.64707451877263</v>
      </c>
      <c r="Q110" s="166"/>
      <c r="S110" s="150">
        <v>16363.6363636364</v>
      </c>
      <c r="T110" s="150">
        <v>3150.00000000001</v>
      </c>
      <c r="U110" s="167">
        <v>0.1925</v>
      </c>
      <c r="V110" s="150">
        <f t="shared" si="55"/>
        <v>49090.9090909092</v>
      </c>
      <c r="W110" s="150">
        <f t="shared" si="56"/>
        <v>9450.00000000003</v>
      </c>
      <c r="X110" s="168">
        <f t="shared" si="57"/>
        <v>1.15587287037037</v>
      </c>
      <c r="Y110" s="172">
        <f t="shared" si="58"/>
        <v>1.6004074074074</v>
      </c>
      <c r="Z110" s="174" t="s">
        <v>45</v>
      </c>
      <c r="AA110" s="174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7">
        <v>0.24346875</v>
      </c>
      <c r="AH110" s="108">
        <f t="shared" si="59"/>
        <v>43636.3636363636</v>
      </c>
      <c r="AI110" s="108">
        <f t="shared" si="60"/>
        <v>10624.0909090909</v>
      </c>
      <c r="AJ110" s="167">
        <f t="shared" si="61"/>
        <v>0.792063708333334</v>
      </c>
      <c r="AK110" s="167">
        <f t="shared" si="62"/>
        <v>0.902111068326701</v>
      </c>
      <c r="AL110" s="173"/>
      <c r="AM110" s="97">
        <v>12272.7272727273</v>
      </c>
      <c r="AN110" s="97">
        <v>2845.73863636364</v>
      </c>
      <c r="AO110" s="167">
        <v>0.231875</v>
      </c>
      <c r="AP110" s="150">
        <f t="shared" si="63"/>
        <v>49090.9090909092</v>
      </c>
      <c r="AQ110" s="150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157</v>
      </c>
      <c r="C111" s="64" t="s">
        <v>145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8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8">
        <f t="shared" si="51"/>
        <v>46200</v>
      </c>
      <c r="N111" s="158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6"/>
      <c r="S111" s="150">
        <v>16800</v>
      </c>
      <c r="T111" s="150">
        <v>4617.36</v>
      </c>
      <c r="U111" s="167">
        <v>0.274842857142857</v>
      </c>
      <c r="V111" s="150">
        <f t="shared" si="55"/>
        <v>50400</v>
      </c>
      <c r="W111" s="150">
        <f t="shared" si="56"/>
        <v>13852.08</v>
      </c>
      <c r="X111" s="167">
        <f t="shared" si="57"/>
        <v>0.50035376984127</v>
      </c>
      <c r="Y111" s="167">
        <f t="shared" si="58"/>
        <v>0.541138226172531</v>
      </c>
      <c r="Z111" s="173"/>
      <c r="AA111" s="173"/>
      <c r="AB111" s="173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7">
        <v>0.34761375</v>
      </c>
      <c r="AH111" s="108">
        <f t="shared" si="59"/>
        <v>44800</v>
      </c>
      <c r="AI111" s="108">
        <f t="shared" si="60"/>
        <v>15573.096</v>
      </c>
      <c r="AJ111" s="167">
        <f t="shared" si="61"/>
        <v>0.545984375</v>
      </c>
      <c r="AK111" s="167">
        <f t="shared" si="62"/>
        <v>0.451715574090085</v>
      </c>
      <c r="AL111" s="173"/>
      <c r="AM111" s="97">
        <v>12600</v>
      </c>
      <c r="AN111" s="97">
        <v>4171.365</v>
      </c>
      <c r="AO111" s="167">
        <v>0.331060714285714</v>
      </c>
      <c r="AP111" s="150">
        <f t="shared" si="63"/>
        <v>50400</v>
      </c>
      <c r="AQ111" s="150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158</v>
      </c>
      <c r="C112" s="119" t="s">
        <v>145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8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8">
        <f t="shared" si="51"/>
        <v>44064</v>
      </c>
      <c r="N112" s="158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6"/>
      <c r="S112" s="150">
        <v>16023.2727272727</v>
      </c>
      <c r="T112" s="150">
        <v>4187.33897142856</v>
      </c>
      <c r="U112" s="167">
        <v>0.261328571428571</v>
      </c>
      <c r="V112" s="150">
        <f t="shared" si="55"/>
        <v>48069.8181818181</v>
      </c>
      <c r="W112" s="150">
        <f t="shared" si="56"/>
        <v>12562.0169142857</v>
      </c>
      <c r="X112" s="167">
        <f t="shared" si="57"/>
        <v>0.509133608690391</v>
      </c>
      <c r="Y112" s="167">
        <f t="shared" si="58"/>
        <v>0.622318060335498</v>
      </c>
      <c r="Z112" s="173"/>
      <c r="AA112" s="173"/>
      <c r="AB112" s="173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7">
        <v>0.33052125</v>
      </c>
      <c r="AH112" s="108">
        <f t="shared" si="59"/>
        <v>42728.7272727272</v>
      </c>
      <c r="AI112" s="108">
        <f t="shared" si="60"/>
        <v>14122.7523490909</v>
      </c>
      <c r="AJ112" s="167">
        <f t="shared" si="61"/>
        <v>0.644481868702343</v>
      </c>
      <c r="AK112" s="167">
        <f t="shared" si="62"/>
        <v>0.66932066543024</v>
      </c>
      <c r="AL112" s="173"/>
      <c r="AM112" s="97">
        <v>12017.4545454545</v>
      </c>
      <c r="AN112" s="97">
        <v>3782.88009350647</v>
      </c>
      <c r="AO112" s="167">
        <v>0.314782142857142</v>
      </c>
      <c r="AP112" s="150">
        <f t="shared" si="63"/>
        <v>48069.818181818</v>
      </c>
      <c r="AQ112" s="150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159</v>
      </c>
      <c r="C113" s="119" t="s">
        <v>145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8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8">
        <f t="shared" si="51"/>
        <v>46920</v>
      </c>
      <c r="N113" s="158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6"/>
      <c r="S113" s="150">
        <v>17061.8181818182</v>
      </c>
      <c r="T113" s="150">
        <v>4423.88571428571</v>
      </c>
      <c r="U113" s="167">
        <v>0.259285714285714</v>
      </c>
      <c r="V113" s="150">
        <f t="shared" si="55"/>
        <v>51185.4545454546</v>
      </c>
      <c r="W113" s="150">
        <f t="shared" si="56"/>
        <v>13271.6571428571</v>
      </c>
      <c r="X113" s="167">
        <f t="shared" si="57"/>
        <v>0.447818041346973</v>
      </c>
      <c r="Y113" s="167">
        <f t="shared" si="58"/>
        <v>0.527170791461074</v>
      </c>
      <c r="Z113" s="173"/>
      <c r="AA113" s="173"/>
      <c r="AB113" s="173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7">
        <v>0.3279375</v>
      </c>
      <c r="AH113" s="108">
        <f t="shared" si="59"/>
        <v>45498.181818182</v>
      </c>
      <c r="AI113" s="108">
        <f t="shared" si="60"/>
        <v>14920.56</v>
      </c>
      <c r="AJ113" s="167">
        <f t="shared" si="61"/>
        <v>0.538724824168796</v>
      </c>
      <c r="AK113" s="167">
        <f t="shared" si="62"/>
        <v>0.54027998949101</v>
      </c>
      <c r="AL113" s="173"/>
      <c r="AM113" s="97">
        <v>12796.3636363636</v>
      </c>
      <c r="AN113" s="97">
        <v>3996.57857142856</v>
      </c>
      <c r="AO113" s="167">
        <v>0.312321428571428</v>
      </c>
      <c r="AP113" s="150">
        <f t="shared" si="63"/>
        <v>51185.4545454544</v>
      </c>
      <c r="AQ113" s="150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160</v>
      </c>
      <c r="C114" s="61" t="s">
        <v>145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8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8">
        <f t="shared" si="51"/>
        <v>36300</v>
      </c>
      <c r="N114" s="158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6"/>
      <c r="S114" s="150">
        <v>13200</v>
      </c>
      <c r="T114" s="150">
        <v>3465.09428571429</v>
      </c>
      <c r="U114" s="167">
        <v>0.262507142857143</v>
      </c>
      <c r="V114" s="150">
        <f t="shared" si="55"/>
        <v>39600</v>
      </c>
      <c r="W114" s="150">
        <f t="shared" si="56"/>
        <v>10395.2828571429</v>
      </c>
      <c r="X114" s="167">
        <f t="shared" si="57"/>
        <v>0.529773484848485</v>
      </c>
      <c r="Y114" s="167">
        <f t="shared" si="58"/>
        <v>0.58446605864363</v>
      </c>
      <c r="Z114" s="173"/>
      <c r="AA114" s="173"/>
      <c r="AB114" s="173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7">
        <v>0.332011875</v>
      </c>
      <c r="AH114" s="108">
        <f t="shared" si="59"/>
        <v>35200</v>
      </c>
      <c r="AI114" s="108">
        <f t="shared" si="60"/>
        <v>11686.818</v>
      </c>
      <c r="AJ114" s="167">
        <f t="shared" si="61"/>
        <v>0.685507386363636</v>
      </c>
      <c r="AK114" s="167">
        <f t="shared" si="62"/>
        <v>0.593335157610908</v>
      </c>
      <c r="AL114" s="173"/>
      <c r="AM114" s="97">
        <v>9900</v>
      </c>
      <c r="AN114" s="97">
        <v>3130.39767857143</v>
      </c>
      <c r="AO114" s="167">
        <v>0.316201785714286</v>
      </c>
      <c r="AP114" s="150">
        <f t="shared" si="63"/>
        <v>39600</v>
      </c>
      <c r="AQ114" s="150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161</v>
      </c>
      <c r="C115" s="61" t="s">
        <v>145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8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8">
        <f t="shared" si="51"/>
        <v>39600</v>
      </c>
      <c r="N115" s="158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6"/>
      <c r="S115" s="150">
        <v>14400</v>
      </c>
      <c r="T115" s="150">
        <v>3130.66285714286</v>
      </c>
      <c r="U115" s="167">
        <v>0.217407142857143</v>
      </c>
      <c r="V115" s="150">
        <f t="shared" si="55"/>
        <v>43200</v>
      </c>
      <c r="W115" s="150">
        <f t="shared" si="56"/>
        <v>9391.98857142858</v>
      </c>
      <c r="X115" s="167">
        <f t="shared" si="57"/>
        <v>0.744548148148148</v>
      </c>
      <c r="Y115" s="167">
        <f t="shared" si="58"/>
        <v>0.826674770838124</v>
      </c>
      <c r="Z115" s="173"/>
      <c r="AA115" s="173"/>
      <c r="AB115" s="173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7">
        <v>0.274970625</v>
      </c>
      <c r="AH115" s="108">
        <f t="shared" si="59"/>
        <v>38400</v>
      </c>
      <c r="AI115" s="108">
        <f t="shared" si="60"/>
        <v>10558.872</v>
      </c>
      <c r="AJ115" s="167">
        <f t="shared" si="61"/>
        <v>0.56501328125</v>
      </c>
      <c r="AK115" s="167">
        <f t="shared" si="62"/>
        <v>0.5732837750093</v>
      </c>
      <c r="AL115" s="173"/>
      <c r="AM115" s="97">
        <v>10800</v>
      </c>
      <c r="AN115" s="97">
        <v>2828.26928571429</v>
      </c>
      <c r="AO115" s="167">
        <v>0.261876785714286</v>
      </c>
      <c r="AP115" s="150">
        <f t="shared" si="63"/>
        <v>43200</v>
      </c>
      <c r="AQ115" s="150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162</v>
      </c>
      <c r="C116" s="119" t="s">
        <v>145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8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8">
        <f t="shared" si="51"/>
        <v>37584</v>
      </c>
      <c r="N116" s="158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6"/>
      <c r="S116" s="150">
        <v>13666.9090909091</v>
      </c>
      <c r="T116" s="150">
        <v>3846.45394285714</v>
      </c>
      <c r="U116" s="167">
        <v>0.281442857142857</v>
      </c>
      <c r="V116" s="150">
        <f t="shared" si="55"/>
        <v>41000.7272727273</v>
      </c>
      <c r="W116" s="150">
        <f t="shared" si="56"/>
        <v>11539.3618285714</v>
      </c>
      <c r="X116" s="167">
        <f t="shared" si="57"/>
        <v>0.433214998403576</v>
      </c>
      <c r="Y116" s="167">
        <f t="shared" si="58"/>
        <v>0.503695965716986</v>
      </c>
      <c r="Z116" s="173"/>
      <c r="AA116" s="173"/>
      <c r="AB116" s="173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7">
        <v>0.35596125</v>
      </c>
      <c r="AH116" s="108">
        <f t="shared" si="59"/>
        <v>36445.0909090909</v>
      </c>
      <c r="AI116" s="108">
        <f t="shared" si="60"/>
        <v>12973.0401163636</v>
      </c>
      <c r="AJ116" s="167">
        <f t="shared" si="61"/>
        <v>0.585936801564495</v>
      </c>
      <c r="AK116" s="167">
        <f t="shared" si="62"/>
        <v>0.629759865591939</v>
      </c>
      <c r="AL116" s="173"/>
      <c r="AM116" s="97">
        <v>10250.1818181818</v>
      </c>
      <c r="AN116" s="97">
        <v>3474.92145974025</v>
      </c>
      <c r="AO116" s="167">
        <v>0.339010714285714</v>
      </c>
      <c r="AP116" s="150">
        <f t="shared" si="63"/>
        <v>41000.7272727272</v>
      </c>
      <c r="AQ116" s="150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163</v>
      </c>
      <c r="C117" s="119" t="s">
        <v>145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8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8">
        <f t="shared" si="51"/>
        <v>36288</v>
      </c>
      <c r="N117" s="158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6"/>
      <c r="S117" s="150">
        <v>13195.6363636364</v>
      </c>
      <c r="T117" s="150">
        <v>3793.65120000001</v>
      </c>
      <c r="U117" s="167">
        <v>0.287492857142857</v>
      </c>
      <c r="V117" s="150">
        <f t="shared" si="55"/>
        <v>39586.9090909092</v>
      </c>
      <c r="W117" s="150">
        <f t="shared" si="56"/>
        <v>11380.9536</v>
      </c>
      <c r="X117" s="167">
        <f t="shared" si="57"/>
        <v>0.484184555959728</v>
      </c>
      <c r="Y117" s="167">
        <f t="shared" si="58"/>
        <v>0.493478859275905</v>
      </c>
      <c r="Z117" s="173"/>
      <c r="AA117" s="173"/>
      <c r="AB117" s="173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7">
        <v>0.363613125</v>
      </c>
      <c r="AH117" s="108">
        <f t="shared" si="59"/>
        <v>35188.3636363636</v>
      </c>
      <c r="AI117" s="108">
        <f t="shared" si="60"/>
        <v>12794.9508654546</v>
      </c>
      <c r="AJ117" s="167">
        <f t="shared" si="61"/>
        <v>0.749384378100198</v>
      </c>
      <c r="AK117" s="167">
        <f t="shared" si="62"/>
        <v>0.636923899567509</v>
      </c>
      <c r="AL117" s="173"/>
      <c r="AM117" s="97">
        <v>9896.72727272727</v>
      </c>
      <c r="AN117" s="97">
        <v>3427.21898181818</v>
      </c>
      <c r="AO117" s="167">
        <v>0.346298214285714</v>
      </c>
      <c r="AP117" s="150">
        <f t="shared" si="63"/>
        <v>39586.9090909091</v>
      </c>
      <c r="AQ117" s="150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164</v>
      </c>
      <c r="C118" s="61" t="s">
        <v>145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8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8">
        <f t="shared" si="51"/>
        <v>30240</v>
      </c>
      <c r="N118" s="158">
        <f t="shared" si="52"/>
        <v>6296.4</v>
      </c>
      <c r="O118" s="110">
        <f t="shared" si="53"/>
        <v>1.05706018518519</v>
      </c>
      <c r="P118" s="159">
        <f t="shared" si="54"/>
        <v>1.00888444190331</v>
      </c>
      <c r="Q118" s="166" t="s">
        <v>42</v>
      </c>
      <c r="R118" s="113">
        <f>(K118-N118)*0.05</f>
        <v>2.79700000000003</v>
      </c>
      <c r="S118" s="150">
        <v>10996.3636363636</v>
      </c>
      <c r="T118" s="150">
        <v>2159.99999999999</v>
      </c>
      <c r="U118" s="167">
        <v>0.196428571428571</v>
      </c>
      <c r="V118" s="150">
        <f t="shared" si="55"/>
        <v>32989.0909090908</v>
      </c>
      <c r="W118" s="150">
        <f t="shared" si="56"/>
        <v>6479.99999999997</v>
      </c>
      <c r="X118" s="167">
        <f t="shared" si="57"/>
        <v>0.968971836419756</v>
      </c>
      <c r="Y118" s="167">
        <f t="shared" si="58"/>
        <v>0.980299382716054</v>
      </c>
      <c r="Z118" s="173"/>
      <c r="AA118" s="173"/>
      <c r="AB118" s="173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7">
        <v>0.2484375</v>
      </c>
      <c r="AH118" s="108">
        <f t="shared" si="59"/>
        <v>29323.6363636364</v>
      </c>
      <c r="AI118" s="108">
        <f t="shared" si="60"/>
        <v>7285.09090909088</v>
      </c>
      <c r="AJ118" s="167">
        <f t="shared" si="61"/>
        <v>1.08359685019841</v>
      </c>
      <c r="AK118" s="167">
        <f t="shared" si="62"/>
        <v>0.845161725067389</v>
      </c>
      <c r="AL118" s="173"/>
      <c r="AM118" s="97">
        <v>8247.27272727273</v>
      </c>
      <c r="AN118" s="97">
        <v>1951.36363636363</v>
      </c>
      <c r="AO118" s="167">
        <v>0.236607142857142</v>
      </c>
      <c r="AP118" s="150">
        <f t="shared" si="63"/>
        <v>32989.0909090909</v>
      </c>
      <c r="AQ118" s="150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165</v>
      </c>
      <c r="C119" s="61" t="s">
        <v>145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8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8">
        <f t="shared" si="51"/>
        <v>31740</v>
      </c>
      <c r="N119" s="158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6"/>
      <c r="S119" s="150">
        <v>11541.8181818182</v>
      </c>
      <c r="T119" s="150">
        <v>2779.51714285715</v>
      </c>
      <c r="U119" s="167">
        <v>0.240821428571429</v>
      </c>
      <c r="V119" s="150">
        <f t="shared" si="55"/>
        <v>34625.4545454546</v>
      </c>
      <c r="W119" s="150">
        <f t="shared" si="56"/>
        <v>8338.55142857145</v>
      </c>
      <c r="X119" s="167">
        <f t="shared" si="57"/>
        <v>0.813052720016802</v>
      </c>
      <c r="Y119" s="167">
        <f t="shared" si="58"/>
        <v>0.862561088890737</v>
      </c>
      <c r="Z119" s="173"/>
      <c r="AA119" s="173"/>
      <c r="AB119" s="173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7">
        <v>0.304584375000001</v>
      </c>
      <c r="AH119" s="108">
        <f t="shared" si="59"/>
        <v>30778.1818181818</v>
      </c>
      <c r="AI119" s="108">
        <f t="shared" si="60"/>
        <v>9374.55327272728</v>
      </c>
      <c r="AJ119" s="167">
        <f t="shared" si="61"/>
        <v>0.612438386105861</v>
      </c>
      <c r="AK119" s="167">
        <f t="shared" si="62"/>
        <v>0.654151704256724</v>
      </c>
      <c r="AL119" s="173"/>
      <c r="AM119" s="97">
        <v>8656.36363636364</v>
      </c>
      <c r="AN119" s="97">
        <v>2511.04105519481</v>
      </c>
      <c r="AO119" s="167">
        <v>0.290080357142858</v>
      </c>
      <c r="AP119" s="150">
        <f t="shared" si="63"/>
        <v>34625.4545454546</v>
      </c>
      <c r="AQ119" s="150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166</v>
      </c>
      <c r="C120" s="119" t="s">
        <v>145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8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8">
        <f t="shared" si="51"/>
        <v>30360</v>
      </c>
      <c r="N120" s="158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6"/>
      <c r="S120" s="150">
        <v>11040</v>
      </c>
      <c r="T120" s="150">
        <v>2564.98628571428</v>
      </c>
      <c r="U120" s="167">
        <v>0.232335714285714</v>
      </c>
      <c r="V120" s="150">
        <f t="shared" si="55"/>
        <v>33120</v>
      </c>
      <c r="W120" s="150">
        <f t="shared" si="56"/>
        <v>7694.95885714284</v>
      </c>
      <c r="X120" s="167">
        <f t="shared" si="57"/>
        <v>0.773901871980676</v>
      </c>
      <c r="Y120" s="167">
        <f t="shared" si="58"/>
        <v>0.866399694107714</v>
      </c>
      <c r="Z120" s="173"/>
      <c r="AA120" s="173"/>
      <c r="AB120" s="173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7">
        <v>0.293851875</v>
      </c>
      <c r="AH120" s="108">
        <f t="shared" si="59"/>
        <v>29440</v>
      </c>
      <c r="AI120" s="108">
        <f t="shared" si="60"/>
        <v>8650.9992</v>
      </c>
      <c r="AJ120" s="167">
        <f t="shared" si="61"/>
        <v>0.645269361413043</v>
      </c>
      <c r="AK120" s="167">
        <f t="shared" si="62"/>
        <v>0.643128021558481</v>
      </c>
      <c r="AL120" s="173"/>
      <c r="AM120" s="97">
        <v>8280</v>
      </c>
      <c r="AN120" s="97">
        <v>2317.23192857143</v>
      </c>
      <c r="AO120" s="167">
        <v>0.279858928571428</v>
      </c>
      <c r="AP120" s="150">
        <f t="shared" si="63"/>
        <v>33120</v>
      </c>
      <c r="AQ120" s="150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167</v>
      </c>
      <c r="C121" s="119" t="s">
        <v>145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8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8">
        <f t="shared" si="51"/>
        <v>27588</v>
      </c>
      <c r="N121" s="158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6"/>
      <c r="S121" s="150">
        <v>10032</v>
      </c>
      <c r="T121" s="150">
        <v>2230.68685714286</v>
      </c>
      <c r="U121" s="167">
        <v>0.222357142857143</v>
      </c>
      <c r="V121" s="150">
        <f t="shared" si="55"/>
        <v>30096</v>
      </c>
      <c r="W121" s="150">
        <f t="shared" si="56"/>
        <v>6692.06057142858</v>
      </c>
      <c r="X121" s="167">
        <f t="shared" si="57"/>
        <v>0.375557216905901</v>
      </c>
      <c r="Y121" s="167">
        <f t="shared" si="58"/>
        <v>0.542369567827325</v>
      </c>
      <c r="Z121" s="173"/>
      <c r="AA121" s="173"/>
      <c r="AB121" s="173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7">
        <v>0.28123125</v>
      </c>
      <c r="AH121" s="108">
        <f t="shared" si="59"/>
        <v>26752</v>
      </c>
      <c r="AI121" s="108">
        <f t="shared" si="60"/>
        <v>7523.4984</v>
      </c>
      <c r="AJ121" s="167">
        <f t="shared" si="61"/>
        <v>0.60579956638756</v>
      </c>
      <c r="AK121" s="167">
        <f t="shared" si="62"/>
        <v>0.641289429927971</v>
      </c>
      <c r="AL121" s="173"/>
      <c r="AM121" s="97">
        <v>7524</v>
      </c>
      <c r="AN121" s="97">
        <v>2015.22278571429</v>
      </c>
      <c r="AO121" s="167">
        <v>0.267839285714286</v>
      </c>
      <c r="AP121" s="150">
        <f t="shared" si="63"/>
        <v>30096</v>
      </c>
      <c r="AQ121" s="150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168</v>
      </c>
      <c r="C122" s="61" t="s">
        <v>145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8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8">
        <f t="shared" si="51"/>
        <v>28500</v>
      </c>
      <c r="N122" s="158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6"/>
      <c r="S122" s="150">
        <v>10363.6363636364</v>
      </c>
      <c r="T122" s="150">
        <v>2893.97142857144</v>
      </c>
      <c r="U122" s="167">
        <v>0.279242857142857</v>
      </c>
      <c r="V122" s="150">
        <f t="shared" si="55"/>
        <v>31090.9090909092</v>
      </c>
      <c r="W122" s="150">
        <f t="shared" si="56"/>
        <v>8681.91428571432</v>
      </c>
      <c r="X122" s="167">
        <f t="shared" si="57"/>
        <v>0.775194766081869</v>
      </c>
      <c r="Y122" s="167">
        <f t="shared" si="58"/>
        <v>0.666836806892487</v>
      </c>
      <c r="Z122" s="173"/>
      <c r="AA122" s="173"/>
      <c r="AB122" s="173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7">
        <v>0.35317875</v>
      </c>
      <c r="AH122" s="108">
        <f t="shared" si="59"/>
        <v>27636.3636363636</v>
      </c>
      <c r="AI122" s="108">
        <f t="shared" si="60"/>
        <v>9760.57636363636</v>
      </c>
      <c r="AJ122" s="167">
        <f t="shared" si="61"/>
        <v>0.683289967105263</v>
      </c>
      <c r="AK122" s="167">
        <f t="shared" si="62"/>
        <v>0.563811991728506</v>
      </c>
      <c r="AL122" s="173"/>
      <c r="AM122" s="97">
        <v>7772.72727272727</v>
      </c>
      <c r="AN122" s="97">
        <v>2614.4400974026</v>
      </c>
      <c r="AO122" s="167">
        <v>0.336360714285714</v>
      </c>
      <c r="AP122" s="150">
        <f t="shared" si="63"/>
        <v>31090.9090909091</v>
      </c>
      <c r="AQ122" s="150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169</v>
      </c>
      <c r="C123" s="61" t="s">
        <v>145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8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8">
        <f t="shared" si="51"/>
        <v>25740</v>
      </c>
      <c r="N123" s="158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6"/>
      <c r="S123" s="150">
        <v>9360</v>
      </c>
      <c r="T123" s="150">
        <v>1912.11428571428</v>
      </c>
      <c r="U123" s="167">
        <v>0.204285714285714</v>
      </c>
      <c r="V123" s="150">
        <f t="shared" si="55"/>
        <v>28080</v>
      </c>
      <c r="W123" s="150">
        <f t="shared" si="56"/>
        <v>5736.34285714284</v>
      </c>
      <c r="X123" s="167">
        <f t="shared" si="57"/>
        <v>0.38121047008547</v>
      </c>
      <c r="Y123" s="167">
        <f t="shared" si="58"/>
        <v>0.592619737812047</v>
      </c>
      <c r="Z123" s="173"/>
      <c r="AA123" s="173"/>
      <c r="AB123" s="173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7">
        <v>0.258375</v>
      </c>
      <c r="AH123" s="108">
        <f t="shared" si="59"/>
        <v>24960</v>
      </c>
      <c r="AI123" s="108">
        <f t="shared" si="60"/>
        <v>6449.04</v>
      </c>
      <c r="AJ123" s="167">
        <f t="shared" si="61"/>
        <v>0.354722756410256</v>
      </c>
      <c r="AK123" s="167">
        <f t="shared" si="62"/>
        <v>0.496165320729907</v>
      </c>
      <c r="AL123" s="173"/>
      <c r="AM123" s="97">
        <v>7020</v>
      </c>
      <c r="AN123" s="97">
        <v>1727.42142857143</v>
      </c>
      <c r="AO123" s="167">
        <v>0.246071428571428</v>
      </c>
      <c r="AP123" s="150">
        <f t="shared" si="63"/>
        <v>28080</v>
      </c>
      <c r="AQ123" s="150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170</v>
      </c>
      <c r="C124" s="119" t="s">
        <v>145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8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8">
        <f t="shared" si="51"/>
        <v>11400</v>
      </c>
      <c r="N124" s="158">
        <f t="shared" si="52"/>
        <v>2136.27857142857</v>
      </c>
      <c r="O124" s="110">
        <f t="shared" si="53"/>
        <v>1.02331666666667</v>
      </c>
      <c r="P124" s="159">
        <f t="shared" si="54"/>
        <v>1.42012378000462</v>
      </c>
      <c r="Q124" s="166" t="s">
        <v>42</v>
      </c>
      <c r="R124" s="113">
        <f>(K124-N124)*0.05</f>
        <v>44.8750714285715</v>
      </c>
      <c r="S124" s="150">
        <v>4145.45454545455</v>
      </c>
      <c r="T124" s="150">
        <v>732.857142857142</v>
      </c>
      <c r="U124" s="167">
        <v>0.176785714285714</v>
      </c>
      <c r="V124" s="150">
        <f t="shared" si="55"/>
        <v>12436.3636363636</v>
      </c>
      <c r="W124" s="150">
        <f t="shared" si="56"/>
        <v>2198.57142857143</v>
      </c>
      <c r="X124" s="167">
        <f t="shared" si="57"/>
        <v>0.938040277777781</v>
      </c>
      <c r="Y124" s="172">
        <f t="shared" si="58"/>
        <v>1.37988693957115</v>
      </c>
      <c r="Z124" s="173"/>
      <c r="AA124" s="173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7">
        <v>0.22359375</v>
      </c>
      <c r="AH124" s="108">
        <f t="shared" si="59"/>
        <v>11054.5454545454</v>
      </c>
      <c r="AI124" s="108">
        <f t="shared" si="60"/>
        <v>2471.72727272726</v>
      </c>
      <c r="AJ124" s="167">
        <f t="shared" si="61"/>
        <v>0.561027138157896</v>
      </c>
      <c r="AK124" s="167">
        <f t="shared" si="62"/>
        <v>0.582030232814743</v>
      </c>
      <c r="AL124" s="173"/>
      <c r="AM124" s="97">
        <v>3109.09090909091</v>
      </c>
      <c r="AN124" s="97">
        <v>662.069805194804</v>
      </c>
      <c r="AO124" s="167">
        <v>0.212946428571428</v>
      </c>
      <c r="AP124" s="150">
        <f t="shared" si="63"/>
        <v>12436.3636363636</v>
      </c>
      <c r="AQ124" s="150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171</v>
      </c>
      <c r="C125" s="61" t="s">
        <v>172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8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8">
        <f t="shared" si="51"/>
        <v>84240</v>
      </c>
      <c r="N125" s="158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6"/>
      <c r="S125" s="150">
        <v>30632.7272727273</v>
      </c>
      <c r="T125" s="150">
        <v>7545.49714285716</v>
      </c>
      <c r="U125" s="167">
        <v>0.246321428571429</v>
      </c>
      <c r="V125" s="150">
        <f t="shared" si="55"/>
        <v>91898.1818181819</v>
      </c>
      <c r="W125" s="150">
        <f t="shared" si="56"/>
        <v>22636.4914285715</v>
      </c>
      <c r="X125" s="167">
        <f t="shared" si="57"/>
        <v>0.597805842434314</v>
      </c>
      <c r="Y125" s="167">
        <f t="shared" si="58"/>
        <v>0.717863015621298</v>
      </c>
      <c r="Z125" s="173"/>
      <c r="AA125" s="173"/>
      <c r="AB125" s="173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7">
        <v>0.311540625000001</v>
      </c>
      <c r="AH125" s="108">
        <f t="shared" si="59"/>
        <v>81687.2727272728</v>
      </c>
      <c r="AI125" s="108">
        <f t="shared" si="60"/>
        <v>25448.9040000001</v>
      </c>
      <c r="AJ125" s="167">
        <f t="shared" si="61"/>
        <v>0.655257523148148</v>
      </c>
      <c r="AK125" s="167">
        <f t="shared" si="62"/>
        <v>0.681350756794868</v>
      </c>
      <c r="AL125" s="173"/>
      <c r="AM125" s="97">
        <v>22974.5454545455</v>
      </c>
      <c r="AN125" s="97">
        <v>6816.67071428573</v>
      </c>
      <c r="AO125" s="167">
        <v>0.296705357142858</v>
      </c>
      <c r="AP125" s="150">
        <f t="shared" si="63"/>
        <v>91898.181818182</v>
      </c>
      <c r="AQ125" s="150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173</v>
      </c>
      <c r="C126" s="61" t="s">
        <v>172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8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8">
        <f t="shared" si="51"/>
        <v>55500</v>
      </c>
      <c r="N126" s="158">
        <f t="shared" si="52"/>
        <v>9780.90771428574</v>
      </c>
      <c r="O126" s="110">
        <f t="shared" si="53"/>
        <v>1.1787418018018</v>
      </c>
      <c r="P126" s="159">
        <f t="shared" si="54"/>
        <v>1.64703527224481</v>
      </c>
      <c r="Q126" s="166"/>
      <c r="S126" s="150">
        <v>20181.8181818182</v>
      </c>
      <c r="T126" s="150">
        <v>3355.37142857143</v>
      </c>
      <c r="U126" s="167">
        <v>0.166257142857143</v>
      </c>
      <c r="V126" s="150">
        <f t="shared" si="55"/>
        <v>60545.4545454546</v>
      </c>
      <c r="W126" s="150">
        <f t="shared" si="56"/>
        <v>10066.1142857143</v>
      </c>
      <c r="X126" s="168">
        <f t="shared" si="57"/>
        <v>1.08051331831832</v>
      </c>
      <c r="Y126" s="172">
        <f t="shared" si="58"/>
        <v>1.60036927286454</v>
      </c>
      <c r="Z126" s="174" t="s">
        <v>45</v>
      </c>
      <c r="AA126" s="174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7">
        <v>0.2102775</v>
      </c>
      <c r="AH126" s="108">
        <f t="shared" si="59"/>
        <v>53818.181818182</v>
      </c>
      <c r="AI126" s="108">
        <f t="shared" si="60"/>
        <v>11316.7527272727</v>
      </c>
      <c r="AJ126" s="167">
        <f t="shared" si="61"/>
        <v>0.899985996621619</v>
      </c>
      <c r="AK126" s="167">
        <f t="shared" si="62"/>
        <v>0.951352411726204</v>
      </c>
      <c r="AL126" s="173"/>
      <c r="AM126" s="97">
        <v>15136.3636363636</v>
      </c>
      <c r="AN126" s="97">
        <v>3031.27305194806</v>
      </c>
      <c r="AO126" s="167">
        <v>0.200264285714286</v>
      </c>
      <c r="AP126" s="150">
        <f t="shared" si="63"/>
        <v>60545.4545454544</v>
      </c>
      <c r="AQ126" s="150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174</v>
      </c>
      <c r="C127" s="119" t="s">
        <v>172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8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8">
        <f t="shared" si="51"/>
        <v>50544</v>
      </c>
      <c r="N127" s="158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6"/>
      <c r="S127" s="150">
        <v>18379.6363636364</v>
      </c>
      <c r="T127" s="150">
        <v>4551.84822857144</v>
      </c>
      <c r="U127" s="167">
        <v>0.247657142857143</v>
      </c>
      <c r="V127" s="150">
        <f t="shared" si="55"/>
        <v>55138.9090909092</v>
      </c>
      <c r="W127" s="150">
        <f t="shared" si="56"/>
        <v>13655.5446857143</v>
      </c>
      <c r="X127" s="167">
        <f t="shared" si="57"/>
        <v>0.394550061992191</v>
      </c>
      <c r="Y127" s="167">
        <f t="shared" si="58"/>
        <v>0.427260877122223</v>
      </c>
      <c r="Z127" s="173"/>
      <c r="AA127" s="173"/>
      <c r="AB127" s="173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7">
        <v>0.31323</v>
      </c>
      <c r="AH127" s="108">
        <f t="shared" si="59"/>
        <v>49012.3636363636</v>
      </c>
      <c r="AI127" s="108">
        <f t="shared" si="60"/>
        <v>15352.1426618182</v>
      </c>
      <c r="AJ127" s="167">
        <f t="shared" si="61"/>
        <v>0.484586709104939</v>
      </c>
      <c r="AK127" s="167">
        <f t="shared" si="62"/>
        <v>0.473608808891754</v>
      </c>
      <c r="AL127" s="173"/>
      <c r="AM127" s="97">
        <v>13784.7272727273</v>
      </c>
      <c r="AN127" s="97">
        <v>4112.18107012988</v>
      </c>
      <c r="AO127" s="167">
        <v>0.298314285714286</v>
      </c>
      <c r="AP127" s="150">
        <f t="shared" si="63"/>
        <v>55138.9090909092</v>
      </c>
      <c r="AQ127" s="150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175</v>
      </c>
      <c r="C128" s="119" t="s">
        <v>172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8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8">
        <f t="shared" si="51"/>
        <v>38940</v>
      </c>
      <c r="N128" s="158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6"/>
      <c r="S128" s="150">
        <v>14160</v>
      </c>
      <c r="T128" s="150">
        <v>3618.08228571429</v>
      </c>
      <c r="U128" s="167">
        <v>0.255514285714286</v>
      </c>
      <c r="V128" s="150">
        <f t="shared" si="55"/>
        <v>42480</v>
      </c>
      <c r="W128" s="150">
        <f t="shared" si="56"/>
        <v>10854.2468571429</v>
      </c>
      <c r="X128" s="167">
        <f t="shared" si="57"/>
        <v>0.560700329566855</v>
      </c>
      <c r="Y128" s="167">
        <f t="shared" si="58"/>
        <v>0.636540709911462</v>
      </c>
      <c r="Z128" s="173"/>
      <c r="AA128" s="173"/>
      <c r="AB128" s="173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7">
        <v>0.3231675</v>
      </c>
      <c r="AH128" s="108">
        <f t="shared" si="59"/>
        <v>37760</v>
      </c>
      <c r="AI128" s="108">
        <f t="shared" si="60"/>
        <v>12202.8048</v>
      </c>
      <c r="AJ128" s="167">
        <f t="shared" si="61"/>
        <v>0.755088188559322</v>
      </c>
      <c r="AK128" s="167">
        <f t="shared" si="62"/>
        <v>0.703960289522946</v>
      </c>
      <c r="AL128" s="173"/>
      <c r="AM128" s="97">
        <v>10620</v>
      </c>
      <c r="AN128" s="97">
        <v>3268.60842857143</v>
      </c>
      <c r="AO128" s="167">
        <v>0.307778571428572</v>
      </c>
      <c r="AP128" s="150">
        <f t="shared" si="63"/>
        <v>42480</v>
      </c>
      <c r="AQ128" s="150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176</v>
      </c>
      <c r="C129" s="61" t="s">
        <v>172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8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8">
        <f t="shared" si="51"/>
        <v>36960</v>
      </c>
      <c r="N129" s="158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6"/>
      <c r="S129" s="150">
        <v>13440</v>
      </c>
      <c r="T129" s="150">
        <v>3497.47199999999</v>
      </c>
      <c r="U129" s="167">
        <v>0.260228571428571</v>
      </c>
      <c r="V129" s="150">
        <f t="shared" si="55"/>
        <v>40320</v>
      </c>
      <c r="W129" s="150">
        <f t="shared" si="56"/>
        <v>10492.416</v>
      </c>
      <c r="X129" s="167">
        <f t="shared" si="57"/>
        <v>0.758199404761905</v>
      </c>
      <c r="Y129" s="167">
        <f t="shared" si="58"/>
        <v>0.82615386198946</v>
      </c>
      <c r="Z129" s="173"/>
      <c r="AA129" s="173"/>
      <c r="AB129" s="173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7">
        <v>0.32913</v>
      </c>
      <c r="AH129" s="108">
        <f t="shared" si="59"/>
        <v>35840</v>
      </c>
      <c r="AI129" s="108">
        <f t="shared" si="60"/>
        <v>11796.0192</v>
      </c>
      <c r="AJ129" s="167">
        <f t="shared" si="61"/>
        <v>0.764383091517857</v>
      </c>
      <c r="AK129" s="167">
        <f t="shared" si="62"/>
        <v>0.702098721575495</v>
      </c>
      <c r="AL129" s="173"/>
      <c r="AM129" s="97">
        <v>10080</v>
      </c>
      <c r="AN129" s="97">
        <v>3159.648</v>
      </c>
      <c r="AO129" s="167">
        <v>0.313457142857142</v>
      </c>
      <c r="AP129" s="150">
        <f t="shared" si="63"/>
        <v>40320</v>
      </c>
      <c r="AQ129" s="150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177</v>
      </c>
      <c r="C130" s="61" t="s">
        <v>172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8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8">
        <f t="shared" si="51"/>
        <v>38280</v>
      </c>
      <c r="N130" s="158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6"/>
      <c r="S130" s="150">
        <v>13920</v>
      </c>
      <c r="T130" s="150">
        <v>3679.25485714286</v>
      </c>
      <c r="U130" s="167">
        <v>0.264314285714286</v>
      </c>
      <c r="V130" s="150">
        <f t="shared" si="55"/>
        <v>41760</v>
      </c>
      <c r="W130" s="150">
        <f t="shared" si="56"/>
        <v>11037.7645714286</v>
      </c>
      <c r="X130" s="167">
        <f t="shared" si="57"/>
        <v>0.373142480842912</v>
      </c>
      <c r="Y130" s="167">
        <f t="shared" si="58"/>
        <v>0.435295568129529</v>
      </c>
      <c r="Z130" s="173"/>
      <c r="AA130" s="173"/>
      <c r="AB130" s="173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7">
        <v>0.3342975</v>
      </c>
      <c r="AH130" s="108">
        <f t="shared" si="59"/>
        <v>37120</v>
      </c>
      <c r="AI130" s="108">
        <f t="shared" si="60"/>
        <v>12409.1232</v>
      </c>
      <c r="AJ130" s="167">
        <f t="shared" si="61"/>
        <v>0.722383620689655</v>
      </c>
      <c r="AK130" s="167">
        <f t="shared" si="62"/>
        <v>0.619349963420461</v>
      </c>
      <c r="AL130" s="173"/>
      <c r="AM130" s="97">
        <v>10440</v>
      </c>
      <c r="AN130" s="97">
        <v>3323.87228571429</v>
      </c>
      <c r="AO130" s="167">
        <v>0.318378571428572</v>
      </c>
      <c r="AP130" s="150">
        <f t="shared" si="63"/>
        <v>41760</v>
      </c>
      <c r="AQ130" s="150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178</v>
      </c>
      <c r="C131" s="119" t="s">
        <v>172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8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8">
        <f t="shared" si="51"/>
        <v>33600</v>
      </c>
      <c r="N131" s="158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6"/>
      <c r="S131" s="150">
        <v>12218.1818181818</v>
      </c>
      <c r="T131" s="150">
        <v>2689.92</v>
      </c>
      <c r="U131" s="167">
        <v>0.220157142857143</v>
      </c>
      <c r="V131" s="150">
        <f t="shared" si="55"/>
        <v>36654.5454545454</v>
      </c>
      <c r="W131" s="150">
        <f t="shared" si="56"/>
        <v>8069.76</v>
      </c>
      <c r="X131" s="167">
        <f t="shared" si="57"/>
        <v>0.733537127976192</v>
      </c>
      <c r="Y131" s="167">
        <f t="shared" si="58"/>
        <v>0.869581003648188</v>
      </c>
      <c r="Z131" s="173"/>
      <c r="AA131" s="173"/>
      <c r="AB131" s="173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7">
        <v>0.27844875</v>
      </c>
      <c r="AH131" s="108">
        <f t="shared" si="59"/>
        <v>32581.8181818182</v>
      </c>
      <c r="AI131" s="108">
        <f t="shared" si="60"/>
        <v>9072.36654545456</v>
      </c>
      <c r="AJ131" s="167">
        <f t="shared" si="61"/>
        <v>0.682383956473214</v>
      </c>
      <c r="AK131" s="167">
        <f t="shared" si="62"/>
        <v>0.719005340813549</v>
      </c>
      <c r="AL131" s="173"/>
      <c r="AM131" s="97">
        <v>9163.63636363636</v>
      </c>
      <c r="AN131" s="97">
        <v>2430.09818181818</v>
      </c>
      <c r="AO131" s="167">
        <v>0.265189285714286</v>
      </c>
      <c r="AP131" s="150">
        <f t="shared" si="63"/>
        <v>36654.5454545454</v>
      </c>
      <c r="AQ131" s="150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179</v>
      </c>
      <c r="C132" s="119" t="s">
        <v>172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8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8">
        <f t="shared" si="51"/>
        <v>36300</v>
      </c>
      <c r="N132" s="158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6"/>
      <c r="S132" s="150">
        <v>13200</v>
      </c>
      <c r="T132" s="150">
        <v>2880.14571428571</v>
      </c>
      <c r="U132" s="167">
        <v>0.218192857142857</v>
      </c>
      <c r="V132" s="150">
        <f t="shared" si="55"/>
        <v>39600</v>
      </c>
      <c r="W132" s="150">
        <f t="shared" si="56"/>
        <v>8640.43714285713</v>
      </c>
      <c r="X132" s="167">
        <f t="shared" si="57"/>
        <v>0.55437196969697</v>
      </c>
      <c r="Y132" s="167">
        <f t="shared" si="58"/>
        <v>0.707772060474455</v>
      </c>
      <c r="Z132" s="173"/>
      <c r="AA132" s="173"/>
      <c r="AB132" s="173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7">
        <v>0.275964375</v>
      </c>
      <c r="AH132" s="108">
        <f t="shared" si="59"/>
        <v>35200</v>
      </c>
      <c r="AI132" s="108">
        <f t="shared" si="60"/>
        <v>9713.946</v>
      </c>
      <c r="AJ132" s="167">
        <f t="shared" si="61"/>
        <v>0.667975284090909</v>
      </c>
      <c r="AK132" s="167">
        <f t="shared" si="62"/>
        <v>0.662194333795967</v>
      </c>
      <c r="AL132" s="173"/>
      <c r="AM132" s="97">
        <v>9900</v>
      </c>
      <c r="AN132" s="97">
        <v>2601.94982142857</v>
      </c>
      <c r="AO132" s="167">
        <v>0.262823214285714</v>
      </c>
      <c r="AP132" s="150">
        <f t="shared" si="63"/>
        <v>39600</v>
      </c>
      <c r="AQ132" s="150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180</v>
      </c>
      <c r="C133" s="61" t="s">
        <v>172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8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8">
        <f t="shared" si="51"/>
        <v>34320</v>
      </c>
      <c r="N133" s="158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6"/>
      <c r="S133" s="150">
        <v>12480</v>
      </c>
      <c r="T133" s="150">
        <v>3250.59428571429</v>
      </c>
      <c r="U133" s="167">
        <v>0.260464285714286</v>
      </c>
      <c r="V133" s="150">
        <f t="shared" si="55"/>
        <v>37440</v>
      </c>
      <c r="W133" s="150">
        <f t="shared" si="56"/>
        <v>9751.78285714287</v>
      </c>
      <c r="X133" s="167">
        <f t="shared" si="57"/>
        <v>0.271442841880342</v>
      </c>
      <c r="Y133" s="167">
        <f t="shared" si="58"/>
        <v>0.350377982165312</v>
      </c>
      <c r="Z133" s="173"/>
      <c r="AA133" s="173"/>
      <c r="AB133" s="173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7">
        <v>0.329428125</v>
      </c>
      <c r="AH133" s="108">
        <f t="shared" si="59"/>
        <v>33280</v>
      </c>
      <c r="AI133" s="108">
        <f t="shared" si="60"/>
        <v>10963.368</v>
      </c>
      <c r="AJ133" s="167">
        <f t="shared" si="61"/>
        <v>0.547935096153846</v>
      </c>
      <c r="AK133" s="167">
        <f t="shared" si="62"/>
        <v>0.413646609326623</v>
      </c>
      <c r="AL133" s="173"/>
      <c r="AM133" s="97">
        <v>9360</v>
      </c>
      <c r="AN133" s="97">
        <v>2936.61642857143</v>
      </c>
      <c r="AO133" s="167">
        <v>0.313741071428572</v>
      </c>
      <c r="AP133" s="150">
        <f t="shared" si="63"/>
        <v>37440</v>
      </c>
      <c r="AQ133" s="150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181</v>
      </c>
      <c r="C134" s="61" t="s">
        <v>172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8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8">
        <f t="shared" si="51"/>
        <v>34500</v>
      </c>
      <c r="N134" s="158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6"/>
      <c r="S134" s="150">
        <v>12545.4545454545</v>
      </c>
      <c r="T134" s="150">
        <v>3151.32857142856</v>
      </c>
      <c r="U134" s="167">
        <v>0.251192857142857</v>
      </c>
      <c r="V134" s="150">
        <f t="shared" si="55"/>
        <v>37636.3636363635</v>
      </c>
      <c r="W134" s="150">
        <f t="shared" si="56"/>
        <v>9453.98571428568</v>
      </c>
      <c r="X134" s="167">
        <f t="shared" si="57"/>
        <v>0.306599227053141</v>
      </c>
      <c r="Y134" s="167">
        <f t="shared" si="58"/>
        <v>0.333293289753831</v>
      </c>
      <c r="Z134" s="173"/>
      <c r="AA134" s="173"/>
      <c r="AB134" s="173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7">
        <v>0.317701875</v>
      </c>
      <c r="AH134" s="108">
        <f t="shared" si="59"/>
        <v>33454.5454545454</v>
      </c>
      <c r="AI134" s="108">
        <f t="shared" si="60"/>
        <v>10628.5718181818</v>
      </c>
      <c r="AJ134" s="167">
        <f t="shared" si="61"/>
        <v>0.484693777173913</v>
      </c>
      <c r="AK134" s="167">
        <f t="shared" si="62"/>
        <v>0.477859122268117</v>
      </c>
      <c r="AL134" s="173"/>
      <c r="AM134" s="97">
        <v>9409.09090909091</v>
      </c>
      <c r="AN134" s="97">
        <v>2846.93887987013</v>
      </c>
      <c r="AO134" s="167">
        <v>0.302573214285714</v>
      </c>
      <c r="AP134" s="150">
        <f t="shared" si="63"/>
        <v>37636.3636363636</v>
      </c>
      <c r="AQ134" s="150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182</v>
      </c>
      <c r="C135" s="119" t="s">
        <v>172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8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8">
        <f t="shared" si="51"/>
        <v>28500</v>
      </c>
      <c r="N135" s="158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6"/>
      <c r="S135" s="150">
        <v>10363.6363636364</v>
      </c>
      <c r="T135" s="150">
        <v>2444.48571428573</v>
      </c>
      <c r="U135" s="167">
        <v>0.235871428571429</v>
      </c>
      <c r="V135" s="150">
        <f t="shared" si="55"/>
        <v>31090.9090909092</v>
      </c>
      <c r="W135" s="150">
        <f t="shared" si="56"/>
        <v>7333.45714285719</v>
      </c>
      <c r="X135" s="167">
        <f t="shared" si="57"/>
        <v>0.666169005847951</v>
      </c>
      <c r="Y135" s="167">
        <f t="shared" si="58"/>
        <v>0.789514397808863</v>
      </c>
      <c r="Z135" s="173"/>
      <c r="AA135" s="173"/>
      <c r="AB135" s="173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7">
        <v>0.298323750000001</v>
      </c>
      <c r="AH135" s="108">
        <f t="shared" si="59"/>
        <v>27636.3636363636</v>
      </c>
      <c r="AI135" s="108">
        <f t="shared" si="60"/>
        <v>8244.58363636364</v>
      </c>
      <c r="AJ135" s="167">
        <f t="shared" si="61"/>
        <v>0.645441282894737</v>
      </c>
      <c r="AK135" s="167">
        <f t="shared" si="62"/>
        <v>0.591068053273984</v>
      </c>
      <c r="AL135" s="173"/>
      <c r="AM135" s="97">
        <v>7772.72727272727</v>
      </c>
      <c r="AN135" s="97">
        <v>2208.37061688312</v>
      </c>
      <c r="AO135" s="167">
        <v>0.284117857142858</v>
      </c>
      <c r="AP135" s="150">
        <f t="shared" si="63"/>
        <v>31090.9090909091</v>
      </c>
      <c r="AQ135" s="150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183</v>
      </c>
      <c r="C136" s="119" t="s">
        <v>172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8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8">
        <f t="shared" si="51"/>
        <v>29040</v>
      </c>
      <c r="N136" s="158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6"/>
      <c r="S136" s="150">
        <v>10560</v>
      </c>
      <c r="T136" s="150">
        <v>2594.51657142857</v>
      </c>
      <c r="U136" s="167">
        <v>0.245692857142857</v>
      </c>
      <c r="V136" s="150">
        <f t="shared" si="55"/>
        <v>31680</v>
      </c>
      <c r="W136" s="150">
        <f t="shared" si="56"/>
        <v>7783.54971428571</v>
      </c>
      <c r="X136" s="167">
        <f t="shared" si="57"/>
        <v>0.387767045454545</v>
      </c>
      <c r="Y136" s="167">
        <f t="shared" si="58"/>
        <v>0.496547223551032</v>
      </c>
      <c r="Z136" s="173"/>
      <c r="AA136" s="173"/>
      <c r="AB136" s="173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7">
        <v>0.310745625</v>
      </c>
      <c r="AH136" s="108">
        <f t="shared" si="59"/>
        <v>28160</v>
      </c>
      <c r="AI136" s="108">
        <f t="shared" si="60"/>
        <v>8750.5968</v>
      </c>
      <c r="AJ136" s="167">
        <f t="shared" si="61"/>
        <v>0.529507102272727</v>
      </c>
      <c r="AK136" s="167">
        <f t="shared" si="62"/>
        <v>0.491444194983364</v>
      </c>
      <c r="AL136" s="173"/>
      <c r="AM136" s="97">
        <v>7920</v>
      </c>
      <c r="AN136" s="97">
        <v>2343.90985714286</v>
      </c>
      <c r="AO136" s="167">
        <v>0.295948214285714</v>
      </c>
      <c r="AP136" s="150">
        <f t="shared" si="63"/>
        <v>31680</v>
      </c>
      <c r="AQ136" s="150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184</v>
      </c>
      <c r="C137" s="61" t="s">
        <v>172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8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8">
        <f t="shared" si="51"/>
        <v>26400</v>
      </c>
      <c r="N137" s="158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6"/>
      <c r="S137" s="150">
        <v>9600</v>
      </c>
      <c r="T137" s="150">
        <v>2214.58285714285</v>
      </c>
      <c r="U137" s="167">
        <v>0.230685714285714</v>
      </c>
      <c r="V137" s="150">
        <f t="shared" si="55"/>
        <v>28800</v>
      </c>
      <c r="W137" s="150">
        <f t="shared" si="56"/>
        <v>6643.74857142855</v>
      </c>
      <c r="X137" s="167">
        <f t="shared" si="57"/>
        <v>0.667522222222222</v>
      </c>
      <c r="Y137" s="167">
        <f t="shared" si="58"/>
        <v>0.76610665579501</v>
      </c>
      <c r="Z137" s="173"/>
      <c r="AA137" s="173"/>
      <c r="AB137" s="173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7">
        <v>0.291765</v>
      </c>
      <c r="AH137" s="108">
        <f t="shared" si="59"/>
        <v>25600</v>
      </c>
      <c r="AI137" s="108">
        <f t="shared" si="60"/>
        <v>7469.184</v>
      </c>
      <c r="AJ137" s="167">
        <f t="shared" si="61"/>
        <v>0.5769296875</v>
      </c>
      <c r="AK137" s="167">
        <f t="shared" si="62"/>
        <v>0.601708299059174</v>
      </c>
      <c r="AL137" s="173"/>
      <c r="AM137" s="97">
        <v>7200</v>
      </c>
      <c r="AN137" s="97">
        <v>2000.67428571428</v>
      </c>
      <c r="AO137" s="167">
        <v>0.277871428571428</v>
      </c>
      <c r="AP137" s="150">
        <f t="shared" si="63"/>
        <v>28800</v>
      </c>
      <c r="AQ137" s="150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185</v>
      </c>
      <c r="C138" s="61" t="s">
        <v>172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8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8">
        <f t="shared" si="51"/>
        <v>28980</v>
      </c>
      <c r="N138" s="158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6"/>
      <c r="S138" s="150">
        <v>10538.1818181818</v>
      </c>
      <c r="T138" s="150">
        <v>2528.712</v>
      </c>
      <c r="U138" s="167">
        <v>0.239957142857143</v>
      </c>
      <c r="V138" s="150">
        <f t="shared" si="55"/>
        <v>31614.5454545454</v>
      </c>
      <c r="W138" s="150">
        <f t="shared" si="56"/>
        <v>7586.136</v>
      </c>
      <c r="X138" s="167">
        <f t="shared" si="57"/>
        <v>0.402500488842881</v>
      </c>
      <c r="Y138" s="167">
        <f t="shared" si="58"/>
        <v>0.437991093225853</v>
      </c>
      <c r="Z138" s="173"/>
      <c r="AA138" s="173"/>
      <c r="AB138" s="173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7">
        <v>0.30349125</v>
      </c>
      <c r="AH138" s="108">
        <f t="shared" si="59"/>
        <v>28101.8181818182</v>
      </c>
      <c r="AI138" s="108">
        <f t="shared" si="60"/>
        <v>8528.65592727272</v>
      </c>
      <c r="AJ138" s="167">
        <f t="shared" si="61"/>
        <v>0.426507278726708</v>
      </c>
      <c r="AK138" s="167">
        <f t="shared" si="62"/>
        <v>0.434743766382151</v>
      </c>
      <c r="AL138" s="173"/>
      <c r="AM138" s="97">
        <v>7903.63636363636</v>
      </c>
      <c r="AN138" s="97">
        <v>2284.46140909091</v>
      </c>
      <c r="AO138" s="167">
        <v>0.289039285714286</v>
      </c>
      <c r="AP138" s="150">
        <f t="shared" si="63"/>
        <v>31614.5454545454</v>
      </c>
      <c r="AQ138" s="150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186</v>
      </c>
      <c r="C139" s="119" t="s">
        <v>172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8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8">
        <f t="shared" si="51"/>
        <v>27600</v>
      </c>
      <c r="N139" s="158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6"/>
      <c r="S139" s="150">
        <v>10036.3636363636</v>
      </c>
      <c r="T139" s="150">
        <v>2655.11999999999</v>
      </c>
      <c r="U139" s="167">
        <v>0.26455</v>
      </c>
      <c r="V139" s="150">
        <f t="shared" si="55"/>
        <v>30109.0909090908</v>
      </c>
      <c r="W139" s="150">
        <f t="shared" si="56"/>
        <v>7965.35999999997</v>
      </c>
      <c r="X139" s="167">
        <f t="shared" si="57"/>
        <v>0.360916908212562</v>
      </c>
      <c r="Y139" s="167">
        <f t="shared" si="58"/>
        <v>0.371183474444345</v>
      </c>
      <c r="Z139" s="173"/>
      <c r="AA139" s="173"/>
      <c r="AB139" s="173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7">
        <v>0.334595625</v>
      </c>
      <c r="AH139" s="108">
        <f t="shared" si="59"/>
        <v>26763.6363636364</v>
      </c>
      <c r="AI139" s="108">
        <f t="shared" si="60"/>
        <v>8954.99563636364</v>
      </c>
      <c r="AJ139" s="167">
        <f t="shared" si="61"/>
        <v>0.94280050951087</v>
      </c>
      <c r="AK139" s="167">
        <f t="shared" si="62"/>
        <v>0.776204733341731</v>
      </c>
      <c r="AL139" s="173"/>
      <c r="AM139" s="97">
        <v>7527.27272727273</v>
      </c>
      <c r="AN139" s="97">
        <v>2398.65954545455</v>
      </c>
      <c r="AO139" s="167">
        <v>0.3186625</v>
      </c>
      <c r="AP139" s="150">
        <f t="shared" si="63"/>
        <v>30109.0909090909</v>
      </c>
      <c r="AQ139" s="150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187</v>
      </c>
      <c r="C140" s="119" t="s">
        <v>172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8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8">
        <f t="shared" si="51"/>
        <v>24150</v>
      </c>
      <c r="N140" s="158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6"/>
      <c r="S140" s="150">
        <v>8781.81818181818</v>
      </c>
      <c r="T140" s="150">
        <v>2136.24</v>
      </c>
      <c r="U140" s="167">
        <v>0.243257142857143</v>
      </c>
      <c r="V140" s="150">
        <f t="shared" si="55"/>
        <v>26345.4545454545</v>
      </c>
      <c r="W140" s="150">
        <f t="shared" si="56"/>
        <v>6408.72</v>
      </c>
      <c r="X140" s="167">
        <f t="shared" si="57"/>
        <v>0.504272187715667</v>
      </c>
      <c r="Y140" s="167">
        <f t="shared" si="58"/>
        <v>0.627583979328165</v>
      </c>
      <c r="Z140" s="173"/>
      <c r="AA140" s="173"/>
      <c r="AB140" s="173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7">
        <v>0.307665</v>
      </c>
      <c r="AH140" s="108">
        <f t="shared" si="59"/>
        <v>23418.1818181818</v>
      </c>
      <c r="AI140" s="108">
        <f t="shared" si="60"/>
        <v>7204.95490909092</v>
      </c>
      <c r="AJ140" s="167">
        <f t="shared" si="61"/>
        <v>0.35930073757764</v>
      </c>
      <c r="AK140" s="167">
        <f t="shared" si="62"/>
        <v>0.407296095121609</v>
      </c>
      <c r="AL140" s="173"/>
      <c r="AM140" s="97">
        <v>6586.36363636364</v>
      </c>
      <c r="AN140" s="97">
        <v>1929.89863636364</v>
      </c>
      <c r="AO140" s="167">
        <v>0.293014285714286</v>
      </c>
      <c r="AP140" s="150">
        <f t="shared" si="63"/>
        <v>26345.4545454546</v>
      </c>
      <c r="AQ140" s="150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188</v>
      </c>
      <c r="C141" s="119" t="s">
        <v>172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8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8">
        <f t="shared" si="51"/>
        <v>24150</v>
      </c>
      <c r="N141" s="158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6"/>
      <c r="S141" s="150">
        <v>8781.81818181818</v>
      </c>
      <c r="T141" s="150">
        <v>2060.34</v>
      </c>
      <c r="U141" s="167">
        <v>0.234614285714286</v>
      </c>
      <c r="V141" s="150">
        <f t="shared" si="55"/>
        <v>26345.4545454545</v>
      </c>
      <c r="W141" s="150">
        <f t="shared" si="56"/>
        <v>6181.02</v>
      </c>
      <c r="X141" s="167">
        <f t="shared" si="57"/>
        <v>0.438356832298137</v>
      </c>
      <c r="Y141" s="167">
        <f t="shared" si="58"/>
        <v>0.59791587796189</v>
      </c>
      <c r="Z141" s="173"/>
      <c r="AA141" s="173"/>
      <c r="AB141" s="173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7">
        <v>0.29673375</v>
      </c>
      <c r="AH141" s="108">
        <f t="shared" si="59"/>
        <v>23418.1818181818</v>
      </c>
      <c r="AI141" s="108">
        <f t="shared" si="60"/>
        <v>6948.96490909092</v>
      </c>
      <c r="AJ141" s="167">
        <f t="shared" si="61"/>
        <v>0.545918982919255</v>
      </c>
      <c r="AK141" s="167">
        <f t="shared" si="62"/>
        <v>0.483381344407945</v>
      </c>
      <c r="AL141" s="173"/>
      <c r="AM141" s="97">
        <v>6586.36363636364</v>
      </c>
      <c r="AN141" s="97">
        <v>1861.32988636364</v>
      </c>
      <c r="AO141" s="167">
        <v>0.282603571428572</v>
      </c>
      <c r="AP141" s="150">
        <f t="shared" si="63"/>
        <v>26345.4545454546</v>
      </c>
      <c r="AQ141" s="150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189</v>
      </c>
      <c r="C142" s="61" t="s">
        <v>172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8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8">
        <f t="shared" si="51"/>
        <v>19200</v>
      </c>
      <c r="N142" s="158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6"/>
      <c r="S142" s="150">
        <v>6981.81818181818</v>
      </c>
      <c r="T142" s="150">
        <v>1645.71428571429</v>
      </c>
      <c r="U142" s="167">
        <v>0.235714285714286</v>
      </c>
      <c r="V142" s="150">
        <f t="shared" si="55"/>
        <v>20945.4545454545</v>
      </c>
      <c r="W142" s="150">
        <f t="shared" si="56"/>
        <v>4937.14285714287</v>
      </c>
      <c r="X142" s="167">
        <f t="shared" si="57"/>
        <v>0.412585937500001</v>
      </c>
      <c r="Y142" s="167">
        <f t="shared" si="58"/>
        <v>0.464195601851851</v>
      </c>
      <c r="Z142" s="173"/>
      <c r="AA142" s="173"/>
      <c r="AB142" s="173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7">
        <v>0.298125</v>
      </c>
      <c r="AH142" s="108">
        <f t="shared" si="59"/>
        <v>18618.1818181818</v>
      </c>
      <c r="AI142" s="108">
        <f t="shared" si="60"/>
        <v>5550.54545454544</v>
      </c>
      <c r="AJ142" s="167">
        <f t="shared" si="61"/>
        <v>0.47675439453125</v>
      </c>
      <c r="AK142" s="167">
        <f t="shared" si="62"/>
        <v>0.567924364517821</v>
      </c>
      <c r="AL142" s="173"/>
      <c r="AM142" s="97">
        <v>5236.36363636364</v>
      </c>
      <c r="AN142" s="97">
        <v>1486.75324675325</v>
      </c>
      <c r="AO142" s="167">
        <v>0.283928571428572</v>
      </c>
      <c r="AP142" s="150">
        <f t="shared" si="63"/>
        <v>20945.4545454546</v>
      </c>
      <c r="AQ142" s="150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190</v>
      </c>
      <c r="C143" s="61" t="s">
        <v>172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8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8">
        <f t="shared" si="51"/>
        <v>16500</v>
      </c>
      <c r="N143" s="158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6"/>
      <c r="S143" s="150">
        <v>6000</v>
      </c>
      <c r="T143" s="150">
        <v>1336.5</v>
      </c>
      <c r="U143" s="167">
        <v>0.22275</v>
      </c>
      <c r="V143" s="150">
        <f t="shared" si="55"/>
        <v>18000</v>
      </c>
      <c r="W143" s="150">
        <f t="shared" si="56"/>
        <v>4009.5</v>
      </c>
      <c r="X143" s="167">
        <f t="shared" si="57"/>
        <v>0.503088888888889</v>
      </c>
      <c r="Y143" s="167">
        <f t="shared" si="58"/>
        <v>0.682878164359646</v>
      </c>
      <c r="Z143" s="173"/>
      <c r="AA143" s="173"/>
      <c r="AB143" s="173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7">
        <v>0.281728125</v>
      </c>
      <c r="AH143" s="108">
        <f t="shared" si="59"/>
        <v>16000</v>
      </c>
      <c r="AI143" s="108">
        <f t="shared" si="60"/>
        <v>4507.65</v>
      </c>
      <c r="AJ143" s="167">
        <f t="shared" si="61"/>
        <v>0.285768125</v>
      </c>
      <c r="AK143" s="167">
        <f t="shared" si="62"/>
        <v>0.337259991348042</v>
      </c>
      <c r="AL143" s="173"/>
      <c r="AM143" s="97">
        <v>4500</v>
      </c>
      <c r="AN143" s="97">
        <v>1207.40625</v>
      </c>
      <c r="AO143" s="167">
        <v>0.2683125</v>
      </c>
      <c r="AP143" s="150">
        <f t="shared" si="63"/>
        <v>18000</v>
      </c>
      <c r="AQ143" s="150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191</v>
      </c>
      <c r="C144" s="119" t="s">
        <v>172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8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8">
        <f t="shared" si="51"/>
        <v>13200</v>
      </c>
      <c r="N144" s="158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6"/>
      <c r="S144" s="150">
        <v>4800</v>
      </c>
      <c r="T144" s="150">
        <v>1093.71428571429</v>
      </c>
      <c r="U144" s="167">
        <v>0.227857142857143</v>
      </c>
      <c r="V144" s="150">
        <f t="shared" si="55"/>
        <v>14400</v>
      </c>
      <c r="W144" s="150">
        <f t="shared" si="56"/>
        <v>3281.14285714287</v>
      </c>
      <c r="X144" s="167">
        <f t="shared" si="57"/>
        <v>0.327598611111111</v>
      </c>
      <c r="Y144" s="167">
        <f t="shared" si="58"/>
        <v>0.38377176941832</v>
      </c>
      <c r="Z144" s="173"/>
      <c r="AA144" s="173"/>
      <c r="AB144" s="173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7">
        <v>0.2881875</v>
      </c>
      <c r="AH144" s="108">
        <f t="shared" si="59"/>
        <v>12800</v>
      </c>
      <c r="AI144" s="108">
        <f t="shared" si="60"/>
        <v>3688.8</v>
      </c>
      <c r="AJ144" s="167">
        <f t="shared" si="61"/>
        <v>0.32740390625</v>
      </c>
      <c r="AK144" s="167">
        <f t="shared" si="62"/>
        <v>0.43382129689872</v>
      </c>
      <c r="AL144" s="173"/>
      <c r="AM144" s="97">
        <v>3600</v>
      </c>
      <c r="AN144" s="97">
        <v>988.071428571429</v>
      </c>
      <c r="AO144" s="167">
        <v>0.274464285714286</v>
      </c>
      <c r="AP144" s="150">
        <f t="shared" si="63"/>
        <v>14400</v>
      </c>
      <c r="AQ144" s="150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192</v>
      </c>
      <c r="C145" s="119" t="s">
        <v>172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8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8">
        <f t="shared" si="51"/>
        <v>13200</v>
      </c>
      <c r="N145" s="158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6"/>
      <c r="S145" s="150">
        <v>4800</v>
      </c>
      <c r="T145" s="150">
        <v>980.571428571427</v>
      </c>
      <c r="U145" s="167">
        <v>0.204285714285714</v>
      </c>
      <c r="V145" s="150">
        <f t="shared" si="55"/>
        <v>14400</v>
      </c>
      <c r="W145" s="150">
        <f t="shared" si="56"/>
        <v>2941.71428571428</v>
      </c>
      <c r="X145" s="167">
        <f t="shared" si="57"/>
        <v>0.368743055555556</v>
      </c>
      <c r="Y145" s="167">
        <f t="shared" si="58"/>
        <v>0.472931721056722</v>
      </c>
      <c r="Z145" s="173"/>
      <c r="AA145" s="173"/>
      <c r="AB145" s="173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7">
        <v>0.258375</v>
      </c>
      <c r="AH145" s="108">
        <f t="shared" si="59"/>
        <v>12800</v>
      </c>
      <c r="AI145" s="108">
        <f t="shared" si="60"/>
        <v>3307.2</v>
      </c>
      <c r="AJ145" s="167">
        <f t="shared" si="61"/>
        <v>0.641084375</v>
      </c>
      <c r="AK145" s="167">
        <f t="shared" si="62"/>
        <v>0.808590348330915</v>
      </c>
      <c r="AL145" s="173"/>
      <c r="AM145" s="97">
        <v>3600</v>
      </c>
      <c r="AN145" s="97">
        <v>885.857142857142</v>
      </c>
      <c r="AO145" s="167">
        <v>0.246071428571428</v>
      </c>
      <c r="AP145" s="150">
        <f t="shared" si="63"/>
        <v>14400</v>
      </c>
      <c r="AQ145" s="150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2164861</v>
      </c>
      <c r="H146" s="64">
        <f>SUM(H3:H145)</f>
        <v>520761.88244129</v>
      </c>
      <c r="I146" s="158"/>
      <c r="J146" s="97">
        <f>SUM(J3:J145)</f>
        <v>4689313.01</v>
      </c>
      <c r="K146" s="97">
        <f>SUM(K3:K145)</f>
        <v>1203741.64</v>
      </c>
      <c r="L146" s="98">
        <f>H146/G146</f>
        <v>0.240552110477897</v>
      </c>
      <c r="M146" s="158">
        <f t="shared" si="51"/>
        <v>6494583</v>
      </c>
      <c r="N146" s="158">
        <f t="shared" si="52"/>
        <v>1562285.64732387</v>
      </c>
      <c r="O146" s="98">
        <f t="shared" si="53"/>
        <v>0.722034503215988</v>
      </c>
      <c r="P146" s="112">
        <f t="shared" si="54"/>
        <v>0.770500351239837</v>
      </c>
      <c r="Q146" s="166"/>
      <c r="R146" s="113">
        <f>SUM(R3:R145)</f>
        <v>1305.35046218569</v>
      </c>
      <c r="S146" s="150">
        <f>SUM(S3:S145)</f>
        <v>2361666.54545455</v>
      </c>
      <c r="T146" s="150">
        <f>SUM(T3:T145)</f>
        <v>535250.857073566</v>
      </c>
      <c r="U146" s="167">
        <f>T146/S146</f>
        <v>0.226641164945048</v>
      </c>
      <c r="V146" s="150">
        <f t="shared" si="55"/>
        <v>7084999.63636364</v>
      </c>
      <c r="W146" s="150">
        <f t="shared" si="56"/>
        <v>1605752.5712207</v>
      </c>
      <c r="X146" s="167">
        <f t="shared" si="57"/>
        <v>0.661864961281321</v>
      </c>
      <c r="Y146" s="167">
        <f t="shared" si="58"/>
        <v>0.749643289741029</v>
      </c>
      <c r="Z146" s="173"/>
      <c r="AA146" s="173"/>
      <c r="AB146" s="174">
        <f>SUM(AB3:AB145)</f>
        <v>2861.74280285712</v>
      </c>
      <c r="AC146" s="97">
        <f>SUM(AC3:AC145)</f>
        <v>4919227.27</v>
      </c>
      <c r="AD146" s="97">
        <f>SUM(AD3:AD145)</f>
        <v>1275413.34</v>
      </c>
      <c r="AE146" s="95">
        <f>SUM(AE3:AE145)</f>
        <v>1574444.36363636</v>
      </c>
      <c r="AF146" s="95">
        <f>SUM(AF3:AF145)</f>
        <v>451900.807077153</v>
      </c>
      <c r="AG146" s="167">
        <f>AF146/AE146</f>
        <v>0.287022404547491</v>
      </c>
      <c r="AH146" s="108">
        <f t="shared" si="59"/>
        <v>6297777.45454545</v>
      </c>
      <c r="AI146" s="108">
        <f t="shared" si="60"/>
        <v>1807603.22830861</v>
      </c>
      <c r="AJ146" s="167">
        <f t="shared" si="61"/>
        <v>0.781105287620083</v>
      </c>
      <c r="AK146" s="167">
        <f t="shared" si="62"/>
        <v>0.705582574774119</v>
      </c>
      <c r="AL146" s="173"/>
      <c r="AM146" s="97">
        <f>SUM(AM3:AM145)</f>
        <v>1771249.90909091</v>
      </c>
      <c r="AN146" s="97">
        <f>SUM(AN3:AN145)</f>
        <v>484179.436154093</v>
      </c>
      <c r="AO146" s="167">
        <f>AN146/AM146</f>
        <v>0.27335467099761</v>
      </c>
      <c r="AP146" s="150">
        <f t="shared" si="63"/>
        <v>7084999.63636364</v>
      </c>
      <c r="AQ146" s="150">
        <f t="shared" si="64"/>
        <v>1936717.74461637</v>
      </c>
      <c r="AR146" s="98">
        <f t="shared" si="65"/>
        <v>0.694315811217851</v>
      </c>
      <c r="AS146" s="98">
        <f t="shared" si="66"/>
        <v>0.658543736455844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workbookViewId="0">
      <selection activeCell="I10" sqref="I10"/>
    </sheetView>
  </sheetViews>
  <sheetFormatPr defaultColWidth="9" defaultRowHeight="13.5" outlineLevelRow="3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193</v>
      </c>
      <c r="B1" s="61" t="s">
        <v>194</v>
      </c>
      <c r="C1" s="61" t="s">
        <v>195</v>
      </c>
      <c r="D1" s="61" t="s">
        <v>196</v>
      </c>
      <c r="E1" s="61" t="s">
        <v>197</v>
      </c>
      <c r="F1" s="61" t="s">
        <v>198</v>
      </c>
      <c r="G1" s="61" t="s">
        <v>199</v>
      </c>
      <c r="H1" s="147" t="s">
        <v>200</v>
      </c>
      <c r="I1" s="148" t="s">
        <v>39</v>
      </c>
    </row>
    <row r="2" spans="1:9">
      <c r="A2" s="146">
        <v>1</v>
      </c>
      <c r="B2" s="146">
        <v>706</v>
      </c>
      <c r="C2" s="146" t="s">
        <v>201</v>
      </c>
      <c r="D2" s="146" t="s">
        <v>202</v>
      </c>
      <c r="E2" s="146">
        <v>6506</v>
      </c>
      <c r="F2" s="146" t="s">
        <v>203</v>
      </c>
      <c r="G2" s="146">
        <v>0</v>
      </c>
      <c r="H2" s="146">
        <v>8.12</v>
      </c>
      <c r="I2" s="146">
        <v>8.12</v>
      </c>
    </row>
    <row r="3" spans="1:9">
      <c r="A3" s="146">
        <v>2</v>
      </c>
      <c r="B3" s="146">
        <v>706</v>
      </c>
      <c r="C3" s="146" t="s">
        <v>201</v>
      </c>
      <c r="D3" s="146" t="s">
        <v>202</v>
      </c>
      <c r="E3" s="146">
        <v>10772</v>
      </c>
      <c r="F3" s="146" t="s">
        <v>204</v>
      </c>
      <c r="G3" s="146">
        <v>0</v>
      </c>
      <c r="H3" s="146">
        <v>8.13</v>
      </c>
      <c r="I3" s="146">
        <v>8.13</v>
      </c>
    </row>
    <row r="4" spans="1:9">
      <c r="A4" s="146">
        <v>3</v>
      </c>
      <c r="B4" s="146">
        <v>706</v>
      </c>
      <c r="C4" s="146" t="s">
        <v>201</v>
      </c>
      <c r="D4" s="146" t="s">
        <v>202</v>
      </c>
      <c r="E4" s="146">
        <v>15391</v>
      </c>
      <c r="F4" s="146" t="s">
        <v>205</v>
      </c>
      <c r="G4" s="146">
        <v>0</v>
      </c>
      <c r="H4" s="146">
        <v>8.12</v>
      </c>
      <c r="I4" s="146">
        <v>8.12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A2" sqref="A2:G4"/>
    </sheetView>
  </sheetViews>
  <sheetFormatPr defaultColWidth="9" defaultRowHeight="13.5" outlineLevelRow="3" outlineLevelCol="6"/>
  <cols>
    <col min="7" max="7" width="10.875" customWidth="1"/>
  </cols>
  <sheetData>
    <row r="1" s="145" customFormat="1" spans="1:7">
      <c r="A1" s="61" t="s">
        <v>193</v>
      </c>
      <c r="B1" s="61" t="s">
        <v>194</v>
      </c>
      <c r="C1" s="61" t="s">
        <v>195</v>
      </c>
      <c r="D1" s="61" t="s">
        <v>196</v>
      </c>
      <c r="E1" s="61" t="s">
        <v>197</v>
      </c>
      <c r="F1" s="61" t="s">
        <v>198</v>
      </c>
      <c r="G1" s="145" t="s">
        <v>206</v>
      </c>
    </row>
    <row r="2" spans="1:7">
      <c r="A2" s="146">
        <v>1</v>
      </c>
      <c r="B2" s="146">
        <v>706</v>
      </c>
      <c r="C2" s="146" t="s">
        <v>201</v>
      </c>
      <c r="D2" s="146" t="s">
        <v>202</v>
      </c>
      <c r="E2" s="146">
        <v>6506</v>
      </c>
      <c r="F2" s="146" t="s">
        <v>203</v>
      </c>
      <c r="G2" s="146">
        <v>20</v>
      </c>
    </row>
    <row r="3" spans="1:7">
      <c r="A3" s="146">
        <v>2</v>
      </c>
      <c r="B3" s="146">
        <v>706</v>
      </c>
      <c r="C3" s="146" t="s">
        <v>201</v>
      </c>
      <c r="D3" s="146" t="s">
        <v>202</v>
      </c>
      <c r="E3" s="146">
        <v>10772</v>
      </c>
      <c r="F3" s="146" t="s">
        <v>204</v>
      </c>
      <c r="G3" s="146">
        <v>20</v>
      </c>
    </row>
    <row r="4" spans="1:7">
      <c r="A4" s="146">
        <v>3</v>
      </c>
      <c r="B4" s="146">
        <v>706</v>
      </c>
      <c r="C4" s="146" t="s">
        <v>201</v>
      </c>
      <c r="D4" s="146" t="s">
        <v>202</v>
      </c>
      <c r="E4" s="146">
        <v>15391</v>
      </c>
      <c r="F4" s="146" t="s">
        <v>205</v>
      </c>
      <c r="G4" s="146">
        <v>20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207</v>
      </c>
      <c r="C1" s="64" t="s">
        <v>208</v>
      </c>
    </row>
    <row r="2" hidden="1" spans="1:3">
      <c r="A2" s="64" t="s">
        <v>172</v>
      </c>
      <c r="B2" s="64">
        <v>410998.14</v>
      </c>
      <c r="C2" s="64">
        <v>694104</v>
      </c>
    </row>
    <row r="3" hidden="1" customHeight="1" spans="1:3">
      <c r="A3" s="64" t="s">
        <v>145</v>
      </c>
      <c r="B3" s="64">
        <v>1139251</v>
      </c>
      <c r="C3" s="64">
        <v>1399974</v>
      </c>
    </row>
    <row r="4" hidden="1" spans="1:3">
      <c r="A4" s="64" t="s">
        <v>136</v>
      </c>
      <c r="B4" s="64">
        <v>159579.17</v>
      </c>
      <c r="C4" s="64">
        <v>245172</v>
      </c>
    </row>
    <row r="5" hidden="1" customHeight="1" spans="1:3">
      <c r="A5" s="64" t="s">
        <v>113</v>
      </c>
      <c r="B5" s="64">
        <v>658851.3</v>
      </c>
      <c r="C5" s="64">
        <v>903588</v>
      </c>
    </row>
    <row r="6" hidden="1" spans="1:3">
      <c r="A6" s="64" t="s">
        <v>41</v>
      </c>
      <c r="B6" s="64">
        <v>214596.96</v>
      </c>
      <c r="C6" s="64">
        <v>237486</v>
      </c>
    </row>
    <row r="7" hidden="1" spans="1:3">
      <c r="A7" s="64" t="s">
        <v>97</v>
      </c>
      <c r="B7" s="64">
        <v>458807</v>
      </c>
      <c r="C7" s="64">
        <v>829500</v>
      </c>
    </row>
    <row r="8" hidden="1" customHeight="1" spans="1:3">
      <c r="A8" s="64" t="s">
        <v>77</v>
      </c>
      <c r="B8" s="64">
        <v>426744.92</v>
      </c>
      <c r="C8" s="64">
        <v>689544</v>
      </c>
    </row>
    <row r="9" hidden="1" spans="1:3">
      <c r="A9" s="64" t="s">
        <v>50</v>
      </c>
      <c r="B9" s="64">
        <v>1073625.25</v>
      </c>
      <c r="C9" s="64">
        <v>1323822</v>
      </c>
    </row>
    <row r="10" hidden="1" customHeight="1" spans="1:3">
      <c r="A10" s="64" t="s">
        <v>44</v>
      </c>
      <c r="B10" s="64">
        <v>204734.85</v>
      </c>
      <c r="C10" s="64">
        <v>255393</v>
      </c>
    </row>
    <row r="11" hidden="1" spans="1:3">
      <c r="A11" s="64" t="s">
        <v>209</v>
      </c>
      <c r="B11" s="64">
        <v>4747188.59</v>
      </c>
      <c r="C11" s="64">
        <v>6578583</v>
      </c>
    </row>
    <row r="12" hidden="1" spans="1:3">
      <c r="A12" s="64" t="s">
        <v>210</v>
      </c>
      <c r="B12" s="64">
        <v>9494377.18</v>
      </c>
      <c r="C12" s="64">
        <v>13157166</v>
      </c>
    </row>
    <row r="13" spans="1:10">
      <c r="A13" s="128" t="s">
        <v>211</v>
      </c>
      <c r="B13" s="129" t="s">
        <v>196</v>
      </c>
      <c r="C13" s="129" t="s">
        <v>212</v>
      </c>
      <c r="D13" s="130" t="s">
        <v>213</v>
      </c>
      <c r="E13" s="131" t="s">
        <v>214</v>
      </c>
      <c r="F13" s="132"/>
      <c r="G13" s="133"/>
      <c r="H13" s="130"/>
      <c r="I13" s="130"/>
      <c r="J13" s="134" t="s">
        <v>215</v>
      </c>
    </row>
    <row r="14" spans="1:10">
      <c r="A14" s="128"/>
      <c r="B14" s="129"/>
      <c r="C14" s="129"/>
      <c r="D14" s="134" t="s">
        <v>216</v>
      </c>
      <c r="E14" s="129" t="s">
        <v>217</v>
      </c>
      <c r="F14" s="129" t="s">
        <v>218</v>
      </c>
      <c r="G14" s="129" t="s">
        <v>219</v>
      </c>
      <c r="H14" s="129" t="s">
        <v>220</v>
      </c>
      <c r="I14" s="129" t="s">
        <v>221</v>
      </c>
      <c r="J14" s="141" t="s">
        <v>222</v>
      </c>
    </row>
    <row r="15" ht="34" customHeight="1" spans="1:10">
      <c r="A15" s="134">
        <v>1</v>
      </c>
      <c r="B15" s="129" t="s">
        <v>145</v>
      </c>
      <c r="C15" s="129">
        <v>26</v>
      </c>
      <c r="D15" s="135" t="s">
        <v>223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224</v>
      </c>
    </row>
    <row r="16" ht="27" customHeight="1" spans="1:10">
      <c r="A16" s="134"/>
      <c r="B16" s="129" t="s">
        <v>50</v>
      </c>
      <c r="C16" s="129">
        <v>26</v>
      </c>
      <c r="D16" s="135" t="s">
        <v>223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113</v>
      </c>
      <c r="C17" s="129">
        <v>22</v>
      </c>
      <c r="D17" s="135" t="s">
        <v>225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172</v>
      </c>
      <c r="C18" s="129">
        <v>21</v>
      </c>
      <c r="D18" s="135" t="s">
        <v>225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77</v>
      </c>
      <c r="C19" s="129">
        <v>19</v>
      </c>
      <c r="D19" s="135" t="s">
        <v>225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41</v>
      </c>
      <c r="C20" s="129">
        <v>8</v>
      </c>
      <c r="D20" s="135" t="s">
        <v>226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136</v>
      </c>
      <c r="C21" s="129">
        <v>8</v>
      </c>
      <c r="D21" s="135" t="s">
        <v>226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227</v>
      </c>
    </row>
    <row r="22" spans="1:13">
      <c r="A22" s="134">
        <v>4</v>
      </c>
      <c r="B22" s="129" t="s">
        <v>44</v>
      </c>
      <c r="C22" s="129">
        <v>5</v>
      </c>
      <c r="D22" s="135" t="s">
        <v>226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226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97</v>
      </c>
      <c r="C23" s="129">
        <v>8</v>
      </c>
      <c r="D23" s="135" t="s">
        <v>226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228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228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228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228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229</v>
      </c>
      <c r="L1" s="105" t="s">
        <v>230</v>
      </c>
      <c r="M1" s="105" t="s">
        <v>231</v>
      </c>
      <c r="N1" s="105" t="s">
        <v>232</v>
      </c>
      <c r="O1" s="107" t="s">
        <v>233</v>
      </c>
      <c r="P1" s="105" t="s">
        <v>234</v>
      </c>
      <c r="Q1" s="106" t="s">
        <v>235</v>
      </c>
      <c r="R1" s="105" t="s">
        <v>230</v>
      </c>
      <c r="S1" s="105" t="s">
        <v>231</v>
      </c>
      <c r="T1" s="105" t="s">
        <v>232</v>
      </c>
      <c r="U1" s="107" t="s">
        <v>233</v>
      </c>
      <c r="V1" s="105" t="s">
        <v>234</v>
      </c>
      <c r="W1" s="106" t="s">
        <v>236</v>
      </c>
      <c r="X1" s="105" t="s">
        <v>230</v>
      </c>
      <c r="Y1" s="105" t="s">
        <v>231</v>
      </c>
      <c r="Z1" s="105" t="s">
        <v>232</v>
      </c>
      <c r="AA1" s="107" t="s">
        <v>233</v>
      </c>
      <c r="AB1" s="105" t="s">
        <v>234</v>
      </c>
      <c r="AC1" s="64" t="s">
        <v>237</v>
      </c>
      <c r="AD1" s="64">
        <v>1.16</v>
      </c>
      <c r="AE1" s="64" t="s">
        <v>238</v>
      </c>
      <c r="AF1" s="64" t="s">
        <v>232</v>
      </c>
      <c r="AG1" s="64">
        <v>1.17</v>
      </c>
      <c r="AH1" s="64" t="s">
        <v>239</v>
      </c>
      <c r="AI1" s="64" t="s">
        <v>232</v>
      </c>
      <c r="AJ1" s="64" t="s">
        <v>240</v>
      </c>
      <c r="AK1" s="68" t="s">
        <v>241</v>
      </c>
    </row>
    <row r="2" s="93" customFormat="1" spans="1:29">
      <c r="A2" s="101">
        <v>385</v>
      </c>
      <c r="B2" s="101" t="s">
        <v>242</v>
      </c>
      <c r="C2" s="101" t="s">
        <v>44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243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43</v>
      </c>
      <c r="C3" s="101" t="s">
        <v>44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243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46</v>
      </c>
      <c r="C4" s="101" t="s">
        <v>44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244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47</v>
      </c>
      <c r="C5" s="24" t="s">
        <v>44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245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48</v>
      </c>
      <c r="C6" s="24" t="s">
        <v>44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246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49</v>
      </c>
      <c r="C7" s="101" t="s">
        <v>50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247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244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247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51</v>
      </c>
      <c r="C8" s="101" t="s">
        <v>50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52</v>
      </c>
      <c r="C9" s="24" t="s">
        <v>50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53</v>
      </c>
      <c r="C10" s="24" t="s">
        <v>50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244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248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248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54</v>
      </c>
      <c r="C11" s="101" t="s">
        <v>50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55</v>
      </c>
      <c r="C12" s="101" t="s">
        <v>50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244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249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56</v>
      </c>
      <c r="C13" s="101" t="s">
        <v>50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57</v>
      </c>
      <c r="C14" s="61" t="s">
        <v>50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58</v>
      </c>
      <c r="C15" s="61" t="s">
        <v>50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228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59</v>
      </c>
      <c r="C16" s="101" t="s">
        <v>50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244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60</v>
      </c>
      <c r="C17" s="101" t="s">
        <v>50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244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244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61</v>
      </c>
      <c r="C18" s="24" t="s">
        <v>50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244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62</v>
      </c>
      <c r="C19" s="24" t="s">
        <v>50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244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250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63</v>
      </c>
      <c r="C20" s="101" t="s">
        <v>50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244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64</v>
      </c>
      <c r="C21" s="101" t="s">
        <v>50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244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65</v>
      </c>
      <c r="C22" s="24" t="s">
        <v>50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66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251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251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66</v>
      </c>
      <c r="C23" s="24" t="s">
        <v>50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67</v>
      </c>
      <c r="C24" s="101" t="s">
        <v>50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68</v>
      </c>
      <c r="C25" s="101" t="s">
        <v>50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244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252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253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69</v>
      </c>
      <c r="C26" s="101" t="s">
        <v>50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70</v>
      </c>
      <c r="C27" s="24" t="s">
        <v>50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254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71</v>
      </c>
      <c r="C28" s="24" t="s">
        <v>50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255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72</v>
      </c>
      <c r="C29" s="101" t="s">
        <v>50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73</v>
      </c>
      <c r="C30" s="101" t="s">
        <v>50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74</v>
      </c>
      <c r="C31" s="24" t="s">
        <v>50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75</v>
      </c>
      <c r="C32" s="24" t="s">
        <v>50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256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76</v>
      </c>
      <c r="C33" s="101" t="s">
        <v>77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257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257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78</v>
      </c>
      <c r="C34" s="101" t="s">
        <v>77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258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79</v>
      </c>
      <c r="C35" s="24" t="s">
        <v>77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80</v>
      </c>
      <c r="C36" s="24" t="s">
        <v>77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259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259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259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81</v>
      </c>
      <c r="C37" s="101" t="s">
        <v>77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260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260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82</v>
      </c>
      <c r="C38" s="101" t="s">
        <v>77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83</v>
      </c>
      <c r="C39" s="24" t="s">
        <v>77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84</v>
      </c>
      <c r="C40" s="24" t="s">
        <v>77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261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262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85</v>
      </c>
      <c r="C41" s="101" t="s">
        <v>77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86</v>
      </c>
      <c r="C42" s="101" t="s">
        <v>77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263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87</v>
      </c>
      <c r="C43" s="101" t="s">
        <v>77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264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88</v>
      </c>
      <c r="C44" s="24" t="s">
        <v>77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265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89</v>
      </c>
      <c r="C45" s="61" t="s">
        <v>77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266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90</v>
      </c>
      <c r="C46" s="61" t="s">
        <v>77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91</v>
      </c>
      <c r="C47" s="101" t="s">
        <v>77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92</v>
      </c>
      <c r="C48" s="101" t="s">
        <v>77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267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267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93</v>
      </c>
      <c r="C49" s="24" t="s">
        <v>77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268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268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269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94</v>
      </c>
      <c r="C50" s="24" t="s">
        <v>77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95</v>
      </c>
      <c r="C51" s="101" t="s">
        <v>77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96</v>
      </c>
      <c r="C52" s="61" t="s">
        <v>97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244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98</v>
      </c>
      <c r="C53" s="101" t="s">
        <v>97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270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99</v>
      </c>
      <c r="C54" s="101" t="s">
        <v>97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271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100</v>
      </c>
      <c r="C55" s="61" t="s">
        <v>97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101</v>
      </c>
      <c r="C56" s="61" t="s">
        <v>97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102</v>
      </c>
      <c r="C57" s="101" t="s">
        <v>97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272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103</v>
      </c>
      <c r="C58" s="101" t="s">
        <v>97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273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104</v>
      </c>
      <c r="C59" s="101" t="s">
        <v>97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274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105</v>
      </c>
      <c r="C60" s="24" t="s">
        <v>41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275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244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41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244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41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276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276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41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40</v>
      </c>
      <c r="C64" s="24" t="s">
        <v>41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244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202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109</v>
      </c>
      <c r="C65" s="24" t="s">
        <v>41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244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110</v>
      </c>
      <c r="C66" s="101" t="s">
        <v>41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244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111</v>
      </c>
      <c r="C67" s="101" t="s">
        <v>41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277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244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112</v>
      </c>
      <c r="C68" s="61" t="s">
        <v>113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114</v>
      </c>
      <c r="C69" s="61" t="s">
        <v>113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115</v>
      </c>
      <c r="C70" s="61" t="s">
        <v>113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278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116</v>
      </c>
      <c r="C71" s="101" t="s">
        <v>113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279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117</v>
      </c>
      <c r="C72" s="101" t="s">
        <v>113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118</v>
      </c>
      <c r="C73" s="101" t="s">
        <v>113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279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280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119</v>
      </c>
      <c r="C74" s="24" t="s">
        <v>113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244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244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120</v>
      </c>
      <c r="C75" s="24" t="s">
        <v>113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281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121</v>
      </c>
      <c r="C76" s="101" t="s">
        <v>113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282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122</v>
      </c>
      <c r="C77" s="101" t="s">
        <v>113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283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283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123</v>
      </c>
      <c r="C78" s="24" t="s">
        <v>113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124</v>
      </c>
      <c r="C79" s="24" t="s">
        <v>113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284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285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285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125</v>
      </c>
      <c r="C80" s="24" t="s">
        <v>113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126</v>
      </c>
      <c r="C81" s="101" t="s">
        <v>113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127</v>
      </c>
      <c r="C82" s="101" t="s">
        <v>113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286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128</v>
      </c>
      <c r="C83" s="24" t="s">
        <v>113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129</v>
      </c>
      <c r="C84" s="24" t="s">
        <v>113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130</v>
      </c>
      <c r="C85" s="93" t="s">
        <v>113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131</v>
      </c>
      <c r="C86" s="101" t="s">
        <v>113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244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244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132</v>
      </c>
      <c r="C87" s="119" t="s">
        <v>113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244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287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288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133</v>
      </c>
      <c r="C88" s="94" t="s">
        <v>113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134</v>
      </c>
      <c r="C89" s="119" t="s">
        <v>113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135</v>
      </c>
      <c r="C90" s="61" t="s">
        <v>136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137</v>
      </c>
      <c r="C91" s="61" t="s">
        <v>136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289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138</v>
      </c>
      <c r="C92" s="61" t="s">
        <v>136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290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291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139</v>
      </c>
      <c r="C93" s="101" t="s">
        <v>136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292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140</v>
      </c>
      <c r="C94" s="101" t="s">
        <v>136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141</v>
      </c>
      <c r="C95" s="61" t="s">
        <v>136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293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142</v>
      </c>
      <c r="C96" s="61" t="s">
        <v>136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143</v>
      </c>
      <c r="C97" s="101" t="s">
        <v>136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144</v>
      </c>
      <c r="C98" s="24" t="s">
        <v>145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146</v>
      </c>
      <c r="C99" s="24" t="s">
        <v>145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244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294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147</v>
      </c>
      <c r="C100" s="24" t="s">
        <v>145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295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148</v>
      </c>
      <c r="C101" s="101" t="s">
        <v>145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296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149</v>
      </c>
      <c r="C102" s="101" t="s">
        <v>145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150</v>
      </c>
      <c r="C103" s="101" t="s">
        <v>145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296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151</v>
      </c>
      <c r="C104" s="24" t="s">
        <v>145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244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152</v>
      </c>
      <c r="C105" s="24" t="s">
        <v>145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244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153</v>
      </c>
      <c r="C106" s="24" t="s">
        <v>145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297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154</v>
      </c>
      <c r="C107" s="101" t="s">
        <v>145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298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299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299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155</v>
      </c>
      <c r="C108" s="101" t="s">
        <v>145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156</v>
      </c>
      <c r="C109" s="24" t="s">
        <v>145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300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300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300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157</v>
      </c>
      <c r="C110" s="64" t="s">
        <v>145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301</v>
      </c>
    </row>
    <row r="111" s="93" customFormat="1" spans="1:29">
      <c r="A111" s="101">
        <v>598</v>
      </c>
      <c r="B111" s="101" t="s">
        <v>158</v>
      </c>
      <c r="C111" s="101" t="s">
        <v>145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159</v>
      </c>
      <c r="C112" s="101" t="s">
        <v>145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160</v>
      </c>
      <c r="C113" s="61" t="s">
        <v>145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161</v>
      </c>
      <c r="C114" s="24" t="s">
        <v>145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302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160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162</v>
      </c>
      <c r="C115" s="101" t="s">
        <v>145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163</v>
      </c>
      <c r="C116" s="101" t="s">
        <v>145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303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164</v>
      </c>
      <c r="C117" s="24" t="s">
        <v>145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304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244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165</v>
      </c>
      <c r="C118" s="24" t="s">
        <v>145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244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166</v>
      </c>
      <c r="C119" s="101" t="s">
        <v>145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167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167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167</v>
      </c>
      <c r="C120" s="101" t="s">
        <v>145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168</v>
      </c>
      <c r="C121" s="61" t="s">
        <v>145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305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305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169</v>
      </c>
      <c r="C122" s="61" t="s">
        <v>145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170</v>
      </c>
      <c r="C123" s="101" t="s">
        <v>145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171</v>
      </c>
      <c r="C124" s="61" t="s">
        <v>172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173</v>
      </c>
      <c r="C125" s="24" t="s">
        <v>172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244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306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306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174</v>
      </c>
      <c r="C126" s="101" t="s">
        <v>172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175</v>
      </c>
      <c r="C127" s="101" t="s">
        <v>172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307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176</v>
      </c>
      <c r="C128" s="61" t="s">
        <v>172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308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308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177</v>
      </c>
      <c r="C129" s="61" t="s">
        <v>172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178</v>
      </c>
      <c r="C130" s="101" t="s">
        <v>172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309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309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179</v>
      </c>
      <c r="C131" s="101" t="s">
        <v>172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310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180</v>
      </c>
      <c r="C132" s="61" t="s">
        <v>172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181</v>
      </c>
      <c r="C133" s="61" t="s">
        <v>172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182</v>
      </c>
      <c r="C134" s="101" t="s">
        <v>172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311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183</v>
      </c>
      <c r="C135" s="101" t="s">
        <v>172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184</v>
      </c>
      <c r="C136" s="61" t="s">
        <v>172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312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185</v>
      </c>
      <c r="C137" s="61" t="s">
        <v>172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186</v>
      </c>
      <c r="C138" s="101" t="s">
        <v>172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187</v>
      </c>
      <c r="C139" s="101" t="s">
        <v>172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313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188</v>
      </c>
      <c r="C140" s="101" t="s">
        <v>172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189</v>
      </c>
      <c r="C141" s="61" t="s">
        <v>172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190</v>
      </c>
      <c r="C142" s="61" t="s">
        <v>172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314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191</v>
      </c>
      <c r="C143" s="101" t="s">
        <v>172</v>
      </c>
      <c r="D143" s="102">
        <v>10</v>
      </c>
      <c r="E143" s="102" t="s">
        <v>315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192</v>
      </c>
      <c r="C144" s="101" t="s">
        <v>172</v>
      </c>
      <c r="D144" s="102">
        <v>10</v>
      </c>
      <c r="E144" s="102" t="s">
        <v>316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318</v>
      </c>
    </row>
    <row r="2" ht="27.75" spans="1:6">
      <c r="A2" s="72" t="s">
        <v>319</v>
      </c>
      <c r="B2" s="73" t="s">
        <v>320</v>
      </c>
      <c r="C2" s="73" t="s">
        <v>321</v>
      </c>
      <c r="D2" s="73" t="s">
        <v>322</v>
      </c>
      <c r="E2" s="73" t="s">
        <v>323</v>
      </c>
      <c r="F2" s="73" t="s">
        <v>324</v>
      </c>
    </row>
    <row r="3" ht="14.25" spans="1:6">
      <c r="A3" s="74" t="s">
        <v>325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326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327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328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329</v>
      </c>
    </row>
    <row r="11" ht="27.75" spans="1:6">
      <c r="A11" s="78" t="s">
        <v>319</v>
      </c>
      <c r="B11" s="73" t="s">
        <v>320</v>
      </c>
      <c r="C11" s="73" t="s">
        <v>321</v>
      </c>
      <c r="D11" s="73" t="s">
        <v>322</v>
      </c>
      <c r="E11" s="73" t="s">
        <v>323</v>
      </c>
      <c r="F11" s="73" t="s">
        <v>324</v>
      </c>
    </row>
    <row r="12" ht="15" spans="1:6">
      <c r="A12" s="79" t="s">
        <v>325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326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327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328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330</v>
      </c>
      <c r="B19" t="s">
        <v>331</v>
      </c>
    </row>
    <row r="20" ht="27.75" spans="1:6">
      <c r="A20" s="78" t="s">
        <v>319</v>
      </c>
      <c r="B20" s="72" t="s">
        <v>320</v>
      </c>
      <c r="C20" s="72" t="s">
        <v>321</v>
      </c>
      <c r="D20" s="72" t="s">
        <v>322</v>
      </c>
      <c r="E20" s="72" t="s">
        <v>323</v>
      </c>
      <c r="F20" s="72" t="s">
        <v>324</v>
      </c>
    </row>
    <row r="21" ht="15" spans="1:6">
      <c r="A21" s="79" t="s">
        <v>325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332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327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333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319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334</v>
      </c>
      <c r="C28" s="89" t="s">
        <v>335</v>
      </c>
      <c r="D28" s="85" t="s">
        <v>334</v>
      </c>
      <c r="E28" s="85" t="s">
        <v>334</v>
      </c>
    </row>
    <row r="29" ht="43.5" spans="1:5">
      <c r="A29" s="89" t="s">
        <v>336</v>
      </c>
      <c r="B29" s="89" t="s">
        <v>337</v>
      </c>
      <c r="C29" s="89" t="s">
        <v>338</v>
      </c>
      <c r="D29" s="89" t="s">
        <v>339</v>
      </c>
      <c r="E29" s="79" t="s">
        <v>340</v>
      </c>
    </row>
    <row r="30" ht="29.25" spans="1:5">
      <c r="A30" s="89" t="s">
        <v>341</v>
      </c>
      <c r="B30" s="89" t="s">
        <v>342</v>
      </c>
      <c r="C30" s="89"/>
      <c r="D30" s="89" t="s">
        <v>343</v>
      </c>
      <c r="E30" s="89"/>
    </row>
    <row r="31" ht="15" spans="1:5">
      <c r="A31" s="89" t="s">
        <v>219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193</v>
      </c>
      <c r="B1" s="18" t="s">
        <v>5</v>
      </c>
      <c r="C1" s="18" t="s">
        <v>6</v>
      </c>
      <c r="D1" s="18" t="s">
        <v>7</v>
      </c>
      <c r="E1" s="19" t="s">
        <v>344</v>
      </c>
      <c r="F1" s="20" t="s">
        <v>8</v>
      </c>
      <c r="G1" s="21" t="s">
        <v>345</v>
      </c>
      <c r="H1" s="22" t="s">
        <v>346</v>
      </c>
      <c r="I1" s="22" t="s">
        <v>347</v>
      </c>
      <c r="J1" s="33" t="s">
        <v>348</v>
      </c>
      <c r="K1" s="33" t="s">
        <v>349</v>
      </c>
      <c r="L1" s="34" t="s">
        <v>350</v>
      </c>
      <c r="M1" s="35" t="s">
        <v>351</v>
      </c>
      <c r="N1" s="36" t="s">
        <v>352</v>
      </c>
      <c r="O1" s="37" t="s">
        <v>19</v>
      </c>
      <c r="P1" s="37" t="s">
        <v>20</v>
      </c>
      <c r="Q1" s="42" t="s">
        <v>353</v>
      </c>
      <c r="R1" s="42" t="s">
        <v>354</v>
      </c>
      <c r="S1" s="42" t="s">
        <v>355</v>
      </c>
      <c r="T1" s="42" t="s">
        <v>356</v>
      </c>
      <c r="U1" s="34" t="s">
        <v>350</v>
      </c>
      <c r="V1" s="35" t="s">
        <v>351</v>
      </c>
      <c r="W1" s="36" t="s">
        <v>352</v>
      </c>
      <c r="X1" s="37" t="s">
        <v>28</v>
      </c>
      <c r="Y1" s="37" t="s">
        <v>29</v>
      </c>
      <c r="Z1" s="42" t="s">
        <v>357</v>
      </c>
      <c r="AA1" s="42" t="s">
        <v>358</v>
      </c>
      <c r="AB1" s="44" t="s">
        <v>218</v>
      </c>
      <c r="AC1" s="44" t="s">
        <v>359</v>
      </c>
      <c r="AD1" s="45" t="s">
        <v>360</v>
      </c>
      <c r="AE1" s="45" t="s">
        <v>361</v>
      </c>
      <c r="AF1" s="46" t="s">
        <v>350</v>
      </c>
      <c r="AG1" s="46" t="s">
        <v>351</v>
      </c>
      <c r="AH1" s="50" t="s">
        <v>352</v>
      </c>
      <c r="AI1" s="51" t="s">
        <v>19</v>
      </c>
      <c r="AJ1" s="51" t="s">
        <v>20</v>
      </c>
      <c r="AK1" s="45" t="s">
        <v>362</v>
      </c>
      <c r="AL1" s="45" t="s">
        <v>355</v>
      </c>
      <c r="AM1" s="45" t="s">
        <v>356</v>
      </c>
      <c r="AN1" s="52" t="s">
        <v>28</v>
      </c>
      <c r="AO1" s="52" t="s">
        <v>29</v>
      </c>
      <c r="AP1" s="55" t="s">
        <v>363</v>
      </c>
      <c r="AQ1" s="46" t="s">
        <v>350</v>
      </c>
      <c r="AR1" s="46" t="s">
        <v>351</v>
      </c>
      <c r="AS1" s="50" t="s">
        <v>352</v>
      </c>
      <c r="AT1" s="56"/>
    </row>
    <row r="2" s="2" customFormat="1" spans="1:46">
      <c r="A2" s="23">
        <v>1</v>
      </c>
      <c r="B2" s="24">
        <v>385</v>
      </c>
      <c r="C2" s="24" t="s">
        <v>242</v>
      </c>
      <c r="D2" s="24" t="s">
        <v>44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43</v>
      </c>
      <c r="D3" s="24" t="s">
        <v>44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46</v>
      </c>
      <c r="D4" s="24" t="s">
        <v>44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47</v>
      </c>
      <c r="D5" s="24" t="s">
        <v>44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48</v>
      </c>
      <c r="D6" s="24" t="s">
        <v>44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49</v>
      </c>
      <c r="D7" s="24" t="s">
        <v>50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51</v>
      </c>
      <c r="D8" s="24" t="s">
        <v>50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52</v>
      </c>
      <c r="D9" s="24" t="s">
        <v>50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53</v>
      </c>
      <c r="D10" s="24" t="s">
        <v>50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54</v>
      </c>
      <c r="D11" s="24" t="s">
        <v>50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55</v>
      </c>
      <c r="D12" s="24" t="s">
        <v>50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56</v>
      </c>
      <c r="D13" s="24" t="s">
        <v>50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57</v>
      </c>
      <c r="D14" s="24" t="s">
        <v>50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58</v>
      </c>
      <c r="D15" s="24" t="s">
        <v>50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59</v>
      </c>
      <c r="D16" s="24" t="s">
        <v>50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60</v>
      </c>
      <c r="D17" s="24" t="s">
        <v>50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61</v>
      </c>
      <c r="D18" s="24" t="s">
        <v>50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62</v>
      </c>
      <c r="D19" s="24" t="s">
        <v>50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63</v>
      </c>
      <c r="D20" s="24" t="s">
        <v>50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64</v>
      </c>
      <c r="D21" s="24" t="s">
        <v>50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65</v>
      </c>
      <c r="D22" s="24" t="s">
        <v>50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66</v>
      </c>
      <c r="D23" s="24" t="s">
        <v>50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67</v>
      </c>
      <c r="D24" s="24" t="s">
        <v>50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68</v>
      </c>
      <c r="D25" s="24" t="s">
        <v>50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69</v>
      </c>
      <c r="D26" s="24" t="s">
        <v>50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70</v>
      </c>
      <c r="D27" s="24" t="s">
        <v>50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71</v>
      </c>
      <c r="D28" s="24" t="s">
        <v>50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72</v>
      </c>
      <c r="D29" s="24" t="s">
        <v>50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73</v>
      </c>
      <c r="D30" s="24" t="s">
        <v>50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74</v>
      </c>
      <c r="D31" s="24" t="s">
        <v>50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75</v>
      </c>
      <c r="D32" s="24" t="s">
        <v>50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76</v>
      </c>
      <c r="D33" s="24" t="s">
        <v>77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78</v>
      </c>
      <c r="D34" s="24" t="s">
        <v>77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79</v>
      </c>
      <c r="D35" s="24" t="s">
        <v>77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80</v>
      </c>
      <c r="D36" s="24" t="s">
        <v>77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81</v>
      </c>
      <c r="D37" s="24" t="s">
        <v>77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82</v>
      </c>
      <c r="D38" s="24" t="s">
        <v>77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83</v>
      </c>
      <c r="D39" s="24" t="s">
        <v>77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84</v>
      </c>
      <c r="D40" s="24" t="s">
        <v>77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85</v>
      </c>
      <c r="D41" s="24" t="s">
        <v>77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86</v>
      </c>
      <c r="D42" s="24" t="s">
        <v>77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87</v>
      </c>
      <c r="D43" s="24" t="s">
        <v>77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88</v>
      </c>
      <c r="D44" s="24" t="s">
        <v>77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89</v>
      </c>
      <c r="D45" s="24" t="s">
        <v>77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90</v>
      </c>
      <c r="D46" s="24" t="s">
        <v>77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91</v>
      </c>
      <c r="D47" s="24" t="s">
        <v>77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92</v>
      </c>
      <c r="D48" s="24" t="s">
        <v>77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93</v>
      </c>
      <c r="D49" s="24" t="s">
        <v>77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94</v>
      </c>
      <c r="D50" s="24" t="s">
        <v>77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95</v>
      </c>
      <c r="D51" s="24" t="s">
        <v>77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96</v>
      </c>
      <c r="D52" s="24" t="s">
        <v>97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98</v>
      </c>
      <c r="D53" s="24" t="s">
        <v>97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364</v>
      </c>
      <c r="D54" s="24" t="s">
        <v>97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100</v>
      </c>
      <c r="D55" s="24" t="s">
        <v>97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101</v>
      </c>
      <c r="D56" s="24" t="s">
        <v>97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102</v>
      </c>
      <c r="D57" s="24" t="s">
        <v>97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103</v>
      </c>
      <c r="D58" s="24" t="s">
        <v>97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104</v>
      </c>
      <c r="D59" s="24" t="s">
        <v>97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105</v>
      </c>
      <c r="D60" s="24" t="s">
        <v>41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41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41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41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40</v>
      </c>
      <c r="D64" s="24" t="s">
        <v>41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109</v>
      </c>
      <c r="D65" s="24" t="s">
        <v>41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110</v>
      </c>
      <c r="D66" s="24" t="s">
        <v>41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111</v>
      </c>
      <c r="D67" s="24" t="s">
        <v>41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112</v>
      </c>
      <c r="D68" s="24" t="s">
        <v>113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114</v>
      </c>
      <c r="D69" s="24" t="s">
        <v>113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115</v>
      </c>
      <c r="D70" s="24" t="s">
        <v>113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116</v>
      </c>
      <c r="D71" s="24" t="s">
        <v>113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117</v>
      </c>
      <c r="D72" s="24" t="s">
        <v>113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118</v>
      </c>
      <c r="D73" s="24" t="s">
        <v>113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119</v>
      </c>
      <c r="D74" s="24" t="s">
        <v>113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120</v>
      </c>
      <c r="D75" s="24" t="s">
        <v>113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121</v>
      </c>
      <c r="D76" s="24" t="s">
        <v>113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122</v>
      </c>
      <c r="D77" s="24" t="s">
        <v>113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123</v>
      </c>
      <c r="D78" s="24" t="s">
        <v>113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124</v>
      </c>
      <c r="D79" s="24" t="s">
        <v>113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125</v>
      </c>
      <c r="D80" s="24" t="s">
        <v>113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126</v>
      </c>
      <c r="D81" s="24" t="s">
        <v>113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128</v>
      </c>
      <c r="D82" s="24" t="s">
        <v>113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129</v>
      </c>
      <c r="D83" s="24" t="s">
        <v>113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131</v>
      </c>
      <c r="D84" s="24" t="s">
        <v>113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127</v>
      </c>
      <c r="D85" s="24" t="s">
        <v>113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133</v>
      </c>
      <c r="D86" s="24" t="s">
        <v>113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132</v>
      </c>
      <c r="D87" s="24" t="s">
        <v>113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134</v>
      </c>
      <c r="D88" s="24" t="s">
        <v>113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130</v>
      </c>
      <c r="D89" s="24" t="s">
        <v>113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135</v>
      </c>
      <c r="D90" s="24" t="s">
        <v>136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137</v>
      </c>
      <c r="D91" s="24" t="s">
        <v>136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138</v>
      </c>
      <c r="D92" s="24" t="s">
        <v>136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139</v>
      </c>
      <c r="D93" s="24" t="s">
        <v>136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140</v>
      </c>
      <c r="D94" s="24" t="s">
        <v>136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141</v>
      </c>
      <c r="D95" s="24" t="s">
        <v>136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142</v>
      </c>
      <c r="D96" s="24" t="s">
        <v>136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143</v>
      </c>
      <c r="D97" s="24" t="s">
        <v>136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144</v>
      </c>
      <c r="D98" s="24" t="s">
        <v>145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146</v>
      </c>
      <c r="D99" s="24" t="s">
        <v>145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147</v>
      </c>
      <c r="D100" s="24" t="s">
        <v>145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148</v>
      </c>
      <c r="D101" s="24" t="s">
        <v>145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365</v>
      </c>
      <c r="D102" s="24" t="s">
        <v>145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366</v>
      </c>
      <c r="D103" s="24" t="s">
        <v>145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151</v>
      </c>
      <c r="D104" s="24" t="s">
        <v>145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152</v>
      </c>
      <c r="D105" s="24" t="s">
        <v>145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153</v>
      </c>
      <c r="D106" s="24" t="s">
        <v>145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154</v>
      </c>
      <c r="D107" s="24" t="s">
        <v>145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155</v>
      </c>
      <c r="D108" s="24" t="s">
        <v>145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156</v>
      </c>
      <c r="D109" s="24" t="s">
        <v>145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157</v>
      </c>
      <c r="D110" s="24" t="s">
        <v>145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158</v>
      </c>
      <c r="D111" s="24" t="s">
        <v>145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159</v>
      </c>
      <c r="D112" s="24" t="s">
        <v>145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160</v>
      </c>
      <c r="D113" s="24" t="s">
        <v>145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161</v>
      </c>
      <c r="D114" s="24" t="s">
        <v>145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162</v>
      </c>
      <c r="D115" s="24" t="s">
        <v>145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163</v>
      </c>
      <c r="D116" s="24" t="s">
        <v>145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164</v>
      </c>
      <c r="D117" s="24" t="s">
        <v>145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165</v>
      </c>
      <c r="D118" s="24" t="s">
        <v>145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166</v>
      </c>
      <c r="D119" s="24" t="s">
        <v>145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167</v>
      </c>
      <c r="D120" s="24" t="s">
        <v>145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168</v>
      </c>
      <c r="D121" s="24" t="s">
        <v>145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169</v>
      </c>
      <c r="D122" s="24" t="s">
        <v>145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170</v>
      </c>
      <c r="D123" s="24" t="s">
        <v>145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171</v>
      </c>
      <c r="D124" s="24" t="s">
        <v>172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173</v>
      </c>
      <c r="D125" s="24" t="s">
        <v>172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174</v>
      </c>
      <c r="D126" s="24" t="s">
        <v>172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175</v>
      </c>
      <c r="D127" s="24" t="s">
        <v>172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176</v>
      </c>
      <c r="D128" s="24" t="s">
        <v>172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177</v>
      </c>
      <c r="D129" s="24" t="s">
        <v>172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178</v>
      </c>
      <c r="D130" s="24" t="s">
        <v>172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179</v>
      </c>
      <c r="D131" s="24" t="s">
        <v>172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180</v>
      </c>
      <c r="D132" s="24" t="s">
        <v>172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181</v>
      </c>
      <c r="D133" s="24" t="s">
        <v>172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182</v>
      </c>
      <c r="D134" s="24" t="s">
        <v>172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183</v>
      </c>
      <c r="D135" s="24" t="s">
        <v>172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184</v>
      </c>
      <c r="D136" s="24" t="s">
        <v>172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185</v>
      </c>
      <c r="D137" s="24" t="s">
        <v>172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186</v>
      </c>
      <c r="D138" s="24" t="s">
        <v>172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187</v>
      </c>
      <c r="D139" s="24" t="s">
        <v>172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188</v>
      </c>
      <c r="D140" s="24" t="s">
        <v>172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189</v>
      </c>
      <c r="D141" s="24" t="s">
        <v>172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190</v>
      </c>
      <c r="D142" s="24" t="s">
        <v>172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191</v>
      </c>
      <c r="D143" s="24" t="s">
        <v>172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192</v>
      </c>
      <c r="D144" s="24" t="s">
        <v>172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Xfld_R</cp:lastModifiedBy>
  <dcterms:created xsi:type="dcterms:W3CDTF">2022-11-02T08:49:00Z</dcterms:created>
  <dcterms:modified xsi:type="dcterms:W3CDTF">2023-02-22T10:56:42Z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