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英诺珐'!$A$2:$S$77</definedName>
    <definedName name="_xlnm._FilterDatabase" localSheetId="3" hidden="1">'4月门店任务  江中'!$A$3:$AX$78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联邦'!$A$3:$AI$80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<sst xmlns="http://schemas.openxmlformats.org/spreadsheetml/2006/main" count="1181" uniqueCount="333">
  <si>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</si>
  <si>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</si>
  <si>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</si>
  <si>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</si>
  <si>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</si>
  <si>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</si>
  <si>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</si>
  <si>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</si>
  <si>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</si>
  <si>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</si>
  <si>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</si>
  <si>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</si>
  <si>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四川太极高新天久北巷药店</t>
  </si>
  <si>
    <t>四川太极大邑县晋原镇子龙路店</t>
  </si>
  <si>
    <t>城郊一片</t>
  </si>
  <si>
    <t>四川太极大邑县晋源镇东壕沟段药店</t>
  </si>
  <si>
    <t>四川太极青羊区大石西路药店</t>
  </si>
  <si>
    <t>西北片区</t>
  </si>
  <si>
    <t>四川太极双流县西航港街道锦华路一段药店</t>
  </si>
  <si>
    <t>东南片区</t>
  </si>
  <si>
    <t>四川太极都江堰景中路店</t>
  </si>
  <si>
    <t>城郊二片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</si>
  <si>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</si>
  <si>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</si>
  <si>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</si>
  <si>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</si>
  <si>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</si>
  <si>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</si>
  <si>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</si>
  <si>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</si>
  <si>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</si>
  <si>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</si>
  <si>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</si>
  <si>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</si>
  <si>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</si>
  <si>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</si>
  <si>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</si>
  <si>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</si>
  <si>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</si>
  <si>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</si>
  <si>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</si>
  <si>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新津片区</t>
  </si>
  <si>
    <t>四川太极青羊区童子街药店</t>
  </si>
  <si>
    <t>旗舰片区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</si>
  <si>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</si>
  <si>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</si>
  <si>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</si>
  <si>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</si>
  <si>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</si>
  <si>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</si>
  <si>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</si>
  <si>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</si>
  <si>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</si>
  <si>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</si>
  <si>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</si>
  <si>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</si>
  <si>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</si>
  <si>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</si>
  <si>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</si>
  <si>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</si>
  <si>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</si>
  <si>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</si>
  <si>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</si>
  <si>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</si>
  <si>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</si>
  <si>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</si>
  <si>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</si>
  <si>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</si>
  <si>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</si>
  <si>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</si>
  <si>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</si>
  <si>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</si>
  <si>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</si>
  <si>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</si>
  <si>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</si>
  <si>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</si>
  <si>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</si>
  <si>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</si>
  <si>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</si>
  <si>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</si>
  <si>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</si>
  <si>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</si>
  <si>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</si>
  <si>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</si>
  <si>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</si>
  <si>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</si>
  <si>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</si>
  <si>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</si>
  <si>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</si>
  <si>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</si>
  <si>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</si>
  <si>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</si>
  <si>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</si>
  <si>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</si>
  <si>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</si>
  <si>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</si>
  <si>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</si>
  <si>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</si>
  <si>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西北一片</t>
  </si>
  <si>
    <t>天久北巷店</t>
  </si>
  <si>
    <t>周红蓉</t>
  </si>
  <si>
    <t>张春苗</t>
  </si>
  <si>
    <t>苗雪莲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</si>
  <si>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</si>
  <si>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</si>
  <si>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</si>
  <si>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</si>
  <si>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</si>
  <si>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</si>
  <si>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</si>
  <si>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</si>
  <si>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</si>
  <si>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</si>
  <si>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</si>
  <si>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</si>
  <si>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</si>
  <si>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C1</t>
  </si>
  <si>
    <t>C2</t>
  </si>
  <si>
    <t>T</t>
  </si>
  <si>
    <t>B2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</si>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</sst>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6" fillId="20" borderId="13" applyNumberFormat="0" applyAlignment="0" applyProtection="0">
      <alignment vertical="center"/>
    </xf>
    <xf numFmtId="0" fontId="48" fillId="20" borderId="8" applyNumberFormat="0" applyAlignment="0" applyProtection="0">
      <alignment vertical="center"/>
    </xf>
    <xf numFmtId="0" fontId="35" fillId="9" borderId="7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10" fontId="29" fillId="0" borderId="3" xfId="0" applyNumberFormat="1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78"/>
  <sheetViews>
    <sheetView workbookViewId="0">
      <selection activeCell="A4" sqref="$A4:$XFD4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5">
        <v>101.5</v>
      </c>
      <c r="F3" s="135">
        <v>-19</v>
      </c>
      <c r="G3" s="135">
        <v>140.6</v>
      </c>
      <c r="H3" s="135">
        <v>-31.1</v>
      </c>
      <c r="I3" s="135">
        <v>268</v>
      </c>
      <c r="J3" s="135">
        <v>-0.9</v>
      </c>
      <c r="K3" s="126">
        <f>E3+G3+I3</f>
        <v>510.1</v>
      </c>
      <c r="L3" s="126">
        <f>F3+H3+J3</f>
        <v>-51</v>
      </c>
    </row>
    <row r="4" spans="1:12">
      <c r="A4" s="94">
        <v>67</v>
      </c>
      <c r="B4" s="95">
        <v>399</v>
      </c>
      <c r="C4" s="96" t="s">
        <v>12</v>
      </c>
      <c r="D4" s="193" t="s">
        <v>11</v>
      </c>
      <c r="E4" s="135">
        <v>169</v>
      </c>
      <c r="F4" s="135">
        <v>0</v>
      </c>
      <c r="G4" s="135">
        <v>69.3</v>
      </c>
      <c r="H4" s="135">
        <v>-37.4</v>
      </c>
      <c r="I4" s="135">
        <v>47</v>
      </c>
      <c r="J4" s="135">
        <v>-16.4</v>
      </c>
      <c r="K4" s="126">
        <f t="shared" ref="K4:K34" si="0">E4+G4+I4</f>
        <v>285.3</v>
      </c>
      <c r="L4" s="126">
        <f t="shared" ref="L4:L34" si="1">F4+H4+J4</f>
        <v>-53.8</v>
      </c>
    </row>
    <row r="5" spans="1:12">
      <c r="A5" s="94">
        <v>68</v>
      </c>
      <c r="B5" s="95">
        <v>539</v>
      </c>
      <c r="C5" s="96" t="s">
        <v>13</v>
      </c>
      <c r="D5" s="193" t="s">
        <v>14</v>
      </c>
      <c r="E5" s="135">
        <v>62.5</v>
      </c>
      <c r="F5" s="135">
        <v>-6</v>
      </c>
      <c r="G5" s="135">
        <v>65</v>
      </c>
      <c r="H5" s="135">
        <v>-32.4</v>
      </c>
      <c r="I5" s="135">
        <v>67.5</v>
      </c>
      <c r="J5" s="135">
        <v>-13.9</v>
      </c>
      <c r="K5" s="126">
        <f t="shared" si="0"/>
        <v>195</v>
      </c>
      <c r="L5" s="126">
        <f t="shared" si="1"/>
        <v>-52.3</v>
      </c>
    </row>
    <row r="6" spans="1:12">
      <c r="A6" s="94">
        <v>69</v>
      </c>
      <c r="B6" s="95">
        <v>549</v>
      </c>
      <c r="C6" s="96" t="s">
        <v>15</v>
      </c>
      <c r="D6" s="193" t="s">
        <v>14</v>
      </c>
      <c r="E6" s="135">
        <v>29.5</v>
      </c>
      <c r="F6" s="135">
        <v>-24</v>
      </c>
      <c r="G6" s="135">
        <v>30.6</v>
      </c>
      <c r="H6" s="135">
        <v>-46.7</v>
      </c>
      <c r="I6" s="135">
        <v>57</v>
      </c>
      <c r="J6" s="135">
        <v>-24</v>
      </c>
      <c r="K6" s="126">
        <f t="shared" si="0"/>
        <v>117.1</v>
      </c>
      <c r="L6" s="126">
        <f t="shared" si="1"/>
        <v>-94.7</v>
      </c>
    </row>
    <row r="7" spans="1:12">
      <c r="A7" s="94">
        <v>70</v>
      </c>
      <c r="B7" s="95">
        <v>570</v>
      </c>
      <c r="C7" s="96" t="s">
        <v>16</v>
      </c>
      <c r="D7" s="193" t="s">
        <v>17</v>
      </c>
      <c r="E7" s="135">
        <v>45</v>
      </c>
      <c r="F7" s="135">
        <v>-14</v>
      </c>
      <c r="G7" s="135">
        <v>98.6</v>
      </c>
      <c r="H7" s="135">
        <v>-21.3</v>
      </c>
      <c r="I7" s="135">
        <v>30</v>
      </c>
      <c r="J7" s="135">
        <v>-25.6</v>
      </c>
      <c r="K7" s="126">
        <f t="shared" si="0"/>
        <v>173.6</v>
      </c>
      <c r="L7" s="126">
        <f t="shared" si="1"/>
        <v>-60.9</v>
      </c>
    </row>
    <row r="8" spans="1:12">
      <c r="A8" s="94">
        <v>71</v>
      </c>
      <c r="B8" s="95">
        <v>573</v>
      </c>
      <c r="C8" s="96" t="s">
        <v>18</v>
      </c>
      <c r="D8" s="193" t="s">
        <v>19</v>
      </c>
      <c r="E8" s="135">
        <v>61</v>
      </c>
      <c r="F8" s="135">
        <v>-18</v>
      </c>
      <c r="G8" s="135">
        <v>180.1</v>
      </c>
      <c r="H8" s="135">
        <v>-26</v>
      </c>
      <c r="I8" s="135">
        <v>8.5</v>
      </c>
      <c r="J8" s="135">
        <v>-38.5</v>
      </c>
      <c r="K8" s="126">
        <f t="shared" si="0"/>
        <v>249.6</v>
      </c>
      <c r="L8" s="126">
        <f t="shared" si="1"/>
        <v>-82.5</v>
      </c>
    </row>
    <row r="9" spans="1:12">
      <c r="A9" s="94">
        <v>72</v>
      </c>
      <c r="B9" s="95">
        <v>587</v>
      </c>
      <c r="C9" s="96" t="s">
        <v>20</v>
      </c>
      <c r="D9" s="193" t="s">
        <v>21</v>
      </c>
      <c r="E9" s="135">
        <v>97</v>
      </c>
      <c r="F9" s="135">
        <v>-15</v>
      </c>
      <c r="G9" s="135">
        <v>81.5</v>
      </c>
      <c r="H9" s="135">
        <v>-23.5</v>
      </c>
      <c r="I9" s="135">
        <v>58.5</v>
      </c>
      <c r="J9" s="135">
        <v>-20.4</v>
      </c>
      <c r="K9" s="126">
        <f t="shared" si="0"/>
        <v>237</v>
      </c>
      <c r="L9" s="126">
        <f t="shared" si="1"/>
        <v>-58.9</v>
      </c>
    </row>
    <row r="10" spans="1:12">
      <c r="A10" s="94">
        <v>73</v>
      </c>
      <c r="B10" s="95">
        <v>594</v>
      </c>
      <c r="C10" s="96" t="s">
        <v>22</v>
      </c>
      <c r="D10" s="193" t="s">
        <v>14</v>
      </c>
      <c r="E10" s="135">
        <v>164</v>
      </c>
      <c r="F10" s="135">
        <v>-5</v>
      </c>
      <c r="G10" s="135">
        <v>136.3</v>
      </c>
      <c r="H10" s="135">
        <v>-19.7</v>
      </c>
      <c r="I10" s="135">
        <v>74.5</v>
      </c>
      <c r="J10" s="135">
        <v>-11.3</v>
      </c>
      <c r="K10" s="126">
        <f t="shared" si="0"/>
        <v>374.8</v>
      </c>
      <c r="L10" s="126">
        <f t="shared" si="1"/>
        <v>-36</v>
      </c>
    </row>
    <row r="11" spans="1:12">
      <c r="A11" s="94">
        <v>74</v>
      </c>
      <c r="B11" s="95">
        <v>704</v>
      </c>
      <c r="C11" s="96" t="s">
        <v>23</v>
      </c>
      <c r="D11" s="193" t="s">
        <v>21</v>
      </c>
      <c r="E11" s="135">
        <v>49</v>
      </c>
      <c r="F11" s="135">
        <v>-15</v>
      </c>
      <c r="G11" s="135">
        <v>46.8</v>
      </c>
      <c r="H11" s="135">
        <v>-34.9</v>
      </c>
      <c r="I11" s="135">
        <v>49.5</v>
      </c>
      <c r="J11" s="135">
        <v>-24.5</v>
      </c>
      <c r="K11" s="126">
        <f t="shared" si="0"/>
        <v>145.3</v>
      </c>
      <c r="L11" s="126">
        <f t="shared" si="1"/>
        <v>-74.4</v>
      </c>
    </row>
    <row r="12" spans="1:12">
      <c r="A12" s="94">
        <v>75</v>
      </c>
      <c r="B12" s="95">
        <v>706</v>
      </c>
      <c r="C12" s="96" t="s">
        <v>24</v>
      </c>
      <c r="D12" s="193" t="s">
        <v>21</v>
      </c>
      <c r="E12" s="135">
        <v>132.5</v>
      </c>
      <c r="F12" s="135">
        <v>0</v>
      </c>
      <c r="G12" s="135">
        <v>155.9</v>
      </c>
      <c r="H12" s="135">
        <v>-12</v>
      </c>
      <c r="I12" s="135">
        <v>65.5</v>
      </c>
      <c r="J12" s="135">
        <v>-16.8</v>
      </c>
      <c r="K12" s="126">
        <f t="shared" si="0"/>
        <v>353.9</v>
      </c>
      <c r="L12" s="126">
        <f t="shared" si="1"/>
        <v>-28.8</v>
      </c>
    </row>
    <row r="13" spans="1:12">
      <c r="A13" s="94">
        <v>76</v>
      </c>
      <c r="B13" s="95">
        <v>710</v>
      </c>
      <c r="C13" s="96" t="s">
        <v>25</v>
      </c>
      <c r="D13" s="193" t="s">
        <v>21</v>
      </c>
      <c r="E13" s="135">
        <v>58</v>
      </c>
      <c r="F13" s="135">
        <v>-12</v>
      </c>
      <c r="G13" s="135">
        <v>79.5</v>
      </c>
      <c r="H13" s="135">
        <v>-26.4</v>
      </c>
      <c r="I13" s="135">
        <v>23</v>
      </c>
      <c r="J13" s="135">
        <v>-28.6</v>
      </c>
      <c r="K13" s="126">
        <f t="shared" si="0"/>
        <v>160.5</v>
      </c>
      <c r="L13" s="126">
        <f t="shared" si="1"/>
        <v>-67</v>
      </c>
    </row>
    <row r="14" spans="1:12">
      <c r="A14" s="94">
        <v>77</v>
      </c>
      <c r="B14" s="95">
        <v>713</v>
      </c>
      <c r="C14" s="96" t="s">
        <v>26</v>
      </c>
      <c r="D14" s="193" t="s">
        <v>21</v>
      </c>
      <c r="E14" s="135">
        <v>170.5</v>
      </c>
      <c r="F14" s="135">
        <v>0</v>
      </c>
      <c r="G14" s="135">
        <v>117.2</v>
      </c>
      <c r="H14" s="135">
        <v>-24</v>
      </c>
      <c r="I14" s="135">
        <v>36</v>
      </c>
      <c r="J14" s="135">
        <v>-22.1</v>
      </c>
      <c r="K14" s="126">
        <f t="shared" si="0"/>
        <v>323.7</v>
      </c>
      <c r="L14" s="126">
        <f t="shared" si="1"/>
        <v>-46.1</v>
      </c>
    </row>
    <row r="15" spans="1:12">
      <c r="A15" s="94">
        <v>78</v>
      </c>
      <c r="B15" s="95">
        <v>720</v>
      </c>
      <c r="C15" s="96" t="s">
        <v>27</v>
      </c>
      <c r="D15" s="193" t="s">
        <v>14</v>
      </c>
      <c r="E15" s="135">
        <v>66.5</v>
      </c>
      <c r="F15" s="135">
        <v>-16</v>
      </c>
      <c r="G15" s="135">
        <v>89.6</v>
      </c>
      <c r="H15" s="135">
        <v>-26.8</v>
      </c>
      <c r="I15" s="135">
        <v>29.5</v>
      </c>
      <c r="J15" s="135">
        <v>-29.6</v>
      </c>
      <c r="K15" s="126">
        <f t="shared" si="0"/>
        <v>185.6</v>
      </c>
      <c r="L15" s="126">
        <f t="shared" si="1"/>
        <v>-72.4</v>
      </c>
    </row>
    <row r="16" spans="1:12">
      <c r="A16" s="94">
        <v>79</v>
      </c>
      <c r="B16" s="95">
        <v>727</v>
      </c>
      <c r="C16" s="96" t="s">
        <v>28</v>
      </c>
      <c r="D16" s="193" t="s">
        <v>17</v>
      </c>
      <c r="E16" s="135">
        <v>79</v>
      </c>
      <c r="F16" s="135">
        <v>-15</v>
      </c>
      <c r="G16" s="135">
        <v>132.3</v>
      </c>
      <c r="H16" s="135">
        <v>-25.1</v>
      </c>
      <c r="I16" s="135">
        <v>16</v>
      </c>
      <c r="J16" s="135">
        <v>-34.1</v>
      </c>
      <c r="K16" s="126">
        <f t="shared" si="0"/>
        <v>227.3</v>
      </c>
      <c r="L16" s="126">
        <f t="shared" si="1"/>
        <v>-74.2</v>
      </c>
    </row>
    <row r="17" spans="1:12">
      <c r="A17" s="94">
        <v>80</v>
      </c>
      <c r="B17" s="95">
        <v>732</v>
      </c>
      <c r="C17" s="96" t="s">
        <v>29</v>
      </c>
      <c r="D17" s="193" t="s">
        <v>14</v>
      </c>
      <c r="E17" s="135">
        <v>98.5</v>
      </c>
      <c r="F17" s="135">
        <v>-8</v>
      </c>
      <c r="G17" s="135">
        <v>63.7</v>
      </c>
      <c r="H17" s="135">
        <v>-36.5</v>
      </c>
      <c r="I17" s="135">
        <v>38.5</v>
      </c>
      <c r="J17" s="135">
        <v>-25.8</v>
      </c>
      <c r="K17" s="126">
        <f t="shared" si="0"/>
        <v>200.7</v>
      </c>
      <c r="L17" s="126">
        <f t="shared" si="1"/>
        <v>-70.3</v>
      </c>
    </row>
    <row r="18" spans="1:12">
      <c r="A18" s="94">
        <v>81</v>
      </c>
      <c r="B18" s="95">
        <v>733</v>
      </c>
      <c r="C18" s="96" t="s">
        <v>30</v>
      </c>
      <c r="D18" s="193" t="s">
        <v>19</v>
      </c>
      <c r="E18" s="135">
        <v>63</v>
      </c>
      <c r="F18" s="135">
        <v>-8</v>
      </c>
      <c r="G18" s="135">
        <v>176.3</v>
      </c>
      <c r="H18" s="135">
        <v>-11</v>
      </c>
      <c r="I18" s="135">
        <v>50</v>
      </c>
      <c r="J18" s="135">
        <v>-26.8</v>
      </c>
      <c r="K18" s="126">
        <f t="shared" si="0"/>
        <v>289.3</v>
      </c>
      <c r="L18" s="126">
        <f t="shared" si="1"/>
        <v>-45.8</v>
      </c>
    </row>
    <row r="19" spans="1:12">
      <c r="A19" s="94">
        <v>82</v>
      </c>
      <c r="B19" s="95">
        <v>738</v>
      </c>
      <c r="C19" s="96" t="s">
        <v>31</v>
      </c>
      <c r="D19" s="193" t="s">
        <v>21</v>
      </c>
      <c r="E19" s="135">
        <v>41</v>
      </c>
      <c r="F19" s="135">
        <v>-16</v>
      </c>
      <c r="G19" s="135">
        <v>121</v>
      </c>
      <c r="H19" s="135">
        <v>-13.1</v>
      </c>
      <c r="I19" s="135">
        <v>35.5</v>
      </c>
      <c r="J19" s="135">
        <v>-25.3</v>
      </c>
      <c r="K19" s="126">
        <f t="shared" si="0"/>
        <v>197.5</v>
      </c>
      <c r="L19" s="126">
        <f t="shared" si="1"/>
        <v>-54.4</v>
      </c>
    </row>
    <row r="20" spans="1:12">
      <c r="A20" s="94">
        <v>83</v>
      </c>
      <c r="B20" s="95">
        <v>740</v>
      </c>
      <c r="C20" s="96" t="s">
        <v>32</v>
      </c>
      <c r="D20" s="193" t="s">
        <v>19</v>
      </c>
      <c r="E20" s="135">
        <v>147.5</v>
      </c>
      <c r="F20" s="135">
        <v>-9</v>
      </c>
      <c r="G20" s="135">
        <v>77</v>
      </c>
      <c r="H20" s="135">
        <v>-32.5</v>
      </c>
      <c r="I20" s="135">
        <v>44</v>
      </c>
      <c r="J20" s="135">
        <v>-24.1</v>
      </c>
      <c r="K20" s="126">
        <f t="shared" si="0"/>
        <v>268.5</v>
      </c>
      <c r="L20" s="126">
        <f t="shared" si="1"/>
        <v>-65.6</v>
      </c>
    </row>
    <row r="21" spans="1:12">
      <c r="A21" s="94">
        <v>84</v>
      </c>
      <c r="B21" s="95">
        <v>743</v>
      </c>
      <c r="C21" s="96" t="s">
        <v>33</v>
      </c>
      <c r="D21" s="193" t="s">
        <v>19</v>
      </c>
      <c r="E21" s="135">
        <v>129.5</v>
      </c>
      <c r="F21" s="135">
        <v>-1</v>
      </c>
      <c r="G21" s="135">
        <v>33.8</v>
      </c>
      <c r="H21" s="135">
        <v>-51.9</v>
      </c>
      <c r="I21" s="135">
        <v>45</v>
      </c>
      <c r="J21" s="135">
        <v>-17.3</v>
      </c>
      <c r="K21" s="126">
        <f t="shared" si="0"/>
        <v>208.3</v>
      </c>
      <c r="L21" s="126">
        <f t="shared" si="1"/>
        <v>-70.2</v>
      </c>
    </row>
    <row r="22" spans="1:12">
      <c r="A22" s="94">
        <v>85</v>
      </c>
      <c r="B22" s="95">
        <v>745</v>
      </c>
      <c r="C22" s="96" t="s">
        <v>34</v>
      </c>
      <c r="D22" s="193" t="s">
        <v>17</v>
      </c>
      <c r="E22" s="135">
        <v>26</v>
      </c>
      <c r="F22" s="135">
        <v>-22</v>
      </c>
      <c r="G22" s="135">
        <v>51.2</v>
      </c>
      <c r="H22" s="135">
        <v>-33.7</v>
      </c>
      <c r="I22" s="135">
        <v>47.5</v>
      </c>
      <c r="J22" s="135">
        <v>-16.4</v>
      </c>
      <c r="K22" s="126">
        <f t="shared" si="0"/>
        <v>124.7</v>
      </c>
      <c r="L22" s="126">
        <f t="shared" si="1"/>
        <v>-72.1</v>
      </c>
    </row>
    <row r="23" spans="1:12">
      <c r="A23" s="94">
        <v>86</v>
      </c>
      <c r="B23" s="95">
        <v>748</v>
      </c>
      <c r="C23" s="96" t="s">
        <v>35</v>
      </c>
      <c r="D23" s="193" t="s">
        <v>14</v>
      </c>
      <c r="E23" s="135">
        <v>68</v>
      </c>
      <c r="F23" s="135">
        <v>-16</v>
      </c>
      <c r="G23" s="135">
        <v>38.6</v>
      </c>
      <c r="H23" s="135">
        <v>-39.8</v>
      </c>
      <c r="I23" s="135">
        <v>29</v>
      </c>
      <c r="J23" s="135">
        <v>-24.3</v>
      </c>
      <c r="K23" s="126">
        <f t="shared" si="0"/>
        <v>135.6</v>
      </c>
      <c r="L23" s="126">
        <f t="shared" si="1"/>
        <v>-80.1</v>
      </c>
    </row>
    <row r="24" spans="1:12">
      <c r="A24" s="94">
        <v>87</v>
      </c>
      <c r="B24" s="95">
        <v>752</v>
      </c>
      <c r="C24" s="96" t="s">
        <v>36</v>
      </c>
      <c r="D24" s="193" t="s">
        <v>17</v>
      </c>
      <c r="E24" s="135">
        <v>22</v>
      </c>
      <c r="F24" s="135">
        <v>-24</v>
      </c>
      <c r="G24" s="135">
        <v>60.5</v>
      </c>
      <c r="H24" s="135">
        <v>-35</v>
      </c>
      <c r="I24" s="135">
        <v>15.5</v>
      </c>
      <c r="J24" s="135">
        <v>-35.1</v>
      </c>
      <c r="K24" s="126">
        <f t="shared" si="0"/>
        <v>98</v>
      </c>
      <c r="L24" s="126">
        <f t="shared" si="1"/>
        <v>-94.1</v>
      </c>
    </row>
    <row r="25" spans="1:12">
      <c r="A25" s="94">
        <v>88</v>
      </c>
      <c r="B25" s="95">
        <v>754</v>
      </c>
      <c r="C25" s="96" t="s">
        <v>37</v>
      </c>
      <c r="D25" s="193" t="s">
        <v>21</v>
      </c>
      <c r="E25" s="135">
        <v>57.5</v>
      </c>
      <c r="F25" s="135">
        <v>-7</v>
      </c>
      <c r="G25" s="135">
        <v>64.2</v>
      </c>
      <c r="H25" s="135">
        <v>-26.8</v>
      </c>
      <c r="I25" s="135">
        <v>61</v>
      </c>
      <c r="J25" s="135">
        <v>-14.9</v>
      </c>
      <c r="K25" s="126">
        <f t="shared" si="0"/>
        <v>182.7</v>
      </c>
      <c r="L25" s="126">
        <f t="shared" si="1"/>
        <v>-48.7</v>
      </c>
    </row>
    <row r="26" spans="1:12">
      <c r="A26" s="94">
        <v>89</v>
      </c>
      <c r="B26" s="95">
        <v>102479</v>
      </c>
      <c r="C26" s="96" t="s">
        <v>38</v>
      </c>
      <c r="D26" s="193" t="s">
        <v>11</v>
      </c>
      <c r="E26" s="135">
        <v>116</v>
      </c>
      <c r="F26" s="135">
        <v>-7</v>
      </c>
      <c r="G26" s="135">
        <v>83</v>
      </c>
      <c r="H26" s="135">
        <v>-23.1</v>
      </c>
      <c r="I26" s="135">
        <v>123.5</v>
      </c>
      <c r="J26" s="135">
        <v>-7</v>
      </c>
      <c r="K26" s="126">
        <f t="shared" si="0"/>
        <v>322.5</v>
      </c>
      <c r="L26" s="126">
        <f t="shared" si="1"/>
        <v>-37.1</v>
      </c>
    </row>
    <row r="27" spans="1:12">
      <c r="A27" s="94">
        <v>90</v>
      </c>
      <c r="B27" s="95">
        <v>102564</v>
      </c>
      <c r="C27" s="96" t="s">
        <v>39</v>
      </c>
      <c r="D27" s="193" t="s">
        <v>14</v>
      </c>
      <c r="E27" s="135">
        <v>55.5</v>
      </c>
      <c r="F27" s="135">
        <v>-11</v>
      </c>
      <c r="G27" s="135">
        <v>76.3</v>
      </c>
      <c r="H27" s="135">
        <v>-27.2</v>
      </c>
      <c r="I27" s="135">
        <v>9.5</v>
      </c>
      <c r="J27" s="135">
        <v>-39.2</v>
      </c>
      <c r="K27" s="126">
        <f t="shared" si="0"/>
        <v>141.3</v>
      </c>
      <c r="L27" s="126">
        <f t="shared" si="1"/>
        <v>-77.4</v>
      </c>
    </row>
    <row r="28" spans="1:12">
      <c r="A28" s="94">
        <v>91</v>
      </c>
      <c r="B28" s="95">
        <v>102567</v>
      </c>
      <c r="C28" s="96" t="s">
        <v>40</v>
      </c>
      <c r="D28" s="193" t="s">
        <v>41</v>
      </c>
      <c r="E28" s="135">
        <v>36</v>
      </c>
      <c r="F28" s="135">
        <v>-17</v>
      </c>
      <c r="G28" s="135">
        <v>30.2</v>
      </c>
      <c r="H28" s="135">
        <v>-47.7</v>
      </c>
      <c r="I28" s="135">
        <v>25.5</v>
      </c>
      <c r="J28" s="135">
        <v>-25.5</v>
      </c>
      <c r="K28" s="126">
        <f t="shared" si="0"/>
        <v>91.7</v>
      </c>
      <c r="L28" s="126">
        <f t="shared" si="1"/>
        <v>-90.2</v>
      </c>
    </row>
    <row r="29" spans="1:12">
      <c r="A29" s="94">
        <v>92</v>
      </c>
      <c r="B29" s="95">
        <v>102935</v>
      </c>
      <c r="C29" s="96" t="s">
        <v>42</v>
      </c>
      <c r="D29" s="193" t="s">
        <v>43</v>
      </c>
      <c r="E29" s="135">
        <v>199</v>
      </c>
      <c r="F29" s="135">
        <v>-5</v>
      </c>
      <c r="G29" s="135">
        <v>143.7</v>
      </c>
      <c r="H29" s="135">
        <v>-21.1</v>
      </c>
      <c r="I29" s="135">
        <v>93</v>
      </c>
      <c r="J29" s="135">
        <v>-11.9</v>
      </c>
      <c r="K29" s="126">
        <f t="shared" si="0"/>
        <v>435.7</v>
      </c>
      <c r="L29" s="126">
        <f t="shared" si="1"/>
        <v>-38</v>
      </c>
    </row>
    <row r="30" spans="1:12">
      <c r="A30" s="94">
        <v>93</v>
      </c>
      <c r="B30" s="95">
        <v>103199</v>
      </c>
      <c r="C30" s="96" t="s">
        <v>44</v>
      </c>
      <c r="D30" s="193" t="s">
        <v>11</v>
      </c>
      <c r="E30" s="135">
        <v>110.5</v>
      </c>
      <c r="F30" s="135">
        <v>-3</v>
      </c>
      <c r="G30" s="135">
        <v>160.5</v>
      </c>
      <c r="H30" s="135">
        <v>-13.7</v>
      </c>
      <c r="I30" s="135">
        <v>114</v>
      </c>
      <c r="J30" s="135">
        <v>-12</v>
      </c>
      <c r="K30" s="126">
        <f t="shared" si="0"/>
        <v>385</v>
      </c>
      <c r="L30" s="126">
        <f t="shared" si="1"/>
        <v>-28.7</v>
      </c>
    </row>
    <row r="31" spans="1:12">
      <c r="A31" s="94">
        <v>94</v>
      </c>
      <c r="B31" s="95">
        <v>103639</v>
      </c>
      <c r="C31" s="96" t="s">
        <v>45</v>
      </c>
      <c r="D31" s="193" t="s">
        <v>19</v>
      </c>
      <c r="E31" s="135">
        <v>275</v>
      </c>
      <c r="F31" s="135">
        <v>0</v>
      </c>
      <c r="G31" s="135">
        <v>92.9</v>
      </c>
      <c r="H31" s="135">
        <v>-23.7</v>
      </c>
      <c r="I31" s="135">
        <v>111</v>
      </c>
      <c r="J31" s="135">
        <v>-12</v>
      </c>
      <c r="K31" s="126">
        <f t="shared" si="0"/>
        <v>478.9</v>
      </c>
      <c r="L31" s="126">
        <f t="shared" si="1"/>
        <v>-35.7</v>
      </c>
    </row>
    <row r="32" spans="1:12">
      <c r="A32" s="94">
        <v>95</v>
      </c>
      <c r="B32" s="95">
        <v>104428</v>
      </c>
      <c r="C32" s="96" t="s">
        <v>46</v>
      </c>
      <c r="D32" s="193" t="s">
        <v>21</v>
      </c>
      <c r="E32" s="135">
        <v>39</v>
      </c>
      <c r="F32" s="135">
        <v>-17</v>
      </c>
      <c r="G32" s="135">
        <v>56.2</v>
      </c>
      <c r="H32" s="135">
        <v>-48.6</v>
      </c>
      <c r="I32" s="135">
        <v>43.5</v>
      </c>
      <c r="J32" s="135">
        <v>-16</v>
      </c>
      <c r="K32" s="126">
        <f t="shared" si="0"/>
        <v>138.7</v>
      </c>
      <c r="L32" s="126">
        <f t="shared" si="1"/>
        <v>-81.6</v>
      </c>
    </row>
    <row r="33" spans="1:12">
      <c r="A33" s="94">
        <v>96</v>
      </c>
      <c r="B33" s="95">
        <v>104429</v>
      </c>
      <c r="C33" s="96" t="s">
        <v>47</v>
      </c>
      <c r="D33" s="193" t="s">
        <v>17</v>
      </c>
      <c r="E33" s="135">
        <v>14</v>
      </c>
      <c r="F33" s="135">
        <v>-28</v>
      </c>
      <c r="G33" s="135">
        <v>56.9</v>
      </c>
      <c r="H33" s="135">
        <v>-21.5</v>
      </c>
      <c r="I33" s="135">
        <v>16</v>
      </c>
      <c r="J33" s="135">
        <v>-35.1</v>
      </c>
      <c r="K33" s="126">
        <f t="shared" si="0"/>
        <v>86.9</v>
      </c>
      <c r="L33" s="126">
        <f t="shared" si="1"/>
        <v>-84.6</v>
      </c>
    </row>
    <row r="34" spans="1:12">
      <c r="A34" s="94">
        <v>97</v>
      </c>
      <c r="B34" s="95">
        <v>104430</v>
      </c>
      <c r="C34" s="96" t="s">
        <v>48</v>
      </c>
      <c r="D34" s="193" t="s">
        <v>19</v>
      </c>
      <c r="E34" s="135">
        <v>29</v>
      </c>
      <c r="F34" s="135">
        <v>-22</v>
      </c>
      <c r="G34" s="135">
        <v>56.2</v>
      </c>
      <c r="H34" s="135">
        <v>-37.5</v>
      </c>
      <c r="I34" s="135">
        <v>16.5</v>
      </c>
      <c r="J34" s="135">
        <v>-33.2</v>
      </c>
      <c r="K34" s="126">
        <f t="shared" si="0"/>
        <v>101.7</v>
      </c>
      <c r="L34" s="126">
        <f t="shared" si="1"/>
        <v>-92.7</v>
      </c>
    </row>
    <row r="35" spans="1:12">
      <c r="A35" s="94">
        <v>98</v>
      </c>
      <c r="B35" s="95">
        <v>104533</v>
      </c>
      <c r="C35" s="96" t="s">
        <v>49</v>
      </c>
      <c r="D35" s="193" t="s">
        <v>14</v>
      </c>
      <c r="E35" s="135">
        <v>37.5</v>
      </c>
      <c r="F35" s="135">
        <v>-20</v>
      </c>
      <c r="G35" s="135">
        <v>24</v>
      </c>
      <c r="H35" s="135">
        <v>-51.7</v>
      </c>
      <c r="I35" s="135">
        <v>22</v>
      </c>
      <c r="J35" s="135">
        <v>-30.4</v>
      </c>
      <c r="K35" s="126">
        <f t="shared" ref="K35:K77" si="2">E35+G35+I35</f>
        <v>83.5</v>
      </c>
      <c r="L35" s="126">
        <f t="shared" ref="L35:L78" si="3">F35+H35+J35</f>
        <v>-102.1</v>
      </c>
    </row>
    <row r="36" spans="1:12">
      <c r="A36" s="94">
        <v>99</v>
      </c>
      <c r="B36" s="95">
        <v>104838</v>
      </c>
      <c r="C36" s="96" t="s">
        <v>50</v>
      </c>
      <c r="D36" s="193" t="s">
        <v>21</v>
      </c>
      <c r="E36" s="135">
        <v>45.5</v>
      </c>
      <c r="F36" s="135">
        <v>-13</v>
      </c>
      <c r="G36" s="135">
        <v>43.9</v>
      </c>
      <c r="H36" s="135">
        <v>-35.6</v>
      </c>
      <c r="I36" s="135">
        <v>35.5</v>
      </c>
      <c r="J36" s="135">
        <v>-32.5</v>
      </c>
      <c r="K36" s="126">
        <f t="shared" si="2"/>
        <v>124.9</v>
      </c>
      <c r="L36" s="126">
        <f t="shared" si="3"/>
        <v>-81.1</v>
      </c>
    </row>
    <row r="37" spans="1:12">
      <c r="A37" s="94">
        <v>100</v>
      </c>
      <c r="B37" s="95">
        <v>105910</v>
      </c>
      <c r="C37" s="96" t="s">
        <v>51</v>
      </c>
      <c r="D37" s="193" t="s">
        <v>11</v>
      </c>
      <c r="E37" s="135">
        <v>151</v>
      </c>
      <c r="F37" s="135">
        <v>0</v>
      </c>
      <c r="G37" s="135">
        <v>161.1</v>
      </c>
      <c r="H37" s="135">
        <v>-16.2</v>
      </c>
      <c r="I37" s="135">
        <v>65</v>
      </c>
      <c r="J37" s="135">
        <v>-13.6</v>
      </c>
      <c r="K37" s="126">
        <f t="shared" si="2"/>
        <v>377.1</v>
      </c>
      <c r="L37" s="126">
        <f t="shared" si="3"/>
        <v>-29.8</v>
      </c>
    </row>
    <row r="38" spans="1:12">
      <c r="A38" s="94">
        <v>101</v>
      </c>
      <c r="B38" s="95">
        <v>106485</v>
      </c>
      <c r="C38" s="96" t="s">
        <v>52</v>
      </c>
      <c r="D38" s="193" t="s">
        <v>11</v>
      </c>
      <c r="E38" s="135">
        <v>143</v>
      </c>
      <c r="F38" s="135">
        <v>-6</v>
      </c>
      <c r="G38" s="135">
        <v>164.3</v>
      </c>
      <c r="H38" s="135">
        <v>-11.2</v>
      </c>
      <c r="I38" s="135">
        <v>92</v>
      </c>
      <c r="J38" s="135">
        <v>-13.7</v>
      </c>
      <c r="K38" s="126">
        <f t="shared" si="2"/>
        <v>399.3</v>
      </c>
      <c r="L38" s="126">
        <f t="shared" si="3"/>
        <v>-30.9</v>
      </c>
    </row>
    <row r="39" spans="1:12">
      <c r="A39" s="94">
        <v>102</v>
      </c>
      <c r="B39" s="95">
        <v>106865</v>
      </c>
      <c r="C39" s="96" t="s">
        <v>53</v>
      </c>
      <c r="D39" s="193" t="s">
        <v>43</v>
      </c>
      <c r="E39" s="135">
        <v>168</v>
      </c>
      <c r="F39" s="135">
        <v>0</v>
      </c>
      <c r="G39" s="135">
        <v>177.1</v>
      </c>
      <c r="H39" s="135">
        <v>-19.6</v>
      </c>
      <c r="I39" s="135">
        <v>51.5</v>
      </c>
      <c r="J39" s="135">
        <v>-14.1</v>
      </c>
      <c r="K39" s="126">
        <f t="shared" si="2"/>
        <v>396.6</v>
      </c>
      <c r="L39" s="126">
        <f t="shared" si="3"/>
        <v>-33.7</v>
      </c>
    </row>
    <row r="40" spans="1:12">
      <c r="A40" s="94">
        <v>103</v>
      </c>
      <c r="B40" s="95">
        <v>107728</v>
      </c>
      <c r="C40" s="96" t="s">
        <v>54</v>
      </c>
      <c r="D40" s="193" t="s">
        <v>14</v>
      </c>
      <c r="E40" s="135">
        <v>26.5</v>
      </c>
      <c r="F40" s="135">
        <v>-24</v>
      </c>
      <c r="G40" s="135">
        <v>75.8</v>
      </c>
      <c r="H40" s="135">
        <v>-32.1</v>
      </c>
      <c r="I40" s="135">
        <v>21</v>
      </c>
      <c r="J40" s="135">
        <v>-29.1</v>
      </c>
      <c r="K40" s="126">
        <f t="shared" si="2"/>
        <v>123.3</v>
      </c>
      <c r="L40" s="126">
        <f t="shared" si="3"/>
        <v>-85.2</v>
      </c>
    </row>
    <row r="41" spans="1:12">
      <c r="A41" s="94">
        <v>104</v>
      </c>
      <c r="B41" s="95">
        <v>112415</v>
      </c>
      <c r="C41" s="96" t="s">
        <v>55</v>
      </c>
      <c r="D41" s="193" t="s">
        <v>17</v>
      </c>
      <c r="E41" s="135">
        <v>47</v>
      </c>
      <c r="F41" s="135">
        <v>-16</v>
      </c>
      <c r="G41" s="135">
        <v>29.4</v>
      </c>
      <c r="H41" s="135">
        <v>-43.5</v>
      </c>
      <c r="I41" s="135">
        <v>17.5</v>
      </c>
      <c r="J41" s="135">
        <v>-31.3</v>
      </c>
      <c r="K41" s="126">
        <f t="shared" si="2"/>
        <v>93.9</v>
      </c>
      <c r="L41" s="126">
        <f t="shared" si="3"/>
        <v>-90.8</v>
      </c>
    </row>
    <row r="42" spans="1:12">
      <c r="A42" s="94">
        <v>105</v>
      </c>
      <c r="B42" s="95">
        <v>112888</v>
      </c>
      <c r="C42" s="96" t="s">
        <v>56</v>
      </c>
      <c r="D42" s="193" t="s">
        <v>17</v>
      </c>
      <c r="E42" s="135">
        <v>59</v>
      </c>
      <c r="F42" s="135">
        <v>-16</v>
      </c>
      <c r="G42" s="135">
        <v>50.1</v>
      </c>
      <c r="H42" s="135">
        <v>-31.1</v>
      </c>
      <c r="I42" s="135">
        <v>38</v>
      </c>
      <c r="J42" s="135">
        <v>-28</v>
      </c>
      <c r="K42" s="126">
        <f t="shared" si="2"/>
        <v>147.1</v>
      </c>
      <c r="L42" s="126">
        <f t="shared" si="3"/>
        <v>-75.1</v>
      </c>
    </row>
    <row r="43" spans="1:12">
      <c r="A43" s="94">
        <v>106</v>
      </c>
      <c r="B43" s="95">
        <v>113025</v>
      </c>
      <c r="C43" s="96" t="s">
        <v>57</v>
      </c>
      <c r="D43" s="193" t="s">
        <v>17</v>
      </c>
      <c r="E43" s="135">
        <v>29</v>
      </c>
      <c r="F43" s="135">
        <v>-22</v>
      </c>
      <c r="G43" s="135">
        <v>36.3</v>
      </c>
      <c r="H43" s="135">
        <v>-42.2</v>
      </c>
      <c r="I43" s="135">
        <v>9</v>
      </c>
      <c r="J43" s="135">
        <v>-38.6</v>
      </c>
      <c r="K43" s="126">
        <f t="shared" si="2"/>
        <v>74.3</v>
      </c>
      <c r="L43" s="126">
        <f t="shared" si="3"/>
        <v>-102.8</v>
      </c>
    </row>
    <row r="44" spans="1:12">
      <c r="A44" s="94">
        <v>107</v>
      </c>
      <c r="B44" s="95">
        <v>113299</v>
      </c>
      <c r="C44" s="96" t="s">
        <v>58</v>
      </c>
      <c r="D44" s="193" t="s">
        <v>11</v>
      </c>
      <c r="E44" s="135">
        <v>56.5</v>
      </c>
      <c r="F44" s="135">
        <v>-12</v>
      </c>
      <c r="G44" s="135">
        <v>60.8</v>
      </c>
      <c r="H44" s="135">
        <v>-32.8</v>
      </c>
      <c r="I44" s="135">
        <v>62</v>
      </c>
      <c r="J44" s="135">
        <v>-9.6</v>
      </c>
      <c r="K44" s="126">
        <f t="shared" si="2"/>
        <v>179.3</v>
      </c>
      <c r="L44" s="126">
        <f t="shared" si="3"/>
        <v>-54.4</v>
      </c>
    </row>
    <row r="45" spans="1:12">
      <c r="A45" s="94">
        <v>108</v>
      </c>
      <c r="B45" s="95">
        <v>114286</v>
      </c>
      <c r="C45" s="96" t="s">
        <v>59</v>
      </c>
      <c r="D45" s="193" t="s">
        <v>17</v>
      </c>
      <c r="E45" s="135">
        <v>116.5</v>
      </c>
      <c r="F45" s="135">
        <v>-5</v>
      </c>
      <c r="G45" s="135">
        <v>86.3</v>
      </c>
      <c r="H45" s="135">
        <v>-22.9</v>
      </c>
      <c r="I45" s="135">
        <v>149.5</v>
      </c>
      <c r="J45" s="135">
        <v>-6</v>
      </c>
      <c r="K45" s="126">
        <f t="shared" si="2"/>
        <v>352.3</v>
      </c>
      <c r="L45" s="126">
        <f t="shared" si="3"/>
        <v>-33.9</v>
      </c>
    </row>
    <row r="46" spans="1:12">
      <c r="A46" s="94">
        <v>109</v>
      </c>
      <c r="B46" s="95">
        <v>116482</v>
      </c>
      <c r="C46" s="96" t="s">
        <v>60</v>
      </c>
      <c r="D46" s="193" t="s">
        <v>11</v>
      </c>
      <c r="E46" s="135">
        <v>53.5</v>
      </c>
      <c r="F46" s="135">
        <v>-9</v>
      </c>
      <c r="G46" s="135">
        <v>48.8</v>
      </c>
      <c r="H46" s="135">
        <v>-36.8</v>
      </c>
      <c r="I46" s="135">
        <v>22.5</v>
      </c>
      <c r="J46" s="135">
        <v>-30.3</v>
      </c>
      <c r="K46" s="126">
        <f t="shared" si="2"/>
        <v>124.8</v>
      </c>
      <c r="L46" s="126">
        <f t="shared" si="3"/>
        <v>-76.1</v>
      </c>
    </row>
    <row r="47" spans="1:12">
      <c r="A47" s="94">
        <v>110</v>
      </c>
      <c r="B47" s="95">
        <v>117310</v>
      </c>
      <c r="C47" s="96" t="s">
        <v>61</v>
      </c>
      <c r="D47" s="193" t="s">
        <v>11</v>
      </c>
      <c r="E47" s="135">
        <v>56</v>
      </c>
      <c r="F47" s="135">
        <v>-10</v>
      </c>
      <c r="G47" s="135">
        <v>87</v>
      </c>
      <c r="H47" s="135">
        <v>-31.9</v>
      </c>
      <c r="I47" s="135">
        <v>54</v>
      </c>
      <c r="J47" s="135">
        <v>-25.5</v>
      </c>
      <c r="K47" s="126">
        <f t="shared" si="2"/>
        <v>197</v>
      </c>
      <c r="L47" s="126">
        <f t="shared" si="3"/>
        <v>-67.4</v>
      </c>
    </row>
    <row r="48" spans="1:12">
      <c r="A48" s="94">
        <v>111</v>
      </c>
      <c r="B48" s="95">
        <v>117923</v>
      </c>
      <c r="C48" s="96" t="s">
        <v>62</v>
      </c>
      <c r="D48" s="193" t="s">
        <v>14</v>
      </c>
      <c r="E48" s="135">
        <v>33.5</v>
      </c>
      <c r="F48" s="135">
        <v>-19</v>
      </c>
      <c r="G48" s="135">
        <v>62.4</v>
      </c>
      <c r="H48" s="135">
        <v>-23.8</v>
      </c>
      <c r="I48" s="135">
        <v>12</v>
      </c>
      <c r="J48" s="135">
        <v>-35.7</v>
      </c>
      <c r="K48" s="126">
        <f t="shared" si="2"/>
        <v>107.9</v>
      </c>
      <c r="L48" s="126">
        <f t="shared" si="3"/>
        <v>-78.5</v>
      </c>
    </row>
    <row r="49" spans="1:12">
      <c r="A49" s="94">
        <v>112</v>
      </c>
      <c r="B49" s="95">
        <v>118074</v>
      </c>
      <c r="C49" s="181" t="s">
        <v>63</v>
      </c>
      <c r="D49" s="193" t="s">
        <v>19</v>
      </c>
      <c r="E49" s="135">
        <v>434</v>
      </c>
      <c r="F49" s="135">
        <v>0</v>
      </c>
      <c r="G49" s="135">
        <v>164.4</v>
      </c>
      <c r="H49" s="135">
        <v>-12</v>
      </c>
      <c r="I49" s="135">
        <v>225</v>
      </c>
      <c r="J49" s="135">
        <v>-4.7</v>
      </c>
      <c r="K49" s="126">
        <f t="shared" si="2"/>
        <v>823.4</v>
      </c>
      <c r="L49" s="126">
        <f t="shared" si="3"/>
        <v>-16.7</v>
      </c>
    </row>
    <row r="50" spans="1:12">
      <c r="A50" s="94">
        <v>113</v>
      </c>
      <c r="B50" s="95">
        <v>118151</v>
      </c>
      <c r="C50" s="96" t="s">
        <v>64</v>
      </c>
      <c r="D50" s="193" t="s">
        <v>17</v>
      </c>
      <c r="E50" s="135">
        <v>47.5</v>
      </c>
      <c r="F50" s="135">
        <v>-15</v>
      </c>
      <c r="G50" s="135">
        <v>68.5</v>
      </c>
      <c r="H50" s="135">
        <v>-25.9</v>
      </c>
      <c r="I50" s="135">
        <v>104</v>
      </c>
      <c r="J50" s="135">
        <v>-20</v>
      </c>
      <c r="K50" s="126">
        <f t="shared" si="2"/>
        <v>220</v>
      </c>
      <c r="L50" s="126">
        <f t="shared" si="3"/>
        <v>-60.9</v>
      </c>
    </row>
    <row r="51" spans="1:12">
      <c r="A51" s="94">
        <v>114</v>
      </c>
      <c r="B51" s="95">
        <v>120844</v>
      </c>
      <c r="C51" s="96" t="s">
        <v>65</v>
      </c>
      <c r="D51" s="193" t="s">
        <v>21</v>
      </c>
      <c r="E51" s="135">
        <v>50</v>
      </c>
      <c r="F51" s="135">
        <v>-13</v>
      </c>
      <c r="G51" s="135">
        <v>22.9</v>
      </c>
      <c r="H51" s="135">
        <v>-45</v>
      </c>
      <c r="I51" s="135">
        <v>24.5</v>
      </c>
      <c r="J51" s="135">
        <v>-28</v>
      </c>
      <c r="K51" s="126">
        <f t="shared" si="2"/>
        <v>97.4</v>
      </c>
      <c r="L51" s="126">
        <f t="shared" si="3"/>
        <v>-86</v>
      </c>
    </row>
    <row r="52" spans="1:12">
      <c r="A52" s="94">
        <v>115</v>
      </c>
      <c r="B52" s="95">
        <v>122198</v>
      </c>
      <c r="C52" s="96" t="s">
        <v>66</v>
      </c>
      <c r="D52" s="193" t="s">
        <v>19</v>
      </c>
      <c r="E52" s="135">
        <v>41.5</v>
      </c>
      <c r="F52" s="135">
        <v>-18</v>
      </c>
      <c r="G52" s="135">
        <v>48.6</v>
      </c>
      <c r="H52" s="135">
        <v>-37.6</v>
      </c>
      <c r="I52" s="135">
        <v>45.5</v>
      </c>
      <c r="J52" s="135">
        <v>-25.5</v>
      </c>
      <c r="K52" s="126">
        <f t="shared" si="2"/>
        <v>135.6</v>
      </c>
      <c r="L52" s="126">
        <f t="shared" si="3"/>
        <v>-81.1</v>
      </c>
    </row>
    <row r="53" spans="1:12">
      <c r="A53" s="94">
        <v>116</v>
      </c>
      <c r="B53" s="95">
        <v>52</v>
      </c>
      <c r="C53" s="96" t="s">
        <v>67</v>
      </c>
      <c r="D53" s="193" t="s">
        <v>21</v>
      </c>
      <c r="E53" s="135">
        <v>42.5</v>
      </c>
      <c r="F53" s="135">
        <v>-19</v>
      </c>
      <c r="G53" s="135">
        <v>72.4</v>
      </c>
      <c r="H53" s="135">
        <v>-37</v>
      </c>
      <c r="I53" s="135">
        <v>26.5</v>
      </c>
      <c r="J53" s="135">
        <v>-27.2</v>
      </c>
      <c r="K53" s="126">
        <f t="shared" si="2"/>
        <v>141.4</v>
      </c>
      <c r="L53" s="126">
        <f t="shared" si="3"/>
        <v>-83.2</v>
      </c>
    </row>
    <row r="54" spans="1:12">
      <c r="A54" s="94">
        <v>117</v>
      </c>
      <c r="B54" s="95">
        <v>371</v>
      </c>
      <c r="C54" s="96" t="s">
        <v>68</v>
      </c>
      <c r="D54" s="193" t="s">
        <v>41</v>
      </c>
      <c r="E54" s="135">
        <v>54.5</v>
      </c>
      <c r="F54" s="135">
        <v>-10</v>
      </c>
      <c r="G54" s="135">
        <v>58.8</v>
      </c>
      <c r="H54" s="135">
        <v>-36.4</v>
      </c>
      <c r="I54" s="135">
        <v>14.5</v>
      </c>
      <c r="J54" s="135">
        <v>-34.9</v>
      </c>
      <c r="K54" s="126">
        <f t="shared" si="2"/>
        <v>127.8</v>
      </c>
      <c r="L54" s="126">
        <f t="shared" si="3"/>
        <v>-81.3</v>
      </c>
    </row>
    <row r="55" spans="1:12">
      <c r="A55" s="94">
        <v>119</v>
      </c>
      <c r="B55" s="95">
        <v>591</v>
      </c>
      <c r="C55" s="96" t="s">
        <v>69</v>
      </c>
      <c r="D55" s="193" t="s">
        <v>14</v>
      </c>
      <c r="E55" s="135">
        <v>28.5</v>
      </c>
      <c r="F55" s="135">
        <v>-23</v>
      </c>
      <c r="G55" s="135">
        <v>55.1</v>
      </c>
      <c r="H55" s="135">
        <v>-36.1</v>
      </c>
      <c r="I55" s="135">
        <v>8</v>
      </c>
      <c r="J55" s="135">
        <v>-40.9</v>
      </c>
      <c r="K55" s="126">
        <f t="shared" si="2"/>
        <v>91.6</v>
      </c>
      <c r="L55" s="126">
        <f t="shared" si="3"/>
        <v>-100</v>
      </c>
    </row>
    <row r="56" spans="1:12">
      <c r="A56" s="94">
        <v>120</v>
      </c>
      <c r="B56" s="95">
        <v>723</v>
      </c>
      <c r="C56" s="96" t="s">
        <v>70</v>
      </c>
      <c r="D56" s="193" t="s">
        <v>19</v>
      </c>
      <c r="E56" s="135">
        <v>145.5</v>
      </c>
      <c r="F56" s="135">
        <v>-6</v>
      </c>
      <c r="G56" s="135">
        <v>164.9</v>
      </c>
      <c r="H56" s="135">
        <v>-15</v>
      </c>
      <c r="I56" s="135">
        <v>37</v>
      </c>
      <c r="J56" s="135">
        <v>-25.9</v>
      </c>
      <c r="K56" s="126">
        <f t="shared" si="2"/>
        <v>347.4</v>
      </c>
      <c r="L56" s="126">
        <f t="shared" si="3"/>
        <v>-46.9</v>
      </c>
    </row>
    <row r="57" spans="1:12">
      <c r="A57" s="94">
        <v>121</v>
      </c>
      <c r="B57" s="95">
        <v>106568</v>
      </c>
      <c r="C57" s="96" t="s">
        <v>71</v>
      </c>
      <c r="D57" s="193" t="s">
        <v>19</v>
      </c>
      <c r="E57" s="135">
        <v>46.5</v>
      </c>
      <c r="F57" s="135">
        <v>-14</v>
      </c>
      <c r="G57" s="135">
        <v>97.4</v>
      </c>
      <c r="H57" s="135">
        <v>-22.2</v>
      </c>
      <c r="I57" s="135">
        <v>37.5</v>
      </c>
      <c r="J57" s="135">
        <v>-17.1</v>
      </c>
      <c r="K57" s="126">
        <f t="shared" si="2"/>
        <v>181.4</v>
      </c>
      <c r="L57" s="126">
        <f t="shared" si="3"/>
        <v>-53.3</v>
      </c>
    </row>
    <row r="58" spans="1:12">
      <c r="A58" s="94">
        <v>122</v>
      </c>
      <c r="B58" s="95">
        <v>110378</v>
      </c>
      <c r="C58" s="96" t="s">
        <v>72</v>
      </c>
      <c r="D58" s="193" t="s">
        <v>21</v>
      </c>
      <c r="E58" s="135">
        <v>48.5</v>
      </c>
      <c r="F58" s="135">
        <v>-13</v>
      </c>
      <c r="G58" s="135">
        <v>120.7</v>
      </c>
      <c r="H58" s="135">
        <v>-24.5</v>
      </c>
      <c r="I58" s="135">
        <v>20.5</v>
      </c>
      <c r="J58" s="135">
        <v>-31.8</v>
      </c>
      <c r="K58" s="126">
        <f t="shared" si="2"/>
        <v>189.7</v>
      </c>
      <c r="L58" s="126">
        <f t="shared" si="3"/>
        <v>-69.3</v>
      </c>
    </row>
    <row r="59" spans="1:12">
      <c r="A59" s="94">
        <v>123</v>
      </c>
      <c r="B59" s="95">
        <v>113298</v>
      </c>
      <c r="C59" s="96" t="s">
        <v>73</v>
      </c>
      <c r="D59" s="193" t="s">
        <v>17</v>
      </c>
      <c r="E59" s="135">
        <v>41</v>
      </c>
      <c r="F59" s="135">
        <v>-16</v>
      </c>
      <c r="G59" s="135">
        <v>49.9</v>
      </c>
      <c r="H59" s="135">
        <v>-27</v>
      </c>
      <c r="I59" s="135">
        <v>24.5</v>
      </c>
      <c r="J59" s="135">
        <v>-27.9</v>
      </c>
      <c r="K59" s="126">
        <f t="shared" si="2"/>
        <v>115.4</v>
      </c>
      <c r="L59" s="126">
        <f t="shared" si="3"/>
        <v>-70.9</v>
      </c>
    </row>
    <row r="60" spans="1:12">
      <c r="A60" s="94">
        <v>124</v>
      </c>
      <c r="B60" s="95">
        <v>113833</v>
      </c>
      <c r="C60" s="96" t="s">
        <v>74</v>
      </c>
      <c r="D60" s="193" t="s">
        <v>17</v>
      </c>
      <c r="E60" s="135">
        <v>64</v>
      </c>
      <c r="F60" s="135">
        <v>-9</v>
      </c>
      <c r="G60" s="135">
        <v>132</v>
      </c>
      <c r="H60" s="135">
        <v>-19.3</v>
      </c>
      <c r="I60" s="135">
        <v>52</v>
      </c>
      <c r="J60" s="135">
        <v>-22.9</v>
      </c>
      <c r="K60" s="126">
        <f t="shared" si="2"/>
        <v>248</v>
      </c>
      <c r="L60" s="126">
        <f t="shared" si="3"/>
        <v>-51.2</v>
      </c>
    </row>
    <row r="61" spans="1:12">
      <c r="A61" s="94">
        <v>125</v>
      </c>
      <c r="B61" s="95">
        <v>114069</v>
      </c>
      <c r="C61" s="96" t="s">
        <v>75</v>
      </c>
      <c r="D61" s="193" t="s">
        <v>19</v>
      </c>
      <c r="E61" s="135">
        <v>38</v>
      </c>
      <c r="F61" s="135">
        <v>-22</v>
      </c>
      <c r="G61" s="135">
        <v>39.3</v>
      </c>
      <c r="H61" s="135">
        <v>-37.1</v>
      </c>
      <c r="I61" s="135">
        <v>27</v>
      </c>
      <c r="J61" s="135">
        <v>-23.9</v>
      </c>
      <c r="K61" s="126">
        <f t="shared" si="2"/>
        <v>104.3</v>
      </c>
      <c r="L61" s="126">
        <f t="shared" si="3"/>
        <v>-83</v>
      </c>
    </row>
    <row r="62" spans="1:12">
      <c r="A62" s="94">
        <v>126</v>
      </c>
      <c r="B62" s="95">
        <v>115971</v>
      </c>
      <c r="C62" s="96" t="s">
        <v>76</v>
      </c>
      <c r="D62" s="193" t="s">
        <v>11</v>
      </c>
      <c r="E62" s="135">
        <v>152.5</v>
      </c>
      <c r="F62" s="135">
        <v>0</v>
      </c>
      <c r="G62" s="135">
        <v>35.7</v>
      </c>
      <c r="H62" s="135">
        <v>-35.9</v>
      </c>
      <c r="I62" s="135">
        <v>25.5</v>
      </c>
      <c r="J62" s="135">
        <v>-26.5</v>
      </c>
      <c r="K62" s="126">
        <f t="shared" si="2"/>
        <v>213.7</v>
      </c>
      <c r="L62" s="126">
        <f t="shared" si="3"/>
        <v>-62.4</v>
      </c>
    </row>
    <row r="63" spans="1:12">
      <c r="A63" s="94">
        <v>127</v>
      </c>
      <c r="B63" s="95">
        <v>116773</v>
      </c>
      <c r="C63" s="96" t="s">
        <v>77</v>
      </c>
      <c r="D63" s="193" t="s">
        <v>17</v>
      </c>
      <c r="E63" s="135">
        <v>56.5</v>
      </c>
      <c r="F63" s="135">
        <v>-12</v>
      </c>
      <c r="G63" s="135">
        <v>59.4</v>
      </c>
      <c r="H63" s="135">
        <v>-32.3</v>
      </c>
      <c r="I63" s="135">
        <v>28</v>
      </c>
      <c r="J63" s="135">
        <v>-26.8</v>
      </c>
      <c r="K63" s="126">
        <f t="shared" si="2"/>
        <v>143.9</v>
      </c>
      <c r="L63" s="126">
        <f t="shared" si="3"/>
        <v>-71.1</v>
      </c>
    </row>
    <row r="64" spans="1:12">
      <c r="A64" s="94">
        <v>128</v>
      </c>
      <c r="B64" s="95">
        <v>116919</v>
      </c>
      <c r="C64" s="96" t="s">
        <v>78</v>
      </c>
      <c r="D64" s="193" t="s">
        <v>11</v>
      </c>
      <c r="E64" s="135">
        <v>69</v>
      </c>
      <c r="F64" s="135">
        <v>-14</v>
      </c>
      <c r="G64" s="135">
        <v>57.2</v>
      </c>
      <c r="H64" s="135">
        <v>-26.2</v>
      </c>
      <c r="I64" s="135">
        <v>53</v>
      </c>
      <c r="J64" s="135">
        <v>-24</v>
      </c>
      <c r="K64" s="126">
        <f t="shared" si="2"/>
        <v>179.2</v>
      </c>
      <c r="L64" s="126">
        <f t="shared" si="3"/>
        <v>-64.2</v>
      </c>
    </row>
    <row r="65" spans="1:12">
      <c r="A65" s="94">
        <v>129</v>
      </c>
      <c r="B65" s="95">
        <v>117637</v>
      </c>
      <c r="C65" s="96" t="s">
        <v>79</v>
      </c>
      <c r="D65" s="193" t="s">
        <v>14</v>
      </c>
      <c r="E65" s="135">
        <v>34.5</v>
      </c>
      <c r="F65" s="135">
        <v>-20</v>
      </c>
      <c r="G65" s="135">
        <v>36</v>
      </c>
      <c r="H65" s="135">
        <v>-43.4</v>
      </c>
      <c r="I65" s="135">
        <v>17</v>
      </c>
      <c r="J65" s="135">
        <v>-33.7</v>
      </c>
      <c r="K65" s="126">
        <f t="shared" si="2"/>
        <v>87.5</v>
      </c>
      <c r="L65" s="126">
        <f t="shared" si="3"/>
        <v>-97.1</v>
      </c>
    </row>
    <row r="66" spans="1:12">
      <c r="A66" s="94">
        <v>130</v>
      </c>
      <c r="B66" s="95">
        <v>118758</v>
      </c>
      <c r="C66" s="96" t="s">
        <v>80</v>
      </c>
      <c r="D66" s="193" t="s">
        <v>19</v>
      </c>
      <c r="E66" s="135">
        <v>30.5</v>
      </c>
      <c r="F66" s="135">
        <v>-22</v>
      </c>
      <c r="G66" s="135">
        <v>33.4</v>
      </c>
      <c r="H66" s="135">
        <v>-38.4</v>
      </c>
      <c r="I66" s="135">
        <v>13</v>
      </c>
      <c r="J66" s="135">
        <v>-36.4</v>
      </c>
      <c r="K66" s="126">
        <f t="shared" si="2"/>
        <v>76.9</v>
      </c>
      <c r="L66" s="126">
        <f t="shared" si="3"/>
        <v>-96.8</v>
      </c>
    </row>
    <row r="67" spans="1:12">
      <c r="A67" s="94">
        <v>131</v>
      </c>
      <c r="B67" s="95">
        <v>118951</v>
      </c>
      <c r="C67" s="96" t="s">
        <v>81</v>
      </c>
      <c r="D67" s="193" t="s">
        <v>17</v>
      </c>
      <c r="E67" s="135">
        <v>109.5</v>
      </c>
      <c r="F67" s="135">
        <v>-2</v>
      </c>
      <c r="G67" s="135">
        <v>97.6</v>
      </c>
      <c r="H67" s="135">
        <v>-16.6</v>
      </c>
      <c r="I67" s="135">
        <v>50</v>
      </c>
      <c r="J67" s="135">
        <v>-14.7</v>
      </c>
      <c r="K67" s="126">
        <f t="shared" si="2"/>
        <v>257.1</v>
      </c>
      <c r="L67" s="126">
        <f t="shared" si="3"/>
        <v>-33.3</v>
      </c>
    </row>
    <row r="68" spans="1:12">
      <c r="A68" s="94">
        <v>132</v>
      </c>
      <c r="B68" s="95">
        <v>119262</v>
      </c>
      <c r="C68" s="96" t="s">
        <v>82</v>
      </c>
      <c r="D68" s="193" t="s">
        <v>11</v>
      </c>
      <c r="E68" s="135">
        <v>27</v>
      </c>
      <c r="F68" s="135">
        <v>-23</v>
      </c>
      <c r="G68" s="135">
        <v>29.8</v>
      </c>
      <c r="H68" s="135">
        <v>-39.2</v>
      </c>
      <c r="I68" s="135">
        <v>18</v>
      </c>
      <c r="J68" s="135">
        <v>-34.3</v>
      </c>
      <c r="K68" s="126">
        <f t="shared" si="2"/>
        <v>74.8</v>
      </c>
      <c r="L68" s="126">
        <f t="shared" si="3"/>
        <v>-96.5</v>
      </c>
    </row>
    <row r="69" spans="1:12">
      <c r="A69" s="94">
        <v>133</v>
      </c>
      <c r="B69" s="95">
        <v>119263</v>
      </c>
      <c r="C69" s="96" t="s">
        <v>83</v>
      </c>
      <c r="D69" s="193" t="s">
        <v>17</v>
      </c>
      <c r="E69" s="135">
        <v>21.5</v>
      </c>
      <c r="F69" s="135">
        <v>-25</v>
      </c>
      <c r="G69" s="135">
        <v>58.9</v>
      </c>
      <c r="H69" s="135">
        <v>-33.4</v>
      </c>
      <c r="I69" s="135">
        <v>41.5</v>
      </c>
      <c r="J69" s="135">
        <v>-23.2</v>
      </c>
      <c r="K69" s="126">
        <f t="shared" si="2"/>
        <v>121.9</v>
      </c>
      <c r="L69" s="126">
        <f t="shared" si="3"/>
        <v>-81.6</v>
      </c>
    </row>
    <row r="70" spans="1:12">
      <c r="A70" s="94">
        <v>135</v>
      </c>
      <c r="B70" s="95">
        <v>122176</v>
      </c>
      <c r="C70" s="96" t="s">
        <v>84</v>
      </c>
      <c r="D70" s="193" t="s">
        <v>21</v>
      </c>
      <c r="E70" s="135">
        <v>31.5</v>
      </c>
      <c r="F70" s="135">
        <v>-18</v>
      </c>
      <c r="G70" s="135">
        <v>26</v>
      </c>
      <c r="H70" s="135">
        <v>-42.5</v>
      </c>
      <c r="I70" s="135">
        <v>34</v>
      </c>
      <c r="J70" s="135">
        <v>-34.2</v>
      </c>
      <c r="K70" s="126">
        <f t="shared" si="2"/>
        <v>91.5</v>
      </c>
      <c r="L70" s="126">
        <f t="shared" si="3"/>
        <v>-94.7</v>
      </c>
    </row>
    <row r="71" spans="1:12">
      <c r="A71" s="94">
        <v>136</v>
      </c>
      <c r="B71" s="95">
        <v>122686</v>
      </c>
      <c r="C71" s="96" t="s">
        <v>85</v>
      </c>
      <c r="D71" s="193" t="s">
        <v>14</v>
      </c>
      <c r="E71" s="135">
        <v>19</v>
      </c>
      <c r="F71" s="135">
        <v>-27</v>
      </c>
      <c r="G71" s="135">
        <v>21.9</v>
      </c>
      <c r="H71" s="135">
        <v>-50.7</v>
      </c>
      <c r="I71" s="135">
        <v>15.5</v>
      </c>
      <c r="J71" s="135">
        <v>-33.9</v>
      </c>
      <c r="K71" s="126">
        <f t="shared" si="2"/>
        <v>56.4</v>
      </c>
      <c r="L71" s="126">
        <f t="shared" si="3"/>
        <v>-111.6</v>
      </c>
    </row>
    <row r="72" spans="1:12">
      <c r="A72" s="94">
        <v>137</v>
      </c>
      <c r="B72" s="95">
        <v>122718</v>
      </c>
      <c r="C72" s="96" t="s">
        <v>86</v>
      </c>
      <c r="D72" s="193" t="s">
        <v>14</v>
      </c>
      <c r="E72" s="135">
        <v>14</v>
      </c>
      <c r="F72" s="135">
        <v>-28</v>
      </c>
      <c r="G72" s="135">
        <v>13.8</v>
      </c>
      <c r="H72" s="135">
        <v>-57</v>
      </c>
      <c r="I72" s="135">
        <v>11</v>
      </c>
      <c r="J72" s="135">
        <v>-39.5</v>
      </c>
      <c r="K72" s="126">
        <f t="shared" si="2"/>
        <v>38.8</v>
      </c>
      <c r="L72" s="126">
        <f t="shared" si="3"/>
        <v>-124.5</v>
      </c>
    </row>
    <row r="73" spans="1:12">
      <c r="A73" s="94">
        <v>138</v>
      </c>
      <c r="B73" s="95">
        <v>122906</v>
      </c>
      <c r="C73" s="96" t="s">
        <v>87</v>
      </c>
      <c r="D73" s="193" t="s">
        <v>14</v>
      </c>
      <c r="E73" s="135">
        <v>63.5</v>
      </c>
      <c r="F73" s="135">
        <v>-10</v>
      </c>
      <c r="G73" s="135">
        <v>62.9</v>
      </c>
      <c r="H73" s="135">
        <v>-35.5</v>
      </c>
      <c r="I73" s="135">
        <v>52.5</v>
      </c>
      <c r="J73" s="135">
        <v>-18.1</v>
      </c>
      <c r="K73" s="126">
        <f t="shared" si="2"/>
        <v>178.9</v>
      </c>
      <c r="L73" s="126">
        <f t="shared" si="3"/>
        <v>-63.6</v>
      </c>
    </row>
    <row r="74" spans="1:12">
      <c r="A74" s="94">
        <v>139</v>
      </c>
      <c r="B74" s="95">
        <v>123007</v>
      </c>
      <c r="C74" s="96" t="s">
        <v>88</v>
      </c>
      <c r="D74" s="193" t="s">
        <v>14</v>
      </c>
      <c r="E74" s="135">
        <v>35.5</v>
      </c>
      <c r="F74" s="135">
        <v>-21</v>
      </c>
      <c r="G74" s="135">
        <v>23.1</v>
      </c>
      <c r="H74" s="135">
        <v>-53.6</v>
      </c>
      <c r="I74" s="135">
        <v>12.5</v>
      </c>
      <c r="J74" s="135">
        <v>-36.9</v>
      </c>
      <c r="K74" s="126">
        <f t="shared" si="2"/>
        <v>71.1</v>
      </c>
      <c r="L74" s="126">
        <f t="shared" si="3"/>
        <v>-111.5</v>
      </c>
    </row>
    <row r="75" spans="1:12">
      <c r="A75" s="94">
        <v>140</v>
      </c>
      <c r="B75" s="95">
        <v>307</v>
      </c>
      <c r="C75" s="96" t="s">
        <v>89</v>
      </c>
      <c r="D75" s="193" t="s">
        <v>43</v>
      </c>
      <c r="E75" s="135">
        <v>392</v>
      </c>
      <c r="F75" s="135">
        <v>-20</v>
      </c>
      <c r="G75" s="135">
        <v>631.6</v>
      </c>
      <c r="H75" s="135">
        <v>-112.6</v>
      </c>
      <c r="I75" s="135">
        <v>412.5</v>
      </c>
      <c r="J75" s="135">
        <v>-30.2</v>
      </c>
      <c r="K75" s="126">
        <f t="shared" si="2"/>
        <v>1436.1</v>
      </c>
      <c r="L75" s="126">
        <f t="shared" si="3"/>
        <v>-162.8</v>
      </c>
    </row>
    <row r="76" spans="1:12">
      <c r="A76" s="94">
        <v>141</v>
      </c>
      <c r="B76" s="141">
        <v>572</v>
      </c>
      <c r="C76" s="142" t="s">
        <v>90</v>
      </c>
      <c r="D76" s="194" t="s">
        <v>11</v>
      </c>
      <c r="E76" s="135">
        <v>80.5</v>
      </c>
      <c r="F76" s="135">
        <v>-15</v>
      </c>
      <c r="G76" s="135">
        <v>165.3</v>
      </c>
      <c r="H76" s="135">
        <v>-25</v>
      </c>
      <c r="I76" s="135">
        <v>37</v>
      </c>
      <c r="J76" s="135">
        <v>-41</v>
      </c>
      <c r="K76" s="126">
        <f t="shared" si="2"/>
        <v>282.8</v>
      </c>
      <c r="L76" s="126">
        <f t="shared" si="3"/>
        <v>-81</v>
      </c>
    </row>
    <row r="77" spans="1:12">
      <c r="A77" s="94">
        <v>142</v>
      </c>
      <c r="B77" s="141">
        <v>311</v>
      </c>
      <c r="C77" s="142" t="s">
        <v>91</v>
      </c>
      <c r="D77" s="194" t="s">
        <v>17</v>
      </c>
      <c r="E77" s="135">
        <v>33</v>
      </c>
      <c r="F77" s="135">
        <v>-20</v>
      </c>
      <c r="G77" s="135">
        <v>62.5</v>
      </c>
      <c r="H77" s="135">
        <v>-38.5</v>
      </c>
      <c r="I77" s="135">
        <v>52</v>
      </c>
      <c r="J77" s="135">
        <v>-22.3</v>
      </c>
      <c r="K77" s="126">
        <f t="shared" si="2"/>
        <v>147.5</v>
      </c>
      <c r="L77" s="126">
        <f t="shared" si="3"/>
        <v>-80.8</v>
      </c>
    </row>
    <row r="78" spans="1:12">
      <c r="A78" s="8" t="s">
        <v>92</v>
      </c>
      <c r="B78" s="9"/>
      <c r="C78" s="9"/>
      <c r="D78" s="9"/>
      <c r="E78" s="135">
        <v>18251.5</v>
      </c>
      <c r="F78" s="135">
        <v>-1858</v>
      </c>
      <c r="G78" s="135">
        <f>SUM(G3:G77)</f>
        <v>6482.8</v>
      </c>
      <c r="H78" s="135">
        <f>SUM(H3:H77)</f>
        <v>-2419</v>
      </c>
      <c r="I78" s="135">
        <f>SUM(I3:I77)</f>
        <v>3920</v>
      </c>
      <c r="J78" s="135">
        <f>SUM(J3:J77)</f>
        <v>-1853.4</v>
      </c>
      <c r="K78" s="126">
        <f>SUM(K3:K77)</f>
        <v>16489.3</v>
      </c>
      <c r="L78" s="126">
        <f t="shared" si="3"/>
        <v>-6130.4</v>
      </c>
    </row>
  </sheetData>
  <mergeCells count="7">
    <mergeCell ref="A1:D1"/>
    <mergeCell ref="E1:F1"/>
    <mergeCell ref="G1:H1"/>
    <mergeCell ref="I1:J1"/>
    <mergeCell ref="A78:D78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I11" sqref="I11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93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94</v>
      </c>
      <c r="F2" s="146" t="s">
        <v>95</v>
      </c>
      <c r="G2" s="184" t="s">
        <v>96</v>
      </c>
      <c r="H2" s="184" t="s">
        <v>97</v>
      </c>
    </row>
    <row r="3" ht="19" customHeight="1" spans="1:8">
      <c r="A3" s="135">
        <v>1</v>
      </c>
      <c r="B3" s="135" t="s">
        <v>98</v>
      </c>
      <c r="C3" s="135">
        <v>399</v>
      </c>
      <c r="D3" s="135" t="s">
        <v>99</v>
      </c>
      <c r="E3" s="135">
        <v>5665</v>
      </c>
      <c r="F3" s="135" t="s">
        <v>100</v>
      </c>
      <c r="G3" s="126">
        <v>78.9</v>
      </c>
      <c r="H3" s="126">
        <v>33.8</v>
      </c>
    </row>
    <row r="4" ht="19" customHeight="1" spans="1:8">
      <c r="A4" s="135">
        <v>2</v>
      </c>
      <c r="B4" s="135" t="s">
        <v>98</v>
      </c>
      <c r="C4" s="135">
        <v>399</v>
      </c>
      <c r="D4" s="135" t="s">
        <v>99</v>
      </c>
      <c r="E4" s="135">
        <v>13000</v>
      </c>
      <c r="F4" s="135" t="s">
        <v>101</v>
      </c>
      <c r="G4" s="126">
        <v>165.9</v>
      </c>
      <c r="H4" s="126">
        <v>0</v>
      </c>
    </row>
    <row r="5" ht="19" customHeight="1" spans="1:8">
      <c r="A5" s="135">
        <v>3</v>
      </c>
      <c r="B5" s="135" t="s">
        <v>98</v>
      </c>
      <c r="C5" s="135">
        <v>399</v>
      </c>
      <c r="D5" s="135" t="s">
        <v>99</v>
      </c>
      <c r="E5" s="135">
        <v>14374</v>
      </c>
      <c r="F5" s="135" t="s">
        <v>102</v>
      </c>
      <c r="G5" s="126">
        <v>40.5</v>
      </c>
      <c r="H5" s="126">
        <v>20</v>
      </c>
    </row>
    <row r="6" ht="19" customHeight="1" spans="1:8">
      <c r="A6" s="135"/>
      <c r="B6" s="135"/>
      <c r="C6" s="135"/>
      <c r="D6" s="135"/>
      <c r="E6" s="135"/>
      <c r="F6" s="135"/>
      <c r="G6" s="126"/>
      <c r="H6" s="126"/>
    </row>
    <row r="7" ht="19" customHeight="1" spans="1:8">
      <c r="A7" s="135"/>
      <c r="B7" s="135"/>
      <c r="C7" s="135"/>
      <c r="D7" s="135"/>
      <c r="E7" s="135"/>
      <c r="F7" s="135"/>
      <c r="G7" s="126"/>
      <c r="H7" s="126"/>
    </row>
    <row r="8" ht="19" customHeight="1" spans="1:8">
      <c r="A8" s="135"/>
      <c r="B8" s="135"/>
      <c r="C8" s="135"/>
      <c r="D8" s="135"/>
      <c r="E8" s="135"/>
      <c r="F8" s="135"/>
      <c r="G8" s="126"/>
      <c r="H8" s="126"/>
    </row>
    <row r="9" ht="19" customHeight="1" spans="1:8">
      <c r="A9" s="135"/>
      <c r="B9" s="135"/>
      <c r="C9" s="135"/>
      <c r="D9" s="135"/>
      <c r="E9" s="135"/>
      <c r="F9" s="135"/>
      <c r="G9" s="126"/>
      <c r="H9" s="126"/>
    </row>
    <row r="10" ht="19" customHeight="1" spans="1:8">
      <c r="A10" s="135"/>
      <c r="B10" s="135"/>
      <c r="C10" s="135"/>
      <c r="D10" s="135"/>
      <c r="E10" s="135"/>
      <c r="F10" s="135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7"/>
  <sheetViews>
    <sheetView topLeftCell="D1" workbookViewId="0">
      <selection activeCell="Q5" sqref="Q5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103</v>
      </c>
      <c r="G1" s="133"/>
      <c r="H1" s="133"/>
      <c r="I1" s="133"/>
      <c r="J1" s="182"/>
      <c r="K1" s="183" t="s">
        <v>104</v>
      </c>
      <c r="L1" s="184"/>
      <c r="M1" s="146"/>
      <c r="N1" s="184"/>
      <c r="O1" s="185"/>
      <c r="P1" s="91" t="s">
        <v>105</v>
      </c>
      <c r="Q1" s="167"/>
      <c r="R1" s="137" t="s">
        <v>4</v>
      </c>
      <c r="S1" s="137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106</v>
      </c>
      <c r="F2" s="92" t="s">
        <v>107</v>
      </c>
      <c r="G2" s="12" t="s">
        <v>108</v>
      </c>
      <c r="H2" s="93" t="s">
        <v>109</v>
      </c>
      <c r="I2" s="12" t="s">
        <v>110</v>
      </c>
      <c r="J2" s="107" t="s">
        <v>111</v>
      </c>
      <c r="K2" s="92" t="s">
        <v>112</v>
      </c>
      <c r="L2" s="12" t="s">
        <v>113</v>
      </c>
      <c r="M2" s="93" t="s">
        <v>109</v>
      </c>
      <c r="N2" s="12" t="s">
        <v>114</v>
      </c>
      <c r="O2" s="107" t="s">
        <v>111</v>
      </c>
      <c r="P2" s="12" t="s">
        <v>113</v>
      </c>
      <c r="Q2" s="12" t="s">
        <v>115</v>
      </c>
      <c r="R2" s="137"/>
      <c r="S2" s="137"/>
    </row>
    <row r="3" spans="1:19">
      <c r="A3" s="94">
        <v>67</v>
      </c>
      <c r="B3" s="95">
        <v>399</v>
      </c>
      <c r="C3" s="96" t="s">
        <v>12</v>
      </c>
      <c r="D3" s="97" t="s">
        <v>11</v>
      </c>
      <c r="E3" s="98" t="s">
        <v>116</v>
      </c>
      <c r="F3" s="99">
        <v>20</v>
      </c>
      <c r="G3" s="109">
        <v>28</v>
      </c>
      <c r="H3" s="139">
        <f t="shared" ref="H3:H33" si="0">G3/F3</f>
        <v>1.4</v>
      </c>
      <c r="I3" s="109">
        <f>G3*4</f>
        <v>112</v>
      </c>
      <c r="J3" s="114"/>
      <c r="K3" s="110">
        <v>15</v>
      </c>
      <c r="L3" s="126">
        <v>16</v>
      </c>
      <c r="M3" s="134">
        <f t="shared" ref="M3:M33" si="1">L3/K3</f>
        <v>1.06666666666667</v>
      </c>
      <c r="N3" s="126">
        <f>L3*3</f>
        <v>48</v>
      </c>
      <c r="O3" s="186"/>
      <c r="P3" s="135">
        <v>6</v>
      </c>
      <c r="Q3" s="126">
        <f t="shared" ref="Q3:Q33" si="2">P3*1.5</f>
        <v>9</v>
      </c>
      <c r="R3" s="33">
        <f t="shared" ref="R3:R33" si="3">I3+N3+Q3</f>
        <v>169</v>
      </c>
      <c r="S3" s="33">
        <f t="shared" ref="S3:S33" si="4">J3+O3</f>
        <v>0</v>
      </c>
    </row>
    <row r="4" spans="1:19">
      <c r="A4" s="94">
        <v>68</v>
      </c>
      <c r="B4" s="95">
        <v>539</v>
      </c>
      <c r="C4" s="96" t="s">
        <v>13</v>
      </c>
      <c r="D4" s="97" t="s">
        <v>14</v>
      </c>
      <c r="E4" s="98" t="s">
        <v>116</v>
      </c>
      <c r="F4" s="99">
        <v>20</v>
      </c>
      <c r="G4" s="109">
        <v>18</v>
      </c>
      <c r="H4" s="180">
        <f t="shared" si="0"/>
        <v>0.9</v>
      </c>
      <c r="I4" s="109">
        <f>G4*2</f>
        <v>36</v>
      </c>
      <c r="J4" s="114">
        <f>(F4-G4)*-1</f>
        <v>-2</v>
      </c>
      <c r="K4" s="110">
        <v>15</v>
      </c>
      <c r="L4" s="126">
        <v>11</v>
      </c>
      <c r="M4" s="187">
        <f t="shared" si="1"/>
        <v>0.733333333333333</v>
      </c>
      <c r="N4" s="126">
        <f>L4*2</f>
        <v>22</v>
      </c>
      <c r="O4" s="113">
        <f>(K4-L4)*-1</f>
        <v>-4</v>
      </c>
      <c r="P4" s="135">
        <v>3</v>
      </c>
      <c r="Q4" s="126">
        <f t="shared" si="2"/>
        <v>4.5</v>
      </c>
      <c r="R4" s="33">
        <f t="shared" si="3"/>
        <v>62.5</v>
      </c>
      <c r="S4" s="33">
        <f t="shared" si="4"/>
        <v>-6</v>
      </c>
    </row>
    <row r="5" spans="1:19">
      <c r="A5" s="94">
        <v>69</v>
      </c>
      <c r="B5" s="95">
        <v>549</v>
      </c>
      <c r="C5" s="96" t="s">
        <v>15</v>
      </c>
      <c r="D5" s="97" t="s">
        <v>14</v>
      </c>
      <c r="E5" s="98" t="s">
        <v>116</v>
      </c>
      <c r="F5" s="99">
        <v>20</v>
      </c>
      <c r="G5" s="109">
        <v>5</v>
      </c>
      <c r="H5" s="180">
        <f t="shared" si="0"/>
        <v>0.25</v>
      </c>
      <c r="I5" s="109">
        <f>G5*2</f>
        <v>10</v>
      </c>
      <c r="J5" s="114">
        <f>(F5-G5)*-1</f>
        <v>-15</v>
      </c>
      <c r="K5" s="110">
        <v>15</v>
      </c>
      <c r="L5" s="126">
        <v>6</v>
      </c>
      <c r="M5" s="187">
        <f t="shared" si="1"/>
        <v>0.4</v>
      </c>
      <c r="N5" s="126">
        <f>L5*2</f>
        <v>12</v>
      </c>
      <c r="O5" s="113">
        <f>(K5-L5)*-1</f>
        <v>-9</v>
      </c>
      <c r="P5" s="135">
        <v>5</v>
      </c>
      <c r="Q5" s="126">
        <f t="shared" si="2"/>
        <v>7.5</v>
      </c>
      <c r="R5" s="33">
        <f t="shared" si="3"/>
        <v>29.5</v>
      </c>
      <c r="S5" s="33">
        <f t="shared" si="4"/>
        <v>-24</v>
      </c>
    </row>
    <row r="6" spans="1:19">
      <c r="A6" s="94">
        <v>70</v>
      </c>
      <c r="B6" s="95">
        <v>570</v>
      </c>
      <c r="C6" s="96" t="s">
        <v>16</v>
      </c>
      <c r="D6" s="97" t="s">
        <v>17</v>
      </c>
      <c r="E6" s="98" t="s">
        <v>116</v>
      </c>
      <c r="F6" s="99">
        <v>20</v>
      </c>
      <c r="G6" s="109">
        <v>7</v>
      </c>
      <c r="H6" s="180">
        <f t="shared" si="0"/>
        <v>0.35</v>
      </c>
      <c r="I6" s="109">
        <f>G6*2</f>
        <v>14</v>
      </c>
      <c r="J6" s="114">
        <f>(F6-G6)*-1</f>
        <v>-13</v>
      </c>
      <c r="K6" s="110">
        <v>15</v>
      </c>
      <c r="L6" s="126">
        <v>14</v>
      </c>
      <c r="M6" s="187">
        <f t="shared" si="1"/>
        <v>0.933333333333333</v>
      </c>
      <c r="N6" s="126">
        <f>L6*2</f>
        <v>28</v>
      </c>
      <c r="O6" s="113">
        <f>(K6-L6)*-1</f>
        <v>-1</v>
      </c>
      <c r="P6" s="135">
        <v>2</v>
      </c>
      <c r="Q6" s="126">
        <f t="shared" si="2"/>
        <v>3</v>
      </c>
      <c r="R6" s="33">
        <f t="shared" si="3"/>
        <v>45</v>
      </c>
      <c r="S6" s="33">
        <f t="shared" si="4"/>
        <v>-14</v>
      </c>
    </row>
    <row r="7" spans="1:19">
      <c r="A7" s="94">
        <v>71</v>
      </c>
      <c r="B7" s="95">
        <v>573</v>
      </c>
      <c r="C7" s="96" t="s">
        <v>18</v>
      </c>
      <c r="D7" s="97" t="s">
        <v>19</v>
      </c>
      <c r="E7" s="98" t="s">
        <v>116</v>
      </c>
      <c r="F7" s="99">
        <v>20</v>
      </c>
      <c r="G7" s="109">
        <v>2</v>
      </c>
      <c r="H7" s="180">
        <f t="shared" si="0"/>
        <v>0.1</v>
      </c>
      <c r="I7" s="109">
        <f>G7*2</f>
        <v>4</v>
      </c>
      <c r="J7" s="114">
        <f>(F7-G7)*-1</f>
        <v>-18</v>
      </c>
      <c r="K7" s="110">
        <v>15</v>
      </c>
      <c r="L7" s="126">
        <v>19</v>
      </c>
      <c r="M7" s="134">
        <f t="shared" si="1"/>
        <v>1.26666666666667</v>
      </c>
      <c r="N7" s="126">
        <f>L7*3</f>
        <v>57</v>
      </c>
      <c r="O7" s="186"/>
      <c r="P7" s="135">
        <v>0</v>
      </c>
      <c r="Q7" s="126">
        <f t="shared" si="2"/>
        <v>0</v>
      </c>
      <c r="R7" s="33">
        <f t="shared" si="3"/>
        <v>61</v>
      </c>
      <c r="S7" s="33">
        <f t="shared" si="4"/>
        <v>-18</v>
      </c>
    </row>
    <row r="8" spans="1:19">
      <c r="A8" s="94">
        <v>72</v>
      </c>
      <c r="B8" s="95">
        <v>587</v>
      </c>
      <c r="C8" s="96" t="s">
        <v>20</v>
      </c>
      <c r="D8" s="97" t="s">
        <v>21</v>
      </c>
      <c r="E8" s="98" t="s">
        <v>116</v>
      </c>
      <c r="F8" s="99">
        <v>20</v>
      </c>
      <c r="G8" s="109">
        <v>5</v>
      </c>
      <c r="H8" s="180">
        <f t="shared" si="0"/>
        <v>0.25</v>
      </c>
      <c r="I8" s="109">
        <f>G8*2</f>
        <v>10</v>
      </c>
      <c r="J8" s="114">
        <f>(F8-G8)*-1</f>
        <v>-15</v>
      </c>
      <c r="K8" s="110">
        <v>15</v>
      </c>
      <c r="L8" s="126">
        <v>26</v>
      </c>
      <c r="M8" s="134">
        <f t="shared" si="1"/>
        <v>1.73333333333333</v>
      </c>
      <c r="N8" s="126">
        <f>L8*3</f>
        <v>78</v>
      </c>
      <c r="O8" s="186"/>
      <c r="P8" s="135">
        <v>6</v>
      </c>
      <c r="Q8" s="126">
        <f t="shared" si="2"/>
        <v>9</v>
      </c>
      <c r="R8" s="33">
        <f t="shared" si="3"/>
        <v>97</v>
      </c>
      <c r="S8" s="33">
        <f t="shared" si="4"/>
        <v>-15</v>
      </c>
    </row>
    <row r="9" spans="1:19">
      <c r="A9" s="94">
        <v>73</v>
      </c>
      <c r="B9" s="95">
        <v>594</v>
      </c>
      <c r="C9" s="96" t="s">
        <v>22</v>
      </c>
      <c r="D9" s="97" t="s">
        <v>14</v>
      </c>
      <c r="E9" s="98" t="s">
        <v>116</v>
      </c>
      <c r="F9" s="99">
        <v>20</v>
      </c>
      <c r="G9" s="109">
        <v>30</v>
      </c>
      <c r="H9" s="139">
        <f t="shared" si="0"/>
        <v>1.5</v>
      </c>
      <c r="I9" s="109">
        <f>G9*4</f>
        <v>120</v>
      </c>
      <c r="J9" s="114"/>
      <c r="K9" s="110">
        <v>15</v>
      </c>
      <c r="L9" s="126">
        <v>10</v>
      </c>
      <c r="M9" s="187">
        <f t="shared" si="1"/>
        <v>0.666666666666667</v>
      </c>
      <c r="N9" s="126">
        <f>L9*2</f>
        <v>20</v>
      </c>
      <c r="O9" s="113">
        <f>(K9-L9)*-1</f>
        <v>-5</v>
      </c>
      <c r="P9" s="135">
        <v>16</v>
      </c>
      <c r="Q9" s="126">
        <f t="shared" si="2"/>
        <v>24</v>
      </c>
      <c r="R9" s="33">
        <f t="shared" si="3"/>
        <v>164</v>
      </c>
      <c r="S9" s="33">
        <f t="shared" si="4"/>
        <v>-5</v>
      </c>
    </row>
    <row r="10" spans="1:19">
      <c r="A10" s="94">
        <v>74</v>
      </c>
      <c r="B10" s="95">
        <v>704</v>
      </c>
      <c r="C10" s="96" t="s">
        <v>23</v>
      </c>
      <c r="D10" s="97" t="s">
        <v>21</v>
      </c>
      <c r="E10" s="98" t="s">
        <v>116</v>
      </c>
      <c r="F10" s="99">
        <v>20</v>
      </c>
      <c r="G10" s="109">
        <v>15</v>
      </c>
      <c r="H10" s="180">
        <f t="shared" si="0"/>
        <v>0.75</v>
      </c>
      <c r="I10" s="109">
        <f>G10*2</f>
        <v>30</v>
      </c>
      <c r="J10" s="114">
        <f>(F10-G10)*-1</f>
        <v>-5</v>
      </c>
      <c r="K10" s="110">
        <v>15</v>
      </c>
      <c r="L10" s="126">
        <v>5</v>
      </c>
      <c r="M10" s="187">
        <f t="shared" si="1"/>
        <v>0.333333333333333</v>
      </c>
      <c r="N10" s="126">
        <f>L10*2</f>
        <v>10</v>
      </c>
      <c r="O10" s="113">
        <f>(K10-L10)*-1</f>
        <v>-10</v>
      </c>
      <c r="P10" s="135">
        <v>6</v>
      </c>
      <c r="Q10" s="126">
        <f t="shared" si="2"/>
        <v>9</v>
      </c>
      <c r="R10" s="33">
        <f t="shared" si="3"/>
        <v>49</v>
      </c>
      <c r="S10" s="33">
        <f t="shared" si="4"/>
        <v>-15</v>
      </c>
    </row>
    <row r="11" spans="1:19">
      <c r="A11" s="94">
        <v>75</v>
      </c>
      <c r="B11" s="95">
        <v>706</v>
      </c>
      <c r="C11" s="96" t="s">
        <v>24</v>
      </c>
      <c r="D11" s="97" t="s">
        <v>21</v>
      </c>
      <c r="E11" s="98" t="s">
        <v>116</v>
      </c>
      <c r="F11" s="99">
        <v>20</v>
      </c>
      <c r="G11" s="109">
        <v>20</v>
      </c>
      <c r="H11" s="139">
        <f t="shared" si="0"/>
        <v>1</v>
      </c>
      <c r="I11" s="109">
        <f>G11*4</f>
        <v>80</v>
      </c>
      <c r="J11" s="114"/>
      <c r="K11" s="110">
        <v>15</v>
      </c>
      <c r="L11" s="126">
        <v>16</v>
      </c>
      <c r="M11" s="134">
        <f t="shared" si="1"/>
        <v>1.06666666666667</v>
      </c>
      <c r="N11" s="126">
        <f>L11*3</f>
        <v>48</v>
      </c>
      <c r="O11" s="186"/>
      <c r="P11" s="135">
        <v>3</v>
      </c>
      <c r="Q11" s="126">
        <f t="shared" si="2"/>
        <v>4.5</v>
      </c>
      <c r="R11" s="33">
        <f t="shared" si="3"/>
        <v>132.5</v>
      </c>
      <c r="S11" s="33">
        <f t="shared" si="4"/>
        <v>0</v>
      </c>
    </row>
    <row r="12" spans="1:19">
      <c r="A12" s="94">
        <v>76</v>
      </c>
      <c r="B12" s="95">
        <v>710</v>
      </c>
      <c r="C12" s="96" t="s">
        <v>25</v>
      </c>
      <c r="D12" s="97" t="s">
        <v>21</v>
      </c>
      <c r="E12" s="98" t="s">
        <v>116</v>
      </c>
      <c r="F12" s="99">
        <v>20</v>
      </c>
      <c r="G12" s="109">
        <v>9</v>
      </c>
      <c r="H12" s="180">
        <f t="shared" si="0"/>
        <v>0.45</v>
      </c>
      <c r="I12" s="109">
        <f>G12*2</f>
        <v>18</v>
      </c>
      <c r="J12" s="114">
        <f>(F12-G12)*-1</f>
        <v>-11</v>
      </c>
      <c r="K12" s="110">
        <v>15</v>
      </c>
      <c r="L12" s="126">
        <v>14</v>
      </c>
      <c r="M12" s="187">
        <f t="shared" si="1"/>
        <v>0.933333333333333</v>
      </c>
      <c r="N12" s="126">
        <f>L12*2</f>
        <v>28</v>
      </c>
      <c r="O12" s="113">
        <f>(K12-L12)*-1</f>
        <v>-1</v>
      </c>
      <c r="P12" s="135">
        <v>8</v>
      </c>
      <c r="Q12" s="126">
        <f t="shared" si="2"/>
        <v>12</v>
      </c>
      <c r="R12" s="33">
        <f t="shared" si="3"/>
        <v>58</v>
      </c>
      <c r="S12" s="33">
        <f t="shared" si="4"/>
        <v>-12</v>
      </c>
    </row>
    <row r="13" spans="1:19">
      <c r="A13" s="94">
        <v>77</v>
      </c>
      <c r="B13" s="95">
        <v>713</v>
      </c>
      <c r="C13" s="96" t="s">
        <v>26</v>
      </c>
      <c r="D13" s="97" t="s">
        <v>21</v>
      </c>
      <c r="E13" s="98" t="s">
        <v>116</v>
      </c>
      <c r="F13" s="99">
        <v>20</v>
      </c>
      <c r="G13" s="109">
        <v>28</v>
      </c>
      <c r="H13" s="139">
        <f t="shared" si="0"/>
        <v>1.4</v>
      </c>
      <c r="I13" s="109">
        <f>G13*4</f>
        <v>112</v>
      </c>
      <c r="J13" s="114"/>
      <c r="K13" s="110">
        <v>15</v>
      </c>
      <c r="L13" s="126">
        <v>17</v>
      </c>
      <c r="M13" s="134">
        <f t="shared" si="1"/>
        <v>1.13333333333333</v>
      </c>
      <c r="N13" s="126">
        <f>L13*3</f>
        <v>51</v>
      </c>
      <c r="O13" s="186"/>
      <c r="P13" s="135">
        <v>5</v>
      </c>
      <c r="Q13" s="126">
        <f t="shared" si="2"/>
        <v>7.5</v>
      </c>
      <c r="R13" s="33">
        <f t="shared" si="3"/>
        <v>170.5</v>
      </c>
      <c r="S13" s="33">
        <f t="shared" si="4"/>
        <v>0</v>
      </c>
    </row>
    <row r="14" spans="1:19">
      <c r="A14" s="94">
        <v>78</v>
      </c>
      <c r="B14" s="95">
        <v>720</v>
      </c>
      <c r="C14" s="96" t="s">
        <v>27</v>
      </c>
      <c r="D14" s="97" t="s">
        <v>14</v>
      </c>
      <c r="E14" s="98" t="s">
        <v>116</v>
      </c>
      <c r="F14" s="99">
        <v>20</v>
      </c>
      <c r="G14" s="109">
        <v>4</v>
      </c>
      <c r="H14" s="180">
        <f t="shared" si="0"/>
        <v>0.2</v>
      </c>
      <c r="I14" s="109">
        <f>G14*2</f>
        <v>8</v>
      </c>
      <c r="J14" s="114">
        <f>(F14-G14)*-1</f>
        <v>-16</v>
      </c>
      <c r="K14" s="110">
        <v>15</v>
      </c>
      <c r="L14" s="126">
        <v>15</v>
      </c>
      <c r="M14" s="134">
        <f t="shared" si="1"/>
        <v>1</v>
      </c>
      <c r="N14" s="126">
        <f>L14*3</f>
        <v>45</v>
      </c>
      <c r="O14" s="186"/>
      <c r="P14" s="135">
        <v>9</v>
      </c>
      <c r="Q14" s="126">
        <f t="shared" si="2"/>
        <v>13.5</v>
      </c>
      <c r="R14" s="33">
        <f t="shared" si="3"/>
        <v>66.5</v>
      </c>
      <c r="S14" s="33">
        <f t="shared" si="4"/>
        <v>-16</v>
      </c>
    </row>
    <row r="15" spans="1:19">
      <c r="A15" s="94">
        <v>79</v>
      </c>
      <c r="B15" s="95">
        <v>727</v>
      </c>
      <c r="C15" s="96" t="s">
        <v>28</v>
      </c>
      <c r="D15" s="97" t="s">
        <v>17</v>
      </c>
      <c r="E15" s="98" t="s">
        <v>116</v>
      </c>
      <c r="F15" s="99">
        <v>20</v>
      </c>
      <c r="G15" s="109">
        <v>5</v>
      </c>
      <c r="H15" s="180">
        <f t="shared" si="0"/>
        <v>0.25</v>
      </c>
      <c r="I15" s="109">
        <f>G15*2</f>
        <v>10</v>
      </c>
      <c r="J15" s="114">
        <f>(F15-G15)*-1</f>
        <v>-15</v>
      </c>
      <c r="K15" s="110">
        <v>15</v>
      </c>
      <c r="L15" s="126">
        <v>22</v>
      </c>
      <c r="M15" s="134">
        <f t="shared" si="1"/>
        <v>1.46666666666667</v>
      </c>
      <c r="N15" s="126">
        <f>L15*3</f>
        <v>66</v>
      </c>
      <c r="O15" s="186"/>
      <c r="P15" s="135">
        <v>2</v>
      </c>
      <c r="Q15" s="126">
        <f t="shared" si="2"/>
        <v>3</v>
      </c>
      <c r="R15" s="33">
        <f t="shared" si="3"/>
        <v>79</v>
      </c>
      <c r="S15" s="33">
        <f t="shared" si="4"/>
        <v>-15</v>
      </c>
    </row>
    <row r="16" spans="1:19">
      <c r="A16" s="94">
        <v>80</v>
      </c>
      <c r="B16" s="95">
        <v>732</v>
      </c>
      <c r="C16" s="96" t="s">
        <v>29</v>
      </c>
      <c r="D16" s="97" t="s">
        <v>14</v>
      </c>
      <c r="E16" s="98" t="s">
        <v>116</v>
      </c>
      <c r="F16" s="99">
        <v>20</v>
      </c>
      <c r="G16" s="109">
        <v>20</v>
      </c>
      <c r="H16" s="139">
        <f t="shared" si="0"/>
        <v>1</v>
      </c>
      <c r="I16" s="109">
        <f>G16*4</f>
        <v>80</v>
      </c>
      <c r="J16" s="114"/>
      <c r="K16" s="110">
        <v>15</v>
      </c>
      <c r="L16" s="126">
        <v>7</v>
      </c>
      <c r="M16" s="187">
        <f t="shared" si="1"/>
        <v>0.466666666666667</v>
      </c>
      <c r="N16" s="126">
        <f t="shared" ref="N16:N21" si="5">L16*2</f>
        <v>14</v>
      </c>
      <c r="O16" s="113">
        <f t="shared" ref="O16:O21" si="6">(K16-L16)*-1</f>
        <v>-8</v>
      </c>
      <c r="P16" s="135">
        <v>3</v>
      </c>
      <c r="Q16" s="126">
        <f t="shared" si="2"/>
        <v>4.5</v>
      </c>
      <c r="R16" s="33">
        <f t="shared" si="3"/>
        <v>98.5</v>
      </c>
      <c r="S16" s="33">
        <f t="shared" si="4"/>
        <v>-8</v>
      </c>
    </row>
    <row r="17" spans="1:19">
      <c r="A17" s="94">
        <v>81</v>
      </c>
      <c r="B17" s="95">
        <v>733</v>
      </c>
      <c r="C17" s="96" t="s">
        <v>30</v>
      </c>
      <c r="D17" s="97" t="s">
        <v>19</v>
      </c>
      <c r="E17" s="98" t="s">
        <v>116</v>
      </c>
      <c r="F17" s="99">
        <v>20</v>
      </c>
      <c r="G17" s="109">
        <v>17</v>
      </c>
      <c r="H17" s="180">
        <f t="shared" si="0"/>
        <v>0.85</v>
      </c>
      <c r="I17" s="109">
        <f>G17*2</f>
        <v>34</v>
      </c>
      <c r="J17" s="114">
        <f>(F17-G17)*-1</f>
        <v>-3</v>
      </c>
      <c r="K17" s="110">
        <v>15</v>
      </c>
      <c r="L17" s="126">
        <v>10</v>
      </c>
      <c r="M17" s="187">
        <f t="shared" si="1"/>
        <v>0.666666666666667</v>
      </c>
      <c r="N17" s="126">
        <f t="shared" si="5"/>
        <v>20</v>
      </c>
      <c r="O17" s="113">
        <f t="shared" si="6"/>
        <v>-5</v>
      </c>
      <c r="P17" s="135">
        <v>6</v>
      </c>
      <c r="Q17" s="126">
        <f t="shared" si="2"/>
        <v>9</v>
      </c>
      <c r="R17" s="33">
        <f t="shared" si="3"/>
        <v>63</v>
      </c>
      <c r="S17" s="33">
        <f t="shared" si="4"/>
        <v>-8</v>
      </c>
    </row>
    <row r="18" spans="1:19">
      <c r="A18" s="94">
        <v>82</v>
      </c>
      <c r="B18" s="95">
        <v>738</v>
      </c>
      <c r="C18" s="96" t="s">
        <v>31</v>
      </c>
      <c r="D18" s="97" t="s">
        <v>21</v>
      </c>
      <c r="E18" s="98" t="s">
        <v>116</v>
      </c>
      <c r="F18" s="99">
        <v>20</v>
      </c>
      <c r="G18" s="109">
        <v>10</v>
      </c>
      <c r="H18" s="180">
        <f t="shared" si="0"/>
        <v>0.5</v>
      </c>
      <c r="I18" s="109">
        <f>G18*2</f>
        <v>20</v>
      </c>
      <c r="J18" s="114">
        <f>(F18-G18)*-1</f>
        <v>-10</v>
      </c>
      <c r="K18" s="110">
        <v>15</v>
      </c>
      <c r="L18" s="126">
        <v>9</v>
      </c>
      <c r="M18" s="187">
        <f t="shared" si="1"/>
        <v>0.6</v>
      </c>
      <c r="N18" s="126">
        <f t="shared" si="5"/>
        <v>18</v>
      </c>
      <c r="O18" s="113">
        <f t="shared" si="6"/>
        <v>-6</v>
      </c>
      <c r="P18" s="135">
        <v>2</v>
      </c>
      <c r="Q18" s="126">
        <f t="shared" si="2"/>
        <v>3</v>
      </c>
      <c r="R18" s="33">
        <f t="shared" si="3"/>
        <v>41</v>
      </c>
      <c r="S18" s="33">
        <f t="shared" si="4"/>
        <v>-16</v>
      </c>
    </row>
    <row r="19" spans="1:19">
      <c r="A19" s="94">
        <v>83</v>
      </c>
      <c r="B19" s="95">
        <v>740</v>
      </c>
      <c r="C19" s="96" t="s">
        <v>32</v>
      </c>
      <c r="D19" s="97" t="s">
        <v>19</v>
      </c>
      <c r="E19" s="98" t="s">
        <v>116</v>
      </c>
      <c r="F19" s="99">
        <v>20</v>
      </c>
      <c r="G19" s="109">
        <v>32</v>
      </c>
      <c r="H19" s="139">
        <f t="shared" si="0"/>
        <v>1.6</v>
      </c>
      <c r="I19" s="109">
        <f>G19*4</f>
        <v>128</v>
      </c>
      <c r="J19" s="114"/>
      <c r="K19" s="110">
        <v>15</v>
      </c>
      <c r="L19" s="126">
        <v>6</v>
      </c>
      <c r="M19" s="187">
        <f t="shared" si="1"/>
        <v>0.4</v>
      </c>
      <c r="N19" s="126">
        <f t="shared" si="5"/>
        <v>12</v>
      </c>
      <c r="O19" s="113">
        <f t="shared" si="6"/>
        <v>-9</v>
      </c>
      <c r="P19" s="135">
        <v>5</v>
      </c>
      <c r="Q19" s="126">
        <f t="shared" si="2"/>
        <v>7.5</v>
      </c>
      <c r="R19" s="33">
        <f t="shared" si="3"/>
        <v>147.5</v>
      </c>
      <c r="S19" s="33">
        <f t="shared" si="4"/>
        <v>-9</v>
      </c>
    </row>
    <row r="20" spans="1:19">
      <c r="A20" s="94">
        <v>84</v>
      </c>
      <c r="B20" s="95">
        <v>743</v>
      </c>
      <c r="C20" s="96" t="s">
        <v>33</v>
      </c>
      <c r="D20" s="97" t="s">
        <v>19</v>
      </c>
      <c r="E20" s="98" t="s">
        <v>116</v>
      </c>
      <c r="F20" s="99">
        <v>20</v>
      </c>
      <c r="G20" s="109">
        <v>22</v>
      </c>
      <c r="H20" s="139">
        <f t="shared" si="0"/>
        <v>1.1</v>
      </c>
      <c r="I20" s="109">
        <f>G20*4</f>
        <v>88</v>
      </c>
      <c r="J20" s="114"/>
      <c r="K20" s="110">
        <v>15</v>
      </c>
      <c r="L20" s="126">
        <v>14</v>
      </c>
      <c r="M20" s="187">
        <f t="shared" si="1"/>
        <v>0.933333333333333</v>
      </c>
      <c r="N20" s="126">
        <f t="shared" si="5"/>
        <v>28</v>
      </c>
      <c r="O20" s="113">
        <f t="shared" si="6"/>
        <v>-1</v>
      </c>
      <c r="P20" s="135">
        <v>9</v>
      </c>
      <c r="Q20" s="126">
        <f t="shared" si="2"/>
        <v>13.5</v>
      </c>
      <c r="R20" s="33">
        <f t="shared" si="3"/>
        <v>129.5</v>
      </c>
      <c r="S20" s="33">
        <f t="shared" si="4"/>
        <v>-1</v>
      </c>
    </row>
    <row r="21" spans="1:19">
      <c r="A21" s="94">
        <v>85</v>
      </c>
      <c r="B21" s="95">
        <v>745</v>
      </c>
      <c r="C21" s="96" t="s">
        <v>34</v>
      </c>
      <c r="D21" s="97" t="s">
        <v>17</v>
      </c>
      <c r="E21" s="98" t="s">
        <v>116</v>
      </c>
      <c r="F21" s="99">
        <v>20</v>
      </c>
      <c r="G21" s="109">
        <v>5</v>
      </c>
      <c r="H21" s="180">
        <f t="shared" si="0"/>
        <v>0.25</v>
      </c>
      <c r="I21" s="109">
        <f t="shared" ref="I21:I27" si="7">G21*2</f>
        <v>10</v>
      </c>
      <c r="J21" s="114">
        <f t="shared" ref="J21:J27" si="8">(F21-G21)*-1</f>
        <v>-15</v>
      </c>
      <c r="K21" s="110">
        <v>15</v>
      </c>
      <c r="L21" s="126">
        <v>8</v>
      </c>
      <c r="M21" s="187">
        <f t="shared" si="1"/>
        <v>0.533333333333333</v>
      </c>
      <c r="N21" s="126">
        <f t="shared" si="5"/>
        <v>16</v>
      </c>
      <c r="O21" s="113">
        <f t="shared" si="6"/>
        <v>-7</v>
      </c>
      <c r="P21" s="135">
        <v>0</v>
      </c>
      <c r="Q21" s="126">
        <f t="shared" si="2"/>
        <v>0</v>
      </c>
      <c r="R21" s="33">
        <f t="shared" si="3"/>
        <v>26</v>
      </c>
      <c r="S21" s="33">
        <f t="shared" si="4"/>
        <v>-22</v>
      </c>
    </row>
    <row r="22" spans="1:19">
      <c r="A22" s="94">
        <v>86</v>
      </c>
      <c r="B22" s="95">
        <v>748</v>
      </c>
      <c r="C22" s="96" t="s">
        <v>35</v>
      </c>
      <c r="D22" s="97" t="s">
        <v>14</v>
      </c>
      <c r="E22" s="98" t="s">
        <v>116</v>
      </c>
      <c r="F22" s="99">
        <v>20</v>
      </c>
      <c r="G22" s="109">
        <v>4</v>
      </c>
      <c r="H22" s="180">
        <f t="shared" si="0"/>
        <v>0.2</v>
      </c>
      <c r="I22" s="109">
        <f t="shared" si="7"/>
        <v>8</v>
      </c>
      <c r="J22" s="114">
        <f t="shared" si="8"/>
        <v>-16</v>
      </c>
      <c r="K22" s="110">
        <v>15</v>
      </c>
      <c r="L22" s="126">
        <v>18</v>
      </c>
      <c r="M22" s="134">
        <f t="shared" si="1"/>
        <v>1.2</v>
      </c>
      <c r="N22" s="126">
        <f>L22*3</f>
        <v>54</v>
      </c>
      <c r="O22" s="186"/>
      <c r="P22" s="135">
        <v>4</v>
      </c>
      <c r="Q22" s="126">
        <f t="shared" si="2"/>
        <v>6</v>
      </c>
      <c r="R22" s="33">
        <f t="shared" si="3"/>
        <v>68</v>
      </c>
      <c r="S22" s="33">
        <f t="shared" si="4"/>
        <v>-16</v>
      </c>
    </row>
    <row r="23" spans="1:19">
      <c r="A23" s="94">
        <v>87</v>
      </c>
      <c r="B23" s="95">
        <v>752</v>
      </c>
      <c r="C23" s="96" t="s">
        <v>36</v>
      </c>
      <c r="D23" s="97" t="s">
        <v>17</v>
      </c>
      <c r="E23" s="98" t="s">
        <v>116</v>
      </c>
      <c r="F23" s="99">
        <v>20</v>
      </c>
      <c r="G23" s="109">
        <v>6</v>
      </c>
      <c r="H23" s="180">
        <f t="shared" si="0"/>
        <v>0.3</v>
      </c>
      <c r="I23" s="109">
        <f t="shared" si="7"/>
        <v>12</v>
      </c>
      <c r="J23" s="114">
        <f t="shared" si="8"/>
        <v>-14</v>
      </c>
      <c r="K23" s="110">
        <v>15</v>
      </c>
      <c r="L23" s="126">
        <v>5</v>
      </c>
      <c r="M23" s="187">
        <f t="shared" si="1"/>
        <v>0.333333333333333</v>
      </c>
      <c r="N23" s="126">
        <f>L23*2</f>
        <v>10</v>
      </c>
      <c r="O23" s="113">
        <f>(K23-L23)*-1</f>
        <v>-10</v>
      </c>
      <c r="P23" s="135">
        <v>0</v>
      </c>
      <c r="Q23" s="126">
        <f t="shared" si="2"/>
        <v>0</v>
      </c>
      <c r="R23" s="33">
        <f t="shared" si="3"/>
        <v>22</v>
      </c>
      <c r="S23" s="33">
        <f t="shared" si="4"/>
        <v>-24</v>
      </c>
    </row>
    <row r="24" spans="1:19">
      <c r="A24" s="94">
        <v>88</v>
      </c>
      <c r="B24" s="95">
        <v>754</v>
      </c>
      <c r="C24" s="96" t="s">
        <v>37</v>
      </c>
      <c r="D24" s="97" t="s">
        <v>21</v>
      </c>
      <c r="E24" s="98" t="s">
        <v>116</v>
      </c>
      <c r="F24" s="99">
        <v>20</v>
      </c>
      <c r="G24" s="109">
        <v>17</v>
      </c>
      <c r="H24" s="180">
        <f t="shared" si="0"/>
        <v>0.85</v>
      </c>
      <c r="I24" s="109">
        <f t="shared" si="7"/>
        <v>34</v>
      </c>
      <c r="J24" s="114">
        <f t="shared" si="8"/>
        <v>-3</v>
      </c>
      <c r="K24" s="110">
        <v>15</v>
      </c>
      <c r="L24" s="126">
        <v>11</v>
      </c>
      <c r="M24" s="187">
        <f t="shared" si="1"/>
        <v>0.733333333333333</v>
      </c>
      <c r="N24" s="126">
        <f>L24*2</f>
        <v>22</v>
      </c>
      <c r="O24" s="113">
        <f>(K24-L24)*-1</f>
        <v>-4</v>
      </c>
      <c r="P24" s="135">
        <v>1</v>
      </c>
      <c r="Q24" s="126">
        <f t="shared" si="2"/>
        <v>1.5</v>
      </c>
      <c r="R24" s="33">
        <f t="shared" si="3"/>
        <v>57.5</v>
      </c>
      <c r="S24" s="33">
        <f t="shared" si="4"/>
        <v>-7</v>
      </c>
    </row>
    <row r="25" spans="1:19">
      <c r="A25" s="94">
        <v>89</v>
      </c>
      <c r="B25" s="95">
        <v>102479</v>
      </c>
      <c r="C25" s="96" t="s">
        <v>38</v>
      </c>
      <c r="D25" s="97" t="s">
        <v>11</v>
      </c>
      <c r="E25" s="98" t="s">
        <v>116</v>
      </c>
      <c r="F25" s="99">
        <v>20</v>
      </c>
      <c r="G25" s="109">
        <v>13</v>
      </c>
      <c r="H25" s="180">
        <f t="shared" si="0"/>
        <v>0.65</v>
      </c>
      <c r="I25" s="109">
        <f t="shared" si="7"/>
        <v>26</v>
      </c>
      <c r="J25" s="114">
        <f t="shared" si="8"/>
        <v>-7</v>
      </c>
      <c r="K25" s="110">
        <v>15</v>
      </c>
      <c r="L25" s="126">
        <v>27</v>
      </c>
      <c r="M25" s="134">
        <f t="shared" si="1"/>
        <v>1.8</v>
      </c>
      <c r="N25" s="126">
        <f>L25*3</f>
        <v>81</v>
      </c>
      <c r="O25" s="186"/>
      <c r="P25" s="135">
        <v>6</v>
      </c>
      <c r="Q25" s="126">
        <f t="shared" si="2"/>
        <v>9</v>
      </c>
      <c r="R25" s="33">
        <f t="shared" si="3"/>
        <v>116</v>
      </c>
      <c r="S25" s="33">
        <f t="shared" si="4"/>
        <v>-7</v>
      </c>
    </row>
    <row r="26" spans="1:19">
      <c r="A26" s="94">
        <v>90</v>
      </c>
      <c r="B26" s="95">
        <v>102564</v>
      </c>
      <c r="C26" s="96" t="s">
        <v>39</v>
      </c>
      <c r="D26" s="97" t="s">
        <v>14</v>
      </c>
      <c r="E26" s="98" t="s">
        <v>116</v>
      </c>
      <c r="F26" s="99">
        <v>20</v>
      </c>
      <c r="G26" s="109">
        <v>18</v>
      </c>
      <c r="H26" s="180">
        <f t="shared" si="0"/>
        <v>0.9</v>
      </c>
      <c r="I26" s="109">
        <f t="shared" si="7"/>
        <v>36</v>
      </c>
      <c r="J26" s="114">
        <f t="shared" si="8"/>
        <v>-2</v>
      </c>
      <c r="K26" s="110">
        <v>15</v>
      </c>
      <c r="L26" s="126">
        <v>6</v>
      </c>
      <c r="M26" s="187">
        <f t="shared" si="1"/>
        <v>0.4</v>
      </c>
      <c r="N26" s="126">
        <f>L26*2</f>
        <v>12</v>
      </c>
      <c r="O26" s="113">
        <f>(K26-L26)*-1</f>
        <v>-9</v>
      </c>
      <c r="P26" s="135">
        <v>5</v>
      </c>
      <c r="Q26" s="126">
        <f t="shared" si="2"/>
        <v>7.5</v>
      </c>
      <c r="R26" s="33">
        <f t="shared" si="3"/>
        <v>55.5</v>
      </c>
      <c r="S26" s="33">
        <f t="shared" si="4"/>
        <v>-11</v>
      </c>
    </row>
    <row r="27" spans="1:19">
      <c r="A27" s="94">
        <v>91</v>
      </c>
      <c r="B27" s="95">
        <v>102567</v>
      </c>
      <c r="C27" s="96" t="s">
        <v>40</v>
      </c>
      <c r="D27" s="97" t="s">
        <v>41</v>
      </c>
      <c r="E27" s="98" t="s">
        <v>116</v>
      </c>
      <c r="F27" s="99">
        <v>20</v>
      </c>
      <c r="G27" s="109">
        <v>10</v>
      </c>
      <c r="H27" s="180">
        <f t="shared" si="0"/>
        <v>0.5</v>
      </c>
      <c r="I27" s="109">
        <f t="shared" si="7"/>
        <v>20</v>
      </c>
      <c r="J27" s="114">
        <f t="shared" si="8"/>
        <v>-10</v>
      </c>
      <c r="K27" s="110">
        <v>15</v>
      </c>
      <c r="L27" s="126">
        <v>8</v>
      </c>
      <c r="M27" s="187">
        <f t="shared" si="1"/>
        <v>0.533333333333333</v>
      </c>
      <c r="N27" s="126">
        <f>L27*2</f>
        <v>16</v>
      </c>
      <c r="O27" s="113">
        <f>(K27-L27)*-1</f>
        <v>-7</v>
      </c>
      <c r="P27" s="135">
        <v>0</v>
      </c>
      <c r="Q27" s="126">
        <f t="shared" si="2"/>
        <v>0</v>
      </c>
      <c r="R27" s="33">
        <f t="shared" si="3"/>
        <v>36</v>
      </c>
      <c r="S27" s="33">
        <f t="shared" si="4"/>
        <v>-17</v>
      </c>
    </row>
    <row r="28" spans="1:19">
      <c r="A28" s="94">
        <v>92</v>
      </c>
      <c r="B28" s="95">
        <v>102935</v>
      </c>
      <c r="C28" s="96" t="s">
        <v>42</v>
      </c>
      <c r="D28" s="97" t="s">
        <v>43</v>
      </c>
      <c r="E28" s="98" t="s">
        <v>116</v>
      </c>
      <c r="F28" s="99">
        <v>20</v>
      </c>
      <c r="G28" s="109">
        <v>44</v>
      </c>
      <c r="H28" s="139">
        <f t="shared" si="0"/>
        <v>2.2</v>
      </c>
      <c r="I28" s="109">
        <f>G28*4</f>
        <v>176</v>
      </c>
      <c r="J28" s="114"/>
      <c r="K28" s="110">
        <v>15</v>
      </c>
      <c r="L28" s="126">
        <v>10</v>
      </c>
      <c r="M28" s="187">
        <f t="shared" si="1"/>
        <v>0.666666666666667</v>
      </c>
      <c r="N28" s="126">
        <f>L28*2</f>
        <v>20</v>
      </c>
      <c r="O28" s="113">
        <f>(K28-L28)*-1</f>
        <v>-5</v>
      </c>
      <c r="P28" s="135">
        <v>2</v>
      </c>
      <c r="Q28" s="126">
        <f t="shared" si="2"/>
        <v>3</v>
      </c>
      <c r="R28" s="33">
        <f t="shared" si="3"/>
        <v>199</v>
      </c>
      <c r="S28" s="33">
        <f t="shared" si="4"/>
        <v>-5</v>
      </c>
    </row>
    <row r="29" spans="1:19">
      <c r="A29" s="94">
        <v>93</v>
      </c>
      <c r="B29" s="95">
        <v>103199</v>
      </c>
      <c r="C29" s="96" t="s">
        <v>44</v>
      </c>
      <c r="D29" s="97" t="s">
        <v>11</v>
      </c>
      <c r="E29" s="98" t="s">
        <v>116</v>
      </c>
      <c r="F29" s="99">
        <v>20</v>
      </c>
      <c r="G29" s="109">
        <v>17</v>
      </c>
      <c r="H29" s="180">
        <f t="shared" si="0"/>
        <v>0.85</v>
      </c>
      <c r="I29" s="109">
        <f>G29*2</f>
        <v>34</v>
      </c>
      <c r="J29" s="114">
        <f>(F29-G29)*-1</f>
        <v>-3</v>
      </c>
      <c r="K29" s="110">
        <v>15</v>
      </c>
      <c r="L29" s="126">
        <v>23</v>
      </c>
      <c r="M29" s="134">
        <f t="shared" si="1"/>
        <v>1.53333333333333</v>
      </c>
      <c r="N29" s="126">
        <f>L29*3</f>
        <v>69</v>
      </c>
      <c r="O29" s="186"/>
      <c r="P29" s="135">
        <v>5</v>
      </c>
      <c r="Q29" s="126">
        <f t="shared" si="2"/>
        <v>7.5</v>
      </c>
      <c r="R29" s="33">
        <f t="shared" si="3"/>
        <v>110.5</v>
      </c>
      <c r="S29" s="33">
        <f t="shared" si="4"/>
        <v>-3</v>
      </c>
    </row>
    <row r="30" spans="1:19">
      <c r="A30" s="94">
        <v>94</v>
      </c>
      <c r="B30" s="95">
        <v>103639</v>
      </c>
      <c r="C30" s="96" t="s">
        <v>45</v>
      </c>
      <c r="D30" s="97" t="s">
        <v>19</v>
      </c>
      <c r="E30" s="98" t="s">
        <v>116</v>
      </c>
      <c r="F30" s="99">
        <v>20</v>
      </c>
      <c r="G30" s="109">
        <v>53</v>
      </c>
      <c r="H30" s="139">
        <f t="shared" si="0"/>
        <v>2.65</v>
      </c>
      <c r="I30" s="109">
        <f>G30*4</f>
        <v>212</v>
      </c>
      <c r="J30" s="114"/>
      <c r="K30" s="110">
        <v>15</v>
      </c>
      <c r="L30" s="126">
        <v>17</v>
      </c>
      <c r="M30" s="134">
        <f t="shared" si="1"/>
        <v>1.13333333333333</v>
      </c>
      <c r="N30" s="126">
        <f>L30*3</f>
        <v>51</v>
      </c>
      <c r="O30" s="186"/>
      <c r="P30" s="135">
        <v>8</v>
      </c>
      <c r="Q30" s="126">
        <f t="shared" si="2"/>
        <v>12</v>
      </c>
      <c r="R30" s="33">
        <f t="shared" si="3"/>
        <v>275</v>
      </c>
      <c r="S30" s="33">
        <f t="shared" si="4"/>
        <v>0</v>
      </c>
    </row>
    <row r="31" spans="1:19">
      <c r="A31" s="94">
        <v>95</v>
      </c>
      <c r="B31" s="95">
        <v>104428</v>
      </c>
      <c r="C31" s="96" t="s">
        <v>46</v>
      </c>
      <c r="D31" s="97" t="s">
        <v>21</v>
      </c>
      <c r="E31" s="98" t="s">
        <v>116</v>
      </c>
      <c r="F31" s="99">
        <v>20</v>
      </c>
      <c r="G31" s="109">
        <v>10</v>
      </c>
      <c r="H31" s="180">
        <f t="shared" si="0"/>
        <v>0.5</v>
      </c>
      <c r="I31" s="109">
        <f>G31*2</f>
        <v>20</v>
      </c>
      <c r="J31" s="114">
        <f>(F31-G31)*-1</f>
        <v>-10</v>
      </c>
      <c r="K31" s="110">
        <v>15</v>
      </c>
      <c r="L31" s="126">
        <v>8</v>
      </c>
      <c r="M31" s="187">
        <f t="shared" si="1"/>
        <v>0.533333333333333</v>
      </c>
      <c r="N31" s="126">
        <f>L31*2</f>
        <v>16</v>
      </c>
      <c r="O31" s="113">
        <f>(K31-L31)*-1</f>
        <v>-7</v>
      </c>
      <c r="P31" s="135">
        <v>2</v>
      </c>
      <c r="Q31" s="126">
        <f t="shared" si="2"/>
        <v>3</v>
      </c>
      <c r="R31" s="33">
        <f t="shared" si="3"/>
        <v>39</v>
      </c>
      <c r="S31" s="33">
        <f t="shared" si="4"/>
        <v>-17</v>
      </c>
    </row>
    <row r="32" spans="1:19">
      <c r="A32" s="94">
        <v>96</v>
      </c>
      <c r="B32" s="95">
        <v>104429</v>
      </c>
      <c r="C32" s="96" t="s">
        <v>47</v>
      </c>
      <c r="D32" s="97" t="s">
        <v>17</v>
      </c>
      <c r="E32" s="98" t="s">
        <v>116</v>
      </c>
      <c r="F32" s="99">
        <v>20</v>
      </c>
      <c r="G32" s="109">
        <v>3</v>
      </c>
      <c r="H32" s="180">
        <f t="shared" si="0"/>
        <v>0.15</v>
      </c>
      <c r="I32" s="109">
        <f>G32*2</f>
        <v>6</v>
      </c>
      <c r="J32" s="114">
        <f>(F32-G32)*-1</f>
        <v>-17</v>
      </c>
      <c r="K32" s="110">
        <v>15</v>
      </c>
      <c r="L32" s="126">
        <v>4</v>
      </c>
      <c r="M32" s="187">
        <f t="shared" si="1"/>
        <v>0.266666666666667</v>
      </c>
      <c r="N32" s="126">
        <f>L32*2</f>
        <v>8</v>
      </c>
      <c r="O32" s="113">
        <f>(K32-L32)*-1</f>
        <v>-11</v>
      </c>
      <c r="P32" s="135">
        <v>0</v>
      </c>
      <c r="Q32" s="126">
        <f t="shared" si="2"/>
        <v>0</v>
      </c>
      <c r="R32" s="33">
        <f t="shared" si="3"/>
        <v>14</v>
      </c>
      <c r="S32" s="33">
        <f t="shared" si="4"/>
        <v>-28</v>
      </c>
    </row>
    <row r="33" spans="1:19">
      <c r="A33" s="94">
        <v>97</v>
      </c>
      <c r="B33" s="95">
        <v>104430</v>
      </c>
      <c r="C33" s="96" t="s">
        <v>48</v>
      </c>
      <c r="D33" s="97" t="s">
        <v>19</v>
      </c>
      <c r="E33" s="98" t="s">
        <v>116</v>
      </c>
      <c r="F33" s="99">
        <v>20</v>
      </c>
      <c r="G33" s="109">
        <v>6</v>
      </c>
      <c r="H33" s="180">
        <f t="shared" si="0"/>
        <v>0.3</v>
      </c>
      <c r="I33" s="109">
        <f>G33*2</f>
        <v>12</v>
      </c>
      <c r="J33" s="114">
        <f>(F33-G33)*-1</f>
        <v>-14</v>
      </c>
      <c r="K33" s="110">
        <v>15</v>
      </c>
      <c r="L33" s="126">
        <v>7</v>
      </c>
      <c r="M33" s="187">
        <f t="shared" si="1"/>
        <v>0.466666666666667</v>
      </c>
      <c r="N33" s="126">
        <f>L33*2</f>
        <v>14</v>
      </c>
      <c r="O33" s="113">
        <f>(K33-L33)*-1</f>
        <v>-8</v>
      </c>
      <c r="P33" s="135">
        <v>2</v>
      </c>
      <c r="Q33" s="126">
        <f t="shared" si="2"/>
        <v>3</v>
      </c>
      <c r="R33" s="33">
        <f t="shared" si="3"/>
        <v>29</v>
      </c>
      <c r="S33" s="33">
        <f t="shared" si="4"/>
        <v>-22</v>
      </c>
    </row>
    <row r="34" spans="1:19">
      <c r="A34" s="94">
        <v>98</v>
      </c>
      <c r="B34" s="95">
        <v>104533</v>
      </c>
      <c r="C34" s="96" t="s">
        <v>49</v>
      </c>
      <c r="D34" s="97" t="s">
        <v>14</v>
      </c>
      <c r="E34" s="98" t="s">
        <v>116</v>
      </c>
      <c r="F34" s="99">
        <v>20</v>
      </c>
      <c r="G34" s="109">
        <v>9</v>
      </c>
      <c r="H34" s="180">
        <f t="shared" ref="H34:H77" si="9">G34/F34</f>
        <v>0.45</v>
      </c>
      <c r="I34" s="109">
        <f>G34*2</f>
        <v>18</v>
      </c>
      <c r="J34" s="114">
        <f>(F34-G34)*-1</f>
        <v>-11</v>
      </c>
      <c r="K34" s="110">
        <v>15</v>
      </c>
      <c r="L34" s="126">
        <v>6</v>
      </c>
      <c r="M34" s="187">
        <f t="shared" ref="M34:M77" si="10">L34/K34</f>
        <v>0.4</v>
      </c>
      <c r="N34" s="126">
        <f>L34*2</f>
        <v>12</v>
      </c>
      <c r="O34" s="113">
        <f>(K34-L34)*-1</f>
        <v>-9</v>
      </c>
      <c r="P34" s="135">
        <v>5</v>
      </c>
      <c r="Q34" s="126">
        <f t="shared" ref="Q34:Q76" si="11">P34*1.5</f>
        <v>7.5</v>
      </c>
      <c r="R34" s="33">
        <f t="shared" ref="R34:R77" si="12">I34+N34+Q34</f>
        <v>37.5</v>
      </c>
      <c r="S34" s="33">
        <f t="shared" ref="S34:S76" si="13">J34+O34</f>
        <v>-20</v>
      </c>
    </row>
    <row r="35" spans="1:19">
      <c r="A35" s="94">
        <v>99</v>
      </c>
      <c r="B35" s="95">
        <v>104838</v>
      </c>
      <c r="C35" s="96" t="s">
        <v>50</v>
      </c>
      <c r="D35" s="97" t="s">
        <v>21</v>
      </c>
      <c r="E35" s="98" t="s">
        <v>116</v>
      </c>
      <c r="F35" s="99">
        <v>20</v>
      </c>
      <c r="G35" s="109">
        <v>14</v>
      </c>
      <c r="H35" s="180">
        <f t="shared" si="9"/>
        <v>0.7</v>
      </c>
      <c r="I35" s="109">
        <f>G35*2</f>
        <v>28</v>
      </c>
      <c r="J35" s="114">
        <f>(F35-G35)*-1</f>
        <v>-6</v>
      </c>
      <c r="K35" s="110">
        <v>15</v>
      </c>
      <c r="L35" s="126">
        <v>8</v>
      </c>
      <c r="M35" s="187">
        <f t="shared" si="10"/>
        <v>0.533333333333333</v>
      </c>
      <c r="N35" s="126">
        <f>L35*2</f>
        <v>16</v>
      </c>
      <c r="O35" s="113">
        <f>(K35-L35)*-1</f>
        <v>-7</v>
      </c>
      <c r="P35" s="135">
        <v>1</v>
      </c>
      <c r="Q35" s="126">
        <f t="shared" si="11"/>
        <v>1.5</v>
      </c>
      <c r="R35" s="33">
        <f t="shared" si="12"/>
        <v>45.5</v>
      </c>
      <c r="S35" s="33">
        <f t="shared" si="13"/>
        <v>-13</v>
      </c>
    </row>
    <row r="36" spans="1:19">
      <c r="A36" s="94">
        <v>100</v>
      </c>
      <c r="B36" s="95">
        <v>105910</v>
      </c>
      <c r="C36" s="96" t="s">
        <v>51</v>
      </c>
      <c r="D36" s="97" t="s">
        <v>11</v>
      </c>
      <c r="E36" s="98" t="s">
        <v>116</v>
      </c>
      <c r="F36" s="99">
        <v>20</v>
      </c>
      <c r="G36" s="109">
        <v>22</v>
      </c>
      <c r="H36" s="139">
        <f t="shared" si="9"/>
        <v>1.1</v>
      </c>
      <c r="I36" s="109">
        <f>G36*4</f>
        <v>88</v>
      </c>
      <c r="J36" s="114"/>
      <c r="K36" s="110">
        <v>15</v>
      </c>
      <c r="L36" s="126">
        <v>15</v>
      </c>
      <c r="M36" s="134">
        <f t="shared" si="10"/>
        <v>1</v>
      </c>
      <c r="N36" s="126">
        <f>L36*3</f>
        <v>45</v>
      </c>
      <c r="O36" s="186"/>
      <c r="P36" s="135">
        <v>12</v>
      </c>
      <c r="Q36" s="126">
        <f t="shared" si="11"/>
        <v>18</v>
      </c>
      <c r="R36" s="33">
        <f t="shared" si="12"/>
        <v>151</v>
      </c>
      <c r="S36" s="33">
        <f t="shared" si="13"/>
        <v>0</v>
      </c>
    </row>
    <row r="37" spans="1:19">
      <c r="A37" s="94">
        <v>101</v>
      </c>
      <c r="B37" s="95">
        <v>106485</v>
      </c>
      <c r="C37" s="96" t="s">
        <v>52</v>
      </c>
      <c r="D37" s="97" t="s">
        <v>11</v>
      </c>
      <c r="E37" s="98" t="s">
        <v>116</v>
      </c>
      <c r="F37" s="99">
        <v>20</v>
      </c>
      <c r="G37" s="109">
        <v>29</v>
      </c>
      <c r="H37" s="139">
        <f t="shared" si="9"/>
        <v>1.45</v>
      </c>
      <c r="I37" s="109">
        <f>G37*4</f>
        <v>116</v>
      </c>
      <c r="J37" s="114"/>
      <c r="K37" s="110">
        <v>15</v>
      </c>
      <c r="L37" s="126">
        <v>9</v>
      </c>
      <c r="M37" s="187">
        <f t="shared" si="10"/>
        <v>0.6</v>
      </c>
      <c r="N37" s="126">
        <f>L37*2</f>
        <v>18</v>
      </c>
      <c r="O37" s="113">
        <f>(K37-L37)*-1</f>
        <v>-6</v>
      </c>
      <c r="P37" s="135">
        <v>6</v>
      </c>
      <c r="Q37" s="126">
        <f t="shared" si="11"/>
        <v>9</v>
      </c>
      <c r="R37" s="33">
        <f t="shared" si="12"/>
        <v>143</v>
      </c>
      <c r="S37" s="33">
        <f t="shared" si="13"/>
        <v>-6</v>
      </c>
    </row>
    <row r="38" spans="1:19">
      <c r="A38" s="94">
        <v>102</v>
      </c>
      <c r="B38" s="95">
        <v>106865</v>
      </c>
      <c r="C38" s="96" t="s">
        <v>53</v>
      </c>
      <c r="D38" s="97" t="s">
        <v>43</v>
      </c>
      <c r="E38" s="98" t="s">
        <v>116</v>
      </c>
      <c r="F38" s="99">
        <v>20</v>
      </c>
      <c r="G38" s="109">
        <v>21</v>
      </c>
      <c r="H38" s="139">
        <f t="shared" si="9"/>
        <v>1.05</v>
      </c>
      <c r="I38" s="109">
        <f>G38*4</f>
        <v>84</v>
      </c>
      <c r="J38" s="114"/>
      <c r="K38" s="110">
        <v>15</v>
      </c>
      <c r="L38" s="126">
        <v>27</v>
      </c>
      <c r="M38" s="134">
        <f t="shared" si="10"/>
        <v>1.8</v>
      </c>
      <c r="N38" s="126">
        <f>L38*3</f>
        <v>81</v>
      </c>
      <c r="O38" s="186"/>
      <c r="P38" s="135">
        <v>2</v>
      </c>
      <c r="Q38" s="126">
        <f t="shared" si="11"/>
        <v>3</v>
      </c>
      <c r="R38" s="33">
        <f t="shared" si="12"/>
        <v>168</v>
      </c>
      <c r="S38" s="33">
        <f t="shared" si="13"/>
        <v>0</v>
      </c>
    </row>
    <row r="39" spans="1:19">
      <c r="A39" s="94">
        <v>103</v>
      </c>
      <c r="B39" s="95">
        <v>107728</v>
      </c>
      <c r="C39" s="96" t="s">
        <v>54</v>
      </c>
      <c r="D39" s="97" t="s">
        <v>14</v>
      </c>
      <c r="E39" s="98" t="s">
        <v>116</v>
      </c>
      <c r="F39" s="99">
        <v>20</v>
      </c>
      <c r="G39" s="109">
        <v>5</v>
      </c>
      <c r="H39" s="180">
        <f t="shared" si="9"/>
        <v>0.25</v>
      </c>
      <c r="I39" s="109">
        <f>G39*2</f>
        <v>10</v>
      </c>
      <c r="J39" s="114">
        <f>(F39-G39)*-1</f>
        <v>-15</v>
      </c>
      <c r="K39" s="110">
        <v>15</v>
      </c>
      <c r="L39" s="126">
        <v>6</v>
      </c>
      <c r="M39" s="187">
        <f t="shared" si="10"/>
        <v>0.4</v>
      </c>
      <c r="N39" s="126">
        <f>L39*2</f>
        <v>12</v>
      </c>
      <c r="O39" s="113">
        <f>(K39-L39)*-1</f>
        <v>-9</v>
      </c>
      <c r="P39" s="135">
        <v>3</v>
      </c>
      <c r="Q39" s="126">
        <f t="shared" si="11"/>
        <v>4.5</v>
      </c>
      <c r="R39" s="33">
        <f t="shared" si="12"/>
        <v>26.5</v>
      </c>
      <c r="S39" s="33">
        <f t="shared" si="13"/>
        <v>-24</v>
      </c>
    </row>
    <row r="40" spans="1:19">
      <c r="A40" s="94">
        <v>104</v>
      </c>
      <c r="B40" s="95">
        <v>112415</v>
      </c>
      <c r="C40" s="96" t="s">
        <v>55</v>
      </c>
      <c r="D40" s="97" t="s">
        <v>17</v>
      </c>
      <c r="E40" s="98" t="s">
        <v>116</v>
      </c>
      <c r="F40" s="99">
        <v>20</v>
      </c>
      <c r="G40" s="109">
        <v>10</v>
      </c>
      <c r="H40" s="180">
        <f t="shared" si="9"/>
        <v>0.5</v>
      </c>
      <c r="I40" s="109">
        <f>G40*2</f>
        <v>20</v>
      </c>
      <c r="J40" s="114">
        <f>(F40-G40)*-1</f>
        <v>-10</v>
      </c>
      <c r="K40" s="110">
        <v>15</v>
      </c>
      <c r="L40" s="126">
        <v>9</v>
      </c>
      <c r="M40" s="187">
        <f t="shared" si="10"/>
        <v>0.6</v>
      </c>
      <c r="N40" s="126">
        <f>L40*2</f>
        <v>18</v>
      </c>
      <c r="O40" s="113">
        <f>(K40-L40)*-1</f>
        <v>-6</v>
      </c>
      <c r="P40" s="135">
        <v>6</v>
      </c>
      <c r="Q40" s="126">
        <f t="shared" si="11"/>
        <v>9</v>
      </c>
      <c r="R40" s="33">
        <f t="shared" si="12"/>
        <v>47</v>
      </c>
      <c r="S40" s="33">
        <f t="shared" si="13"/>
        <v>-16</v>
      </c>
    </row>
    <row r="41" spans="1:19">
      <c r="A41" s="94">
        <v>105</v>
      </c>
      <c r="B41" s="95">
        <v>112888</v>
      </c>
      <c r="C41" s="96" t="s">
        <v>56</v>
      </c>
      <c r="D41" s="97" t="s">
        <v>17</v>
      </c>
      <c r="E41" s="98" t="s">
        <v>116</v>
      </c>
      <c r="F41" s="99">
        <v>20</v>
      </c>
      <c r="G41" s="109">
        <v>4</v>
      </c>
      <c r="H41" s="180">
        <f t="shared" si="9"/>
        <v>0.2</v>
      </c>
      <c r="I41" s="109">
        <f>G41*2</f>
        <v>8</v>
      </c>
      <c r="J41" s="114">
        <f>(F41-G41)*-1</f>
        <v>-16</v>
      </c>
      <c r="K41" s="110">
        <v>15</v>
      </c>
      <c r="L41" s="126">
        <v>17</v>
      </c>
      <c r="M41" s="134">
        <f t="shared" si="10"/>
        <v>1.13333333333333</v>
      </c>
      <c r="N41" s="126">
        <f>L41*3</f>
        <v>51</v>
      </c>
      <c r="O41" s="186"/>
      <c r="P41" s="135">
        <v>0</v>
      </c>
      <c r="Q41" s="126">
        <f t="shared" si="11"/>
        <v>0</v>
      </c>
      <c r="R41" s="33">
        <f t="shared" si="12"/>
        <v>59</v>
      </c>
      <c r="S41" s="33">
        <f t="shared" si="13"/>
        <v>-16</v>
      </c>
    </row>
    <row r="42" spans="1:19">
      <c r="A42" s="94">
        <v>106</v>
      </c>
      <c r="B42" s="95">
        <v>113025</v>
      </c>
      <c r="C42" s="96" t="s">
        <v>57</v>
      </c>
      <c r="D42" s="97" t="s">
        <v>17</v>
      </c>
      <c r="E42" s="98" t="s">
        <v>116</v>
      </c>
      <c r="F42" s="99">
        <v>20</v>
      </c>
      <c r="G42" s="109">
        <v>9</v>
      </c>
      <c r="H42" s="180">
        <f t="shared" si="9"/>
        <v>0.45</v>
      </c>
      <c r="I42" s="109">
        <f>G42*2</f>
        <v>18</v>
      </c>
      <c r="J42" s="114">
        <f>(F42-G42)*-1</f>
        <v>-11</v>
      </c>
      <c r="K42" s="110">
        <v>15</v>
      </c>
      <c r="L42" s="126">
        <v>4</v>
      </c>
      <c r="M42" s="187">
        <f t="shared" si="10"/>
        <v>0.266666666666667</v>
      </c>
      <c r="N42" s="126">
        <f t="shared" ref="N42:N47" si="14">L42*2</f>
        <v>8</v>
      </c>
      <c r="O42" s="113">
        <f t="shared" ref="O42:O47" si="15">(K42-L42)*-1</f>
        <v>-11</v>
      </c>
      <c r="P42" s="135">
        <v>2</v>
      </c>
      <c r="Q42" s="126">
        <f t="shared" si="11"/>
        <v>3</v>
      </c>
      <c r="R42" s="33">
        <f t="shared" si="12"/>
        <v>29</v>
      </c>
      <c r="S42" s="33">
        <f t="shared" si="13"/>
        <v>-22</v>
      </c>
    </row>
    <row r="43" spans="1:19">
      <c r="A43" s="94">
        <v>107</v>
      </c>
      <c r="B43" s="95">
        <v>113299</v>
      </c>
      <c r="C43" s="96" t="s">
        <v>58</v>
      </c>
      <c r="D43" s="97" t="s">
        <v>11</v>
      </c>
      <c r="E43" s="98" t="s">
        <v>116</v>
      </c>
      <c r="F43" s="99">
        <v>20</v>
      </c>
      <c r="G43" s="109">
        <v>11</v>
      </c>
      <c r="H43" s="180">
        <f t="shared" si="9"/>
        <v>0.55</v>
      </c>
      <c r="I43" s="109">
        <f>G43*2</f>
        <v>22</v>
      </c>
      <c r="J43" s="114">
        <f>(F43-G43)*-1</f>
        <v>-9</v>
      </c>
      <c r="K43" s="110">
        <v>15</v>
      </c>
      <c r="L43" s="126">
        <v>12</v>
      </c>
      <c r="M43" s="187">
        <f t="shared" si="10"/>
        <v>0.8</v>
      </c>
      <c r="N43" s="126">
        <f t="shared" si="14"/>
        <v>24</v>
      </c>
      <c r="O43" s="113">
        <f t="shared" si="15"/>
        <v>-3</v>
      </c>
      <c r="P43" s="135">
        <v>7</v>
      </c>
      <c r="Q43" s="126">
        <f t="shared" si="11"/>
        <v>10.5</v>
      </c>
      <c r="R43" s="33">
        <f t="shared" si="12"/>
        <v>56.5</v>
      </c>
      <c r="S43" s="33">
        <f t="shared" si="13"/>
        <v>-12</v>
      </c>
    </row>
    <row r="44" spans="1:19">
      <c r="A44" s="94">
        <v>108</v>
      </c>
      <c r="B44" s="95">
        <v>114286</v>
      </c>
      <c r="C44" s="96" t="s">
        <v>59</v>
      </c>
      <c r="D44" s="97" t="s">
        <v>17</v>
      </c>
      <c r="E44" s="98" t="s">
        <v>116</v>
      </c>
      <c r="F44" s="99">
        <v>20</v>
      </c>
      <c r="G44" s="109">
        <v>23</v>
      </c>
      <c r="H44" s="139">
        <f t="shared" si="9"/>
        <v>1.15</v>
      </c>
      <c r="I44" s="109">
        <f>G44*4</f>
        <v>92</v>
      </c>
      <c r="J44" s="114"/>
      <c r="K44" s="110">
        <v>15</v>
      </c>
      <c r="L44" s="126">
        <v>10</v>
      </c>
      <c r="M44" s="187">
        <f t="shared" si="10"/>
        <v>0.666666666666667</v>
      </c>
      <c r="N44" s="126">
        <f t="shared" si="14"/>
        <v>20</v>
      </c>
      <c r="O44" s="113">
        <f t="shared" si="15"/>
        <v>-5</v>
      </c>
      <c r="P44" s="135">
        <v>3</v>
      </c>
      <c r="Q44" s="126">
        <f t="shared" si="11"/>
        <v>4.5</v>
      </c>
      <c r="R44" s="33">
        <f t="shared" si="12"/>
        <v>116.5</v>
      </c>
      <c r="S44" s="33">
        <f t="shared" si="13"/>
        <v>-5</v>
      </c>
    </row>
    <row r="45" spans="1:19">
      <c r="A45" s="94">
        <v>109</v>
      </c>
      <c r="B45" s="95">
        <v>116482</v>
      </c>
      <c r="C45" s="96" t="s">
        <v>60</v>
      </c>
      <c r="D45" s="97" t="s">
        <v>11</v>
      </c>
      <c r="E45" s="98" t="s">
        <v>116</v>
      </c>
      <c r="F45" s="99">
        <v>20</v>
      </c>
      <c r="G45" s="109">
        <v>17</v>
      </c>
      <c r="H45" s="180">
        <f t="shared" si="9"/>
        <v>0.85</v>
      </c>
      <c r="I45" s="109">
        <f>G45*2</f>
        <v>34</v>
      </c>
      <c r="J45" s="114">
        <f>(F45-G45)*-1</f>
        <v>-3</v>
      </c>
      <c r="K45" s="110">
        <v>15</v>
      </c>
      <c r="L45" s="126">
        <v>9</v>
      </c>
      <c r="M45" s="187">
        <f t="shared" si="10"/>
        <v>0.6</v>
      </c>
      <c r="N45" s="126">
        <f t="shared" si="14"/>
        <v>18</v>
      </c>
      <c r="O45" s="113">
        <f t="shared" si="15"/>
        <v>-6</v>
      </c>
      <c r="P45" s="135">
        <v>1</v>
      </c>
      <c r="Q45" s="126">
        <f t="shared" si="11"/>
        <v>1.5</v>
      </c>
      <c r="R45" s="33">
        <f t="shared" si="12"/>
        <v>53.5</v>
      </c>
      <c r="S45" s="33">
        <f t="shared" si="13"/>
        <v>-9</v>
      </c>
    </row>
    <row r="46" spans="1:19">
      <c r="A46" s="94">
        <v>110</v>
      </c>
      <c r="B46" s="95">
        <v>117310</v>
      </c>
      <c r="C46" s="96" t="s">
        <v>61</v>
      </c>
      <c r="D46" s="97" t="s">
        <v>11</v>
      </c>
      <c r="E46" s="98" t="s">
        <v>116</v>
      </c>
      <c r="F46" s="99">
        <v>20</v>
      </c>
      <c r="G46" s="109">
        <v>11</v>
      </c>
      <c r="H46" s="180">
        <f t="shared" si="9"/>
        <v>0.55</v>
      </c>
      <c r="I46" s="109">
        <f>G46*2</f>
        <v>22</v>
      </c>
      <c r="J46" s="114">
        <f>(F46-G46)*-1</f>
        <v>-9</v>
      </c>
      <c r="K46" s="110">
        <v>15</v>
      </c>
      <c r="L46" s="126">
        <v>14</v>
      </c>
      <c r="M46" s="187">
        <f t="shared" si="10"/>
        <v>0.933333333333333</v>
      </c>
      <c r="N46" s="126">
        <f t="shared" si="14"/>
        <v>28</v>
      </c>
      <c r="O46" s="113">
        <f t="shared" si="15"/>
        <v>-1</v>
      </c>
      <c r="P46" s="135">
        <v>4</v>
      </c>
      <c r="Q46" s="126">
        <f t="shared" si="11"/>
        <v>6</v>
      </c>
      <c r="R46" s="33">
        <f t="shared" si="12"/>
        <v>56</v>
      </c>
      <c r="S46" s="33">
        <f t="shared" si="13"/>
        <v>-10</v>
      </c>
    </row>
    <row r="47" spans="1:19">
      <c r="A47" s="94">
        <v>111</v>
      </c>
      <c r="B47" s="95">
        <v>117923</v>
      </c>
      <c r="C47" s="96" t="s">
        <v>62</v>
      </c>
      <c r="D47" s="97" t="s">
        <v>14</v>
      </c>
      <c r="E47" s="98" t="s">
        <v>116</v>
      </c>
      <c r="F47" s="99">
        <v>20</v>
      </c>
      <c r="G47" s="109">
        <v>7</v>
      </c>
      <c r="H47" s="180">
        <f t="shared" si="9"/>
        <v>0.35</v>
      </c>
      <c r="I47" s="109">
        <f>G47*2</f>
        <v>14</v>
      </c>
      <c r="J47" s="114">
        <f>(F47-G47)*-1</f>
        <v>-13</v>
      </c>
      <c r="K47" s="110">
        <v>15</v>
      </c>
      <c r="L47" s="126">
        <v>9</v>
      </c>
      <c r="M47" s="187">
        <f t="shared" si="10"/>
        <v>0.6</v>
      </c>
      <c r="N47" s="126">
        <f t="shared" si="14"/>
        <v>18</v>
      </c>
      <c r="O47" s="113">
        <f t="shared" si="15"/>
        <v>-6</v>
      </c>
      <c r="P47" s="135">
        <v>1</v>
      </c>
      <c r="Q47" s="126">
        <f t="shared" si="11"/>
        <v>1.5</v>
      </c>
      <c r="R47" s="33">
        <f t="shared" si="12"/>
        <v>33.5</v>
      </c>
      <c r="S47" s="33">
        <f t="shared" si="13"/>
        <v>-19</v>
      </c>
    </row>
    <row r="48" spans="1:19">
      <c r="A48" s="94">
        <v>112</v>
      </c>
      <c r="B48" s="95">
        <v>118074</v>
      </c>
      <c r="C48" s="181" t="s">
        <v>63</v>
      </c>
      <c r="D48" s="97" t="s">
        <v>19</v>
      </c>
      <c r="E48" s="98" t="s">
        <v>116</v>
      </c>
      <c r="F48" s="99">
        <v>20</v>
      </c>
      <c r="G48" s="109">
        <v>71</v>
      </c>
      <c r="H48" s="139">
        <f t="shared" si="9"/>
        <v>3.55</v>
      </c>
      <c r="I48" s="109">
        <f>G48*4</f>
        <v>284</v>
      </c>
      <c r="J48" s="114"/>
      <c r="K48" s="110">
        <v>15</v>
      </c>
      <c r="L48" s="126">
        <v>39</v>
      </c>
      <c r="M48" s="134">
        <f t="shared" si="10"/>
        <v>2.6</v>
      </c>
      <c r="N48" s="126">
        <f>L48*3</f>
        <v>117</v>
      </c>
      <c r="O48" s="186"/>
      <c r="P48" s="135">
        <v>22</v>
      </c>
      <c r="Q48" s="126">
        <f t="shared" si="11"/>
        <v>33</v>
      </c>
      <c r="R48" s="33">
        <f t="shared" si="12"/>
        <v>434</v>
      </c>
      <c r="S48" s="33">
        <f t="shared" si="13"/>
        <v>0</v>
      </c>
    </row>
    <row r="49" spans="1:19">
      <c r="A49" s="94">
        <v>113</v>
      </c>
      <c r="B49" s="95">
        <v>118151</v>
      </c>
      <c r="C49" s="96" t="s">
        <v>64</v>
      </c>
      <c r="D49" s="97" t="s">
        <v>17</v>
      </c>
      <c r="E49" s="98" t="s">
        <v>116</v>
      </c>
      <c r="F49" s="99">
        <v>20</v>
      </c>
      <c r="G49" s="109">
        <v>13</v>
      </c>
      <c r="H49" s="180">
        <f t="shared" si="9"/>
        <v>0.65</v>
      </c>
      <c r="I49" s="109">
        <f t="shared" ref="I49:I54" si="16">G49*2</f>
        <v>26</v>
      </c>
      <c r="J49" s="114">
        <f t="shared" ref="J49:J54" si="17">(F49-G49)*-1</f>
        <v>-7</v>
      </c>
      <c r="K49" s="110">
        <v>15</v>
      </c>
      <c r="L49" s="126">
        <v>7</v>
      </c>
      <c r="M49" s="187">
        <f t="shared" si="10"/>
        <v>0.466666666666667</v>
      </c>
      <c r="N49" s="126">
        <f>L49*2</f>
        <v>14</v>
      </c>
      <c r="O49" s="113">
        <f>(K49-L49)*-1</f>
        <v>-8</v>
      </c>
      <c r="P49" s="135">
        <v>5</v>
      </c>
      <c r="Q49" s="126">
        <f t="shared" si="11"/>
        <v>7.5</v>
      </c>
      <c r="R49" s="33">
        <f t="shared" si="12"/>
        <v>47.5</v>
      </c>
      <c r="S49" s="33">
        <f t="shared" si="13"/>
        <v>-15</v>
      </c>
    </row>
    <row r="50" spans="1:19">
      <c r="A50" s="94">
        <v>114</v>
      </c>
      <c r="B50" s="95">
        <v>120844</v>
      </c>
      <c r="C50" s="96" t="s">
        <v>65</v>
      </c>
      <c r="D50" s="97" t="s">
        <v>21</v>
      </c>
      <c r="E50" s="98" t="s">
        <v>116</v>
      </c>
      <c r="F50" s="99">
        <v>20</v>
      </c>
      <c r="G50" s="109">
        <v>9</v>
      </c>
      <c r="H50" s="180">
        <f t="shared" si="9"/>
        <v>0.45</v>
      </c>
      <c r="I50" s="109">
        <f t="shared" si="16"/>
        <v>18</v>
      </c>
      <c r="J50" s="114">
        <f t="shared" si="17"/>
        <v>-11</v>
      </c>
      <c r="K50" s="110">
        <v>15</v>
      </c>
      <c r="L50" s="126">
        <v>13</v>
      </c>
      <c r="M50" s="187">
        <f t="shared" si="10"/>
        <v>0.866666666666667</v>
      </c>
      <c r="N50" s="126">
        <f>L50*2</f>
        <v>26</v>
      </c>
      <c r="O50" s="113">
        <f>(K50-L50)*-1</f>
        <v>-2</v>
      </c>
      <c r="P50" s="135">
        <v>4</v>
      </c>
      <c r="Q50" s="126">
        <f t="shared" si="11"/>
        <v>6</v>
      </c>
      <c r="R50" s="33">
        <f t="shared" si="12"/>
        <v>50</v>
      </c>
      <c r="S50" s="33">
        <f t="shared" si="13"/>
        <v>-13</v>
      </c>
    </row>
    <row r="51" spans="1:19">
      <c r="A51" s="94">
        <v>115</v>
      </c>
      <c r="B51" s="95">
        <v>122198</v>
      </c>
      <c r="C51" s="96" t="s">
        <v>66</v>
      </c>
      <c r="D51" s="97" t="s">
        <v>19</v>
      </c>
      <c r="E51" s="98" t="s">
        <v>116</v>
      </c>
      <c r="F51" s="99">
        <v>20</v>
      </c>
      <c r="G51" s="109">
        <v>11</v>
      </c>
      <c r="H51" s="180">
        <f t="shared" si="9"/>
        <v>0.55</v>
      </c>
      <c r="I51" s="109">
        <f t="shared" si="16"/>
        <v>22</v>
      </c>
      <c r="J51" s="114">
        <f t="shared" si="17"/>
        <v>-9</v>
      </c>
      <c r="K51" s="110">
        <v>15</v>
      </c>
      <c r="L51" s="126">
        <v>6</v>
      </c>
      <c r="M51" s="187">
        <f t="shared" si="10"/>
        <v>0.4</v>
      </c>
      <c r="N51" s="126">
        <f>L51*2</f>
        <v>12</v>
      </c>
      <c r="O51" s="113">
        <f>(K51-L51)*-1</f>
        <v>-9</v>
      </c>
      <c r="P51" s="135">
        <v>5</v>
      </c>
      <c r="Q51" s="126">
        <f t="shared" si="11"/>
        <v>7.5</v>
      </c>
      <c r="R51" s="33">
        <f t="shared" si="12"/>
        <v>41.5</v>
      </c>
      <c r="S51" s="33">
        <f t="shared" si="13"/>
        <v>-18</v>
      </c>
    </row>
    <row r="52" spans="1:19">
      <c r="A52" s="94">
        <v>116</v>
      </c>
      <c r="B52" s="95">
        <v>52</v>
      </c>
      <c r="C52" s="96" t="s">
        <v>67</v>
      </c>
      <c r="D52" s="97" t="s">
        <v>21</v>
      </c>
      <c r="E52" s="98" t="s">
        <v>117</v>
      </c>
      <c r="F52" s="99">
        <v>20</v>
      </c>
      <c r="G52" s="109">
        <v>8</v>
      </c>
      <c r="H52" s="180">
        <f t="shared" si="9"/>
        <v>0.4</v>
      </c>
      <c r="I52" s="109">
        <f t="shared" si="16"/>
        <v>16</v>
      </c>
      <c r="J52" s="114">
        <f t="shared" si="17"/>
        <v>-12</v>
      </c>
      <c r="K52" s="110">
        <v>15</v>
      </c>
      <c r="L52" s="126">
        <v>8</v>
      </c>
      <c r="M52" s="187">
        <f t="shared" si="10"/>
        <v>0.533333333333333</v>
      </c>
      <c r="N52" s="126">
        <f>L52*2</f>
        <v>16</v>
      </c>
      <c r="O52" s="113">
        <f>(K52-L52)*-1</f>
        <v>-7</v>
      </c>
      <c r="P52" s="135">
        <v>7</v>
      </c>
      <c r="Q52" s="126">
        <f t="shared" si="11"/>
        <v>10.5</v>
      </c>
      <c r="R52" s="33">
        <f t="shared" si="12"/>
        <v>42.5</v>
      </c>
      <c r="S52" s="33">
        <f t="shared" si="13"/>
        <v>-19</v>
      </c>
    </row>
    <row r="53" spans="1:19">
      <c r="A53" s="94">
        <v>117</v>
      </c>
      <c r="B53" s="95">
        <v>371</v>
      </c>
      <c r="C53" s="96" t="s">
        <v>68</v>
      </c>
      <c r="D53" s="97" t="s">
        <v>41</v>
      </c>
      <c r="E53" s="98" t="s">
        <v>117</v>
      </c>
      <c r="F53" s="99">
        <v>20</v>
      </c>
      <c r="G53" s="109">
        <v>14</v>
      </c>
      <c r="H53" s="180">
        <f t="shared" si="9"/>
        <v>0.7</v>
      </c>
      <c r="I53" s="109">
        <f t="shared" si="16"/>
        <v>28</v>
      </c>
      <c r="J53" s="114">
        <f t="shared" si="17"/>
        <v>-6</v>
      </c>
      <c r="K53" s="110">
        <v>15</v>
      </c>
      <c r="L53" s="126">
        <v>11</v>
      </c>
      <c r="M53" s="187">
        <f t="shared" si="10"/>
        <v>0.733333333333333</v>
      </c>
      <c r="N53" s="126">
        <f>L53*2</f>
        <v>22</v>
      </c>
      <c r="O53" s="113">
        <f>(K53-L53)*-1</f>
        <v>-4</v>
      </c>
      <c r="P53" s="135">
        <v>3</v>
      </c>
      <c r="Q53" s="126">
        <f t="shared" si="11"/>
        <v>4.5</v>
      </c>
      <c r="R53" s="33">
        <f t="shared" si="12"/>
        <v>54.5</v>
      </c>
      <c r="S53" s="33">
        <f t="shared" si="13"/>
        <v>-10</v>
      </c>
    </row>
    <row r="54" spans="1:19">
      <c r="A54" s="94">
        <v>119</v>
      </c>
      <c r="B54" s="95">
        <v>591</v>
      </c>
      <c r="C54" s="96" t="s">
        <v>69</v>
      </c>
      <c r="D54" s="97" t="s">
        <v>14</v>
      </c>
      <c r="E54" s="98" t="s">
        <v>117</v>
      </c>
      <c r="F54" s="99">
        <v>20</v>
      </c>
      <c r="G54" s="109">
        <v>11</v>
      </c>
      <c r="H54" s="180">
        <f t="shared" si="9"/>
        <v>0.55</v>
      </c>
      <c r="I54" s="109">
        <f t="shared" si="16"/>
        <v>22</v>
      </c>
      <c r="J54" s="114">
        <f t="shared" si="17"/>
        <v>-9</v>
      </c>
      <c r="K54" s="110">
        <v>15</v>
      </c>
      <c r="L54" s="126">
        <v>1</v>
      </c>
      <c r="M54" s="187">
        <f t="shared" si="10"/>
        <v>0.0666666666666667</v>
      </c>
      <c r="N54" s="126">
        <f t="shared" ref="N54:N60" si="18">L54*2</f>
        <v>2</v>
      </c>
      <c r="O54" s="113">
        <f t="shared" ref="O54:O60" si="19">(K54-L54)*-1</f>
        <v>-14</v>
      </c>
      <c r="P54" s="135">
        <v>3</v>
      </c>
      <c r="Q54" s="126">
        <f t="shared" si="11"/>
        <v>4.5</v>
      </c>
      <c r="R54" s="33">
        <f t="shared" si="12"/>
        <v>28.5</v>
      </c>
      <c r="S54" s="33">
        <f t="shared" si="13"/>
        <v>-23</v>
      </c>
    </row>
    <row r="55" spans="1:19">
      <c r="A55" s="94">
        <v>120</v>
      </c>
      <c r="B55" s="95">
        <v>723</v>
      </c>
      <c r="C55" s="96" t="s">
        <v>70</v>
      </c>
      <c r="D55" s="97" t="s">
        <v>19</v>
      </c>
      <c r="E55" s="98" t="s">
        <v>117</v>
      </c>
      <c r="F55" s="99">
        <v>20</v>
      </c>
      <c r="G55" s="109">
        <v>30</v>
      </c>
      <c r="H55" s="139">
        <f t="shared" si="9"/>
        <v>1.5</v>
      </c>
      <c r="I55" s="109">
        <f>G55*4</f>
        <v>120</v>
      </c>
      <c r="J55" s="114"/>
      <c r="K55" s="110">
        <v>15</v>
      </c>
      <c r="L55" s="126">
        <v>9</v>
      </c>
      <c r="M55" s="187">
        <f t="shared" si="10"/>
        <v>0.6</v>
      </c>
      <c r="N55" s="126">
        <f t="shared" si="18"/>
        <v>18</v>
      </c>
      <c r="O55" s="113">
        <f t="shared" si="19"/>
        <v>-6</v>
      </c>
      <c r="P55" s="135">
        <v>5</v>
      </c>
      <c r="Q55" s="126">
        <f t="shared" si="11"/>
        <v>7.5</v>
      </c>
      <c r="R55" s="33">
        <f t="shared" si="12"/>
        <v>145.5</v>
      </c>
      <c r="S55" s="33">
        <f t="shared" si="13"/>
        <v>-6</v>
      </c>
    </row>
    <row r="56" spans="1:19">
      <c r="A56" s="94">
        <v>121</v>
      </c>
      <c r="B56" s="95">
        <v>106568</v>
      </c>
      <c r="C56" s="96" t="s">
        <v>71</v>
      </c>
      <c r="D56" s="97" t="s">
        <v>19</v>
      </c>
      <c r="E56" s="98" t="s">
        <v>117</v>
      </c>
      <c r="F56" s="99">
        <v>20</v>
      </c>
      <c r="G56" s="109">
        <v>13</v>
      </c>
      <c r="H56" s="180">
        <f t="shared" si="9"/>
        <v>0.65</v>
      </c>
      <c r="I56" s="109">
        <f>G56*2</f>
        <v>26</v>
      </c>
      <c r="J56" s="114">
        <f>(F56-G56)*-1</f>
        <v>-7</v>
      </c>
      <c r="K56" s="110">
        <v>15</v>
      </c>
      <c r="L56" s="126">
        <v>8</v>
      </c>
      <c r="M56" s="187">
        <f t="shared" si="10"/>
        <v>0.533333333333333</v>
      </c>
      <c r="N56" s="126">
        <f t="shared" si="18"/>
        <v>16</v>
      </c>
      <c r="O56" s="113">
        <f t="shared" si="19"/>
        <v>-7</v>
      </c>
      <c r="P56" s="135">
        <v>3</v>
      </c>
      <c r="Q56" s="126">
        <f t="shared" si="11"/>
        <v>4.5</v>
      </c>
      <c r="R56" s="33">
        <f t="shared" si="12"/>
        <v>46.5</v>
      </c>
      <c r="S56" s="33">
        <f t="shared" si="13"/>
        <v>-14</v>
      </c>
    </row>
    <row r="57" spans="1:19">
      <c r="A57" s="94">
        <v>122</v>
      </c>
      <c r="B57" s="95">
        <v>110378</v>
      </c>
      <c r="C57" s="96" t="s">
        <v>72</v>
      </c>
      <c r="D57" s="97" t="s">
        <v>21</v>
      </c>
      <c r="E57" s="98" t="s">
        <v>117</v>
      </c>
      <c r="F57" s="99">
        <v>20</v>
      </c>
      <c r="G57" s="109">
        <v>11</v>
      </c>
      <c r="H57" s="180">
        <f t="shared" si="9"/>
        <v>0.55</v>
      </c>
      <c r="I57" s="109">
        <f>G57*2</f>
        <v>22</v>
      </c>
      <c r="J57" s="114">
        <f>(F57-G57)*-1</f>
        <v>-9</v>
      </c>
      <c r="K57" s="110">
        <v>15</v>
      </c>
      <c r="L57" s="126">
        <v>11</v>
      </c>
      <c r="M57" s="187">
        <f t="shared" si="10"/>
        <v>0.733333333333333</v>
      </c>
      <c r="N57" s="126">
        <f t="shared" si="18"/>
        <v>22</v>
      </c>
      <c r="O57" s="113">
        <f t="shared" si="19"/>
        <v>-4</v>
      </c>
      <c r="P57" s="135">
        <v>3</v>
      </c>
      <c r="Q57" s="126">
        <f t="shared" si="11"/>
        <v>4.5</v>
      </c>
      <c r="R57" s="33">
        <f t="shared" si="12"/>
        <v>48.5</v>
      </c>
      <c r="S57" s="33">
        <f t="shared" si="13"/>
        <v>-13</v>
      </c>
    </row>
    <row r="58" spans="1:19">
      <c r="A58" s="94">
        <v>123</v>
      </c>
      <c r="B58" s="95">
        <v>113298</v>
      </c>
      <c r="C58" s="96" t="s">
        <v>73</v>
      </c>
      <c r="D58" s="97" t="s">
        <v>17</v>
      </c>
      <c r="E58" s="98" t="s">
        <v>117</v>
      </c>
      <c r="F58" s="99">
        <v>20</v>
      </c>
      <c r="G58" s="109">
        <v>12</v>
      </c>
      <c r="H58" s="180">
        <f t="shared" si="9"/>
        <v>0.6</v>
      </c>
      <c r="I58" s="109">
        <f>G58*2</f>
        <v>24</v>
      </c>
      <c r="J58" s="114">
        <f>(F58-G58)*-1</f>
        <v>-8</v>
      </c>
      <c r="K58" s="110">
        <v>15</v>
      </c>
      <c r="L58" s="126">
        <v>7</v>
      </c>
      <c r="M58" s="187">
        <f t="shared" si="10"/>
        <v>0.466666666666667</v>
      </c>
      <c r="N58" s="126">
        <f t="shared" si="18"/>
        <v>14</v>
      </c>
      <c r="O58" s="113">
        <f t="shared" si="19"/>
        <v>-8</v>
      </c>
      <c r="P58" s="135">
        <v>2</v>
      </c>
      <c r="Q58" s="126">
        <f t="shared" si="11"/>
        <v>3</v>
      </c>
      <c r="R58" s="33">
        <f t="shared" si="12"/>
        <v>41</v>
      </c>
      <c r="S58" s="33">
        <f t="shared" si="13"/>
        <v>-16</v>
      </c>
    </row>
    <row r="59" spans="1:19">
      <c r="A59" s="94">
        <v>124</v>
      </c>
      <c r="B59" s="95">
        <v>113833</v>
      </c>
      <c r="C59" s="96" t="s">
        <v>74</v>
      </c>
      <c r="D59" s="97" t="s">
        <v>17</v>
      </c>
      <c r="E59" s="98" t="s">
        <v>117</v>
      </c>
      <c r="F59" s="99">
        <v>20</v>
      </c>
      <c r="G59" s="109">
        <v>16</v>
      </c>
      <c r="H59" s="180">
        <f t="shared" si="9"/>
        <v>0.8</v>
      </c>
      <c r="I59" s="109">
        <f>G59*2</f>
        <v>32</v>
      </c>
      <c r="J59" s="114">
        <f>(F59-G59)*-1</f>
        <v>-4</v>
      </c>
      <c r="K59" s="110">
        <v>15</v>
      </c>
      <c r="L59" s="126">
        <v>10</v>
      </c>
      <c r="M59" s="187">
        <f t="shared" si="10"/>
        <v>0.666666666666667</v>
      </c>
      <c r="N59" s="126">
        <f t="shared" si="18"/>
        <v>20</v>
      </c>
      <c r="O59" s="113">
        <f t="shared" si="19"/>
        <v>-5</v>
      </c>
      <c r="P59" s="135">
        <v>8</v>
      </c>
      <c r="Q59" s="126">
        <f t="shared" si="11"/>
        <v>12</v>
      </c>
      <c r="R59" s="33">
        <f t="shared" si="12"/>
        <v>64</v>
      </c>
      <c r="S59" s="33">
        <f t="shared" si="13"/>
        <v>-9</v>
      </c>
    </row>
    <row r="60" spans="1:19">
      <c r="A60" s="94">
        <v>125</v>
      </c>
      <c r="B60" s="95">
        <v>114069</v>
      </c>
      <c r="C60" s="96" t="s">
        <v>75</v>
      </c>
      <c r="D60" s="97" t="s">
        <v>19</v>
      </c>
      <c r="E60" s="98" t="s">
        <v>117</v>
      </c>
      <c r="F60" s="99">
        <v>20</v>
      </c>
      <c r="G60" s="109">
        <v>4</v>
      </c>
      <c r="H60" s="180">
        <f t="shared" si="9"/>
        <v>0.2</v>
      </c>
      <c r="I60" s="109">
        <f>G60*2</f>
        <v>8</v>
      </c>
      <c r="J60" s="114">
        <f>(F60-G60)*-1</f>
        <v>-16</v>
      </c>
      <c r="K60" s="110">
        <v>15</v>
      </c>
      <c r="L60" s="126">
        <v>9</v>
      </c>
      <c r="M60" s="187">
        <f t="shared" si="10"/>
        <v>0.6</v>
      </c>
      <c r="N60" s="126">
        <f t="shared" si="18"/>
        <v>18</v>
      </c>
      <c r="O60" s="113">
        <f t="shared" si="19"/>
        <v>-6</v>
      </c>
      <c r="P60" s="135">
        <v>8</v>
      </c>
      <c r="Q60" s="126">
        <f t="shared" si="11"/>
        <v>12</v>
      </c>
      <c r="R60" s="33">
        <f t="shared" si="12"/>
        <v>38</v>
      </c>
      <c r="S60" s="33">
        <f t="shared" si="13"/>
        <v>-22</v>
      </c>
    </row>
    <row r="61" spans="1:19">
      <c r="A61" s="94">
        <v>126</v>
      </c>
      <c r="B61" s="95">
        <v>115971</v>
      </c>
      <c r="C61" s="96" t="s">
        <v>76</v>
      </c>
      <c r="D61" s="97" t="s">
        <v>11</v>
      </c>
      <c r="E61" s="98" t="s">
        <v>117</v>
      </c>
      <c r="F61" s="99">
        <v>20</v>
      </c>
      <c r="G61" s="109">
        <v>22</v>
      </c>
      <c r="H61" s="139">
        <f t="shared" si="9"/>
        <v>1.1</v>
      </c>
      <c r="I61" s="109">
        <f>G61*4</f>
        <v>88</v>
      </c>
      <c r="J61" s="114"/>
      <c r="K61" s="110">
        <v>15</v>
      </c>
      <c r="L61" s="126">
        <v>19</v>
      </c>
      <c r="M61" s="134">
        <f t="shared" si="10"/>
        <v>1.26666666666667</v>
      </c>
      <c r="N61" s="126">
        <f>L61*3</f>
        <v>57</v>
      </c>
      <c r="O61" s="186"/>
      <c r="P61" s="135">
        <v>5</v>
      </c>
      <c r="Q61" s="126">
        <f t="shared" si="11"/>
        <v>7.5</v>
      </c>
      <c r="R61" s="33">
        <f t="shared" si="12"/>
        <v>152.5</v>
      </c>
      <c r="S61" s="33">
        <f t="shared" si="13"/>
        <v>0</v>
      </c>
    </row>
    <row r="62" spans="1:19">
      <c r="A62" s="94">
        <v>127</v>
      </c>
      <c r="B62" s="95">
        <v>116773</v>
      </c>
      <c r="C62" s="96" t="s">
        <v>77</v>
      </c>
      <c r="D62" s="97" t="s">
        <v>17</v>
      </c>
      <c r="E62" s="98" t="s">
        <v>117</v>
      </c>
      <c r="F62" s="99">
        <v>20</v>
      </c>
      <c r="G62" s="109">
        <v>12</v>
      </c>
      <c r="H62" s="180">
        <f t="shared" si="9"/>
        <v>0.6</v>
      </c>
      <c r="I62" s="109">
        <f t="shared" ref="I62:I74" si="20">G62*2</f>
        <v>24</v>
      </c>
      <c r="J62" s="114">
        <f t="shared" ref="J62:J74" si="21">(F62-G62)*-1</f>
        <v>-8</v>
      </c>
      <c r="K62" s="110">
        <v>15</v>
      </c>
      <c r="L62" s="126">
        <v>11</v>
      </c>
      <c r="M62" s="187">
        <f t="shared" si="10"/>
        <v>0.733333333333333</v>
      </c>
      <c r="N62" s="126">
        <f>L62*2</f>
        <v>22</v>
      </c>
      <c r="O62" s="113">
        <f>(K62-L62)*-1</f>
        <v>-4</v>
      </c>
      <c r="P62" s="135">
        <v>7</v>
      </c>
      <c r="Q62" s="126">
        <f t="shared" si="11"/>
        <v>10.5</v>
      </c>
      <c r="R62" s="33">
        <f t="shared" si="12"/>
        <v>56.5</v>
      </c>
      <c r="S62" s="33">
        <f t="shared" si="13"/>
        <v>-12</v>
      </c>
    </row>
    <row r="63" spans="1:19">
      <c r="A63" s="94">
        <v>128</v>
      </c>
      <c r="B63" s="95">
        <v>116919</v>
      </c>
      <c r="C63" s="96" t="s">
        <v>78</v>
      </c>
      <c r="D63" s="97" t="s">
        <v>11</v>
      </c>
      <c r="E63" s="98" t="s">
        <v>117</v>
      </c>
      <c r="F63" s="99">
        <v>20</v>
      </c>
      <c r="G63" s="109">
        <v>6</v>
      </c>
      <c r="H63" s="180">
        <f t="shared" si="9"/>
        <v>0.3</v>
      </c>
      <c r="I63" s="109">
        <f t="shared" si="20"/>
        <v>12</v>
      </c>
      <c r="J63" s="114">
        <f t="shared" si="21"/>
        <v>-14</v>
      </c>
      <c r="K63" s="110">
        <v>15</v>
      </c>
      <c r="L63" s="126">
        <v>16</v>
      </c>
      <c r="M63" s="134">
        <f t="shared" si="10"/>
        <v>1.06666666666667</v>
      </c>
      <c r="N63" s="126">
        <f>L63*3</f>
        <v>48</v>
      </c>
      <c r="O63" s="186"/>
      <c r="P63" s="135">
        <v>6</v>
      </c>
      <c r="Q63" s="126">
        <f t="shared" si="11"/>
        <v>9</v>
      </c>
      <c r="R63" s="33">
        <f t="shared" si="12"/>
        <v>69</v>
      </c>
      <c r="S63" s="33">
        <f t="shared" si="13"/>
        <v>-14</v>
      </c>
    </row>
    <row r="64" spans="1:19">
      <c r="A64" s="94">
        <v>129</v>
      </c>
      <c r="B64" s="95">
        <v>117637</v>
      </c>
      <c r="C64" s="96" t="s">
        <v>79</v>
      </c>
      <c r="D64" s="97" t="s">
        <v>14</v>
      </c>
      <c r="E64" s="98" t="s">
        <v>117</v>
      </c>
      <c r="F64" s="99">
        <v>20</v>
      </c>
      <c r="G64" s="109">
        <v>8</v>
      </c>
      <c r="H64" s="180">
        <f t="shared" si="9"/>
        <v>0.4</v>
      </c>
      <c r="I64" s="109">
        <f t="shared" si="20"/>
        <v>16</v>
      </c>
      <c r="J64" s="114">
        <f t="shared" si="21"/>
        <v>-12</v>
      </c>
      <c r="K64" s="110">
        <v>15</v>
      </c>
      <c r="L64" s="126">
        <v>7</v>
      </c>
      <c r="M64" s="187">
        <f t="shared" si="10"/>
        <v>0.466666666666667</v>
      </c>
      <c r="N64" s="126">
        <f>L64*2</f>
        <v>14</v>
      </c>
      <c r="O64" s="113">
        <f>(K64-L64)*-1</f>
        <v>-8</v>
      </c>
      <c r="P64" s="135">
        <v>3</v>
      </c>
      <c r="Q64" s="126">
        <f t="shared" si="11"/>
        <v>4.5</v>
      </c>
      <c r="R64" s="33">
        <f t="shared" si="12"/>
        <v>34.5</v>
      </c>
      <c r="S64" s="33">
        <f t="shared" si="13"/>
        <v>-20</v>
      </c>
    </row>
    <row r="65" spans="1:19">
      <c r="A65" s="94">
        <v>130</v>
      </c>
      <c r="B65" s="95">
        <v>118758</v>
      </c>
      <c r="C65" s="96" t="s">
        <v>80</v>
      </c>
      <c r="D65" s="97" t="s">
        <v>19</v>
      </c>
      <c r="E65" s="98" t="s">
        <v>117</v>
      </c>
      <c r="F65" s="99">
        <v>20</v>
      </c>
      <c r="G65" s="109">
        <v>5</v>
      </c>
      <c r="H65" s="180">
        <f t="shared" si="9"/>
        <v>0.25</v>
      </c>
      <c r="I65" s="109">
        <f t="shared" si="20"/>
        <v>10</v>
      </c>
      <c r="J65" s="114">
        <f t="shared" si="21"/>
        <v>-15</v>
      </c>
      <c r="K65" s="110">
        <v>15</v>
      </c>
      <c r="L65" s="126">
        <v>8</v>
      </c>
      <c r="M65" s="187">
        <f t="shared" si="10"/>
        <v>0.533333333333333</v>
      </c>
      <c r="N65" s="126">
        <f>L65*2</f>
        <v>16</v>
      </c>
      <c r="O65" s="113">
        <f>(K65-L65)*-1</f>
        <v>-7</v>
      </c>
      <c r="P65" s="135">
        <v>3</v>
      </c>
      <c r="Q65" s="126">
        <f t="shared" si="11"/>
        <v>4.5</v>
      </c>
      <c r="R65" s="33">
        <f t="shared" si="12"/>
        <v>30.5</v>
      </c>
      <c r="S65" s="33">
        <f t="shared" si="13"/>
        <v>-22</v>
      </c>
    </row>
    <row r="66" spans="1:19">
      <c r="A66" s="94">
        <v>131</v>
      </c>
      <c r="B66" s="95">
        <v>118951</v>
      </c>
      <c r="C66" s="96" t="s">
        <v>81</v>
      </c>
      <c r="D66" s="97" t="s">
        <v>17</v>
      </c>
      <c r="E66" s="98" t="s">
        <v>117</v>
      </c>
      <c r="F66" s="99">
        <v>20</v>
      </c>
      <c r="G66" s="109">
        <v>18</v>
      </c>
      <c r="H66" s="180">
        <f t="shared" si="9"/>
        <v>0.9</v>
      </c>
      <c r="I66" s="109">
        <f t="shared" si="20"/>
        <v>36</v>
      </c>
      <c r="J66" s="114">
        <f t="shared" si="21"/>
        <v>-2</v>
      </c>
      <c r="K66" s="110">
        <v>15</v>
      </c>
      <c r="L66" s="126">
        <v>23</v>
      </c>
      <c r="M66" s="134">
        <f t="shared" si="10"/>
        <v>1.53333333333333</v>
      </c>
      <c r="N66" s="126">
        <f>L66*3</f>
        <v>69</v>
      </c>
      <c r="O66" s="186"/>
      <c r="P66" s="135">
        <v>3</v>
      </c>
      <c r="Q66" s="126">
        <f t="shared" si="11"/>
        <v>4.5</v>
      </c>
      <c r="R66" s="33">
        <f t="shared" si="12"/>
        <v>109.5</v>
      </c>
      <c r="S66" s="33">
        <f t="shared" si="13"/>
        <v>-2</v>
      </c>
    </row>
    <row r="67" spans="1:19">
      <c r="A67" s="94">
        <v>132</v>
      </c>
      <c r="B67" s="95">
        <v>119262</v>
      </c>
      <c r="C67" s="96" t="s">
        <v>82</v>
      </c>
      <c r="D67" s="97" t="s">
        <v>11</v>
      </c>
      <c r="E67" s="98" t="s">
        <v>117</v>
      </c>
      <c r="F67" s="99">
        <v>20</v>
      </c>
      <c r="G67" s="109">
        <v>7</v>
      </c>
      <c r="H67" s="180">
        <f t="shared" si="9"/>
        <v>0.35</v>
      </c>
      <c r="I67" s="109">
        <f t="shared" si="20"/>
        <v>14</v>
      </c>
      <c r="J67" s="114">
        <f t="shared" si="21"/>
        <v>-13</v>
      </c>
      <c r="K67" s="110">
        <v>15</v>
      </c>
      <c r="L67" s="126">
        <v>5</v>
      </c>
      <c r="M67" s="187">
        <f t="shared" si="10"/>
        <v>0.333333333333333</v>
      </c>
      <c r="N67" s="126">
        <f>L67*2</f>
        <v>10</v>
      </c>
      <c r="O67" s="113">
        <f>(K67-L67)*-1</f>
        <v>-10</v>
      </c>
      <c r="P67" s="135">
        <v>2</v>
      </c>
      <c r="Q67" s="126">
        <f t="shared" si="11"/>
        <v>3</v>
      </c>
      <c r="R67" s="33">
        <f t="shared" si="12"/>
        <v>27</v>
      </c>
      <c r="S67" s="33">
        <f t="shared" si="13"/>
        <v>-23</v>
      </c>
    </row>
    <row r="68" spans="1:19">
      <c r="A68" s="94">
        <v>133</v>
      </c>
      <c r="B68" s="95">
        <v>119263</v>
      </c>
      <c r="C68" s="96" t="s">
        <v>83</v>
      </c>
      <c r="D68" s="97" t="s">
        <v>17</v>
      </c>
      <c r="E68" s="98" t="s">
        <v>117</v>
      </c>
      <c r="F68" s="99">
        <v>20</v>
      </c>
      <c r="G68" s="109">
        <v>2</v>
      </c>
      <c r="H68" s="180">
        <f t="shared" si="9"/>
        <v>0.1</v>
      </c>
      <c r="I68" s="109">
        <f t="shared" si="20"/>
        <v>4</v>
      </c>
      <c r="J68" s="114">
        <f t="shared" si="21"/>
        <v>-18</v>
      </c>
      <c r="K68" s="110">
        <v>15</v>
      </c>
      <c r="L68" s="126">
        <v>8</v>
      </c>
      <c r="M68" s="187">
        <f t="shared" si="10"/>
        <v>0.533333333333333</v>
      </c>
      <c r="N68" s="126">
        <f>L68*2</f>
        <v>16</v>
      </c>
      <c r="O68" s="113">
        <f>(K68-L68)*-1</f>
        <v>-7</v>
      </c>
      <c r="P68" s="135">
        <v>1</v>
      </c>
      <c r="Q68" s="126">
        <f t="shared" si="11"/>
        <v>1.5</v>
      </c>
      <c r="R68" s="33">
        <f t="shared" si="12"/>
        <v>21.5</v>
      </c>
      <c r="S68" s="33">
        <f t="shared" si="13"/>
        <v>-25</v>
      </c>
    </row>
    <row r="69" spans="1:19">
      <c r="A69" s="94">
        <v>135</v>
      </c>
      <c r="B69" s="95">
        <v>122176</v>
      </c>
      <c r="C69" s="96" t="s">
        <v>84</v>
      </c>
      <c r="D69" s="97" t="s">
        <v>21</v>
      </c>
      <c r="E69" s="98" t="s">
        <v>117</v>
      </c>
      <c r="F69" s="99">
        <v>15</v>
      </c>
      <c r="G69" s="109">
        <v>7</v>
      </c>
      <c r="H69" s="180">
        <f t="shared" si="9"/>
        <v>0.466666666666667</v>
      </c>
      <c r="I69" s="109">
        <f t="shared" si="20"/>
        <v>14</v>
      </c>
      <c r="J69" s="114">
        <f t="shared" si="21"/>
        <v>-8</v>
      </c>
      <c r="K69" s="110">
        <v>15</v>
      </c>
      <c r="L69" s="126">
        <v>5</v>
      </c>
      <c r="M69" s="187">
        <f t="shared" si="10"/>
        <v>0.333333333333333</v>
      </c>
      <c r="N69" s="126">
        <f t="shared" ref="N69:N76" si="22">L69*2</f>
        <v>10</v>
      </c>
      <c r="O69" s="113">
        <f t="shared" ref="O69:O76" si="23">(K69-L69)*-1</f>
        <v>-10</v>
      </c>
      <c r="P69" s="135">
        <v>5</v>
      </c>
      <c r="Q69" s="126">
        <f t="shared" si="11"/>
        <v>7.5</v>
      </c>
      <c r="R69" s="33">
        <f t="shared" si="12"/>
        <v>31.5</v>
      </c>
      <c r="S69" s="33">
        <f t="shared" si="13"/>
        <v>-18</v>
      </c>
    </row>
    <row r="70" spans="1:19">
      <c r="A70" s="94">
        <v>136</v>
      </c>
      <c r="B70" s="95">
        <v>122686</v>
      </c>
      <c r="C70" s="96" t="s">
        <v>85</v>
      </c>
      <c r="D70" s="97" t="s">
        <v>14</v>
      </c>
      <c r="E70" s="98" t="s">
        <v>117</v>
      </c>
      <c r="F70" s="99">
        <v>20</v>
      </c>
      <c r="G70" s="109">
        <v>4</v>
      </c>
      <c r="H70" s="180">
        <f t="shared" si="9"/>
        <v>0.2</v>
      </c>
      <c r="I70" s="109">
        <f t="shared" si="20"/>
        <v>8</v>
      </c>
      <c r="J70" s="114">
        <f t="shared" si="21"/>
        <v>-16</v>
      </c>
      <c r="K70" s="110">
        <v>15</v>
      </c>
      <c r="L70" s="126">
        <v>4</v>
      </c>
      <c r="M70" s="187">
        <f t="shared" si="10"/>
        <v>0.266666666666667</v>
      </c>
      <c r="N70" s="126">
        <f t="shared" si="22"/>
        <v>8</v>
      </c>
      <c r="O70" s="113">
        <f t="shared" si="23"/>
        <v>-11</v>
      </c>
      <c r="P70" s="135">
        <v>2</v>
      </c>
      <c r="Q70" s="126">
        <f t="shared" si="11"/>
        <v>3</v>
      </c>
      <c r="R70" s="33">
        <f t="shared" si="12"/>
        <v>19</v>
      </c>
      <c r="S70" s="33">
        <f t="shared" si="13"/>
        <v>-27</v>
      </c>
    </row>
    <row r="71" spans="1:19">
      <c r="A71" s="94">
        <v>137</v>
      </c>
      <c r="B71" s="95">
        <v>122718</v>
      </c>
      <c r="C71" s="96" t="s">
        <v>86</v>
      </c>
      <c r="D71" s="97" t="s">
        <v>14</v>
      </c>
      <c r="E71" s="98" t="s">
        <v>117</v>
      </c>
      <c r="F71" s="99">
        <v>20</v>
      </c>
      <c r="G71" s="109">
        <v>4</v>
      </c>
      <c r="H71" s="180">
        <f t="shared" si="9"/>
        <v>0.2</v>
      </c>
      <c r="I71" s="109">
        <f t="shared" si="20"/>
        <v>8</v>
      </c>
      <c r="J71" s="114">
        <f t="shared" si="21"/>
        <v>-16</v>
      </c>
      <c r="K71" s="110">
        <v>15</v>
      </c>
      <c r="L71" s="126">
        <v>3</v>
      </c>
      <c r="M71" s="187">
        <f t="shared" si="10"/>
        <v>0.2</v>
      </c>
      <c r="N71" s="126">
        <f t="shared" si="22"/>
        <v>6</v>
      </c>
      <c r="O71" s="113">
        <f t="shared" si="23"/>
        <v>-12</v>
      </c>
      <c r="P71" s="135">
        <v>0</v>
      </c>
      <c r="Q71" s="126">
        <f t="shared" si="11"/>
        <v>0</v>
      </c>
      <c r="R71" s="33">
        <f t="shared" si="12"/>
        <v>14</v>
      </c>
      <c r="S71" s="33">
        <f t="shared" si="13"/>
        <v>-28</v>
      </c>
    </row>
    <row r="72" spans="1:19">
      <c r="A72" s="94">
        <v>138</v>
      </c>
      <c r="B72" s="95">
        <v>122906</v>
      </c>
      <c r="C72" s="96" t="s">
        <v>87</v>
      </c>
      <c r="D72" s="97" t="s">
        <v>14</v>
      </c>
      <c r="E72" s="98" t="s">
        <v>117</v>
      </c>
      <c r="F72" s="99">
        <v>20</v>
      </c>
      <c r="G72" s="109">
        <v>13</v>
      </c>
      <c r="H72" s="180">
        <f t="shared" si="9"/>
        <v>0.65</v>
      </c>
      <c r="I72" s="109">
        <f t="shared" si="20"/>
        <v>26</v>
      </c>
      <c r="J72" s="114">
        <f t="shared" si="21"/>
        <v>-7</v>
      </c>
      <c r="K72" s="110">
        <v>15</v>
      </c>
      <c r="L72" s="126">
        <v>12</v>
      </c>
      <c r="M72" s="187">
        <f t="shared" si="10"/>
        <v>0.8</v>
      </c>
      <c r="N72" s="126">
        <f t="shared" si="22"/>
        <v>24</v>
      </c>
      <c r="O72" s="113">
        <f t="shared" si="23"/>
        <v>-3</v>
      </c>
      <c r="P72" s="135">
        <v>9</v>
      </c>
      <c r="Q72" s="126">
        <f t="shared" si="11"/>
        <v>13.5</v>
      </c>
      <c r="R72" s="33">
        <f t="shared" si="12"/>
        <v>63.5</v>
      </c>
      <c r="S72" s="33">
        <f t="shared" si="13"/>
        <v>-10</v>
      </c>
    </row>
    <row r="73" spans="1:19">
      <c r="A73" s="94">
        <v>139</v>
      </c>
      <c r="B73" s="95">
        <v>123007</v>
      </c>
      <c r="C73" s="96" t="s">
        <v>88</v>
      </c>
      <c r="D73" s="97" t="s">
        <v>14</v>
      </c>
      <c r="E73" s="98" t="s">
        <v>117</v>
      </c>
      <c r="F73" s="99">
        <v>20</v>
      </c>
      <c r="G73" s="109">
        <v>10</v>
      </c>
      <c r="H73" s="180">
        <f t="shared" si="9"/>
        <v>0.5</v>
      </c>
      <c r="I73" s="109">
        <f t="shared" si="20"/>
        <v>20</v>
      </c>
      <c r="J73" s="114">
        <f t="shared" si="21"/>
        <v>-10</v>
      </c>
      <c r="K73" s="110">
        <v>15</v>
      </c>
      <c r="L73" s="126">
        <v>4</v>
      </c>
      <c r="M73" s="187">
        <f t="shared" si="10"/>
        <v>0.266666666666667</v>
      </c>
      <c r="N73" s="126">
        <f t="shared" si="22"/>
        <v>8</v>
      </c>
      <c r="O73" s="113">
        <f t="shared" si="23"/>
        <v>-11</v>
      </c>
      <c r="P73" s="135">
        <v>5</v>
      </c>
      <c r="Q73" s="126">
        <f t="shared" si="11"/>
        <v>7.5</v>
      </c>
      <c r="R73" s="33">
        <f t="shared" si="12"/>
        <v>35.5</v>
      </c>
      <c r="S73" s="33">
        <f t="shared" si="13"/>
        <v>-21</v>
      </c>
    </row>
    <row r="74" spans="1:19">
      <c r="A74" s="94">
        <v>140</v>
      </c>
      <c r="B74" s="95">
        <v>307</v>
      </c>
      <c r="C74" s="96" t="s">
        <v>89</v>
      </c>
      <c r="D74" s="97" t="s">
        <v>43</v>
      </c>
      <c r="E74" s="98" t="s">
        <v>118</v>
      </c>
      <c r="F74" s="99">
        <v>60</v>
      </c>
      <c r="G74" s="109">
        <v>82</v>
      </c>
      <c r="H74" s="139">
        <f t="shared" si="9"/>
        <v>1.36666666666667</v>
      </c>
      <c r="I74" s="109">
        <f>G74*4</f>
        <v>328</v>
      </c>
      <c r="J74" s="114"/>
      <c r="K74" s="110">
        <v>40</v>
      </c>
      <c r="L74" s="126">
        <v>20</v>
      </c>
      <c r="M74" s="187">
        <f t="shared" si="10"/>
        <v>0.5</v>
      </c>
      <c r="N74" s="126">
        <f t="shared" si="22"/>
        <v>40</v>
      </c>
      <c r="O74" s="113">
        <f t="shared" si="23"/>
        <v>-20</v>
      </c>
      <c r="P74" s="135">
        <v>16</v>
      </c>
      <c r="Q74" s="126">
        <f t="shared" si="11"/>
        <v>24</v>
      </c>
      <c r="R74" s="33">
        <f t="shared" si="12"/>
        <v>392</v>
      </c>
      <c r="S74" s="33">
        <f t="shared" si="13"/>
        <v>-20</v>
      </c>
    </row>
    <row r="75" spans="1:19">
      <c r="A75" s="94">
        <v>141</v>
      </c>
      <c r="B75" s="141">
        <v>572</v>
      </c>
      <c r="C75" s="142" t="s">
        <v>90</v>
      </c>
      <c r="D75" s="141" t="s">
        <v>11</v>
      </c>
      <c r="E75" s="98" t="s">
        <v>119</v>
      </c>
      <c r="F75" s="99">
        <v>25</v>
      </c>
      <c r="G75" s="109">
        <v>21</v>
      </c>
      <c r="H75" s="180">
        <f t="shared" si="9"/>
        <v>0.84</v>
      </c>
      <c r="I75" s="109">
        <f>G75*2</f>
        <v>42</v>
      </c>
      <c r="J75" s="114">
        <f>(F75-G75)*-1</f>
        <v>-4</v>
      </c>
      <c r="K75" s="110">
        <v>25</v>
      </c>
      <c r="L75" s="126">
        <v>14</v>
      </c>
      <c r="M75" s="187">
        <f t="shared" si="10"/>
        <v>0.56</v>
      </c>
      <c r="N75" s="126">
        <f t="shared" si="22"/>
        <v>28</v>
      </c>
      <c r="O75" s="113">
        <f t="shared" si="23"/>
        <v>-11</v>
      </c>
      <c r="P75" s="135">
        <v>7</v>
      </c>
      <c r="Q75" s="126">
        <f t="shared" si="11"/>
        <v>10.5</v>
      </c>
      <c r="R75" s="33">
        <f t="shared" si="12"/>
        <v>80.5</v>
      </c>
      <c r="S75" s="33">
        <f t="shared" si="13"/>
        <v>-15</v>
      </c>
    </row>
    <row r="76" spans="1:19">
      <c r="A76" s="94">
        <v>142</v>
      </c>
      <c r="B76" s="141">
        <v>311</v>
      </c>
      <c r="C76" s="142" t="s">
        <v>91</v>
      </c>
      <c r="D76" s="141" t="s">
        <v>17</v>
      </c>
      <c r="E76" s="188" t="s">
        <v>116</v>
      </c>
      <c r="F76" s="99">
        <v>20</v>
      </c>
      <c r="G76" s="109">
        <v>9</v>
      </c>
      <c r="H76" s="180">
        <f t="shared" si="9"/>
        <v>0.45</v>
      </c>
      <c r="I76" s="109">
        <f>G76*2</f>
        <v>18</v>
      </c>
      <c r="J76" s="114">
        <f>(F76-G76)*-1</f>
        <v>-11</v>
      </c>
      <c r="K76" s="110">
        <v>15</v>
      </c>
      <c r="L76" s="126">
        <v>6</v>
      </c>
      <c r="M76" s="187">
        <f t="shared" si="10"/>
        <v>0.4</v>
      </c>
      <c r="N76" s="126">
        <f t="shared" si="22"/>
        <v>12</v>
      </c>
      <c r="O76" s="113">
        <f t="shared" si="23"/>
        <v>-9</v>
      </c>
      <c r="P76" s="135">
        <v>2</v>
      </c>
      <c r="Q76" s="126">
        <f t="shared" si="11"/>
        <v>3</v>
      </c>
      <c r="R76" s="33">
        <f t="shared" si="12"/>
        <v>33</v>
      </c>
      <c r="S76" s="33">
        <f t="shared" si="13"/>
        <v>-20</v>
      </c>
    </row>
    <row r="77" s="174" customFormat="1" ht="12" spans="1:19">
      <c r="A77" s="8" t="s">
        <v>92</v>
      </c>
      <c r="B77" s="9"/>
      <c r="C77" s="9"/>
      <c r="D77" s="9"/>
      <c r="E77" s="189"/>
      <c r="F77" s="133">
        <f>SUM(F3:F76)</f>
        <v>1520</v>
      </c>
      <c r="G77" s="109">
        <f>SUM(G3:G76)</f>
        <v>1128</v>
      </c>
      <c r="H77" s="139">
        <f t="shared" si="9"/>
        <v>0.742105263157895</v>
      </c>
      <c r="I77" s="167">
        <f>SUM(I3:I76)</f>
        <v>3410</v>
      </c>
      <c r="J77" s="182"/>
      <c r="K77" s="183">
        <f>SUM(K3:K76)</f>
        <v>1145</v>
      </c>
      <c r="L77" s="126">
        <f>SUM(L3:L76)</f>
        <v>848</v>
      </c>
      <c r="M77" s="190">
        <f t="shared" si="10"/>
        <v>0.74061135371179</v>
      </c>
      <c r="N77" s="184">
        <f>SUM(N3:N76)</f>
        <v>2068</v>
      </c>
      <c r="O77" s="191"/>
      <c r="P77" s="146">
        <f>SUM(P3:P76)</f>
        <v>338</v>
      </c>
      <c r="Q77" s="126">
        <f>SUM(Q3:Q76)</f>
        <v>507</v>
      </c>
      <c r="R77" s="33">
        <f t="shared" si="12"/>
        <v>5985</v>
      </c>
      <c r="S77" s="33">
        <f>SUM(S3:S76)</f>
        <v>-988</v>
      </c>
    </row>
  </sheetData>
  <sortState ref="A2:K141">
    <sortCondition ref="E2"/>
  </sortState>
  <mergeCells count="7">
    <mergeCell ref="A1:E1"/>
    <mergeCell ref="F1:J1"/>
    <mergeCell ref="K1:O1"/>
    <mergeCell ref="P1:Q1"/>
    <mergeCell ref="A77:E77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78"/>
  <sheetViews>
    <sheetView workbookViewId="0">
      <pane xSplit="5" topLeftCell="AK1" activePane="topRight" state="frozen"/>
      <selection/>
      <selection pane="topRight" activeCell="A4" sqref="$A4:$XFD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120</v>
      </c>
      <c r="B1" s="58"/>
      <c r="C1" s="58"/>
      <c r="D1" s="58"/>
      <c r="E1" s="58"/>
      <c r="F1" s="103" t="s">
        <v>121</v>
      </c>
      <c r="G1" s="159"/>
      <c r="H1" s="159"/>
      <c r="I1" s="159"/>
      <c r="J1" s="160"/>
      <c r="K1" s="103" t="s">
        <v>122</v>
      </c>
      <c r="L1" s="159"/>
      <c r="M1" s="159"/>
      <c r="N1" s="159"/>
      <c r="O1" s="160"/>
      <c r="P1" s="83" t="s">
        <v>123</v>
      </c>
      <c r="Q1" s="84"/>
      <c r="R1" s="84"/>
      <c r="S1" s="84"/>
      <c r="T1" s="101"/>
      <c r="U1" s="117" t="s">
        <v>124</v>
      </c>
      <c r="V1" s="118"/>
      <c r="W1" s="118"/>
      <c r="X1" s="118"/>
      <c r="Y1" s="164"/>
      <c r="Z1" s="117" t="s">
        <v>125</v>
      </c>
      <c r="AA1" s="118"/>
      <c r="AB1" s="118"/>
      <c r="AC1" s="118"/>
      <c r="AD1" s="164"/>
      <c r="AE1" s="103" t="s">
        <v>126</v>
      </c>
      <c r="AF1" s="159"/>
      <c r="AG1" s="159"/>
      <c r="AH1" s="159"/>
      <c r="AI1" s="160"/>
      <c r="AJ1" s="117" t="s">
        <v>127</v>
      </c>
      <c r="AK1" s="120"/>
      <c r="AL1" s="120"/>
      <c r="AM1" s="120"/>
      <c r="AN1" s="129"/>
      <c r="AO1" s="103" t="s">
        <v>128</v>
      </c>
      <c r="AP1" s="159"/>
      <c r="AQ1" s="159"/>
      <c r="AR1" s="159"/>
      <c r="AS1" s="160"/>
      <c r="AT1" s="130" t="s">
        <v>129</v>
      </c>
      <c r="AU1" s="166"/>
      <c r="AV1" s="166"/>
      <c r="AW1" s="166"/>
      <c r="AX1" s="83"/>
      <c r="AY1" s="137" t="s">
        <v>4</v>
      </c>
      <c r="AZ1" s="137" t="s">
        <v>5</v>
      </c>
    </row>
    <row r="2" ht="26" customHeight="1" spans="1:52">
      <c r="A2" s="58"/>
      <c r="B2" s="58"/>
      <c r="C2" s="58"/>
      <c r="D2" s="58"/>
      <c r="E2" s="58"/>
      <c r="F2" s="106" t="s">
        <v>130</v>
      </c>
      <c r="G2" s="123"/>
      <c r="H2" s="123"/>
      <c r="I2" s="123"/>
      <c r="J2" s="161"/>
      <c r="K2" s="106" t="s">
        <v>131</v>
      </c>
      <c r="L2" s="123"/>
      <c r="M2" s="123"/>
      <c r="N2" s="123"/>
      <c r="O2" s="161"/>
      <c r="P2" s="86" t="s">
        <v>132</v>
      </c>
      <c r="Q2" s="87"/>
      <c r="R2" s="87"/>
      <c r="S2" s="87"/>
      <c r="T2" s="104"/>
      <c r="U2" s="162" t="s">
        <v>133</v>
      </c>
      <c r="V2" s="163"/>
      <c r="W2" s="163"/>
      <c r="X2" s="163"/>
      <c r="Y2" s="165"/>
      <c r="Z2" s="106" t="s">
        <v>134</v>
      </c>
      <c r="AA2" s="123"/>
      <c r="AB2" s="123"/>
      <c r="AC2" s="123"/>
      <c r="AD2" s="161"/>
      <c r="AE2" s="106" t="s">
        <v>135</v>
      </c>
      <c r="AF2" s="123"/>
      <c r="AG2" s="123"/>
      <c r="AH2" s="123"/>
      <c r="AI2" s="161"/>
      <c r="AJ2" s="106" t="s">
        <v>136</v>
      </c>
      <c r="AK2" s="121"/>
      <c r="AL2" s="121"/>
      <c r="AM2" s="121"/>
      <c r="AN2" s="132"/>
      <c r="AO2" s="106" t="s">
        <v>137</v>
      </c>
      <c r="AP2" s="123"/>
      <c r="AQ2" s="123"/>
      <c r="AR2" s="123"/>
      <c r="AS2" s="161"/>
      <c r="AT2" s="133" t="s">
        <v>138</v>
      </c>
      <c r="AU2" s="167"/>
      <c r="AV2" s="167"/>
      <c r="AW2" s="167"/>
      <c r="AX2" s="86"/>
      <c r="AY2" s="137"/>
      <c r="AZ2" s="137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139</v>
      </c>
      <c r="F3" s="92" t="s">
        <v>140</v>
      </c>
      <c r="G3" s="12" t="s">
        <v>113</v>
      </c>
      <c r="H3" s="93" t="s">
        <v>109</v>
      </c>
      <c r="I3" s="12" t="s">
        <v>141</v>
      </c>
      <c r="J3" s="107" t="s">
        <v>142</v>
      </c>
      <c r="K3" s="92" t="s">
        <v>143</v>
      </c>
      <c r="L3" s="12" t="s">
        <v>108</v>
      </c>
      <c r="M3" s="93" t="s">
        <v>109</v>
      </c>
      <c r="N3" s="12" t="s">
        <v>141</v>
      </c>
      <c r="O3" s="107" t="s">
        <v>142</v>
      </c>
      <c r="P3" s="12" t="s">
        <v>144</v>
      </c>
      <c r="Q3" s="12" t="s">
        <v>113</v>
      </c>
      <c r="R3" s="93" t="s">
        <v>109</v>
      </c>
      <c r="S3" s="12" t="s">
        <v>145</v>
      </c>
      <c r="T3" s="107" t="s">
        <v>111</v>
      </c>
      <c r="U3" s="92" t="s">
        <v>140</v>
      </c>
      <c r="V3" s="12" t="s">
        <v>146</v>
      </c>
      <c r="W3" s="93" t="s">
        <v>109</v>
      </c>
      <c r="X3" s="12" t="s">
        <v>147</v>
      </c>
      <c r="Y3" s="107" t="s">
        <v>142</v>
      </c>
      <c r="Z3" s="92" t="s">
        <v>143</v>
      </c>
      <c r="AA3" s="12" t="s">
        <v>146</v>
      </c>
      <c r="AB3" s="93" t="s">
        <v>109</v>
      </c>
      <c r="AC3" s="12" t="s">
        <v>147</v>
      </c>
      <c r="AD3" s="107" t="s">
        <v>142</v>
      </c>
      <c r="AE3" s="92" t="s">
        <v>140</v>
      </c>
      <c r="AF3" s="12" t="s">
        <v>148</v>
      </c>
      <c r="AG3" s="93" t="s">
        <v>109</v>
      </c>
      <c r="AH3" s="12" t="s">
        <v>149</v>
      </c>
      <c r="AI3" s="107" t="s">
        <v>111</v>
      </c>
      <c r="AJ3" s="92" t="s">
        <v>140</v>
      </c>
      <c r="AK3" s="12" t="s">
        <v>108</v>
      </c>
      <c r="AL3" s="93" t="s">
        <v>109</v>
      </c>
      <c r="AM3" s="12" t="s">
        <v>147</v>
      </c>
      <c r="AN3" s="107" t="s">
        <v>142</v>
      </c>
      <c r="AO3" s="92" t="s">
        <v>144</v>
      </c>
      <c r="AP3" s="12" t="s">
        <v>146</v>
      </c>
      <c r="AQ3" s="93" t="s">
        <v>109</v>
      </c>
      <c r="AR3" s="12" t="s">
        <v>150</v>
      </c>
      <c r="AS3" s="107" t="s">
        <v>151</v>
      </c>
      <c r="AT3" s="92" t="s">
        <v>143</v>
      </c>
      <c r="AU3" s="12" t="s">
        <v>108</v>
      </c>
      <c r="AV3" s="93" t="s">
        <v>152</v>
      </c>
      <c r="AW3" s="12" t="s">
        <v>153</v>
      </c>
      <c r="AX3" s="168" t="s">
        <v>154</v>
      </c>
      <c r="AY3" s="137"/>
      <c r="AZ3" s="137"/>
    </row>
    <row r="4" spans="1:52">
      <c r="A4" s="94">
        <v>67</v>
      </c>
      <c r="B4" s="95">
        <v>399</v>
      </c>
      <c r="C4" s="96" t="s">
        <v>155</v>
      </c>
      <c r="D4" s="97" t="s">
        <v>11</v>
      </c>
      <c r="E4" s="98" t="s">
        <v>116</v>
      </c>
      <c r="F4" s="99">
        <v>20</v>
      </c>
      <c r="G4" s="109">
        <v>14</v>
      </c>
      <c r="H4" s="139">
        <f t="shared" ref="H4:H34" si="0">G4/F4</f>
        <v>0.7</v>
      </c>
      <c r="I4" s="109">
        <f>G4*0.8</f>
        <v>11.2</v>
      </c>
      <c r="J4" s="114">
        <f>(F4-G4)*-0.5</f>
        <v>-3</v>
      </c>
      <c r="K4" s="99">
        <v>10</v>
      </c>
      <c r="L4" s="109">
        <v>6</v>
      </c>
      <c r="M4" s="139">
        <f t="shared" ref="M4:M34" si="1">L4/K4</f>
        <v>0.6</v>
      </c>
      <c r="N4" s="109">
        <f>L4*0.8</f>
        <v>4.8</v>
      </c>
      <c r="O4" s="114">
        <f>(K4-L4)*-0.5</f>
        <v>-2</v>
      </c>
      <c r="P4" s="109">
        <v>40</v>
      </c>
      <c r="Q4" s="109">
        <v>18</v>
      </c>
      <c r="R4" s="139">
        <f t="shared" ref="R4:R34" si="2">Q4/P4</f>
        <v>0.45</v>
      </c>
      <c r="S4" s="109">
        <f t="shared" ref="S4:S11" si="3">Q4*1</f>
        <v>18</v>
      </c>
      <c r="T4" s="114">
        <f t="shared" ref="T4:T11" si="4">(P4-Q4)*-1</f>
        <v>-22</v>
      </c>
      <c r="U4" s="110">
        <v>10</v>
      </c>
      <c r="V4" s="126">
        <v>0</v>
      </c>
      <c r="W4" s="134">
        <f t="shared" ref="W4:W34" si="5">V4/U4</f>
        <v>0</v>
      </c>
      <c r="X4" s="126">
        <f>V4*0.8</f>
        <v>0</v>
      </c>
      <c r="Y4" s="113">
        <f>(U4-V4)*-0.5</f>
        <v>-5</v>
      </c>
      <c r="Z4" s="110">
        <v>8</v>
      </c>
      <c r="AA4" s="126">
        <v>2</v>
      </c>
      <c r="AB4" s="134">
        <f t="shared" ref="AB4:AB34" si="6">AA4/Z4</f>
        <v>0.25</v>
      </c>
      <c r="AC4" s="126">
        <f t="shared" ref="AC4:AC34" si="7">AA4*0.8</f>
        <v>1.6</v>
      </c>
      <c r="AD4" s="113">
        <f t="shared" ref="AD4:AD34" si="8">(Z4-AA4)*-0.5</f>
        <v>-3</v>
      </c>
      <c r="AE4" s="110">
        <v>6</v>
      </c>
      <c r="AF4" s="126">
        <v>6</v>
      </c>
      <c r="AG4" s="134">
        <f t="shared" ref="AG4:AG34" si="9">AF4/AE4</f>
        <v>1</v>
      </c>
      <c r="AH4" s="126">
        <f>AF4*3.5</f>
        <v>21</v>
      </c>
      <c r="AI4" s="126"/>
      <c r="AJ4" s="110">
        <v>8</v>
      </c>
      <c r="AK4" s="126">
        <v>11</v>
      </c>
      <c r="AL4" s="134">
        <f t="shared" ref="AL4:AL34" si="10">AK4/AJ4</f>
        <v>1.375</v>
      </c>
      <c r="AM4" s="126">
        <f>AK4*1</f>
        <v>11</v>
      </c>
      <c r="AN4" s="126"/>
      <c r="AO4" s="99">
        <v>5</v>
      </c>
      <c r="AP4" s="109">
        <v>1</v>
      </c>
      <c r="AQ4" s="139">
        <f t="shared" ref="AQ4:AQ34" si="11">AP4/AO4</f>
        <v>0.2</v>
      </c>
      <c r="AR4" s="109">
        <f>AP4*0.5</f>
        <v>0.5</v>
      </c>
      <c r="AS4" s="114">
        <f>(AO4-AP4)*-0.3</f>
        <v>-1.2</v>
      </c>
      <c r="AT4" s="110">
        <v>10</v>
      </c>
      <c r="AU4" s="126">
        <v>4</v>
      </c>
      <c r="AV4" s="134">
        <f t="shared" ref="AV4:AV34" si="12">AU4/AT4</f>
        <v>0.4</v>
      </c>
      <c r="AW4" s="126">
        <f>AU4*0.3</f>
        <v>1.2</v>
      </c>
      <c r="AX4" s="113">
        <f>(AT4-AU4)*-0.2</f>
        <v>-1.2</v>
      </c>
      <c r="AY4" s="33">
        <f t="shared" ref="AY4:AY34" si="13">I4+N4+S4+X4+AC4+AH4+AM4+AR4+AW4</f>
        <v>69.3</v>
      </c>
      <c r="AZ4" s="33">
        <f t="shared" ref="AZ4:AZ34" si="14">J4+O4+T4+Y4+AD4+AI4+AN4+AS4+AX4</f>
        <v>-37.4</v>
      </c>
    </row>
    <row r="5" spans="1:52">
      <c r="A5" s="94">
        <v>68</v>
      </c>
      <c r="B5" s="95">
        <v>539</v>
      </c>
      <c r="C5" s="96" t="s">
        <v>156</v>
      </c>
      <c r="D5" s="97" t="s">
        <v>14</v>
      </c>
      <c r="E5" s="98" t="s">
        <v>116</v>
      </c>
      <c r="F5" s="99">
        <v>20</v>
      </c>
      <c r="G5" s="109">
        <v>9</v>
      </c>
      <c r="H5" s="139">
        <f t="shared" si="0"/>
        <v>0.45</v>
      </c>
      <c r="I5" s="109">
        <f>G5*0.8</f>
        <v>7.2</v>
      </c>
      <c r="J5" s="114">
        <f>(F5-G5)*-0.5</f>
        <v>-5.5</v>
      </c>
      <c r="K5" s="99">
        <v>10</v>
      </c>
      <c r="L5" s="109">
        <v>7</v>
      </c>
      <c r="M5" s="139">
        <f t="shared" si="1"/>
        <v>0.7</v>
      </c>
      <c r="N5" s="109">
        <f>L5*0.8</f>
        <v>5.6</v>
      </c>
      <c r="O5" s="114">
        <f>(K5-L5)*-0.5</f>
        <v>-1.5</v>
      </c>
      <c r="P5" s="109">
        <v>30</v>
      </c>
      <c r="Q5" s="109">
        <v>16</v>
      </c>
      <c r="R5" s="139">
        <f t="shared" si="2"/>
        <v>0.533333333333333</v>
      </c>
      <c r="S5" s="109">
        <f t="shared" si="3"/>
        <v>16</v>
      </c>
      <c r="T5" s="114">
        <f t="shared" si="4"/>
        <v>-14</v>
      </c>
      <c r="U5" s="110">
        <v>10</v>
      </c>
      <c r="V5" s="126">
        <v>1</v>
      </c>
      <c r="W5" s="134">
        <f t="shared" si="5"/>
        <v>0.1</v>
      </c>
      <c r="X5" s="126">
        <f>V5*0.8</f>
        <v>0.8</v>
      </c>
      <c r="Y5" s="113">
        <f>(U5-V5)*-0.5</f>
        <v>-4.5</v>
      </c>
      <c r="Z5" s="110">
        <v>8</v>
      </c>
      <c r="AA5" s="126">
        <v>1</v>
      </c>
      <c r="AB5" s="134">
        <f t="shared" si="6"/>
        <v>0.125</v>
      </c>
      <c r="AC5" s="126">
        <f t="shared" si="7"/>
        <v>0.8</v>
      </c>
      <c r="AD5" s="113">
        <f t="shared" si="8"/>
        <v>-3.5</v>
      </c>
      <c r="AE5" s="110">
        <v>6</v>
      </c>
      <c r="AF5" s="126">
        <v>8</v>
      </c>
      <c r="AG5" s="134">
        <f t="shared" si="9"/>
        <v>1.33333333333333</v>
      </c>
      <c r="AH5" s="126">
        <f>AF5*3.5</f>
        <v>28</v>
      </c>
      <c r="AI5" s="126"/>
      <c r="AJ5" s="110">
        <v>8</v>
      </c>
      <c r="AK5" s="126">
        <v>7</v>
      </c>
      <c r="AL5" s="134">
        <f t="shared" si="10"/>
        <v>0.875</v>
      </c>
      <c r="AM5" s="126">
        <f>AK5*0.8</f>
        <v>5.6</v>
      </c>
      <c r="AN5" s="113">
        <f>(AJ5-AK5)*-0.5</f>
        <v>-0.5</v>
      </c>
      <c r="AO5" s="99">
        <v>5</v>
      </c>
      <c r="AP5" s="109">
        <v>2</v>
      </c>
      <c r="AQ5" s="139">
        <f t="shared" si="11"/>
        <v>0.4</v>
      </c>
      <c r="AR5" s="109">
        <f>AP5*0.5</f>
        <v>1</v>
      </c>
      <c r="AS5" s="114">
        <f>(AO5-AP5)*-0.3</f>
        <v>-0.9</v>
      </c>
      <c r="AT5" s="110">
        <v>10</v>
      </c>
      <c r="AU5" s="126">
        <v>0</v>
      </c>
      <c r="AV5" s="134">
        <f t="shared" si="12"/>
        <v>0</v>
      </c>
      <c r="AW5" s="126">
        <f>AU5*0.3</f>
        <v>0</v>
      </c>
      <c r="AX5" s="113">
        <f>(AT5-AU5)*-0.2</f>
        <v>-2</v>
      </c>
      <c r="AY5" s="33">
        <f t="shared" si="13"/>
        <v>65</v>
      </c>
      <c r="AZ5" s="33">
        <f t="shared" si="14"/>
        <v>-32.4</v>
      </c>
    </row>
    <row r="6" spans="1:52">
      <c r="A6" s="94">
        <v>69</v>
      </c>
      <c r="B6" s="95">
        <v>549</v>
      </c>
      <c r="C6" s="96" t="s">
        <v>157</v>
      </c>
      <c r="D6" s="97" t="s">
        <v>14</v>
      </c>
      <c r="E6" s="98" t="s">
        <v>116</v>
      </c>
      <c r="F6" s="99">
        <v>20</v>
      </c>
      <c r="G6" s="109">
        <v>11</v>
      </c>
      <c r="H6" s="139">
        <f t="shared" si="0"/>
        <v>0.55</v>
      </c>
      <c r="I6" s="109">
        <f>G6*0.8</f>
        <v>8.8</v>
      </c>
      <c r="J6" s="114">
        <f>(F6-G6)*-0.5</f>
        <v>-4.5</v>
      </c>
      <c r="K6" s="99">
        <v>10</v>
      </c>
      <c r="L6" s="109">
        <v>5</v>
      </c>
      <c r="M6" s="139">
        <f t="shared" si="1"/>
        <v>0.5</v>
      </c>
      <c r="N6" s="109">
        <f>L6*0.8</f>
        <v>4</v>
      </c>
      <c r="O6" s="114">
        <f>(K6-L6)*-0.5</f>
        <v>-2.5</v>
      </c>
      <c r="P6" s="109">
        <v>30</v>
      </c>
      <c r="Q6" s="109">
        <v>9</v>
      </c>
      <c r="R6" s="139">
        <f t="shared" si="2"/>
        <v>0.3</v>
      </c>
      <c r="S6" s="109">
        <f t="shared" si="3"/>
        <v>9</v>
      </c>
      <c r="T6" s="114">
        <f t="shared" si="4"/>
        <v>-21</v>
      </c>
      <c r="U6" s="110">
        <v>10</v>
      </c>
      <c r="V6" s="126">
        <v>0</v>
      </c>
      <c r="W6" s="134">
        <f t="shared" si="5"/>
        <v>0</v>
      </c>
      <c r="X6" s="126">
        <f>V6*0.8</f>
        <v>0</v>
      </c>
      <c r="Y6" s="113">
        <f>(U6-V6)*-0.5</f>
        <v>-5</v>
      </c>
      <c r="Z6" s="110">
        <v>8</v>
      </c>
      <c r="AA6" s="126">
        <v>1</v>
      </c>
      <c r="AB6" s="134">
        <f t="shared" si="6"/>
        <v>0.125</v>
      </c>
      <c r="AC6" s="126">
        <f t="shared" si="7"/>
        <v>0.8</v>
      </c>
      <c r="AD6" s="113">
        <f t="shared" si="8"/>
        <v>-3.5</v>
      </c>
      <c r="AE6" s="110">
        <v>6</v>
      </c>
      <c r="AF6" s="126">
        <v>3</v>
      </c>
      <c r="AG6" s="134">
        <f t="shared" si="9"/>
        <v>0.5</v>
      </c>
      <c r="AH6" s="126">
        <f>AF6*2.5</f>
        <v>7.5</v>
      </c>
      <c r="AI6" s="113">
        <f>(AE6-AF6)*-1</f>
        <v>-3</v>
      </c>
      <c r="AJ6" s="110">
        <v>8</v>
      </c>
      <c r="AK6" s="126">
        <v>0</v>
      </c>
      <c r="AL6" s="134">
        <f t="shared" si="10"/>
        <v>0</v>
      </c>
      <c r="AM6" s="126">
        <f>AK6*0.8</f>
        <v>0</v>
      </c>
      <c r="AN6" s="113">
        <f>(AJ6-AK6)*-0.5</f>
        <v>-4</v>
      </c>
      <c r="AO6" s="99">
        <v>5</v>
      </c>
      <c r="AP6" s="109">
        <v>1</v>
      </c>
      <c r="AQ6" s="139">
        <f t="shared" si="11"/>
        <v>0.2</v>
      </c>
      <c r="AR6" s="109">
        <f>AP6*0.5</f>
        <v>0.5</v>
      </c>
      <c r="AS6" s="114">
        <f>(AO6-AP6)*-0.3</f>
        <v>-1.2</v>
      </c>
      <c r="AT6" s="110">
        <v>10</v>
      </c>
      <c r="AU6" s="126">
        <v>0</v>
      </c>
      <c r="AV6" s="134">
        <f t="shared" si="12"/>
        <v>0</v>
      </c>
      <c r="AW6" s="126">
        <f>AU6*0.3</f>
        <v>0</v>
      </c>
      <c r="AX6" s="113">
        <f>(AT6-AU6)*-0.2</f>
        <v>-2</v>
      </c>
      <c r="AY6" s="33">
        <f t="shared" si="13"/>
        <v>30.6</v>
      </c>
      <c r="AZ6" s="33">
        <f t="shared" si="14"/>
        <v>-46.7</v>
      </c>
    </row>
    <row r="7" spans="1:52">
      <c r="A7" s="94">
        <v>70</v>
      </c>
      <c r="B7" s="95">
        <v>570</v>
      </c>
      <c r="C7" s="96" t="s">
        <v>158</v>
      </c>
      <c r="D7" s="97" t="s">
        <v>17</v>
      </c>
      <c r="E7" s="98" t="s">
        <v>116</v>
      </c>
      <c r="F7" s="99">
        <v>20</v>
      </c>
      <c r="G7" s="109">
        <v>9</v>
      </c>
      <c r="H7" s="139">
        <f t="shared" si="0"/>
        <v>0.45</v>
      </c>
      <c r="I7" s="109">
        <f>G7*0.8</f>
        <v>7.2</v>
      </c>
      <c r="J7" s="114">
        <f>(F7-G7)*-0.5</f>
        <v>-5.5</v>
      </c>
      <c r="K7" s="99">
        <v>10</v>
      </c>
      <c r="L7" s="109">
        <v>11</v>
      </c>
      <c r="M7" s="139">
        <f t="shared" si="1"/>
        <v>1.1</v>
      </c>
      <c r="N7" s="109">
        <f>L7*1.5</f>
        <v>16.5</v>
      </c>
      <c r="O7" s="109"/>
      <c r="P7" s="109">
        <v>30</v>
      </c>
      <c r="Q7" s="109">
        <v>27</v>
      </c>
      <c r="R7" s="139">
        <f t="shared" si="2"/>
        <v>0.9</v>
      </c>
      <c r="S7" s="109">
        <f t="shared" si="3"/>
        <v>27</v>
      </c>
      <c r="T7" s="114">
        <f t="shared" si="4"/>
        <v>-3</v>
      </c>
      <c r="U7" s="110">
        <v>10</v>
      </c>
      <c r="V7" s="126">
        <v>0</v>
      </c>
      <c r="W7" s="134">
        <f t="shared" si="5"/>
        <v>0</v>
      </c>
      <c r="X7" s="126">
        <f>V7*0.8</f>
        <v>0</v>
      </c>
      <c r="Y7" s="113">
        <f>(U7-V7)*-0.5</f>
        <v>-5</v>
      </c>
      <c r="Z7" s="110">
        <v>8</v>
      </c>
      <c r="AA7" s="126">
        <v>0</v>
      </c>
      <c r="AB7" s="134">
        <f t="shared" si="6"/>
        <v>0</v>
      </c>
      <c r="AC7" s="126">
        <f t="shared" si="7"/>
        <v>0</v>
      </c>
      <c r="AD7" s="113">
        <f t="shared" si="8"/>
        <v>-4</v>
      </c>
      <c r="AE7" s="110">
        <v>6</v>
      </c>
      <c r="AF7" s="126">
        <v>12</v>
      </c>
      <c r="AG7" s="134">
        <f t="shared" si="9"/>
        <v>2</v>
      </c>
      <c r="AH7" s="126">
        <f>AF7*3.5</f>
        <v>42</v>
      </c>
      <c r="AI7" s="126"/>
      <c r="AJ7" s="110">
        <v>8</v>
      </c>
      <c r="AK7" s="126">
        <v>6</v>
      </c>
      <c r="AL7" s="134">
        <f t="shared" si="10"/>
        <v>0.75</v>
      </c>
      <c r="AM7" s="126">
        <f>AK7*0.8</f>
        <v>4.8</v>
      </c>
      <c r="AN7" s="113">
        <f>(AJ7-AK7)*-0.5</f>
        <v>-1</v>
      </c>
      <c r="AO7" s="99">
        <v>5</v>
      </c>
      <c r="AP7" s="109">
        <v>1</v>
      </c>
      <c r="AQ7" s="139">
        <f t="shared" si="11"/>
        <v>0.2</v>
      </c>
      <c r="AR7" s="109">
        <f>AP7*0.5</f>
        <v>0.5</v>
      </c>
      <c r="AS7" s="114">
        <f>(AO7-AP7)*-0.3</f>
        <v>-1.2</v>
      </c>
      <c r="AT7" s="110">
        <v>10</v>
      </c>
      <c r="AU7" s="126">
        <v>2</v>
      </c>
      <c r="AV7" s="134">
        <f t="shared" si="12"/>
        <v>0.2</v>
      </c>
      <c r="AW7" s="126">
        <f>AU7*0.3</f>
        <v>0.6</v>
      </c>
      <c r="AX7" s="113">
        <f>(AT7-AU7)*-0.2</f>
        <v>-1.6</v>
      </c>
      <c r="AY7" s="33">
        <f t="shared" si="13"/>
        <v>98.6</v>
      </c>
      <c r="AZ7" s="33">
        <f t="shared" si="14"/>
        <v>-21.3</v>
      </c>
    </row>
    <row r="8" spans="1:52">
      <c r="A8" s="94">
        <v>71</v>
      </c>
      <c r="B8" s="95">
        <v>573</v>
      </c>
      <c r="C8" s="96" t="s">
        <v>159</v>
      </c>
      <c r="D8" s="97" t="s">
        <v>19</v>
      </c>
      <c r="E8" s="98" t="s">
        <v>116</v>
      </c>
      <c r="F8" s="99">
        <v>20</v>
      </c>
      <c r="G8" s="109">
        <v>72</v>
      </c>
      <c r="H8" s="139">
        <f t="shared" si="0"/>
        <v>3.6</v>
      </c>
      <c r="I8" s="109">
        <f>G8*1.5</f>
        <v>108</v>
      </c>
      <c r="J8" s="109"/>
      <c r="K8" s="99">
        <v>10</v>
      </c>
      <c r="L8" s="109">
        <v>6</v>
      </c>
      <c r="M8" s="139">
        <f t="shared" si="1"/>
        <v>0.6</v>
      </c>
      <c r="N8" s="109">
        <f>L8*0.8</f>
        <v>4.8</v>
      </c>
      <c r="O8" s="114">
        <f>(K8-L8)*-0.5</f>
        <v>-2</v>
      </c>
      <c r="P8" s="109">
        <v>30</v>
      </c>
      <c r="Q8" s="109">
        <v>14</v>
      </c>
      <c r="R8" s="139">
        <f t="shared" si="2"/>
        <v>0.466666666666667</v>
      </c>
      <c r="S8" s="109">
        <f t="shared" si="3"/>
        <v>14</v>
      </c>
      <c r="T8" s="114">
        <f t="shared" si="4"/>
        <v>-16</v>
      </c>
      <c r="U8" s="110">
        <v>10</v>
      </c>
      <c r="V8" s="126">
        <v>32</v>
      </c>
      <c r="W8" s="134">
        <f t="shared" si="5"/>
        <v>3.2</v>
      </c>
      <c r="X8" s="126">
        <f>V8*1</f>
        <v>32</v>
      </c>
      <c r="Y8" s="113"/>
      <c r="Z8" s="110">
        <v>8</v>
      </c>
      <c r="AA8" s="126">
        <v>0</v>
      </c>
      <c r="AB8" s="134">
        <f t="shared" si="6"/>
        <v>0</v>
      </c>
      <c r="AC8" s="126">
        <f t="shared" si="7"/>
        <v>0</v>
      </c>
      <c r="AD8" s="113">
        <f t="shared" si="8"/>
        <v>-4</v>
      </c>
      <c r="AE8" s="110">
        <v>6</v>
      </c>
      <c r="AF8" s="126">
        <v>5</v>
      </c>
      <c r="AG8" s="134">
        <f t="shared" si="9"/>
        <v>0.833333333333333</v>
      </c>
      <c r="AH8" s="126">
        <f>AF8*2.5</f>
        <v>12.5</v>
      </c>
      <c r="AI8" s="113">
        <f>(AE8-AF8)*-1</f>
        <v>-1</v>
      </c>
      <c r="AJ8" s="110">
        <v>8</v>
      </c>
      <c r="AK8" s="126">
        <v>6</v>
      </c>
      <c r="AL8" s="134">
        <f t="shared" si="10"/>
        <v>0.75</v>
      </c>
      <c r="AM8" s="126">
        <f>AK8*0.8</f>
        <v>4.8</v>
      </c>
      <c r="AN8" s="113">
        <f>(AJ8-AK8)*-0.5</f>
        <v>-1</v>
      </c>
      <c r="AO8" s="99">
        <v>5</v>
      </c>
      <c r="AP8" s="109">
        <v>5</v>
      </c>
      <c r="AQ8" s="139">
        <f t="shared" si="11"/>
        <v>1</v>
      </c>
      <c r="AR8" s="109">
        <f>AP8*0.8</f>
        <v>4</v>
      </c>
      <c r="AS8" s="109"/>
      <c r="AT8" s="110">
        <v>10</v>
      </c>
      <c r="AU8" s="126">
        <v>0</v>
      </c>
      <c r="AV8" s="134">
        <f t="shared" si="12"/>
        <v>0</v>
      </c>
      <c r="AW8" s="126">
        <f>AU8*0.3</f>
        <v>0</v>
      </c>
      <c r="AX8" s="113">
        <f>(AT8-AU8)*-0.2</f>
        <v>-2</v>
      </c>
      <c r="AY8" s="33">
        <f t="shared" si="13"/>
        <v>180.1</v>
      </c>
      <c r="AZ8" s="33">
        <f t="shared" si="14"/>
        <v>-26</v>
      </c>
    </row>
    <row r="9" spans="1:52">
      <c r="A9" s="94">
        <v>72</v>
      </c>
      <c r="B9" s="95">
        <v>587</v>
      </c>
      <c r="C9" s="96" t="s">
        <v>160</v>
      </c>
      <c r="D9" s="97" t="s">
        <v>21</v>
      </c>
      <c r="E9" s="98" t="s">
        <v>116</v>
      </c>
      <c r="F9" s="99">
        <v>20</v>
      </c>
      <c r="G9" s="109">
        <v>23</v>
      </c>
      <c r="H9" s="139">
        <f t="shared" si="0"/>
        <v>1.15</v>
      </c>
      <c r="I9" s="109">
        <f>G9*1.5</f>
        <v>34.5</v>
      </c>
      <c r="J9" s="109"/>
      <c r="K9" s="99">
        <v>10</v>
      </c>
      <c r="L9" s="109">
        <v>8</v>
      </c>
      <c r="M9" s="139">
        <f t="shared" si="1"/>
        <v>0.8</v>
      </c>
      <c r="N9" s="109">
        <f>L9*0.8</f>
        <v>6.4</v>
      </c>
      <c r="O9" s="114">
        <f>(K9-L9)*-0.5</f>
        <v>-1</v>
      </c>
      <c r="P9" s="109">
        <v>30</v>
      </c>
      <c r="Q9" s="109">
        <v>26</v>
      </c>
      <c r="R9" s="139">
        <f t="shared" si="2"/>
        <v>0.866666666666667</v>
      </c>
      <c r="S9" s="109">
        <f t="shared" si="3"/>
        <v>26</v>
      </c>
      <c r="T9" s="114">
        <f t="shared" si="4"/>
        <v>-4</v>
      </c>
      <c r="U9" s="110">
        <v>10</v>
      </c>
      <c r="V9" s="126">
        <v>0</v>
      </c>
      <c r="W9" s="134">
        <f t="shared" si="5"/>
        <v>0</v>
      </c>
      <c r="X9" s="126">
        <f t="shared" ref="X9:X40" si="15">V9*0.8</f>
        <v>0</v>
      </c>
      <c r="Y9" s="113">
        <f t="shared" ref="Y9:Y40" si="16">(U9-V9)*-0.5</f>
        <v>-5</v>
      </c>
      <c r="Z9" s="110">
        <v>8</v>
      </c>
      <c r="AA9" s="126">
        <v>0</v>
      </c>
      <c r="AB9" s="134">
        <f t="shared" si="6"/>
        <v>0</v>
      </c>
      <c r="AC9" s="126">
        <f t="shared" si="7"/>
        <v>0</v>
      </c>
      <c r="AD9" s="113">
        <f t="shared" si="8"/>
        <v>-4</v>
      </c>
      <c r="AE9" s="110">
        <v>6</v>
      </c>
      <c r="AF9" s="126">
        <v>1</v>
      </c>
      <c r="AG9" s="134">
        <f t="shared" si="9"/>
        <v>0.166666666666667</v>
      </c>
      <c r="AH9" s="126">
        <f>AF9*2.5</f>
        <v>2.5</v>
      </c>
      <c r="AI9" s="113">
        <f>(AE9-AF9)*-1</f>
        <v>-5</v>
      </c>
      <c r="AJ9" s="110">
        <v>8</v>
      </c>
      <c r="AK9" s="126">
        <v>2</v>
      </c>
      <c r="AL9" s="134">
        <f t="shared" si="10"/>
        <v>0.25</v>
      </c>
      <c r="AM9" s="126">
        <f>AK9*0.8</f>
        <v>1.6</v>
      </c>
      <c r="AN9" s="113">
        <f>(AJ9-AK9)*-0.5</f>
        <v>-3</v>
      </c>
      <c r="AO9" s="99">
        <v>5</v>
      </c>
      <c r="AP9" s="109">
        <v>0</v>
      </c>
      <c r="AQ9" s="139">
        <f t="shared" si="11"/>
        <v>0</v>
      </c>
      <c r="AR9" s="109">
        <f>AP9*0.5</f>
        <v>0</v>
      </c>
      <c r="AS9" s="114">
        <f>(AO9-AP9)*-0.3</f>
        <v>-1.5</v>
      </c>
      <c r="AT9" s="110">
        <v>10</v>
      </c>
      <c r="AU9" s="126">
        <v>21</v>
      </c>
      <c r="AV9" s="134">
        <f t="shared" si="12"/>
        <v>2.1</v>
      </c>
      <c r="AW9" s="169">
        <f>AU9*0.5</f>
        <v>10.5</v>
      </c>
      <c r="AX9" s="140"/>
      <c r="AY9" s="33">
        <f t="shared" si="13"/>
        <v>81.5</v>
      </c>
      <c r="AZ9" s="33">
        <f t="shared" si="14"/>
        <v>-23.5</v>
      </c>
    </row>
    <row r="10" spans="1:52">
      <c r="A10" s="94">
        <v>73</v>
      </c>
      <c r="B10" s="95">
        <v>594</v>
      </c>
      <c r="C10" s="96" t="s">
        <v>161</v>
      </c>
      <c r="D10" s="97" t="s">
        <v>14</v>
      </c>
      <c r="E10" s="98" t="s">
        <v>116</v>
      </c>
      <c r="F10" s="99">
        <v>20</v>
      </c>
      <c r="G10" s="109">
        <v>17</v>
      </c>
      <c r="H10" s="139">
        <f t="shared" si="0"/>
        <v>0.85</v>
      </c>
      <c r="I10" s="109">
        <f t="shared" ref="I10:I37" si="17">G10*0.8</f>
        <v>13.6</v>
      </c>
      <c r="J10" s="114">
        <f t="shared" ref="J10:J37" si="18">(F10-G10)*-0.5</f>
        <v>-1.5</v>
      </c>
      <c r="K10" s="99">
        <v>10</v>
      </c>
      <c r="L10" s="109">
        <v>3</v>
      </c>
      <c r="M10" s="139">
        <f t="shared" si="1"/>
        <v>0.3</v>
      </c>
      <c r="N10" s="109">
        <f>L10*0.8</f>
        <v>2.4</v>
      </c>
      <c r="O10" s="114">
        <f>(K10-L10)*-0.5</f>
        <v>-3.5</v>
      </c>
      <c r="P10" s="109">
        <v>30</v>
      </c>
      <c r="Q10" s="109">
        <v>22</v>
      </c>
      <c r="R10" s="139">
        <f t="shared" si="2"/>
        <v>0.733333333333333</v>
      </c>
      <c r="S10" s="109">
        <f t="shared" si="3"/>
        <v>22</v>
      </c>
      <c r="T10" s="114">
        <f t="shared" si="4"/>
        <v>-8</v>
      </c>
      <c r="U10" s="110">
        <v>10</v>
      </c>
      <c r="V10" s="126">
        <v>9</v>
      </c>
      <c r="W10" s="134">
        <f t="shared" si="5"/>
        <v>0.9</v>
      </c>
      <c r="X10" s="126">
        <f t="shared" si="15"/>
        <v>7.2</v>
      </c>
      <c r="Y10" s="113">
        <f t="shared" si="16"/>
        <v>-0.5</v>
      </c>
      <c r="Z10" s="110">
        <v>8</v>
      </c>
      <c r="AA10" s="126">
        <v>1</v>
      </c>
      <c r="AB10" s="134">
        <f t="shared" si="6"/>
        <v>0.125</v>
      </c>
      <c r="AC10" s="126">
        <f t="shared" si="7"/>
        <v>0.8</v>
      </c>
      <c r="AD10" s="113">
        <f t="shared" si="8"/>
        <v>-3.5</v>
      </c>
      <c r="AE10" s="110">
        <v>6</v>
      </c>
      <c r="AF10" s="126">
        <v>22</v>
      </c>
      <c r="AG10" s="134">
        <f t="shared" si="9"/>
        <v>3.66666666666667</v>
      </c>
      <c r="AH10" s="126">
        <f>AF10*3.5</f>
        <v>77</v>
      </c>
      <c r="AI10" s="126"/>
      <c r="AJ10" s="110">
        <v>8</v>
      </c>
      <c r="AK10" s="126">
        <v>12</v>
      </c>
      <c r="AL10" s="134">
        <f t="shared" si="10"/>
        <v>1.5</v>
      </c>
      <c r="AM10" s="126">
        <f>AK10*1</f>
        <v>12</v>
      </c>
      <c r="AN10" s="126"/>
      <c r="AO10" s="99">
        <v>5</v>
      </c>
      <c r="AP10" s="109">
        <v>2</v>
      </c>
      <c r="AQ10" s="139">
        <f t="shared" si="11"/>
        <v>0.4</v>
      </c>
      <c r="AR10" s="109">
        <f>AP10*0.5</f>
        <v>1</v>
      </c>
      <c r="AS10" s="114">
        <f>(AO10-AP10)*-0.3</f>
        <v>-0.9</v>
      </c>
      <c r="AT10" s="110">
        <v>10</v>
      </c>
      <c r="AU10" s="126">
        <v>1</v>
      </c>
      <c r="AV10" s="134">
        <f t="shared" si="12"/>
        <v>0.1</v>
      </c>
      <c r="AW10" s="126">
        <f t="shared" ref="AW10:AW37" si="19">AU10*0.3</f>
        <v>0.3</v>
      </c>
      <c r="AX10" s="113">
        <f t="shared" ref="AX10:AX37" si="20">(AT10-AU10)*-0.2</f>
        <v>-1.8</v>
      </c>
      <c r="AY10" s="33">
        <f t="shared" si="13"/>
        <v>136.3</v>
      </c>
      <c r="AZ10" s="33">
        <f t="shared" si="14"/>
        <v>-19.7</v>
      </c>
    </row>
    <row r="11" spans="1:52">
      <c r="A11" s="94">
        <v>74</v>
      </c>
      <c r="B11" s="95">
        <v>704</v>
      </c>
      <c r="C11" s="96" t="s">
        <v>162</v>
      </c>
      <c r="D11" s="97" t="s">
        <v>21</v>
      </c>
      <c r="E11" s="98" t="s">
        <v>116</v>
      </c>
      <c r="F11" s="99">
        <v>20</v>
      </c>
      <c r="G11" s="109">
        <v>10</v>
      </c>
      <c r="H11" s="139">
        <f t="shared" si="0"/>
        <v>0.5</v>
      </c>
      <c r="I11" s="109">
        <f t="shared" si="17"/>
        <v>8</v>
      </c>
      <c r="J11" s="114">
        <f t="shared" si="18"/>
        <v>-5</v>
      </c>
      <c r="K11" s="99">
        <v>10</v>
      </c>
      <c r="L11" s="109">
        <v>9</v>
      </c>
      <c r="M11" s="139">
        <f t="shared" si="1"/>
        <v>0.9</v>
      </c>
      <c r="N11" s="109">
        <f>L11*0.8</f>
        <v>7.2</v>
      </c>
      <c r="O11" s="114">
        <f>(K11-L11)*-0.5</f>
        <v>-0.5</v>
      </c>
      <c r="P11" s="109">
        <v>30</v>
      </c>
      <c r="Q11" s="109">
        <v>15</v>
      </c>
      <c r="R11" s="139">
        <f t="shared" si="2"/>
        <v>0.5</v>
      </c>
      <c r="S11" s="109">
        <f t="shared" si="3"/>
        <v>15</v>
      </c>
      <c r="T11" s="114">
        <f t="shared" si="4"/>
        <v>-15</v>
      </c>
      <c r="U11" s="110">
        <v>10</v>
      </c>
      <c r="V11" s="126">
        <v>2</v>
      </c>
      <c r="W11" s="134">
        <f t="shared" si="5"/>
        <v>0.2</v>
      </c>
      <c r="X11" s="126">
        <f t="shared" si="15"/>
        <v>1.6</v>
      </c>
      <c r="Y11" s="113">
        <f t="shared" si="16"/>
        <v>-4</v>
      </c>
      <c r="Z11" s="110">
        <v>8</v>
      </c>
      <c r="AA11" s="126">
        <v>0</v>
      </c>
      <c r="AB11" s="134">
        <f t="shared" si="6"/>
        <v>0</v>
      </c>
      <c r="AC11" s="126">
        <f t="shared" si="7"/>
        <v>0</v>
      </c>
      <c r="AD11" s="113">
        <f t="shared" si="8"/>
        <v>-4</v>
      </c>
      <c r="AE11" s="110">
        <v>6</v>
      </c>
      <c r="AF11" s="126">
        <v>4</v>
      </c>
      <c r="AG11" s="134">
        <f t="shared" si="9"/>
        <v>0.666666666666667</v>
      </c>
      <c r="AH11" s="126">
        <f>AF11*2.5</f>
        <v>10</v>
      </c>
      <c r="AI11" s="113">
        <f>(AE11-AF11)*-1</f>
        <v>-2</v>
      </c>
      <c r="AJ11" s="110">
        <v>8</v>
      </c>
      <c r="AK11" s="126">
        <v>5</v>
      </c>
      <c r="AL11" s="134">
        <f t="shared" si="10"/>
        <v>0.625</v>
      </c>
      <c r="AM11" s="126">
        <f>AK11*0.8</f>
        <v>4</v>
      </c>
      <c r="AN11" s="113">
        <f>(AJ11-AK11)*-0.5</f>
        <v>-1.5</v>
      </c>
      <c r="AO11" s="99">
        <v>5</v>
      </c>
      <c r="AP11" s="109">
        <v>2</v>
      </c>
      <c r="AQ11" s="139">
        <f t="shared" si="11"/>
        <v>0.4</v>
      </c>
      <c r="AR11" s="109">
        <f>AP11*0.5</f>
        <v>1</v>
      </c>
      <c r="AS11" s="114">
        <f>(AO11-AP11)*-0.3</f>
        <v>-0.9</v>
      </c>
      <c r="AT11" s="110">
        <v>10</v>
      </c>
      <c r="AU11" s="126">
        <v>0</v>
      </c>
      <c r="AV11" s="134">
        <f t="shared" si="12"/>
        <v>0</v>
      </c>
      <c r="AW11" s="126">
        <f t="shared" si="19"/>
        <v>0</v>
      </c>
      <c r="AX11" s="113">
        <f t="shared" si="20"/>
        <v>-2</v>
      </c>
      <c r="AY11" s="33">
        <f t="shared" si="13"/>
        <v>46.8</v>
      </c>
      <c r="AZ11" s="33">
        <f t="shared" si="14"/>
        <v>-34.9</v>
      </c>
    </row>
    <row r="12" spans="1:52">
      <c r="A12" s="94">
        <v>75</v>
      </c>
      <c r="B12" s="95">
        <v>706</v>
      </c>
      <c r="C12" s="96" t="s">
        <v>163</v>
      </c>
      <c r="D12" s="97" t="s">
        <v>21</v>
      </c>
      <c r="E12" s="98" t="s">
        <v>116</v>
      </c>
      <c r="F12" s="99">
        <v>20</v>
      </c>
      <c r="G12" s="109">
        <v>16</v>
      </c>
      <c r="H12" s="139">
        <f t="shared" si="0"/>
        <v>0.8</v>
      </c>
      <c r="I12" s="109">
        <f t="shared" si="17"/>
        <v>12.8</v>
      </c>
      <c r="J12" s="114">
        <f t="shared" si="18"/>
        <v>-2</v>
      </c>
      <c r="K12" s="99">
        <v>10</v>
      </c>
      <c r="L12" s="109">
        <v>11</v>
      </c>
      <c r="M12" s="139">
        <f t="shared" si="1"/>
        <v>1.1</v>
      </c>
      <c r="N12" s="109">
        <f>L12*1.5</f>
        <v>16.5</v>
      </c>
      <c r="O12" s="109"/>
      <c r="P12" s="109">
        <v>30</v>
      </c>
      <c r="Q12" s="109">
        <v>43</v>
      </c>
      <c r="R12" s="139">
        <f t="shared" si="2"/>
        <v>1.43333333333333</v>
      </c>
      <c r="S12" s="109">
        <f>Q12*2</f>
        <v>86</v>
      </c>
      <c r="T12" s="109"/>
      <c r="U12" s="110">
        <v>10</v>
      </c>
      <c r="V12" s="126">
        <v>2</v>
      </c>
      <c r="W12" s="134">
        <f t="shared" si="5"/>
        <v>0.2</v>
      </c>
      <c r="X12" s="126">
        <f t="shared" si="15"/>
        <v>1.6</v>
      </c>
      <c r="Y12" s="113">
        <f t="shared" si="16"/>
        <v>-4</v>
      </c>
      <c r="Z12" s="110">
        <v>8</v>
      </c>
      <c r="AA12" s="126">
        <v>0</v>
      </c>
      <c r="AB12" s="134">
        <f t="shared" si="6"/>
        <v>0</v>
      </c>
      <c r="AC12" s="126">
        <f t="shared" si="7"/>
        <v>0</v>
      </c>
      <c r="AD12" s="113">
        <f t="shared" si="8"/>
        <v>-4</v>
      </c>
      <c r="AE12" s="110">
        <v>6</v>
      </c>
      <c r="AF12" s="126">
        <v>6</v>
      </c>
      <c r="AG12" s="134">
        <f t="shared" si="9"/>
        <v>1</v>
      </c>
      <c r="AH12" s="126">
        <f>AF12*3.5</f>
        <v>21</v>
      </c>
      <c r="AI12" s="126"/>
      <c r="AJ12" s="110">
        <v>8</v>
      </c>
      <c r="AK12" s="126">
        <v>14</v>
      </c>
      <c r="AL12" s="134">
        <f t="shared" si="10"/>
        <v>1.75</v>
      </c>
      <c r="AM12" s="126">
        <f>AK12*1</f>
        <v>14</v>
      </c>
      <c r="AN12" s="126"/>
      <c r="AO12" s="99">
        <v>5</v>
      </c>
      <c r="AP12" s="109">
        <v>5</v>
      </c>
      <c r="AQ12" s="139">
        <f t="shared" si="11"/>
        <v>1</v>
      </c>
      <c r="AR12" s="109">
        <f>AP12*0.8</f>
        <v>4</v>
      </c>
      <c r="AS12" s="109"/>
      <c r="AT12" s="110">
        <v>10</v>
      </c>
      <c r="AU12" s="126">
        <v>0</v>
      </c>
      <c r="AV12" s="134">
        <f t="shared" si="12"/>
        <v>0</v>
      </c>
      <c r="AW12" s="126">
        <f t="shared" si="19"/>
        <v>0</v>
      </c>
      <c r="AX12" s="113">
        <f t="shared" si="20"/>
        <v>-2</v>
      </c>
      <c r="AY12" s="33">
        <f t="shared" si="13"/>
        <v>155.9</v>
      </c>
      <c r="AZ12" s="33">
        <f t="shared" si="14"/>
        <v>-12</v>
      </c>
    </row>
    <row r="13" spans="1:52">
      <c r="A13" s="94">
        <v>76</v>
      </c>
      <c r="B13" s="95">
        <v>710</v>
      </c>
      <c r="C13" s="96" t="s">
        <v>164</v>
      </c>
      <c r="D13" s="97" t="s">
        <v>21</v>
      </c>
      <c r="E13" s="98" t="s">
        <v>116</v>
      </c>
      <c r="F13" s="99">
        <v>20</v>
      </c>
      <c r="G13" s="109">
        <v>5</v>
      </c>
      <c r="H13" s="139">
        <f t="shared" si="0"/>
        <v>0.25</v>
      </c>
      <c r="I13" s="109">
        <f t="shared" si="17"/>
        <v>4</v>
      </c>
      <c r="J13" s="114">
        <f t="shared" si="18"/>
        <v>-7.5</v>
      </c>
      <c r="K13" s="99">
        <v>10</v>
      </c>
      <c r="L13" s="109">
        <v>14</v>
      </c>
      <c r="M13" s="139">
        <f t="shared" si="1"/>
        <v>1.4</v>
      </c>
      <c r="N13" s="109">
        <f>L13*1.5</f>
        <v>21</v>
      </c>
      <c r="O13" s="109"/>
      <c r="P13" s="109">
        <v>30</v>
      </c>
      <c r="Q13" s="109">
        <v>22</v>
      </c>
      <c r="R13" s="139">
        <f t="shared" si="2"/>
        <v>0.733333333333333</v>
      </c>
      <c r="S13" s="109">
        <f>Q13*1</f>
        <v>22</v>
      </c>
      <c r="T13" s="114">
        <f>(P13-Q13)*-1</f>
        <v>-8</v>
      </c>
      <c r="U13" s="110">
        <v>10</v>
      </c>
      <c r="V13" s="126">
        <v>2</v>
      </c>
      <c r="W13" s="134">
        <f t="shared" si="5"/>
        <v>0.2</v>
      </c>
      <c r="X13" s="126">
        <f t="shared" si="15"/>
        <v>1.6</v>
      </c>
      <c r="Y13" s="113">
        <f t="shared" si="16"/>
        <v>-4</v>
      </c>
      <c r="Z13" s="110">
        <v>8</v>
      </c>
      <c r="AA13" s="126">
        <v>0</v>
      </c>
      <c r="AB13" s="134">
        <f t="shared" si="6"/>
        <v>0</v>
      </c>
      <c r="AC13" s="126">
        <f t="shared" si="7"/>
        <v>0</v>
      </c>
      <c r="AD13" s="113">
        <f t="shared" si="8"/>
        <v>-4</v>
      </c>
      <c r="AE13" s="110">
        <v>6</v>
      </c>
      <c r="AF13" s="126">
        <v>6</v>
      </c>
      <c r="AG13" s="134">
        <f t="shared" si="9"/>
        <v>1</v>
      </c>
      <c r="AH13" s="126">
        <f>AF13*3.5</f>
        <v>21</v>
      </c>
      <c r="AI13" s="126"/>
      <c r="AJ13" s="110">
        <v>8</v>
      </c>
      <c r="AK13" s="126">
        <v>9</v>
      </c>
      <c r="AL13" s="134">
        <f t="shared" si="10"/>
        <v>1.125</v>
      </c>
      <c r="AM13" s="126">
        <f>AK13*1</f>
        <v>9</v>
      </c>
      <c r="AN13" s="126"/>
      <c r="AO13" s="99">
        <v>5</v>
      </c>
      <c r="AP13" s="109">
        <v>0</v>
      </c>
      <c r="AQ13" s="139">
        <f t="shared" si="11"/>
        <v>0</v>
      </c>
      <c r="AR13" s="109">
        <f t="shared" ref="AR13:AR35" si="21">AP13*0.5</f>
        <v>0</v>
      </c>
      <c r="AS13" s="114">
        <f t="shared" ref="AS13:AS35" si="22">(AO13-AP13)*-0.3</f>
        <v>-1.5</v>
      </c>
      <c r="AT13" s="110">
        <v>10</v>
      </c>
      <c r="AU13" s="126">
        <v>3</v>
      </c>
      <c r="AV13" s="134">
        <f t="shared" si="12"/>
        <v>0.3</v>
      </c>
      <c r="AW13" s="126">
        <f t="shared" si="19"/>
        <v>0.9</v>
      </c>
      <c r="AX13" s="113">
        <f t="shared" si="20"/>
        <v>-1.4</v>
      </c>
      <c r="AY13" s="33">
        <f t="shared" si="13"/>
        <v>79.5</v>
      </c>
      <c r="AZ13" s="33">
        <f t="shared" si="14"/>
        <v>-26.4</v>
      </c>
    </row>
    <row r="14" spans="1:52">
      <c r="A14" s="94">
        <v>77</v>
      </c>
      <c r="B14" s="95">
        <v>713</v>
      </c>
      <c r="C14" s="96" t="s">
        <v>165</v>
      </c>
      <c r="D14" s="97" t="s">
        <v>21</v>
      </c>
      <c r="E14" s="98" t="s">
        <v>116</v>
      </c>
      <c r="F14" s="99">
        <v>20</v>
      </c>
      <c r="G14" s="109">
        <v>12</v>
      </c>
      <c r="H14" s="139">
        <f t="shared" si="0"/>
        <v>0.6</v>
      </c>
      <c r="I14" s="109">
        <f t="shared" si="17"/>
        <v>9.6</v>
      </c>
      <c r="J14" s="114">
        <f t="shared" si="18"/>
        <v>-4</v>
      </c>
      <c r="K14" s="99">
        <v>10</v>
      </c>
      <c r="L14" s="109">
        <v>5</v>
      </c>
      <c r="M14" s="139">
        <f t="shared" si="1"/>
        <v>0.5</v>
      </c>
      <c r="N14" s="109">
        <f>L14*0.8</f>
        <v>4</v>
      </c>
      <c r="O14" s="114">
        <f>(K14-L14)*-0.5</f>
        <v>-2.5</v>
      </c>
      <c r="P14" s="109">
        <v>30</v>
      </c>
      <c r="Q14" s="109">
        <v>47</v>
      </c>
      <c r="R14" s="139">
        <f t="shared" si="2"/>
        <v>1.56666666666667</v>
      </c>
      <c r="S14" s="109">
        <f>Q14*2</f>
        <v>94</v>
      </c>
      <c r="T14" s="109"/>
      <c r="U14" s="110">
        <v>10</v>
      </c>
      <c r="V14" s="126">
        <v>1</v>
      </c>
      <c r="W14" s="134">
        <f t="shared" si="5"/>
        <v>0.1</v>
      </c>
      <c r="X14" s="126">
        <f t="shared" si="15"/>
        <v>0.8</v>
      </c>
      <c r="Y14" s="113">
        <f t="shared" si="16"/>
        <v>-4.5</v>
      </c>
      <c r="Z14" s="110">
        <v>8</v>
      </c>
      <c r="AA14" s="126">
        <v>1</v>
      </c>
      <c r="AB14" s="134">
        <f t="shared" si="6"/>
        <v>0.125</v>
      </c>
      <c r="AC14" s="126">
        <f t="shared" si="7"/>
        <v>0.8</v>
      </c>
      <c r="AD14" s="113">
        <f t="shared" si="8"/>
        <v>-3.5</v>
      </c>
      <c r="AE14" s="110">
        <v>6</v>
      </c>
      <c r="AF14" s="126">
        <v>0</v>
      </c>
      <c r="AG14" s="134">
        <f t="shared" si="9"/>
        <v>0</v>
      </c>
      <c r="AH14" s="126">
        <f>AF14*2.5</f>
        <v>0</v>
      </c>
      <c r="AI14" s="113">
        <f>(AE14-AF14)*-1</f>
        <v>-6</v>
      </c>
      <c r="AJ14" s="110">
        <v>8</v>
      </c>
      <c r="AK14" s="126">
        <v>8</v>
      </c>
      <c r="AL14" s="134">
        <f t="shared" si="10"/>
        <v>1</v>
      </c>
      <c r="AM14" s="126">
        <f>AK14*1</f>
        <v>8</v>
      </c>
      <c r="AN14" s="126"/>
      <c r="AO14" s="99">
        <v>5</v>
      </c>
      <c r="AP14" s="109">
        <v>0</v>
      </c>
      <c r="AQ14" s="139">
        <f t="shared" si="11"/>
        <v>0</v>
      </c>
      <c r="AR14" s="109">
        <f t="shared" si="21"/>
        <v>0</v>
      </c>
      <c r="AS14" s="114">
        <f t="shared" si="22"/>
        <v>-1.5</v>
      </c>
      <c r="AT14" s="110">
        <v>10</v>
      </c>
      <c r="AU14" s="126">
        <v>0</v>
      </c>
      <c r="AV14" s="134">
        <f t="shared" si="12"/>
        <v>0</v>
      </c>
      <c r="AW14" s="126">
        <f t="shared" si="19"/>
        <v>0</v>
      </c>
      <c r="AX14" s="113">
        <f t="shared" si="20"/>
        <v>-2</v>
      </c>
      <c r="AY14" s="33">
        <f t="shared" si="13"/>
        <v>117.2</v>
      </c>
      <c r="AZ14" s="33">
        <f t="shared" si="14"/>
        <v>-24</v>
      </c>
    </row>
    <row r="15" spans="1:52">
      <c r="A15" s="94">
        <v>78</v>
      </c>
      <c r="B15" s="95">
        <v>720</v>
      </c>
      <c r="C15" s="96" t="s">
        <v>166</v>
      </c>
      <c r="D15" s="97" t="s">
        <v>14</v>
      </c>
      <c r="E15" s="98" t="s">
        <v>116</v>
      </c>
      <c r="F15" s="99">
        <v>20</v>
      </c>
      <c r="G15" s="109">
        <v>9</v>
      </c>
      <c r="H15" s="139">
        <f t="shared" si="0"/>
        <v>0.45</v>
      </c>
      <c r="I15" s="109">
        <f t="shared" si="17"/>
        <v>7.2</v>
      </c>
      <c r="J15" s="114">
        <f t="shared" si="18"/>
        <v>-5.5</v>
      </c>
      <c r="K15" s="99">
        <v>10</v>
      </c>
      <c r="L15" s="109">
        <v>2</v>
      </c>
      <c r="M15" s="139">
        <f t="shared" si="1"/>
        <v>0.2</v>
      </c>
      <c r="N15" s="109">
        <f>L15*0.8</f>
        <v>1.6</v>
      </c>
      <c r="O15" s="114">
        <f>(K15-L15)*-0.5</f>
        <v>-4</v>
      </c>
      <c r="P15" s="109">
        <v>30</v>
      </c>
      <c r="Q15" s="109">
        <v>34</v>
      </c>
      <c r="R15" s="139">
        <f t="shared" si="2"/>
        <v>1.13333333333333</v>
      </c>
      <c r="S15" s="109">
        <f>Q15*2</f>
        <v>68</v>
      </c>
      <c r="T15" s="109"/>
      <c r="U15" s="110">
        <v>10</v>
      </c>
      <c r="V15" s="126">
        <v>0</v>
      </c>
      <c r="W15" s="134">
        <f t="shared" si="5"/>
        <v>0</v>
      </c>
      <c r="X15" s="126">
        <f t="shared" si="15"/>
        <v>0</v>
      </c>
      <c r="Y15" s="113">
        <f t="shared" si="16"/>
        <v>-5</v>
      </c>
      <c r="Z15" s="110">
        <v>8</v>
      </c>
      <c r="AA15" s="126">
        <v>0</v>
      </c>
      <c r="AB15" s="134">
        <f t="shared" si="6"/>
        <v>0</v>
      </c>
      <c r="AC15" s="126">
        <f t="shared" si="7"/>
        <v>0</v>
      </c>
      <c r="AD15" s="113">
        <f t="shared" si="8"/>
        <v>-4</v>
      </c>
      <c r="AE15" s="110">
        <v>6</v>
      </c>
      <c r="AF15" s="126">
        <v>5</v>
      </c>
      <c r="AG15" s="134">
        <f t="shared" si="9"/>
        <v>0.833333333333333</v>
      </c>
      <c r="AH15" s="126">
        <f>AF15*2.5</f>
        <v>12.5</v>
      </c>
      <c r="AI15" s="113">
        <f>(AE15-AF15)*-1</f>
        <v>-1</v>
      </c>
      <c r="AJ15" s="110">
        <v>8</v>
      </c>
      <c r="AK15" s="126">
        <v>0</v>
      </c>
      <c r="AL15" s="134">
        <f t="shared" si="10"/>
        <v>0</v>
      </c>
      <c r="AM15" s="126">
        <f>AK15*0.8</f>
        <v>0</v>
      </c>
      <c r="AN15" s="113">
        <f>(AJ15-AK15)*-0.5</f>
        <v>-4</v>
      </c>
      <c r="AO15" s="99">
        <v>5</v>
      </c>
      <c r="AP15" s="109">
        <v>0</v>
      </c>
      <c r="AQ15" s="139">
        <f t="shared" si="11"/>
        <v>0</v>
      </c>
      <c r="AR15" s="109">
        <f t="shared" si="21"/>
        <v>0</v>
      </c>
      <c r="AS15" s="114">
        <f t="shared" si="22"/>
        <v>-1.5</v>
      </c>
      <c r="AT15" s="110">
        <v>10</v>
      </c>
      <c r="AU15" s="126">
        <v>1</v>
      </c>
      <c r="AV15" s="134">
        <f t="shared" si="12"/>
        <v>0.1</v>
      </c>
      <c r="AW15" s="126">
        <f t="shared" si="19"/>
        <v>0.3</v>
      </c>
      <c r="AX15" s="113">
        <f t="shared" si="20"/>
        <v>-1.8</v>
      </c>
      <c r="AY15" s="33">
        <f t="shared" si="13"/>
        <v>89.6</v>
      </c>
      <c r="AZ15" s="33">
        <f t="shared" si="14"/>
        <v>-26.8</v>
      </c>
    </row>
    <row r="16" spans="1:52">
      <c r="A16" s="94">
        <v>79</v>
      </c>
      <c r="B16" s="95">
        <v>727</v>
      </c>
      <c r="C16" s="96" t="s">
        <v>167</v>
      </c>
      <c r="D16" s="97" t="s">
        <v>17</v>
      </c>
      <c r="E16" s="98" t="s">
        <v>116</v>
      </c>
      <c r="F16" s="99">
        <v>20</v>
      </c>
      <c r="G16" s="109">
        <v>9</v>
      </c>
      <c r="H16" s="139">
        <f t="shared" si="0"/>
        <v>0.45</v>
      </c>
      <c r="I16" s="109">
        <f t="shared" si="17"/>
        <v>7.2</v>
      </c>
      <c r="J16" s="114">
        <f t="shared" si="18"/>
        <v>-5.5</v>
      </c>
      <c r="K16" s="99">
        <v>10</v>
      </c>
      <c r="L16" s="109">
        <v>4</v>
      </c>
      <c r="M16" s="139">
        <f t="shared" si="1"/>
        <v>0.4</v>
      </c>
      <c r="N16" s="109">
        <f>L16*0.8</f>
        <v>3.2</v>
      </c>
      <c r="O16" s="114">
        <f>(K16-L16)*-0.5</f>
        <v>-3</v>
      </c>
      <c r="P16" s="109">
        <v>30</v>
      </c>
      <c r="Q16" s="109">
        <v>52</v>
      </c>
      <c r="R16" s="139">
        <f t="shared" si="2"/>
        <v>1.73333333333333</v>
      </c>
      <c r="S16" s="109">
        <f>Q16*2</f>
        <v>104</v>
      </c>
      <c r="T16" s="109"/>
      <c r="U16" s="110">
        <v>10</v>
      </c>
      <c r="V16" s="126">
        <v>0</v>
      </c>
      <c r="W16" s="134">
        <f t="shared" si="5"/>
        <v>0</v>
      </c>
      <c r="X16" s="126">
        <f t="shared" si="15"/>
        <v>0</v>
      </c>
      <c r="Y16" s="113">
        <f t="shared" si="16"/>
        <v>-5</v>
      </c>
      <c r="Z16" s="110">
        <v>8</v>
      </c>
      <c r="AA16" s="126">
        <v>1</v>
      </c>
      <c r="AB16" s="134">
        <f t="shared" si="6"/>
        <v>0.125</v>
      </c>
      <c r="AC16" s="126">
        <f t="shared" si="7"/>
        <v>0.8</v>
      </c>
      <c r="AD16" s="113">
        <f t="shared" si="8"/>
        <v>-3.5</v>
      </c>
      <c r="AE16" s="110">
        <v>6</v>
      </c>
      <c r="AF16" s="126">
        <v>1</v>
      </c>
      <c r="AG16" s="134">
        <f t="shared" si="9"/>
        <v>0.166666666666667</v>
      </c>
      <c r="AH16" s="126">
        <f>AF16*2.5</f>
        <v>2.5</v>
      </c>
      <c r="AI16" s="113">
        <f>(AE16-AF16)*-1</f>
        <v>-5</v>
      </c>
      <c r="AJ16" s="110">
        <v>8</v>
      </c>
      <c r="AK16" s="126">
        <v>14</v>
      </c>
      <c r="AL16" s="134">
        <f t="shared" si="10"/>
        <v>1.75</v>
      </c>
      <c r="AM16" s="126">
        <f>AK16*1</f>
        <v>14</v>
      </c>
      <c r="AN16" s="126"/>
      <c r="AO16" s="99">
        <v>5</v>
      </c>
      <c r="AP16" s="109">
        <v>0</v>
      </c>
      <c r="AQ16" s="139">
        <f t="shared" si="11"/>
        <v>0</v>
      </c>
      <c r="AR16" s="109">
        <f t="shared" si="21"/>
        <v>0</v>
      </c>
      <c r="AS16" s="114">
        <f t="shared" si="22"/>
        <v>-1.5</v>
      </c>
      <c r="AT16" s="110">
        <v>10</v>
      </c>
      <c r="AU16" s="126">
        <v>2</v>
      </c>
      <c r="AV16" s="134">
        <f t="shared" si="12"/>
        <v>0.2</v>
      </c>
      <c r="AW16" s="126">
        <f t="shared" si="19"/>
        <v>0.6</v>
      </c>
      <c r="AX16" s="113">
        <f t="shared" si="20"/>
        <v>-1.6</v>
      </c>
      <c r="AY16" s="33">
        <f t="shared" si="13"/>
        <v>132.3</v>
      </c>
      <c r="AZ16" s="33">
        <f t="shared" si="14"/>
        <v>-25.1</v>
      </c>
    </row>
    <row r="17" spans="1:52">
      <c r="A17" s="94">
        <v>80</v>
      </c>
      <c r="B17" s="95">
        <v>732</v>
      </c>
      <c r="C17" s="96" t="s">
        <v>168</v>
      </c>
      <c r="D17" s="97" t="s">
        <v>14</v>
      </c>
      <c r="E17" s="98" t="s">
        <v>116</v>
      </c>
      <c r="F17" s="99">
        <v>20</v>
      </c>
      <c r="G17" s="109">
        <v>14</v>
      </c>
      <c r="H17" s="139">
        <f t="shared" si="0"/>
        <v>0.7</v>
      </c>
      <c r="I17" s="109">
        <f t="shared" si="17"/>
        <v>11.2</v>
      </c>
      <c r="J17" s="114">
        <f t="shared" si="18"/>
        <v>-3</v>
      </c>
      <c r="K17" s="99">
        <v>10</v>
      </c>
      <c r="L17" s="109">
        <v>4</v>
      </c>
      <c r="M17" s="139">
        <f t="shared" si="1"/>
        <v>0.4</v>
      </c>
      <c r="N17" s="109">
        <f>L17*0.8</f>
        <v>3.2</v>
      </c>
      <c r="O17" s="114">
        <f>(K17-L17)*-0.5</f>
        <v>-3</v>
      </c>
      <c r="P17" s="109">
        <v>30</v>
      </c>
      <c r="Q17" s="109">
        <v>13</v>
      </c>
      <c r="R17" s="139">
        <f t="shared" si="2"/>
        <v>0.433333333333333</v>
      </c>
      <c r="S17" s="109">
        <f>Q17*1</f>
        <v>13</v>
      </c>
      <c r="T17" s="114">
        <f>(P17-Q17)*-1</f>
        <v>-17</v>
      </c>
      <c r="U17" s="110">
        <v>10</v>
      </c>
      <c r="V17" s="126">
        <v>2</v>
      </c>
      <c r="W17" s="134">
        <f t="shared" si="5"/>
        <v>0.2</v>
      </c>
      <c r="X17" s="126">
        <f t="shared" si="15"/>
        <v>1.6</v>
      </c>
      <c r="Y17" s="113">
        <f t="shared" si="16"/>
        <v>-4</v>
      </c>
      <c r="Z17" s="110">
        <v>8</v>
      </c>
      <c r="AA17" s="126">
        <v>2</v>
      </c>
      <c r="AB17" s="134">
        <f t="shared" si="6"/>
        <v>0.25</v>
      </c>
      <c r="AC17" s="126">
        <f t="shared" si="7"/>
        <v>1.6</v>
      </c>
      <c r="AD17" s="113">
        <f t="shared" si="8"/>
        <v>-3</v>
      </c>
      <c r="AE17" s="110">
        <v>6</v>
      </c>
      <c r="AF17" s="126">
        <v>9</v>
      </c>
      <c r="AG17" s="134">
        <f t="shared" si="9"/>
        <v>1.5</v>
      </c>
      <c r="AH17" s="126">
        <f>AF17*3.5</f>
        <v>31.5</v>
      </c>
      <c r="AI17" s="126"/>
      <c r="AJ17" s="110">
        <v>8</v>
      </c>
      <c r="AK17" s="126">
        <v>2</v>
      </c>
      <c r="AL17" s="134">
        <f t="shared" si="10"/>
        <v>0.25</v>
      </c>
      <c r="AM17" s="126">
        <f>AK17*0.8</f>
        <v>1.6</v>
      </c>
      <c r="AN17" s="113">
        <f>(AJ17-AK17)*-0.5</f>
        <v>-3</v>
      </c>
      <c r="AO17" s="99">
        <v>5</v>
      </c>
      <c r="AP17" s="109">
        <v>0</v>
      </c>
      <c r="AQ17" s="139">
        <f t="shared" si="11"/>
        <v>0</v>
      </c>
      <c r="AR17" s="109">
        <f t="shared" si="21"/>
        <v>0</v>
      </c>
      <c r="AS17" s="114">
        <f t="shared" si="22"/>
        <v>-1.5</v>
      </c>
      <c r="AT17" s="110">
        <v>10</v>
      </c>
      <c r="AU17" s="126">
        <v>0</v>
      </c>
      <c r="AV17" s="134">
        <f t="shared" si="12"/>
        <v>0</v>
      </c>
      <c r="AW17" s="126">
        <f t="shared" si="19"/>
        <v>0</v>
      </c>
      <c r="AX17" s="113">
        <f t="shared" si="20"/>
        <v>-2</v>
      </c>
      <c r="AY17" s="33">
        <f t="shared" si="13"/>
        <v>63.7</v>
      </c>
      <c r="AZ17" s="33">
        <f t="shared" si="14"/>
        <v>-36.5</v>
      </c>
    </row>
    <row r="18" spans="1:52">
      <c r="A18" s="94">
        <v>81</v>
      </c>
      <c r="B18" s="95">
        <v>733</v>
      </c>
      <c r="C18" s="96" t="s">
        <v>169</v>
      </c>
      <c r="D18" s="97" t="s">
        <v>19</v>
      </c>
      <c r="E18" s="98" t="s">
        <v>116</v>
      </c>
      <c r="F18" s="99">
        <v>20</v>
      </c>
      <c r="G18" s="109">
        <v>15</v>
      </c>
      <c r="H18" s="139">
        <f t="shared" si="0"/>
        <v>0.75</v>
      </c>
      <c r="I18" s="109">
        <f t="shared" si="17"/>
        <v>12</v>
      </c>
      <c r="J18" s="114">
        <f t="shared" si="18"/>
        <v>-2.5</v>
      </c>
      <c r="K18" s="99">
        <v>10</v>
      </c>
      <c r="L18" s="109">
        <v>12</v>
      </c>
      <c r="M18" s="139">
        <f t="shared" si="1"/>
        <v>1.2</v>
      </c>
      <c r="N18" s="109">
        <f>L18*1.5</f>
        <v>18</v>
      </c>
      <c r="O18" s="109"/>
      <c r="P18" s="109">
        <v>30</v>
      </c>
      <c r="Q18" s="109">
        <v>37</v>
      </c>
      <c r="R18" s="139">
        <f t="shared" si="2"/>
        <v>1.23333333333333</v>
      </c>
      <c r="S18" s="109">
        <f>Q18*2</f>
        <v>74</v>
      </c>
      <c r="T18" s="109"/>
      <c r="U18" s="110">
        <v>10</v>
      </c>
      <c r="V18" s="126">
        <v>8</v>
      </c>
      <c r="W18" s="134">
        <f t="shared" si="5"/>
        <v>0.8</v>
      </c>
      <c r="X18" s="126">
        <f t="shared" si="15"/>
        <v>6.4</v>
      </c>
      <c r="Y18" s="113">
        <f t="shared" si="16"/>
        <v>-1</v>
      </c>
      <c r="Z18" s="110">
        <v>8</v>
      </c>
      <c r="AA18" s="126">
        <v>0</v>
      </c>
      <c r="AB18" s="134">
        <f t="shared" si="6"/>
        <v>0</v>
      </c>
      <c r="AC18" s="126">
        <f t="shared" si="7"/>
        <v>0</v>
      </c>
      <c r="AD18" s="113">
        <f t="shared" si="8"/>
        <v>-4</v>
      </c>
      <c r="AE18" s="110">
        <v>6</v>
      </c>
      <c r="AF18" s="126">
        <v>17</v>
      </c>
      <c r="AG18" s="134">
        <f t="shared" si="9"/>
        <v>2.83333333333333</v>
      </c>
      <c r="AH18" s="126">
        <f>AF18*3.5</f>
        <v>59.5</v>
      </c>
      <c r="AI18" s="126"/>
      <c r="AJ18" s="110">
        <v>8</v>
      </c>
      <c r="AK18" s="126">
        <v>5</v>
      </c>
      <c r="AL18" s="134">
        <f t="shared" si="10"/>
        <v>0.625</v>
      </c>
      <c r="AM18" s="126">
        <f>AK18*0.8</f>
        <v>4</v>
      </c>
      <c r="AN18" s="113">
        <f>(AJ18-AK18)*-0.5</f>
        <v>-1.5</v>
      </c>
      <c r="AO18" s="99">
        <v>5</v>
      </c>
      <c r="AP18" s="109">
        <v>3</v>
      </c>
      <c r="AQ18" s="139">
        <f t="shared" si="11"/>
        <v>0.6</v>
      </c>
      <c r="AR18" s="109">
        <f t="shared" si="21"/>
        <v>1.5</v>
      </c>
      <c r="AS18" s="114">
        <f t="shared" si="22"/>
        <v>-0.6</v>
      </c>
      <c r="AT18" s="110">
        <v>10</v>
      </c>
      <c r="AU18" s="126">
        <v>3</v>
      </c>
      <c r="AV18" s="134">
        <f t="shared" si="12"/>
        <v>0.3</v>
      </c>
      <c r="AW18" s="126">
        <f t="shared" si="19"/>
        <v>0.9</v>
      </c>
      <c r="AX18" s="113">
        <f t="shared" si="20"/>
        <v>-1.4</v>
      </c>
      <c r="AY18" s="33">
        <f t="shared" si="13"/>
        <v>176.3</v>
      </c>
      <c r="AZ18" s="33">
        <f t="shared" si="14"/>
        <v>-11</v>
      </c>
    </row>
    <row r="19" spans="1:52">
      <c r="A19" s="94">
        <v>82</v>
      </c>
      <c r="B19" s="95">
        <v>738</v>
      </c>
      <c r="C19" s="96" t="s">
        <v>170</v>
      </c>
      <c r="D19" s="97" t="s">
        <v>21</v>
      </c>
      <c r="E19" s="98" t="s">
        <v>116</v>
      </c>
      <c r="F19" s="99">
        <v>20</v>
      </c>
      <c r="G19" s="109">
        <v>17</v>
      </c>
      <c r="H19" s="139">
        <f t="shared" si="0"/>
        <v>0.85</v>
      </c>
      <c r="I19" s="109">
        <f t="shared" si="17"/>
        <v>13.6</v>
      </c>
      <c r="J19" s="114">
        <f t="shared" si="18"/>
        <v>-1.5</v>
      </c>
      <c r="K19" s="99">
        <v>10</v>
      </c>
      <c r="L19" s="109">
        <v>11</v>
      </c>
      <c r="M19" s="139">
        <f t="shared" si="1"/>
        <v>1.1</v>
      </c>
      <c r="N19" s="109">
        <f>L19*1.5</f>
        <v>16.5</v>
      </c>
      <c r="O19" s="109"/>
      <c r="P19" s="109">
        <v>30</v>
      </c>
      <c r="Q19" s="109">
        <v>29</v>
      </c>
      <c r="R19" s="139">
        <f t="shared" si="2"/>
        <v>0.966666666666667</v>
      </c>
      <c r="S19" s="109">
        <f t="shared" ref="S19:S28" si="23">Q19*1</f>
        <v>29</v>
      </c>
      <c r="T19" s="114">
        <f t="shared" ref="T19:T28" si="24">(P19-Q19)*-1</f>
        <v>-1</v>
      </c>
      <c r="U19" s="110">
        <v>10</v>
      </c>
      <c r="V19" s="126">
        <v>3</v>
      </c>
      <c r="W19" s="134">
        <f t="shared" si="5"/>
        <v>0.3</v>
      </c>
      <c r="X19" s="126">
        <f t="shared" si="15"/>
        <v>2.4</v>
      </c>
      <c r="Y19" s="113">
        <f t="shared" si="16"/>
        <v>-3.5</v>
      </c>
      <c r="Z19" s="110">
        <v>8</v>
      </c>
      <c r="AA19" s="126">
        <v>1</v>
      </c>
      <c r="AB19" s="134">
        <f t="shared" si="6"/>
        <v>0.125</v>
      </c>
      <c r="AC19" s="126">
        <f t="shared" si="7"/>
        <v>0.8</v>
      </c>
      <c r="AD19" s="113">
        <f t="shared" si="8"/>
        <v>-3.5</v>
      </c>
      <c r="AE19" s="110">
        <v>6</v>
      </c>
      <c r="AF19" s="126">
        <v>15</v>
      </c>
      <c r="AG19" s="134">
        <f t="shared" si="9"/>
        <v>2.5</v>
      </c>
      <c r="AH19" s="126">
        <f>AF19*3.5</f>
        <v>52.5</v>
      </c>
      <c r="AI19" s="126"/>
      <c r="AJ19" s="110">
        <v>8</v>
      </c>
      <c r="AK19" s="126">
        <v>7</v>
      </c>
      <c r="AL19" s="134">
        <f t="shared" si="10"/>
        <v>0.875</v>
      </c>
      <c r="AM19" s="126">
        <f>AK19*0.8</f>
        <v>5.6</v>
      </c>
      <c r="AN19" s="113">
        <f>(AJ19-AK19)*-0.5</f>
        <v>-0.5</v>
      </c>
      <c r="AO19" s="99">
        <v>5</v>
      </c>
      <c r="AP19" s="109">
        <v>0</v>
      </c>
      <c r="AQ19" s="139">
        <f t="shared" si="11"/>
        <v>0</v>
      </c>
      <c r="AR19" s="109">
        <f t="shared" si="21"/>
        <v>0</v>
      </c>
      <c r="AS19" s="114">
        <f t="shared" si="22"/>
        <v>-1.5</v>
      </c>
      <c r="AT19" s="110">
        <v>10</v>
      </c>
      <c r="AU19" s="126">
        <v>2</v>
      </c>
      <c r="AV19" s="134">
        <f t="shared" si="12"/>
        <v>0.2</v>
      </c>
      <c r="AW19" s="126">
        <f t="shared" si="19"/>
        <v>0.6</v>
      </c>
      <c r="AX19" s="113">
        <f t="shared" si="20"/>
        <v>-1.6</v>
      </c>
      <c r="AY19" s="33">
        <f t="shared" si="13"/>
        <v>121</v>
      </c>
      <c r="AZ19" s="33">
        <f t="shared" si="14"/>
        <v>-13.1</v>
      </c>
    </row>
    <row r="20" spans="1:52">
      <c r="A20" s="94">
        <v>83</v>
      </c>
      <c r="B20" s="95">
        <v>740</v>
      </c>
      <c r="C20" s="96" t="s">
        <v>171</v>
      </c>
      <c r="D20" s="97" t="s">
        <v>19</v>
      </c>
      <c r="E20" s="98" t="s">
        <v>116</v>
      </c>
      <c r="F20" s="99">
        <v>20</v>
      </c>
      <c r="G20" s="109">
        <v>7</v>
      </c>
      <c r="H20" s="139">
        <f t="shared" si="0"/>
        <v>0.35</v>
      </c>
      <c r="I20" s="109">
        <f t="shared" si="17"/>
        <v>5.6</v>
      </c>
      <c r="J20" s="114">
        <f t="shared" si="18"/>
        <v>-6.5</v>
      </c>
      <c r="K20" s="99">
        <v>10</v>
      </c>
      <c r="L20" s="109">
        <v>8</v>
      </c>
      <c r="M20" s="139">
        <f t="shared" si="1"/>
        <v>0.8</v>
      </c>
      <c r="N20" s="109">
        <f>L20*0.8</f>
        <v>6.4</v>
      </c>
      <c r="O20" s="114">
        <f>(K20-L20)*-0.5</f>
        <v>-1</v>
      </c>
      <c r="P20" s="109">
        <v>30</v>
      </c>
      <c r="Q20" s="109">
        <v>19</v>
      </c>
      <c r="R20" s="139">
        <f t="shared" si="2"/>
        <v>0.633333333333333</v>
      </c>
      <c r="S20" s="109">
        <f t="shared" si="23"/>
        <v>19</v>
      </c>
      <c r="T20" s="114">
        <f t="shared" si="24"/>
        <v>-11</v>
      </c>
      <c r="U20" s="110">
        <v>10</v>
      </c>
      <c r="V20" s="126">
        <v>3</v>
      </c>
      <c r="W20" s="134">
        <f t="shared" si="5"/>
        <v>0.3</v>
      </c>
      <c r="X20" s="126">
        <f t="shared" si="15"/>
        <v>2.4</v>
      </c>
      <c r="Y20" s="113">
        <f t="shared" si="16"/>
        <v>-3.5</v>
      </c>
      <c r="Z20" s="110">
        <v>8</v>
      </c>
      <c r="AA20" s="126">
        <v>0</v>
      </c>
      <c r="AB20" s="134">
        <f t="shared" si="6"/>
        <v>0</v>
      </c>
      <c r="AC20" s="126">
        <f t="shared" si="7"/>
        <v>0</v>
      </c>
      <c r="AD20" s="113">
        <f t="shared" si="8"/>
        <v>-4</v>
      </c>
      <c r="AE20" s="110">
        <v>6</v>
      </c>
      <c r="AF20" s="126">
        <v>12</v>
      </c>
      <c r="AG20" s="134">
        <f t="shared" si="9"/>
        <v>2</v>
      </c>
      <c r="AH20" s="126">
        <f>AF20*3.5</f>
        <v>42</v>
      </c>
      <c r="AI20" s="126"/>
      <c r="AJ20" s="110">
        <v>8</v>
      </c>
      <c r="AK20" s="126">
        <v>1</v>
      </c>
      <c r="AL20" s="134">
        <f t="shared" si="10"/>
        <v>0.125</v>
      </c>
      <c r="AM20" s="126">
        <f>AK20*0.8</f>
        <v>0.8</v>
      </c>
      <c r="AN20" s="113">
        <f>(AJ20-AK20)*-0.5</f>
        <v>-3.5</v>
      </c>
      <c r="AO20" s="99">
        <v>5</v>
      </c>
      <c r="AP20" s="109">
        <v>1</v>
      </c>
      <c r="AQ20" s="139">
        <f t="shared" si="11"/>
        <v>0.2</v>
      </c>
      <c r="AR20" s="109">
        <f t="shared" si="21"/>
        <v>0.5</v>
      </c>
      <c r="AS20" s="114">
        <f t="shared" si="22"/>
        <v>-1.2</v>
      </c>
      <c r="AT20" s="110">
        <v>10</v>
      </c>
      <c r="AU20" s="126">
        <v>1</v>
      </c>
      <c r="AV20" s="134">
        <f t="shared" si="12"/>
        <v>0.1</v>
      </c>
      <c r="AW20" s="126">
        <f t="shared" si="19"/>
        <v>0.3</v>
      </c>
      <c r="AX20" s="113">
        <f t="shared" si="20"/>
        <v>-1.8</v>
      </c>
      <c r="AY20" s="33">
        <f t="shared" si="13"/>
        <v>77</v>
      </c>
      <c r="AZ20" s="33">
        <f t="shared" si="14"/>
        <v>-32.5</v>
      </c>
    </row>
    <row r="21" spans="1:52">
      <c r="A21" s="94">
        <v>84</v>
      </c>
      <c r="B21" s="95">
        <v>743</v>
      </c>
      <c r="C21" s="96" t="s">
        <v>172</v>
      </c>
      <c r="D21" s="97" t="s">
        <v>19</v>
      </c>
      <c r="E21" s="98" t="s">
        <v>116</v>
      </c>
      <c r="F21" s="99">
        <v>20</v>
      </c>
      <c r="G21" s="109">
        <v>16</v>
      </c>
      <c r="H21" s="139">
        <f t="shared" si="0"/>
        <v>0.8</v>
      </c>
      <c r="I21" s="109">
        <f t="shared" si="17"/>
        <v>12.8</v>
      </c>
      <c r="J21" s="114">
        <f t="shared" si="18"/>
        <v>-2</v>
      </c>
      <c r="K21" s="99">
        <v>10</v>
      </c>
      <c r="L21" s="109">
        <v>6</v>
      </c>
      <c r="M21" s="139">
        <f t="shared" si="1"/>
        <v>0.6</v>
      </c>
      <c r="N21" s="109">
        <f>L21*0.8</f>
        <v>4.8</v>
      </c>
      <c r="O21" s="114">
        <f>(K21-L21)*-0.5</f>
        <v>-2</v>
      </c>
      <c r="P21" s="109">
        <v>40</v>
      </c>
      <c r="Q21" s="109">
        <v>12</v>
      </c>
      <c r="R21" s="139">
        <f t="shared" si="2"/>
        <v>0.3</v>
      </c>
      <c r="S21" s="109">
        <f t="shared" si="23"/>
        <v>12</v>
      </c>
      <c r="T21" s="114">
        <f t="shared" si="24"/>
        <v>-28</v>
      </c>
      <c r="U21" s="110">
        <v>10</v>
      </c>
      <c r="V21" s="126">
        <v>3</v>
      </c>
      <c r="W21" s="134">
        <f t="shared" si="5"/>
        <v>0.3</v>
      </c>
      <c r="X21" s="126">
        <f t="shared" si="15"/>
        <v>2.4</v>
      </c>
      <c r="Y21" s="113">
        <f t="shared" si="16"/>
        <v>-3.5</v>
      </c>
      <c r="Z21" s="110">
        <v>8</v>
      </c>
      <c r="AA21" s="126">
        <v>0</v>
      </c>
      <c r="AB21" s="134">
        <f t="shared" si="6"/>
        <v>0</v>
      </c>
      <c r="AC21" s="126">
        <f t="shared" si="7"/>
        <v>0</v>
      </c>
      <c r="AD21" s="113">
        <f t="shared" si="8"/>
        <v>-4</v>
      </c>
      <c r="AE21" s="110">
        <v>6</v>
      </c>
      <c r="AF21" s="126">
        <v>0</v>
      </c>
      <c r="AG21" s="134">
        <f t="shared" si="9"/>
        <v>0</v>
      </c>
      <c r="AH21" s="126">
        <f>AF21*2.5</f>
        <v>0</v>
      </c>
      <c r="AI21" s="113">
        <f>(AE21-AF21)*-1</f>
        <v>-6</v>
      </c>
      <c r="AJ21" s="110">
        <v>8</v>
      </c>
      <c r="AK21" s="126">
        <v>1</v>
      </c>
      <c r="AL21" s="134">
        <f t="shared" si="10"/>
        <v>0.125</v>
      </c>
      <c r="AM21" s="126">
        <f>AK21*0.8</f>
        <v>0.8</v>
      </c>
      <c r="AN21" s="113">
        <f>(AJ21-AK21)*-0.5</f>
        <v>-3.5</v>
      </c>
      <c r="AO21" s="99">
        <v>5</v>
      </c>
      <c r="AP21" s="109">
        <v>2</v>
      </c>
      <c r="AQ21" s="139">
        <f t="shared" si="11"/>
        <v>0.4</v>
      </c>
      <c r="AR21" s="109">
        <f t="shared" si="21"/>
        <v>1</v>
      </c>
      <c r="AS21" s="114">
        <f t="shared" si="22"/>
        <v>-0.9</v>
      </c>
      <c r="AT21" s="110">
        <v>10</v>
      </c>
      <c r="AU21" s="126">
        <v>0</v>
      </c>
      <c r="AV21" s="134">
        <f t="shared" si="12"/>
        <v>0</v>
      </c>
      <c r="AW21" s="126">
        <f t="shared" si="19"/>
        <v>0</v>
      </c>
      <c r="AX21" s="113">
        <f t="shared" si="20"/>
        <v>-2</v>
      </c>
      <c r="AY21" s="33">
        <f t="shared" si="13"/>
        <v>33.8</v>
      </c>
      <c r="AZ21" s="33">
        <f t="shared" si="14"/>
        <v>-51.9</v>
      </c>
    </row>
    <row r="22" spans="1:52">
      <c r="A22" s="94">
        <v>85</v>
      </c>
      <c r="B22" s="95">
        <v>745</v>
      </c>
      <c r="C22" s="96" t="s">
        <v>173</v>
      </c>
      <c r="D22" s="97" t="s">
        <v>17</v>
      </c>
      <c r="E22" s="98" t="s">
        <v>116</v>
      </c>
      <c r="F22" s="99">
        <v>20</v>
      </c>
      <c r="G22" s="109">
        <v>8</v>
      </c>
      <c r="H22" s="139">
        <f t="shared" si="0"/>
        <v>0.4</v>
      </c>
      <c r="I22" s="109">
        <f t="shared" si="17"/>
        <v>6.4</v>
      </c>
      <c r="J22" s="114">
        <f t="shared" si="18"/>
        <v>-6</v>
      </c>
      <c r="K22" s="99">
        <v>10</v>
      </c>
      <c r="L22" s="109">
        <v>10</v>
      </c>
      <c r="M22" s="139">
        <f t="shared" si="1"/>
        <v>1</v>
      </c>
      <c r="N22" s="109">
        <f>L22*1.5</f>
        <v>15</v>
      </c>
      <c r="O22" s="109"/>
      <c r="P22" s="109">
        <v>30</v>
      </c>
      <c r="Q22" s="109">
        <v>19</v>
      </c>
      <c r="R22" s="139">
        <f t="shared" si="2"/>
        <v>0.633333333333333</v>
      </c>
      <c r="S22" s="109">
        <f t="shared" si="23"/>
        <v>19</v>
      </c>
      <c r="T22" s="114">
        <f t="shared" si="24"/>
        <v>-11</v>
      </c>
      <c r="U22" s="110">
        <v>10</v>
      </c>
      <c r="V22" s="126">
        <v>2</v>
      </c>
      <c r="W22" s="134">
        <f t="shared" si="5"/>
        <v>0.2</v>
      </c>
      <c r="X22" s="126">
        <f t="shared" si="15"/>
        <v>1.6</v>
      </c>
      <c r="Y22" s="113">
        <f t="shared" si="16"/>
        <v>-4</v>
      </c>
      <c r="Z22" s="110">
        <v>8</v>
      </c>
      <c r="AA22" s="126">
        <v>0</v>
      </c>
      <c r="AB22" s="134">
        <f t="shared" si="6"/>
        <v>0</v>
      </c>
      <c r="AC22" s="126">
        <f t="shared" si="7"/>
        <v>0</v>
      </c>
      <c r="AD22" s="113">
        <f t="shared" si="8"/>
        <v>-4</v>
      </c>
      <c r="AE22" s="110">
        <v>6</v>
      </c>
      <c r="AF22" s="126">
        <v>0</v>
      </c>
      <c r="AG22" s="134">
        <f t="shared" si="9"/>
        <v>0</v>
      </c>
      <c r="AH22" s="126">
        <f>AF22*2.5</f>
        <v>0</v>
      </c>
      <c r="AI22" s="113">
        <f>(AE22-AF22)*-1</f>
        <v>-6</v>
      </c>
      <c r="AJ22" s="110">
        <v>8</v>
      </c>
      <c r="AK22" s="126">
        <v>8</v>
      </c>
      <c r="AL22" s="134">
        <f t="shared" si="10"/>
        <v>1</v>
      </c>
      <c r="AM22" s="126">
        <f>AK22*1</f>
        <v>8</v>
      </c>
      <c r="AN22" s="126"/>
      <c r="AO22" s="99">
        <v>5</v>
      </c>
      <c r="AP22" s="109">
        <v>0</v>
      </c>
      <c r="AQ22" s="139">
        <f t="shared" si="11"/>
        <v>0</v>
      </c>
      <c r="AR22" s="109">
        <f t="shared" si="21"/>
        <v>0</v>
      </c>
      <c r="AS22" s="114">
        <f t="shared" si="22"/>
        <v>-1.5</v>
      </c>
      <c r="AT22" s="110">
        <v>10</v>
      </c>
      <c r="AU22" s="126">
        <v>4</v>
      </c>
      <c r="AV22" s="134">
        <f t="shared" si="12"/>
        <v>0.4</v>
      </c>
      <c r="AW22" s="126">
        <f t="shared" si="19"/>
        <v>1.2</v>
      </c>
      <c r="AX22" s="113">
        <f t="shared" si="20"/>
        <v>-1.2</v>
      </c>
      <c r="AY22" s="33">
        <f t="shared" si="13"/>
        <v>51.2</v>
      </c>
      <c r="AZ22" s="33">
        <f t="shared" si="14"/>
        <v>-33.7</v>
      </c>
    </row>
    <row r="23" spans="1:52">
      <c r="A23" s="94">
        <v>86</v>
      </c>
      <c r="B23" s="95">
        <v>748</v>
      </c>
      <c r="C23" s="96" t="s">
        <v>174</v>
      </c>
      <c r="D23" s="97" t="s">
        <v>14</v>
      </c>
      <c r="E23" s="98" t="s">
        <v>116</v>
      </c>
      <c r="F23" s="99">
        <v>20</v>
      </c>
      <c r="G23" s="109">
        <v>10</v>
      </c>
      <c r="H23" s="139">
        <f t="shared" si="0"/>
        <v>0.5</v>
      </c>
      <c r="I23" s="109">
        <f t="shared" si="17"/>
        <v>8</v>
      </c>
      <c r="J23" s="114">
        <f t="shared" si="18"/>
        <v>-5</v>
      </c>
      <c r="K23" s="99">
        <v>10</v>
      </c>
      <c r="L23" s="109">
        <v>8</v>
      </c>
      <c r="M23" s="139">
        <f t="shared" si="1"/>
        <v>0.8</v>
      </c>
      <c r="N23" s="109">
        <f>L23*0.8</f>
        <v>6.4</v>
      </c>
      <c r="O23" s="114">
        <f>(K23-L23)*-0.5</f>
        <v>-1</v>
      </c>
      <c r="P23" s="109">
        <v>30</v>
      </c>
      <c r="Q23" s="109">
        <v>14</v>
      </c>
      <c r="R23" s="139">
        <f t="shared" si="2"/>
        <v>0.466666666666667</v>
      </c>
      <c r="S23" s="109">
        <f t="shared" si="23"/>
        <v>14</v>
      </c>
      <c r="T23" s="114">
        <f t="shared" si="24"/>
        <v>-16</v>
      </c>
      <c r="U23" s="110">
        <v>10</v>
      </c>
      <c r="V23" s="126">
        <v>1</v>
      </c>
      <c r="W23" s="134">
        <f t="shared" si="5"/>
        <v>0.1</v>
      </c>
      <c r="X23" s="126">
        <f t="shared" si="15"/>
        <v>0.8</v>
      </c>
      <c r="Y23" s="113">
        <f t="shared" si="16"/>
        <v>-4.5</v>
      </c>
      <c r="Z23" s="110">
        <v>8</v>
      </c>
      <c r="AA23" s="126">
        <v>0</v>
      </c>
      <c r="AB23" s="134">
        <f t="shared" si="6"/>
        <v>0</v>
      </c>
      <c r="AC23" s="126">
        <f t="shared" si="7"/>
        <v>0</v>
      </c>
      <c r="AD23" s="113">
        <f t="shared" si="8"/>
        <v>-4</v>
      </c>
      <c r="AE23" s="110">
        <v>6</v>
      </c>
      <c r="AF23" s="126">
        <v>3</v>
      </c>
      <c r="AG23" s="134">
        <f t="shared" si="9"/>
        <v>0.5</v>
      </c>
      <c r="AH23" s="126">
        <f>AF23*2.5</f>
        <v>7.5</v>
      </c>
      <c r="AI23" s="113">
        <f>(AE23-AF23)*-1</f>
        <v>-3</v>
      </c>
      <c r="AJ23" s="110">
        <v>8</v>
      </c>
      <c r="AK23" s="126">
        <v>2</v>
      </c>
      <c r="AL23" s="134">
        <f t="shared" si="10"/>
        <v>0.25</v>
      </c>
      <c r="AM23" s="126">
        <f>AK23*0.8</f>
        <v>1.6</v>
      </c>
      <c r="AN23" s="113">
        <f>(AJ23-AK23)*-0.5</f>
        <v>-3</v>
      </c>
      <c r="AO23" s="99">
        <v>5</v>
      </c>
      <c r="AP23" s="109">
        <v>0</v>
      </c>
      <c r="AQ23" s="139">
        <f t="shared" si="11"/>
        <v>0</v>
      </c>
      <c r="AR23" s="109">
        <f t="shared" si="21"/>
        <v>0</v>
      </c>
      <c r="AS23" s="114">
        <f t="shared" si="22"/>
        <v>-1.5</v>
      </c>
      <c r="AT23" s="110">
        <v>10</v>
      </c>
      <c r="AU23" s="126">
        <v>1</v>
      </c>
      <c r="AV23" s="134">
        <f t="shared" si="12"/>
        <v>0.1</v>
      </c>
      <c r="AW23" s="126">
        <f t="shared" si="19"/>
        <v>0.3</v>
      </c>
      <c r="AX23" s="113">
        <f t="shared" si="20"/>
        <v>-1.8</v>
      </c>
      <c r="AY23" s="33">
        <f t="shared" si="13"/>
        <v>38.6</v>
      </c>
      <c r="AZ23" s="33">
        <f t="shared" si="14"/>
        <v>-39.8</v>
      </c>
    </row>
    <row r="24" spans="1:52">
      <c r="A24" s="94">
        <v>87</v>
      </c>
      <c r="B24" s="95">
        <v>752</v>
      </c>
      <c r="C24" s="96" t="s">
        <v>175</v>
      </c>
      <c r="D24" s="97" t="s">
        <v>17</v>
      </c>
      <c r="E24" s="98" t="s">
        <v>116</v>
      </c>
      <c r="F24" s="99">
        <v>20</v>
      </c>
      <c r="G24" s="109">
        <v>14</v>
      </c>
      <c r="H24" s="139">
        <f t="shared" si="0"/>
        <v>0.7</v>
      </c>
      <c r="I24" s="109">
        <f t="shared" si="17"/>
        <v>11.2</v>
      </c>
      <c r="J24" s="114">
        <f t="shared" si="18"/>
        <v>-3</v>
      </c>
      <c r="K24" s="99">
        <v>10</v>
      </c>
      <c r="L24" s="109">
        <v>12</v>
      </c>
      <c r="M24" s="139">
        <f t="shared" si="1"/>
        <v>1.2</v>
      </c>
      <c r="N24" s="109">
        <f>L24*1.5</f>
        <v>18</v>
      </c>
      <c r="O24" s="109"/>
      <c r="P24" s="109">
        <v>30</v>
      </c>
      <c r="Q24" s="109">
        <v>10</v>
      </c>
      <c r="R24" s="139">
        <f t="shared" si="2"/>
        <v>0.333333333333333</v>
      </c>
      <c r="S24" s="109">
        <f t="shared" si="23"/>
        <v>10</v>
      </c>
      <c r="T24" s="114">
        <f t="shared" si="24"/>
        <v>-20</v>
      </c>
      <c r="U24" s="110">
        <v>10</v>
      </c>
      <c r="V24" s="126">
        <v>3</v>
      </c>
      <c r="W24" s="134">
        <f t="shared" si="5"/>
        <v>0.3</v>
      </c>
      <c r="X24" s="126">
        <f t="shared" si="15"/>
        <v>2.4</v>
      </c>
      <c r="Y24" s="113">
        <f t="shared" si="16"/>
        <v>-3.5</v>
      </c>
      <c r="Z24" s="110">
        <v>8</v>
      </c>
      <c r="AA24" s="126">
        <v>1</v>
      </c>
      <c r="AB24" s="134">
        <f t="shared" si="6"/>
        <v>0.125</v>
      </c>
      <c r="AC24" s="126">
        <f t="shared" si="7"/>
        <v>0.8</v>
      </c>
      <c r="AD24" s="113">
        <f t="shared" si="8"/>
        <v>-3.5</v>
      </c>
      <c r="AE24" s="110">
        <v>6</v>
      </c>
      <c r="AF24" s="126">
        <v>5</v>
      </c>
      <c r="AG24" s="134">
        <f t="shared" si="9"/>
        <v>0.833333333333333</v>
      </c>
      <c r="AH24" s="126">
        <f>AF24*2.5</f>
        <v>12.5</v>
      </c>
      <c r="AI24" s="113">
        <f>(AE24-AF24)*-1</f>
        <v>-1</v>
      </c>
      <c r="AJ24" s="110">
        <v>8</v>
      </c>
      <c r="AK24" s="126">
        <v>5</v>
      </c>
      <c r="AL24" s="134">
        <f t="shared" si="10"/>
        <v>0.625</v>
      </c>
      <c r="AM24" s="126">
        <f>AK24*0.8</f>
        <v>4</v>
      </c>
      <c r="AN24" s="113">
        <f>(AJ24-AK24)*-0.5</f>
        <v>-1.5</v>
      </c>
      <c r="AO24" s="99">
        <v>5</v>
      </c>
      <c r="AP24" s="109">
        <v>2</v>
      </c>
      <c r="AQ24" s="139">
        <f t="shared" si="11"/>
        <v>0.4</v>
      </c>
      <c r="AR24" s="109">
        <f t="shared" si="21"/>
        <v>1</v>
      </c>
      <c r="AS24" s="114">
        <f t="shared" si="22"/>
        <v>-0.9</v>
      </c>
      <c r="AT24" s="110">
        <v>10</v>
      </c>
      <c r="AU24" s="126">
        <v>2</v>
      </c>
      <c r="AV24" s="134">
        <f t="shared" si="12"/>
        <v>0.2</v>
      </c>
      <c r="AW24" s="126">
        <f t="shared" si="19"/>
        <v>0.6</v>
      </c>
      <c r="AX24" s="113">
        <f t="shared" si="20"/>
        <v>-1.6</v>
      </c>
      <c r="AY24" s="33">
        <f t="shared" si="13"/>
        <v>60.5</v>
      </c>
      <c r="AZ24" s="33">
        <f t="shared" si="14"/>
        <v>-35</v>
      </c>
    </row>
    <row r="25" spans="1:52">
      <c r="A25" s="94">
        <v>88</v>
      </c>
      <c r="B25" s="95">
        <v>754</v>
      </c>
      <c r="C25" s="96" t="s">
        <v>176</v>
      </c>
      <c r="D25" s="97" t="s">
        <v>21</v>
      </c>
      <c r="E25" s="98" t="s">
        <v>116</v>
      </c>
      <c r="F25" s="99">
        <v>20</v>
      </c>
      <c r="G25" s="109">
        <v>11</v>
      </c>
      <c r="H25" s="139">
        <f t="shared" si="0"/>
        <v>0.55</v>
      </c>
      <c r="I25" s="109">
        <f t="shared" si="17"/>
        <v>8.8</v>
      </c>
      <c r="J25" s="114">
        <f t="shared" si="18"/>
        <v>-4.5</v>
      </c>
      <c r="K25" s="99">
        <v>10</v>
      </c>
      <c r="L25" s="109">
        <v>6</v>
      </c>
      <c r="M25" s="139">
        <f t="shared" si="1"/>
        <v>0.6</v>
      </c>
      <c r="N25" s="109">
        <f t="shared" ref="N25:N33" si="25">L25*0.8</f>
        <v>4.8</v>
      </c>
      <c r="O25" s="114">
        <f t="shared" ref="O25:O33" si="26">(K25-L25)*-0.5</f>
        <v>-2</v>
      </c>
      <c r="P25" s="109">
        <v>25</v>
      </c>
      <c r="Q25" s="109">
        <v>19</v>
      </c>
      <c r="R25" s="139">
        <f t="shared" si="2"/>
        <v>0.76</v>
      </c>
      <c r="S25" s="109">
        <f t="shared" si="23"/>
        <v>19</v>
      </c>
      <c r="T25" s="114">
        <f t="shared" si="24"/>
        <v>-6</v>
      </c>
      <c r="U25" s="110">
        <v>10</v>
      </c>
      <c r="V25" s="126">
        <v>2</v>
      </c>
      <c r="W25" s="134">
        <f t="shared" si="5"/>
        <v>0.2</v>
      </c>
      <c r="X25" s="126">
        <f t="shared" si="15"/>
        <v>1.6</v>
      </c>
      <c r="Y25" s="113">
        <f t="shared" si="16"/>
        <v>-4</v>
      </c>
      <c r="Z25" s="110">
        <v>8</v>
      </c>
      <c r="AA25" s="126">
        <v>0</v>
      </c>
      <c r="AB25" s="134">
        <f t="shared" si="6"/>
        <v>0</v>
      </c>
      <c r="AC25" s="126">
        <f t="shared" si="7"/>
        <v>0</v>
      </c>
      <c r="AD25" s="113">
        <f t="shared" si="8"/>
        <v>-4</v>
      </c>
      <c r="AE25" s="110">
        <v>6</v>
      </c>
      <c r="AF25" s="126">
        <v>8</v>
      </c>
      <c r="AG25" s="134">
        <f t="shared" si="9"/>
        <v>1.33333333333333</v>
      </c>
      <c r="AH25" s="126">
        <f>AF25*3.5</f>
        <v>28</v>
      </c>
      <c r="AI25" s="126"/>
      <c r="AJ25" s="110">
        <v>8</v>
      </c>
      <c r="AK25" s="126">
        <v>0</v>
      </c>
      <c r="AL25" s="134">
        <f t="shared" si="10"/>
        <v>0</v>
      </c>
      <c r="AM25" s="126">
        <f>AK25*0.8</f>
        <v>0</v>
      </c>
      <c r="AN25" s="113">
        <f>(AJ25-AK25)*-0.5</f>
        <v>-4</v>
      </c>
      <c r="AO25" s="99">
        <v>5</v>
      </c>
      <c r="AP25" s="109">
        <v>4</v>
      </c>
      <c r="AQ25" s="139">
        <f t="shared" si="11"/>
        <v>0.8</v>
      </c>
      <c r="AR25" s="109">
        <f t="shared" si="21"/>
        <v>2</v>
      </c>
      <c r="AS25" s="114">
        <f t="shared" si="22"/>
        <v>-0.3</v>
      </c>
      <c r="AT25" s="110">
        <v>10</v>
      </c>
      <c r="AU25" s="126">
        <v>0</v>
      </c>
      <c r="AV25" s="134">
        <f t="shared" si="12"/>
        <v>0</v>
      </c>
      <c r="AW25" s="126">
        <f t="shared" si="19"/>
        <v>0</v>
      </c>
      <c r="AX25" s="113">
        <f t="shared" si="20"/>
        <v>-2</v>
      </c>
      <c r="AY25" s="33">
        <f t="shared" si="13"/>
        <v>64.2</v>
      </c>
      <c r="AZ25" s="33">
        <f t="shared" si="14"/>
        <v>-26.8</v>
      </c>
    </row>
    <row r="26" spans="1:52">
      <c r="A26" s="94">
        <v>89</v>
      </c>
      <c r="B26" s="95">
        <v>102479</v>
      </c>
      <c r="C26" s="96" t="s">
        <v>177</v>
      </c>
      <c r="D26" s="97" t="s">
        <v>11</v>
      </c>
      <c r="E26" s="98" t="s">
        <v>116</v>
      </c>
      <c r="F26" s="99">
        <v>20</v>
      </c>
      <c r="G26" s="109">
        <v>18</v>
      </c>
      <c r="H26" s="139">
        <f t="shared" si="0"/>
        <v>0.9</v>
      </c>
      <c r="I26" s="109">
        <f t="shared" si="17"/>
        <v>14.4</v>
      </c>
      <c r="J26" s="114">
        <f t="shared" si="18"/>
        <v>-1</v>
      </c>
      <c r="K26" s="99">
        <v>10</v>
      </c>
      <c r="L26" s="109">
        <v>4</v>
      </c>
      <c r="M26" s="139">
        <f t="shared" si="1"/>
        <v>0.4</v>
      </c>
      <c r="N26" s="109">
        <f t="shared" si="25"/>
        <v>3.2</v>
      </c>
      <c r="O26" s="114">
        <f t="shared" si="26"/>
        <v>-3</v>
      </c>
      <c r="P26" s="109">
        <v>30</v>
      </c>
      <c r="Q26" s="109">
        <v>20</v>
      </c>
      <c r="R26" s="139">
        <f t="shared" si="2"/>
        <v>0.666666666666667</v>
      </c>
      <c r="S26" s="109">
        <f t="shared" si="23"/>
        <v>20</v>
      </c>
      <c r="T26" s="114">
        <f t="shared" si="24"/>
        <v>-10</v>
      </c>
      <c r="U26" s="110">
        <v>10</v>
      </c>
      <c r="V26" s="126">
        <v>4</v>
      </c>
      <c r="W26" s="134">
        <f t="shared" si="5"/>
        <v>0.4</v>
      </c>
      <c r="X26" s="126">
        <f t="shared" si="15"/>
        <v>3.2</v>
      </c>
      <c r="Y26" s="113">
        <f t="shared" si="16"/>
        <v>-3</v>
      </c>
      <c r="Z26" s="110">
        <v>8</v>
      </c>
      <c r="AA26" s="126">
        <v>2</v>
      </c>
      <c r="AB26" s="134">
        <f t="shared" si="6"/>
        <v>0.25</v>
      </c>
      <c r="AC26" s="126">
        <f t="shared" si="7"/>
        <v>1.6</v>
      </c>
      <c r="AD26" s="113">
        <f t="shared" si="8"/>
        <v>-3</v>
      </c>
      <c r="AE26" s="110">
        <v>6</v>
      </c>
      <c r="AF26" s="126">
        <v>8</v>
      </c>
      <c r="AG26" s="134">
        <f t="shared" si="9"/>
        <v>1.33333333333333</v>
      </c>
      <c r="AH26" s="126">
        <f>AF26*3.5</f>
        <v>28</v>
      </c>
      <c r="AI26" s="126"/>
      <c r="AJ26" s="110">
        <v>8</v>
      </c>
      <c r="AK26" s="126">
        <v>12</v>
      </c>
      <c r="AL26" s="134">
        <f t="shared" si="10"/>
        <v>1.5</v>
      </c>
      <c r="AM26" s="126">
        <f>AK26*1</f>
        <v>12</v>
      </c>
      <c r="AN26" s="126"/>
      <c r="AO26" s="99">
        <v>5</v>
      </c>
      <c r="AP26" s="109">
        <v>0</v>
      </c>
      <c r="AQ26" s="139">
        <f t="shared" si="11"/>
        <v>0</v>
      </c>
      <c r="AR26" s="109">
        <f t="shared" si="21"/>
        <v>0</v>
      </c>
      <c r="AS26" s="114">
        <f t="shared" si="22"/>
        <v>-1.5</v>
      </c>
      <c r="AT26" s="110">
        <v>10</v>
      </c>
      <c r="AU26" s="126">
        <v>2</v>
      </c>
      <c r="AV26" s="134">
        <f t="shared" si="12"/>
        <v>0.2</v>
      </c>
      <c r="AW26" s="126">
        <f t="shared" si="19"/>
        <v>0.6</v>
      </c>
      <c r="AX26" s="113">
        <f t="shared" si="20"/>
        <v>-1.6</v>
      </c>
      <c r="AY26" s="33">
        <f t="shared" si="13"/>
        <v>83</v>
      </c>
      <c r="AZ26" s="33">
        <f t="shared" si="14"/>
        <v>-23.1</v>
      </c>
    </row>
    <row r="27" spans="1:52">
      <c r="A27" s="94">
        <v>90</v>
      </c>
      <c r="B27" s="95">
        <v>102564</v>
      </c>
      <c r="C27" s="96" t="s">
        <v>178</v>
      </c>
      <c r="D27" s="97" t="s">
        <v>14</v>
      </c>
      <c r="E27" s="98" t="s">
        <v>116</v>
      </c>
      <c r="F27" s="99">
        <v>20</v>
      </c>
      <c r="G27" s="109">
        <v>4</v>
      </c>
      <c r="H27" s="139">
        <f t="shared" si="0"/>
        <v>0.2</v>
      </c>
      <c r="I27" s="109">
        <f t="shared" si="17"/>
        <v>3.2</v>
      </c>
      <c r="J27" s="114">
        <f t="shared" si="18"/>
        <v>-8</v>
      </c>
      <c r="K27" s="99">
        <v>10</v>
      </c>
      <c r="L27" s="109">
        <v>9</v>
      </c>
      <c r="M27" s="139">
        <f t="shared" si="1"/>
        <v>0.9</v>
      </c>
      <c r="N27" s="109">
        <f t="shared" si="25"/>
        <v>7.2</v>
      </c>
      <c r="O27" s="114">
        <f t="shared" si="26"/>
        <v>-0.5</v>
      </c>
      <c r="P27" s="109">
        <v>25</v>
      </c>
      <c r="Q27" s="109">
        <v>21</v>
      </c>
      <c r="R27" s="139">
        <f t="shared" si="2"/>
        <v>0.84</v>
      </c>
      <c r="S27" s="109">
        <f t="shared" si="23"/>
        <v>21</v>
      </c>
      <c r="T27" s="114">
        <f t="shared" si="24"/>
        <v>-4</v>
      </c>
      <c r="U27" s="110">
        <v>10</v>
      </c>
      <c r="V27" s="126">
        <v>0</v>
      </c>
      <c r="W27" s="134">
        <f t="shared" si="5"/>
        <v>0</v>
      </c>
      <c r="X27" s="126">
        <f t="shared" si="15"/>
        <v>0</v>
      </c>
      <c r="Y27" s="113">
        <f t="shared" si="16"/>
        <v>-5</v>
      </c>
      <c r="Z27" s="110">
        <v>8</v>
      </c>
      <c r="AA27" s="126">
        <v>1</v>
      </c>
      <c r="AB27" s="134">
        <f t="shared" si="6"/>
        <v>0.125</v>
      </c>
      <c r="AC27" s="126">
        <f t="shared" si="7"/>
        <v>0.8</v>
      </c>
      <c r="AD27" s="113">
        <f t="shared" si="8"/>
        <v>-3.5</v>
      </c>
      <c r="AE27" s="110">
        <v>6</v>
      </c>
      <c r="AF27" s="126">
        <v>12</v>
      </c>
      <c r="AG27" s="134">
        <f t="shared" si="9"/>
        <v>2</v>
      </c>
      <c r="AH27" s="126">
        <f>AF27*3.5</f>
        <v>42</v>
      </c>
      <c r="AI27" s="126"/>
      <c r="AJ27" s="110">
        <v>8</v>
      </c>
      <c r="AK27" s="126">
        <v>2</v>
      </c>
      <c r="AL27" s="134">
        <f t="shared" si="10"/>
        <v>0.25</v>
      </c>
      <c r="AM27" s="126">
        <f>AK27*0.8</f>
        <v>1.6</v>
      </c>
      <c r="AN27" s="113">
        <f>(AJ27-AK27)*-0.5</f>
        <v>-3</v>
      </c>
      <c r="AO27" s="99">
        <v>5</v>
      </c>
      <c r="AP27" s="109">
        <v>1</v>
      </c>
      <c r="AQ27" s="139">
        <f t="shared" si="11"/>
        <v>0.2</v>
      </c>
      <c r="AR27" s="109">
        <f t="shared" si="21"/>
        <v>0.5</v>
      </c>
      <c r="AS27" s="114">
        <f t="shared" si="22"/>
        <v>-1.2</v>
      </c>
      <c r="AT27" s="110">
        <v>10</v>
      </c>
      <c r="AU27" s="126">
        <v>0</v>
      </c>
      <c r="AV27" s="134">
        <f t="shared" si="12"/>
        <v>0</v>
      </c>
      <c r="AW27" s="126">
        <f t="shared" si="19"/>
        <v>0</v>
      </c>
      <c r="AX27" s="113">
        <f t="shared" si="20"/>
        <v>-2</v>
      </c>
      <c r="AY27" s="33">
        <f t="shared" si="13"/>
        <v>76.3</v>
      </c>
      <c r="AZ27" s="33">
        <f t="shared" si="14"/>
        <v>-27.2</v>
      </c>
    </row>
    <row r="28" spans="1:52">
      <c r="A28" s="94">
        <v>91</v>
      </c>
      <c r="B28" s="95">
        <v>102567</v>
      </c>
      <c r="C28" s="96" t="s">
        <v>179</v>
      </c>
      <c r="D28" s="97" t="s">
        <v>41</v>
      </c>
      <c r="E28" s="98" t="s">
        <v>116</v>
      </c>
      <c r="F28" s="99">
        <v>20</v>
      </c>
      <c r="G28" s="109">
        <v>6</v>
      </c>
      <c r="H28" s="139">
        <f t="shared" si="0"/>
        <v>0.3</v>
      </c>
      <c r="I28" s="109">
        <f t="shared" si="17"/>
        <v>4.8</v>
      </c>
      <c r="J28" s="114">
        <f t="shared" si="18"/>
        <v>-7</v>
      </c>
      <c r="K28" s="99">
        <v>10</v>
      </c>
      <c r="L28" s="109">
        <v>1</v>
      </c>
      <c r="M28" s="139">
        <f t="shared" si="1"/>
        <v>0.1</v>
      </c>
      <c r="N28" s="109">
        <f t="shared" si="25"/>
        <v>0.8</v>
      </c>
      <c r="O28" s="114">
        <f t="shared" si="26"/>
        <v>-4.5</v>
      </c>
      <c r="P28" s="109">
        <v>30</v>
      </c>
      <c r="Q28" s="109">
        <v>10</v>
      </c>
      <c r="R28" s="139">
        <f t="shared" si="2"/>
        <v>0.333333333333333</v>
      </c>
      <c r="S28" s="109">
        <f t="shared" si="23"/>
        <v>10</v>
      </c>
      <c r="T28" s="114">
        <f t="shared" si="24"/>
        <v>-20</v>
      </c>
      <c r="U28" s="110">
        <v>10</v>
      </c>
      <c r="V28" s="126">
        <v>0</v>
      </c>
      <c r="W28" s="134">
        <f t="shared" si="5"/>
        <v>0</v>
      </c>
      <c r="X28" s="126">
        <f t="shared" si="15"/>
        <v>0</v>
      </c>
      <c r="Y28" s="113">
        <f t="shared" si="16"/>
        <v>-5</v>
      </c>
      <c r="Z28" s="110">
        <v>8</v>
      </c>
      <c r="AA28" s="126">
        <v>1</v>
      </c>
      <c r="AB28" s="134">
        <f t="shared" si="6"/>
        <v>0.125</v>
      </c>
      <c r="AC28" s="126">
        <f t="shared" si="7"/>
        <v>0.8</v>
      </c>
      <c r="AD28" s="113">
        <f t="shared" si="8"/>
        <v>-3.5</v>
      </c>
      <c r="AE28" s="110">
        <v>6</v>
      </c>
      <c r="AF28" s="126">
        <v>5</v>
      </c>
      <c r="AG28" s="134">
        <f t="shared" si="9"/>
        <v>0.833333333333333</v>
      </c>
      <c r="AH28" s="126">
        <f>AF28*2.5</f>
        <v>12.5</v>
      </c>
      <c r="AI28" s="113">
        <f>(AE28-AF28)*-1</f>
        <v>-1</v>
      </c>
      <c r="AJ28" s="110">
        <v>8</v>
      </c>
      <c r="AK28" s="126">
        <v>1</v>
      </c>
      <c r="AL28" s="134">
        <f t="shared" si="10"/>
        <v>0.125</v>
      </c>
      <c r="AM28" s="126">
        <f>AK28*0.8</f>
        <v>0.8</v>
      </c>
      <c r="AN28" s="113">
        <f>(AJ28-AK28)*-0.5</f>
        <v>-3.5</v>
      </c>
      <c r="AO28" s="99">
        <v>5</v>
      </c>
      <c r="AP28" s="109">
        <v>1</v>
      </c>
      <c r="AQ28" s="139">
        <f t="shared" si="11"/>
        <v>0.2</v>
      </c>
      <c r="AR28" s="109">
        <f t="shared" si="21"/>
        <v>0.5</v>
      </c>
      <c r="AS28" s="114">
        <f t="shared" si="22"/>
        <v>-1.2</v>
      </c>
      <c r="AT28" s="110">
        <v>10</v>
      </c>
      <c r="AU28" s="126">
        <v>0</v>
      </c>
      <c r="AV28" s="134">
        <f t="shared" si="12"/>
        <v>0</v>
      </c>
      <c r="AW28" s="126">
        <f t="shared" si="19"/>
        <v>0</v>
      </c>
      <c r="AX28" s="113">
        <f t="shared" si="20"/>
        <v>-2</v>
      </c>
      <c r="AY28" s="33">
        <f t="shared" si="13"/>
        <v>30.2</v>
      </c>
      <c r="AZ28" s="33">
        <f t="shared" si="14"/>
        <v>-47.7</v>
      </c>
    </row>
    <row r="29" spans="1:52">
      <c r="A29" s="94">
        <v>92</v>
      </c>
      <c r="B29" s="95">
        <v>102935</v>
      </c>
      <c r="C29" s="96" t="s">
        <v>180</v>
      </c>
      <c r="D29" s="97" t="s">
        <v>43</v>
      </c>
      <c r="E29" s="98" t="s">
        <v>116</v>
      </c>
      <c r="F29" s="99">
        <v>20</v>
      </c>
      <c r="G29" s="109">
        <v>3</v>
      </c>
      <c r="H29" s="139">
        <f t="shared" si="0"/>
        <v>0.15</v>
      </c>
      <c r="I29" s="109">
        <f t="shared" si="17"/>
        <v>2.4</v>
      </c>
      <c r="J29" s="114">
        <f t="shared" si="18"/>
        <v>-8.5</v>
      </c>
      <c r="K29" s="99">
        <v>10</v>
      </c>
      <c r="L29" s="109">
        <v>4</v>
      </c>
      <c r="M29" s="139">
        <f t="shared" si="1"/>
        <v>0.4</v>
      </c>
      <c r="N29" s="109">
        <f t="shared" si="25"/>
        <v>3.2</v>
      </c>
      <c r="O29" s="114">
        <f t="shared" si="26"/>
        <v>-3</v>
      </c>
      <c r="P29" s="109">
        <v>30</v>
      </c>
      <c r="Q29" s="109">
        <v>33</v>
      </c>
      <c r="R29" s="139">
        <f t="shared" si="2"/>
        <v>1.1</v>
      </c>
      <c r="S29" s="109">
        <f>Q29*2</f>
        <v>66</v>
      </c>
      <c r="T29" s="109"/>
      <c r="U29" s="110">
        <v>10</v>
      </c>
      <c r="V29" s="126">
        <v>1</v>
      </c>
      <c r="W29" s="134">
        <f t="shared" si="5"/>
        <v>0.1</v>
      </c>
      <c r="X29" s="126">
        <f t="shared" si="15"/>
        <v>0.8</v>
      </c>
      <c r="Y29" s="113">
        <f t="shared" si="16"/>
        <v>-4.5</v>
      </c>
      <c r="Z29" s="110">
        <v>8</v>
      </c>
      <c r="AA29" s="126">
        <v>1</v>
      </c>
      <c r="AB29" s="134">
        <f t="shared" si="6"/>
        <v>0.125</v>
      </c>
      <c r="AC29" s="126">
        <f t="shared" si="7"/>
        <v>0.8</v>
      </c>
      <c r="AD29" s="113">
        <f t="shared" si="8"/>
        <v>-3.5</v>
      </c>
      <c r="AE29" s="110">
        <v>6</v>
      </c>
      <c r="AF29" s="126">
        <v>17</v>
      </c>
      <c r="AG29" s="134">
        <f t="shared" si="9"/>
        <v>2.83333333333333</v>
      </c>
      <c r="AH29" s="126">
        <f>AF29*3.5</f>
        <v>59.5</v>
      </c>
      <c r="AI29" s="126"/>
      <c r="AJ29" s="110">
        <v>8</v>
      </c>
      <c r="AK29" s="126">
        <v>8</v>
      </c>
      <c r="AL29" s="134">
        <f t="shared" si="10"/>
        <v>1</v>
      </c>
      <c r="AM29" s="126">
        <f>AK29*1</f>
        <v>8</v>
      </c>
      <c r="AN29" s="126"/>
      <c r="AO29" s="99">
        <v>5</v>
      </c>
      <c r="AP29" s="109">
        <v>3</v>
      </c>
      <c r="AQ29" s="139">
        <f t="shared" si="11"/>
        <v>0.6</v>
      </c>
      <c r="AR29" s="109">
        <f t="shared" si="21"/>
        <v>1.5</v>
      </c>
      <c r="AS29" s="114">
        <f t="shared" si="22"/>
        <v>-0.6</v>
      </c>
      <c r="AT29" s="110">
        <v>10</v>
      </c>
      <c r="AU29" s="126">
        <v>5</v>
      </c>
      <c r="AV29" s="134">
        <f t="shared" si="12"/>
        <v>0.5</v>
      </c>
      <c r="AW29" s="126">
        <f t="shared" si="19"/>
        <v>1.5</v>
      </c>
      <c r="AX29" s="113">
        <f t="shared" si="20"/>
        <v>-1</v>
      </c>
      <c r="AY29" s="33">
        <f t="shared" si="13"/>
        <v>143.7</v>
      </c>
      <c r="AZ29" s="33">
        <f t="shared" si="14"/>
        <v>-21.1</v>
      </c>
    </row>
    <row r="30" spans="1:52">
      <c r="A30" s="94">
        <v>93</v>
      </c>
      <c r="B30" s="95">
        <v>103199</v>
      </c>
      <c r="C30" s="96" t="s">
        <v>181</v>
      </c>
      <c r="D30" s="97" t="s">
        <v>11</v>
      </c>
      <c r="E30" s="98" t="s">
        <v>116</v>
      </c>
      <c r="F30" s="99">
        <v>20</v>
      </c>
      <c r="G30" s="109">
        <v>13</v>
      </c>
      <c r="H30" s="139">
        <f t="shared" si="0"/>
        <v>0.65</v>
      </c>
      <c r="I30" s="109">
        <f t="shared" si="17"/>
        <v>10.4</v>
      </c>
      <c r="J30" s="114">
        <f t="shared" si="18"/>
        <v>-3.5</v>
      </c>
      <c r="K30" s="99">
        <v>10</v>
      </c>
      <c r="L30" s="109">
        <v>6</v>
      </c>
      <c r="M30" s="139">
        <f t="shared" si="1"/>
        <v>0.6</v>
      </c>
      <c r="N30" s="109">
        <f t="shared" si="25"/>
        <v>4.8</v>
      </c>
      <c r="O30" s="114">
        <f t="shared" si="26"/>
        <v>-2</v>
      </c>
      <c r="P30" s="109">
        <v>30</v>
      </c>
      <c r="Q30" s="109">
        <v>45</v>
      </c>
      <c r="R30" s="139">
        <f t="shared" si="2"/>
        <v>1.5</v>
      </c>
      <c r="S30" s="109">
        <f>Q30*2</f>
        <v>90</v>
      </c>
      <c r="T30" s="109"/>
      <c r="U30" s="110">
        <v>10</v>
      </c>
      <c r="V30" s="126">
        <v>6</v>
      </c>
      <c r="W30" s="134">
        <f t="shared" si="5"/>
        <v>0.6</v>
      </c>
      <c r="X30" s="126">
        <f t="shared" si="15"/>
        <v>4.8</v>
      </c>
      <c r="Y30" s="113">
        <f t="shared" si="16"/>
        <v>-2</v>
      </c>
      <c r="Z30" s="110">
        <v>8</v>
      </c>
      <c r="AA30" s="126">
        <v>2</v>
      </c>
      <c r="AB30" s="134">
        <f t="shared" si="6"/>
        <v>0.25</v>
      </c>
      <c r="AC30" s="126">
        <f t="shared" si="7"/>
        <v>1.6</v>
      </c>
      <c r="AD30" s="113">
        <f t="shared" si="8"/>
        <v>-3</v>
      </c>
      <c r="AE30" s="110">
        <v>6</v>
      </c>
      <c r="AF30" s="126">
        <v>12</v>
      </c>
      <c r="AG30" s="134">
        <f t="shared" si="9"/>
        <v>2</v>
      </c>
      <c r="AH30" s="126">
        <f>AF30*3.5</f>
        <v>42</v>
      </c>
      <c r="AI30" s="126"/>
      <c r="AJ30" s="110">
        <v>8</v>
      </c>
      <c r="AK30" s="126">
        <v>5</v>
      </c>
      <c r="AL30" s="134">
        <f t="shared" si="10"/>
        <v>0.625</v>
      </c>
      <c r="AM30" s="126">
        <f t="shared" ref="AM30:AM36" si="27">AK30*0.8</f>
        <v>4</v>
      </c>
      <c r="AN30" s="113">
        <f t="shared" ref="AN30:AN36" si="28">(AJ30-AK30)*-0.5</f>
        <v>-1.5</v>
      </c>
      <c r="AO30" s="99">
        <v>5</v>
      </c>
      <c r="AP30" s="109">
        <v>4</v>
      </c>
      <c r="AQ30" s="139">
        <f t="shared" si="11"/>
        <v>0.8</v>
      </c>
      <c r="AR30" s="109">
        <f t="shared" si="21"/>
        <v>2</v>
      </c>
      <c r="AS30" s="114">
        <f t="shared" si="22"/>
        <v>-0.3</v>
      </c>
      <c r="AT30" s="110">
        <v>10</v>
      </c>
      <c r="AU30" s="126">
        <v>3</v>
      </c>
      <c r="AV30" s="134">
        <f t="shared" si="12"/>
        <v>0.3</v>
      </c>
      <c r="AW30" s="126">
        <f t="shared" si="19"/>
        <v>0.9</v>
      </c>
      <c r="AX30" s="113">
        <f t="shared" si="20"/>
        <v>-1.4</v>
      </c>
      <c r="AY30" s="33">
        <f t="shared" si="13"/>
        <v>160.5</v>
      </c>
      <c r="AZ30" s="33">
        <f t="shared" si="14"/>
        <v>-13.7</v>
      </c>
    </row>
    <row r="31" spans="1:52">
      <c r="A31" s="94">
        <v>94</v>
      </c>
      <c r="B31" s="95">
        <v>103639</v>
      </c>
      <c r="C31" s="96" t="s">
        <v>182</v>
      </c>
      <c r="D31" s="97" t="s">
        <v>19</v>
      </c>
      <c r="E31" s="98" t="s">
        <v>116</v>
      </c>
      <c r="F31" s="99">
        <v>20</v>
      </c>
      <c r="G31" s="109">
        <v>15</v>
      </c>
      <c r="H31" s="139">
        <f t="shared" si="0"/>
        <v>0.75</v>
      </c>
      <c r="I31" s="109">
        <f t="shared" si="17"/>
        <v>12</v>
      </c>
      <c r="J31" s="114">
        <f t="shared" si="18"/>
        <v>-2.5</v>
      </c>
      <c r="K31" s="99">
        <v>10</v>
      </c>
      <c r="L31" s="109">
        <v>9</v>
      </c>
      <c r="M31" s="139">
        <f t="shared" si="1"/>
        <v>0.9</v>
      </c>
      <c r="N31" s="109">
        <f t="shared" si="25"/>
        <v>7.2</v>
      </c>
      <c r="O31" s="114">
        <f t="shared" si="26"/>
        <v>-0.5</v>
      </c>
      <c r="P31" s="109">
        <v>40</v>
      </c>
      <c r="Q31" s="109">
        <v>31</v>
      </c>
      <c r="R31" s="139">
        <f t="shared" si="2"/>
        <v>0.775</v>
      </c>
      <c r="S31" s="109">
        <f t="shared" ref="S31:S36" si="29">Q31*1</f>
        <v>31</v>
      </c>
      <c r="T31" s="114">
        <f t="shared" ref="T31:T36" si="30">(P31-Q31)*-1</f>
        <v>-9</v>
      </c>
      <c r="U31" s="110">
        <v>10</v>
      </c>
      <c r="V31" s="126">
        <v>0</v>
      </c>
      <c r="W31" s="134">
        <f t="shared" si="5"/>
        <v>0</v>
      </c>
      <c r="X31" s="126">
        <f t="shared" si="15"/>
        <v>0</v>
      </c>
      <c r="Y31" s="113">
        <f t="shared" si="16"/>
        <v>-5</v>
      </c>
      <c r="Z31" s="110">
        <v>8</v>
      </c>
      <c r="AA31" s="126">
        <v>2</v>
      </c>
      <c r="AB31" s="134">
        <f t="shared" si="6"/>
        <v>0.25</v>
      </c>
      <c r="AC31" s="126">
        <f t="shared" si="7"/>
        <v>1.6</v>
      </c>
      <c r="AD31" s="113">
        <f t="shared" si="8"/>
        <v>-3</v>
      </c>
      <c r="AE31" s="110">
        <v>6</v>
      </c>
      <c r="AF31" s="126">
        <v>10</v>
      </c>
      <c r="AG31" s="134">
        <f t="shared" si="9"/>
        <v>1.66666666666667</v>
      </c>
      <c r="AH31" s="126">
        <f>AF31*3.5</f>
        <v>35</v>
      </c>
      <c r="AI31" s="126"/>
      <c r="AJ31" s="110">
        <v>8</v>
      </c>
      <c r="AK31" s="126">
        <v>4</v>
      </c>
      <c r="AL31" s="134">
        <f t="shared" si="10"/>
        <v>0.5</v>
      </c>
      <c r="AM31" s="126">
        <f t="shared" si="27"/>
        <v>3.2</v>
      </c>
      <c r="AN31" s="113">
        <f t="shared" si="28"/>
        <v>-2</v>
      </c>
      <c r="AO31" s="99">
        <v>5</v>
      </c>
      <c r="AP31" s="109">
        <v>4</v>
      </c>
      <c r="AQ31" s="139">
        <f t="shared" si="11"/>
        <v>0.8</v>
      </c>
      <c r="AR31" s="109">
        <f t="shared" si="21"/>
        <v>2</v>
      </c>
      <c r="AS31" s="114">
        <f t="shared" si="22"/>
        <v>-0.3</v>
      </c>
      <c r="AT31" s="110">
        <v>10</v>
      </c>
      <c r="AU31" s="126">
        <v>3</v>
      </c>
      <c r="AV31" s="134">
        <f t="shared" si="12"/>
        <v>0.3</v>
      </c>
      <c r="AW31" s="126">
        <f t="shared" si="19"/>
        <v>0.9</v>
      </c>
      <c r="AX31" s="113">
        <f t="shared" si="20"/>
        <v>-1.4</v>
      </c>
      <c r="AY31" s="33">
        <f t="shared" si="13"/>
        <v>92.9</v>
      </c>
      <c r="AZ31" s="33">
        <f t="shared" si="14"/>
        <v>-23.7</v>
      </c>
    </row>
    <row r="32" spans="1:52">
      <c r="A32" s="94">
        <v>95</v>
      </c>
      <c r="B32" s="95">
        <v>104428</v>
      </c>
      <c r="C32" s="96" t="s">
        <v>183</v>
      </c>
      <c r="D32" s="97" t="s">
        <v>21</v>
      </c>
      <c r="E32" s="98" t="s">
        <v>116</v>
      </c>
      <c r="F32" s="99">
        <v>20</v>
      </c>
      <c r="G32" s="109">
        <v>11</v>
      </c>
      <c r="H32" s="139">
        <f t="shared" si="0"/>
        <v>0.55</v>
      </c>
      <c r="I32" s="109">
        <f t="shared" si="17"/>
        <v>8.8</v>
      </c>
      <c r="J32" s="114">
        <f t="shared" si="18"/>
        <v>-4.5</v>
      </c>
      <c r="K32" s="99">
        <v>10</v>
      </c>
      <c r="L32" s="109">
        <v>2</v>
      </c>
      <c r="M32" s="139">
        <f t="shared" si="1"/>
        <v>0.2</v>
      </c>
      <c r="N32" s="109">
        <f t="shared" si="25"/>
        <v>1.6</v>
      </c>
      <c r="O32" s="114">
        <f t="shared" si="26"/>
        <v>-4</v>
      </c>
      <c r="P32" s="109">
        <v>40</v>
      </c>
      <c r="Q32" s="109">
        <v>14</v>
      </c>
      <c r="R32" s="139">
        <f t="shared" si="2"/>
        <v>0.35</v>
      </c>
      <c r="S32" s="109">
        <f t="shared" si="29"/>
        <v>14</v>
      </c>
      <c r="T32" s="114">
        <f t="shared" si="30"/>
        <v>-26</v>
      </c>
      <c r="U32" s="110">
        <v>10</v>
      </c>
      <c r="V32" s="126">
        <v>1</v>
      </c>
      <c r="W32" s="134">
        <f t="shared" si="5"/>
        <v>0.1</v>
      </c>
      <c r="X32" s="126">
        <f t="shared" si="15"/>
        <v>0.8</v>
      </c>
      <c r="Y32" s="113">
        <f t="shared" si="16"/>
        <v>-4.5</v>
      </c>
      <c r="Z32" s="110">
        <v>8</v>
      </c>
      <c r="AA32" s="126">
        <v>0</v>
      </c>
      <c r="AB32" s="134">
        <f t="shared" si="6"/>
        <v>0</v>
      </c>
      <c r="AC32" s="126">
        <f t="shared" si="7"/>
        <v>0</v>
      </c>
      <c r="AD32" s="113">
        <f t="shared" si="8"/>
        <v>-4</v>
      </c>
      <c r="AE32" s="110">
        <v>6</v>
      </c>
      <c r="AF32" s="126">
        <v>8</v>
      </c>
      <c r="AG32" s="134">
        <f t="shared" si="9"/>
        <v>1.33333333333333</v>
      </c>
      <c r="AH32" s="126">
        <f>AF32*3.5</f>
        <v>28</v>
      </c>
      <c r="AI32" s="126"/>
      <c r="AJ32" s="110">
        <v>8</v>
      </c>
      <c r="AK32" s="126">
        <v>3</v>
      </c>
      <c r="AL32" s="134">
        <f t="shared" si="10"/>
        <v>0.375</v>
      </c>
      <c r="AM32" s="126">
        <f t="shared" si="27"/>
        <v>2.4</v>
      </c>
      <c r="AN32" s="113">
        <f t="shared" si="28"/>
        <v>-2.5</v>
      </c>
      <c r="AO32" s="99">
        <v>5</v>
      </c>
      <c r="AP32" s="109">
        <v>0</v>
      </c>
      <c r="AQ32" s="139">
        <f t="shared" si="11"/>
        <v>0</v>
      </c>
      <c r="AR32" s="109">
        <f t="shared" si="21"/>
        <v>0</v>
      </c>
      <c r="AS32" s="114">
        <f t="shared" si="22"/>
        <v>-1.5</v>
      </c>
      <c r="AT32" s="110">
        <v>10</v>
      </c>
      <c r="AU32" s="126">
        <v>2</v>
      </c>
      <c r="AV32" s="134">
        <f t="shared" si="12"/>
        <v>0.2</v>
      </c>
      <c r="AW32" s="126">
        <f t="shared" si="19"/>
        <v>0.6</v>
      </c>
      <c r="AX32" s="113">
        <f t="shared" si="20"/>
        <v>-1.6</v>
      </c>
      <c r="AY32" s="33">
        <f t="shared" si="13"/>
        <v>56.2</v>
      </c>
      <c r="AZ32" s="33">
        <f t="shared" si="14"/>
        <v>-48.6</v>
      </c>
    </row>
    <row r="33" spans="1:52">
      <c r="A33" s="94">
        <v>96</v>
      </c>
      <c r="B33" s="95">
        <v>104429</v>
      </c>
      <c r="C33" s="96" t="s">
        <v>184</v>
      </c>
      <c r="D33" s="97" t="s">
        <v>17</v>
      </c>
      <c r="E33" s="98" t="s">
        <v>116</v>
      </c>
      <c r="F33" s="99">
        <v>20</v>
      </c>
      <c r="G33" s="109">
        <v>9</v>
      </c>
      <c r="H33" s="139">
        <f t="shared" si="0"/>
        <v>0.45</v>
      </c>
      <c r="I33" s="109">
        <f t="shared" si="17"/>
        <v>7.2</v>
      </c>
      <c r="J33" s="114">
        <f t="shared" si="18"/>
        <v>-5.5</v>
      </c>
      <c r="K33" s="99">
        <v>10</v>
      </c>
      <c r="L33" s="109">
        <v>9</v>
      </c>
      <c r="M33" s="139">
        <f t="shared" si="1"/>
        <v>0.9</v>
      </c>
      <c r="N33" s="109">
        <f t="shared" si="25"/>
        <v>7.2</v>
      </c>
      <c r="O33" s="114">
        <f t="shared" si="26"/>
        <v>-0.5</v>
      </c>
      <c r="P33" s="109">
        <v>25</v>
      </c>
      <c r="Q33" s="109">
        <v>22</v>
      </c>
      <c r="R33" s="139">
        <f t="shared" si="2"/>
        <v>0.88</v>
      </c>
      <c r="S33" s="109">
        <f t="shared" si="29"/>
        <v>22</v>
      </c>
      <c r="T33" s="114">
        <f t="shared" si="30"/>
        <v>-3</v>
      </c>
      <c r="U33" s="110">
        <v>10</v>
      </c>
      <c r="V33" s="126">
        <v>3</v>
      </c>
      <c r="W33" s="134">
        <f t="shared" si="5"/>
        <v>0.3</v>
      </c>
      <c r="X33" s="126">
        <f t="shared" si="15"/>
        <v>2.4</v>
      </c>
      <c r="Y33" s="113">
        <f t="shared" si="16"/>
        <v>-3.5</v>
      </c>
      <c r="Z33" s="110">
        <v>8</v>
      </c>
      <c r="AA33" s="126">
        <v>1</v>
      </c>
      <c r="AB33" s="134">
        <f t="shared" si="6"/>
        <v>0.125</v>
      </c>
      <c r="AC33" s="126">
        <f t="shared" si="7"/>
        <v>0.8</v>
      </c>
      <c r="AD33" s="113">
        <f t="shared" si="8"/>
        <v>-3.5</v>
      </c>
      <c r="AE33" s="110">
        <v>6</v>
      </c>
      <c r="AF33" s="126">
        <v>5</v>
      </c>
      <c r="AG33" s="134">
        <f t="shared" si="9"/>
        <v>0.833333333333333</v>
      </c>
      <c r="AH33" s="126">
        <f>AF33*2.5</f>
        <v>12.5</v>
      </c>
      <c r="AI33" s="113">
        <f>(AE33-AF33)*-1</f>
        <v>-1</v>
      </c>
      <c r="AJ33" s="110">
        <v>8</v>
      </c>
      <c r="AK33" s="126">
        <v>5</v>
      </c>
      <c r="AL33" s="134">
        <f t="shared" si="10"/>
        <v>0.625</v>
      </c>
      <c r="AM33" s="126">
        <f t="shared" si="27"/>
        <v>4</v>
      </c>
      <c r="AN33" s="113">
        <f t="shared" si="28"/>
        <v>-1.5</v>
      </c>
      <c r="AO33" s="99">
        <v>5</v>
      </c>
      <c r="AP33" s="109">
        <v>1</v>
      </c>
      <c r="AQ33" s="139">
        <f t="shared" si="11"/>
        <v>0.2</v>
      </c>
      <c r="AR33" s="109">
        <f t="shared" si="21"/>
        <v>0.5</v>
      </c>
      <c r="AS33" s="114">
        <f t="shared" si="22"/>
        <v>-1.2</v>
      </c>
      <c r="AT33" s="110">
        <v>10</v>
      </c>
      <c r="AU33" s="126">
        <v>1</v>
      </c>
      <c r="AV33" s="134">
        <f t="shared" si="12"/>
        <v>0.1</v>
      </c>
      <c r="AW33" s="126">
        <f t="shared" si="19"/>
        <v>0.3</v>
      </c>
      <c r="AX33" s="113">
        <f t="shared" si="20"/>
        <v>-1.8</v>
      </c>
      <c r="AY33" s="33">
        <f t="shared" si="13"/>
        <v>56.9</v>
      </c>
      <c r="AZ33" s="33">
        <f t="shared" si="14"/>
        <v>-21.5</v>
      </c>
    </row>
    <row r="34" spans="1:52">
      <c r="A34" s="94">
        <v>97</v>
      </c>
      <c r="B34" s="95">
        <v>104430</v>
      </c>
      <c r="C34" s="96" t="s">
        <v>185</v>
      </c>
      <c r="D34" s="97" t="s">
        <v>19</v>
      </c>
      <c r="E34" s="98" t="s">
        <v>116</v>
      </c>
      <c r="F34" s="99">
        <v>20</v>
      </c>
      <c r="G34" s="109">
        <v>11</v>
      </c>
      <c r="H34" s="139">
        <f t="shared" si="0"/>
        <v>0.55</v>
      </c>
      <c r="I34" s="109">
        <f t="shared" si="17"/>
        <v>8.8</v>
      </c>
      <c r="J34" s="114">
        <f t="shared" si="18"/>
        <v>-4.5</v>
      </c>
      <c r="K34" s="99">
        <v>10</v>
      </c>
      <c r="L34" s="109">
        <v>16</v>
      </c>
      <c r="M34" s="139">
        <f t="shared" si="1"/>
        <v>1.6</v>
      </c>
      <c r="N34" s="109">
        <f>L34*1.5</f>
        <v>24</v>
      </c>
      <c r="O34" s="109"/>
      <c r="P34" s="109">
        <v>30</v>
      </c>
      <c r="Q34" s="109">
        <v>16</v>
      </c>
      <c r="R34" s="139">
        <f t="shared" si="2"/>
        <v>0.533333333333333</v>
      </c>
      <c r="S34" s="109">
        <f t="shared" si="29"/>
        <v>16</v>
      </c>
      <c r="T34" s="114">
        <f t="shared" si="30"/>
        <v>-14</v>
      </c>
      <c r="U34" s="110">
        <v>10</v>
      </c>
      <c r="V34" s="126">
        <v>1</v>
      </c>
      <c r="W34" s="134">
        <f t="shared" si="5"/>
        <v>0.1</v>
      </c>
      <c r="X34" s="126">
        <f t="shared" si="15"/>
        <v>0.8</v>
      </c>
      <c r="Y34" s="113">
        <f t="shared" si="16"/>
        <v>-4.5</v>
      </c>
      <c r="Z34" s="110">
        <v>8</v>
      </c>
      <c r="AA34" s="126">
        <v>0</v>
      </c>
      <c r="AB34" s="134">
        <f t="shared" si="6"/>
        <v>0</v>
      </c>
      <c r="AC34" s="126">
        <f t="shared" si="7"/>
        <v>0</v>
      </c>
      <c r="AD34" s="113">
        <f t="shared" si="8"/>
        <v>-4</v>
      </c>
      <c r="AE34" s="110">
        <v>6</v>
      </c>
      <c r="AF34" s="126">
        <v>2</v>
      </c>
      <c r="AG34" s="134">
        <f t="shared" si="9"/>
        <v>0.333333333333333</v>
      </c>
      <c r="AH34" s="126">
        <f>AF34*2.5</f>
        <v>5</v>
      </c>
      <c r="AI34" s="113">
        <f>(AE34-AF34)*-1</f>
        <v>-4</v>
      </c>
      <c r="AJ34" s="110">
        <v>8</v>
      </c>
      <c r="AK34" s="126">
        <v>1</v>
      </c>
      <c r="AL34" s="134">
        <f t="shared" si="10"/>
        <v>0.125</v>
      </c>
      <c r="AM34" s="126">
        <f t="shared" si="27"/>
        <v>0.8</v>
      </c>
      <c r="AN34" s="113">
        <f t="shared" si="28"/>
        <v>-3.5</v>
      </c>
      <c r="AO34" s="99">
        <v>5</v>
      </c>
      <c r="AP34" s="109">
        <v>1</v>
      </c>
      <c r="AQ34" s="139">
        <f t="shared" si="11"/>
        <v>0.2</v>
      </c>
      <c r="AR34" s="109">
        <f t="shared" si="21"/>
        <v>0.5</v>
      </c>
      <c r="AS34" s="114">
        <f t="shared" si="22"/>
        <v>-1.2</v>
      </c>
      <c r="AT34" s="110">
        <v>10</v>
      </c>
      <c r="AU34" s="126">
        <v>1</v>
      </c>
      <c r="AV34" s="134">
        <f t="shared" si="12"/>
        <v>0.1</v>
      </c>
      <c r="AW34" s="126">
        <f t="shared" si="19"/>
        <v>0.3</v>
      </c>
      <c r="AX34" s="113">
        <f t="shared" si="20"/>
        <v>-1.8</v>
      </c>
      <c r="AY34" s="33">
        <f t="shared" si="13"/>
        <v>56.2</v>
      </c>
      <c r="AZ34" s="33">
        <f t="shared" si="14"/>
        <v>-37.5</v>
      </c>
    </row>
    <row r="35" spans="1:52">
      <c r="A35" s="94">
        <v>98</v>
      </c>
      <c r="B35" s="95">
        <v>104533</v>
      </c>
      <c r="C35" s="96" t="s">
        <v>186</v>
      </c>
      <c r="D35" s="97" t="s">
        <v>14</v>
      </c>
      <c r="E35" s="98" t="s">
        <v>116</v>
      </c>
      <c r="F35" s="99">
        <v>20</v>
      </c>
      <c r="G35" s="109">
        <v>6</v>
      </c>
      <c r="H35" s="139">
        <f t="shared" ref="H35:H78" si="31">G35/F35</f>
        <v>0.3</v>
      </c>
      <c r="I35" s="109">
        <f t="shared" si="17"/>
        <v>4.8</v>
      </c>
      <c r="J35" s="114">
        <f t="shared" si="18"/>
        <v>-7</v>
      </c>
      <c r="K35" s="99">
        <v>10</v>
      </c>
      <c r="L35" s="109">
        <v>5</v>
      </c>
      <c r="M35" s="139">
        <f t="shared" ref="M35:M78" si="32">L35/K35</f>
        <v>0.5</v>
      </c>
      <c r="N35" s="109">
        <f>L35*0.8</f>
        <v>4</v>
      </c>
      <c r="O35" s="114">
        <f>(K35-L35)*-0.5</f>
        <v>-2.5</v>
      </c>
      <c r="P35" s="109">
        <v>30</v>
      </c>
      <c r="Q35" s="109">
        <v>5</v>
      </c>
      <c r="R35" s="139">
        <f t="shared" ref="R35:R78" si="33">Q35/P35</f>
        <v>0.166666666666667</v>
      </c>
      <c r="S35" s="109">
        <f t="shared" si="29"/>
        <v>5</v>
      </c>
      <c r="T35" s="114">
        <f t="shared" si="30"/>
        <v>-25</v>
      </c>
      <c r="U35" s="110">
        <v>10</v>
      </c>
      <c r="V35" s="126">
        <v>1</v>
      </c>
      <c r="W35" s="134">
        <f t="shared" ref="W35:W78" si="34">V35/U35</f>
        <v>0.1</v>
      </c>
      <c r="X35" s="126">
        <f t="shared" si="15"/>
        <v>0.8</v>
      </c>
      <c r="Y35" s="113">
        <f t="shared" si="16"/>
        <v>-4.5</v>
      </c>
      <c r="Z35" s="110">
        <v>8</v>
      </c>
      <c r="AA35" s="126">
        <v>0</v>
      </c>
      <c r="AB35" s="134">
        <f t="shared" ref="AB35:AB78" si="35">AA35/Z35</f>
        <v>0</v>
      </c>
      <c r="AC35" s="126">
        <f t="shared" ref="AC35:AC77" si="36">AA35*0.8</f>
        <v>0</v>
      </c>
      <c r="AD35" s="113">
        <f t="shared" ref="AD35:AD78" si="37">(Z35-AA35)*-0.5</f>
        <v>-4</v>
      </c>
      <c r="AE35" s="110">
        <v>6</v>
      </c>
      <c r="AF35" s="126">
        <v>2</v>
      </c>
      <c r="AG35" s="134">
        <f t="shared" ref="AG35:AG78" si="38">AF35/AE35</f>
        <v>0.333333333333333</v>
      </c>
      <c r="AH35" s="126">
        <f>AF35*2.5</f>
        <v>5</v>
      </c>
      <c r="AI35" s="113">
        <f>(AE35-AF35)*-1</f>
        <v>-4</v>
      </c>
      <c r="AJ35" s="110">
        <v>8</v>
      </c>
      <c r="AK35" s="126">
        <v>4</v>
      </c>
      <c r="AL35" s="134">
        <f t="shared" ref="AL35:AL78" si="39">AK35/AJ35</f>
        <v>0.5</v>
      </c>
      <c r="AM35" s="126">
        <f t="shared" si="27"/>
        <v>3.2</v>
      </c>
      <c r="AN35" s="113">
        <f t="shared" si="28"/>
        <v>-2</v>
      </c>
      <c r="AO35" s="99">
        <v>5</v>
      </c>
      <c r="AP35" s="109">
        <v>0</v>
      </c>
      <c r="AQ35" s="139">
        <f t="shared" ref="AQ35:AQ78" si="40">AP35/AO35</f>
        <v>0</v>
      </c>
      <c r="AR35" s="109">
        <f t="shared" si="21"/>
        <v>0</v>
      </c>
      <c r="AS35" s="114">
        <f t="shared" si="22"/>
        <v>-1.5</v>
      </c>
      <c r="AT35" s="110">
        <v>10</v>
      </c>
      <c r="AU35" s="126">
        <v>4</v>
      </c>
      <c r="AV35" s="134">
        <f t="shared" ref="AV35:AV78" si="41">AU35/AT35</f>
        <v>0.4</v>
      </c>
      <c r="AW35" s="126">
        <f t="shared" si="19"/>
        <v>1.2</v>
      </c>
      <c r="AX35" s="113">
        <f t="shared" si="20"/>
        <v>-1.2</v>
      </c>
      <c r="AY35" s="33">
        <f t="shared" ref="AY35:AY77" si="42">I35+N35+S35+X35+AC35+AH35+AM35+AR35+AW35</f>
        <v>24</v>
      </c>
      <c r="AZ35" s="33">
        <f t="shared" ref="AZ35:AZ77" si="43">J35+O35+T35+Y35+AD35+AI35+AN35+AS35+AX35</f>
        <v>-51.7</v>
      </c>
    </row>
    <row r="36" spans="1:52">
      <c r="A36" s="94">
        <v>99</v>
      </c>
      <c r="B36" s="95">
        <v>104838</v>
      </c>
      <c r="C36" s="96" t="s">
        <v>187</v>
      </c>
      <c r="D36" s="97" t="s">
        <v>21</v>
      </c>
      <c r="E36" s="98" t="s">
        <v>116</v>
      </c>
      <c r="F36" s="99">
        <v>20</v>
      </c>
      <c r="G36" s="109">
        <v>15</v>
      </c>
      <c r="H36" s="139">
        <f t="shared" si="31"/>
        <v>0.75</v>
      </c>
      <c r="I36" s="109">
        <f t="shared" si="17"/>
        <v>12</v>
      </c>
      <c r="J36" s="114">
        <f t="shared" si="18"/>
        <v>-2.5</v>
      </c>
      <c r="K36" s="99">
        <v>10</v>
      </c>
      <c r="L36" s="109">
        <v>3</v>
      </c>
      <c r="M36" s="139">
        <f t="shared" si="32"/>
        <v>0.3</v>
      </c>
      <c r="N36" s="109">
        <f>L36*0.8</f>
        <v>2.4</v>
      </c>
      <c r="O36" s="114">
        <f>(K36-L36)*-0.5</f>
        <v>-3.5</v>
      </c>
      <c r="P36" s="109">
        <v>30</v>
      </c>
      <c r="Q36" s="109">
        <v>16</v>
      </c>
      <c r="R36" s="139">
        <f t="shared" si="33"/>
        <v>0.533333333333333</v>
      </c>
      <c r="S36" s="109">
        <f t="shared" si="29"/>
        <v>16</v>
      </c>
      <c r="T36" s="114">
        <f t="shared" si="30"/>
        <v>-14</v>
      </c>
      <c r="U36" s="110">
        <v>10</v>
      </c>
      <c r="V36" s="126">
        <v>5</v>
      </c>
      <c r="W36" s="134">
        <f t="shared" si="34"/>
        <v>0.5</v>
      </c>
      <c r="X36" s="126">
        <f t="shared" si="15"/>
        <v>4</v>
      </c>
      <c r="Y36" s="113">
        <f t="shared" si="16"/>
        <v>-2.5</v>
      </c>
      <c r="Z36" s="110">
        <v>8</v>
      </c>
      <c r="AA36" s="126">
        <v>0</v>
      </c>
      <c r="AB36" s="134">
        <f t="shared" si="35"/>
        <v>0</v>
      </c>
      <c r="AC36" s="126">
        <f t="shared" si="36"/>
        <v>0</v>
      </c>
      <c r="AD36" s="113">
        <f t="shared" si="37"/>
        <v>-4</v>
      </c>
      <c r="AE36" s="110">
        <v>6</v>
      </c>
      <c r="AF36" s="126">
        <v>1</v>
      </c>
      <c r="AG36" s="134">
        <f t="shared" si="38"/>
        <v>0.166666666666667</v>
      </c>
      <c r="AH36" s="126">
        <f>AF36*2.5</f>
        <v>2.5</v>
      </c>
      <c r="AI36" s="113">
        <f>(AE36-AF36)*-1</f>
        <v>-5</v>
      </c>
      <c r="AJ36" s="110">
        <v>8</v>
      </c>
      <c r="AK36" s="126">
        <v>3</v>
      </c>
      <c r="AL36" s="134">
        <f t="shared" si="39"/>
        <v>0.375</v>
      </c>
      <c r="AM36" s="126">
        <f t="shared" si="27"/>
        <v>2.4</v>
      </c>
      <c r="AN36" s="113">
        <f t="shared" si="28"/>
        <v>-2.5</v>
      </c>
      <c r="AO36" s="99">
        <v>5</v>
      </c>
      <c r="AP36" s="109">
        <v>5</v>
      </c>
      <c r="AQ36" s="139">
        <f t="shared" si="40"/>
        <v>1</v>
      </c>
      <c r="AR36" s="109">
        <f>AP36*0.8</f>
        <v>4</v>
      </c>
      <c r="AS36" s="109"/>
      <c r="AT36" s="110">
        <v>10</v>
      </c>
      <c r="AU36" s="126">
        <v>2</v>
      </c>
      <c r="AV36" s="134">
        <f t="shared" si="41"/>
        <v>0.2</v>
      </c>
      <c r="AW36" s="126">
        <f t="shared" si="19"/>
        <v>0.6</v>
      </c>
      <c r="AX36" s="113">
        <f t="shared" si="20"/>
        <v>-1.6</v>
      </c>
      <c r="AY36" s="33">
        <f t="shared" si="42"/>
        <v>43.9</v>
      </c>
      <c r="AZ36" s="33">
        <f t="shared" si="43"/>
        <v>-35.6</v>
      </c>
    </row>
    <row r="37" spans="1:52">
      <c r="A37" s="94">
        <v>100</v>
      </c>
      <c r="B37" s="95">
        <v>105910</v>
      </c>
      <c r="C37" s="96" t="s">
        <v>188</v>
      </c>
      <c r="D37" s="97" t="s">
        <v>11</v>
      </c>
      <c r="E37" s="98" t="s">
        <v>116</v>
      </c>
      <c r="F37" s="99">
        <v>20</v>
      </c>
      <c r="G37" s="109">
        <v>11</v>
      </c>
      <c r="H37" s="139">
        <f t="shared" si="31"/>
        <v>0.55</v>
      </c>
      <c r="I37" s="109">
        <f t="shared" si="17"/>
        <v>8.8</v>
      </c>
      <c r="J37" s="114">
        <f t="shared" si="18"/>
        <v>-4.5</v>
      </c>
      <c r="K37" s="99">
        <v>10</v>
      </c>
      <c r="L37" s="109">
        <v>11</v>
      </c>
      <c r="M37" s="139">
        <f t="shared" si="32"/>
        <v>1.1</v>
      </c>
      <c r="N37" s="109">
        <f>L37*1.5</f>
        <v>16.5</v>
      </c>
      <c r="O37" s="109"/>
      <c r="P37" s="109">
        <v>40</v>
      </c>
      <c r="Q37" s="109">
        <v>50</v>
      </c>
      <c r="R37" s="139">
        <f t="shared" si="33"/>
        <v>1.25</v>
      </c>
      <c r="S37" s="109">
        <f>Q37*2</f>
        <v>100</v>
      </c>
      <c r="T37" s="109"/>
      <c r="U37" s="110">
        <v>10</v>
      </c>
      <c r="V37" s="126">
        <v>0</v>
      </c>
      <c r="W37" s="134">
        <f t="shared" si="34"/>
        <v>0</v>
      </c>
      <c r="X37" s="126">
        <f t="shared" si="15"/>
        <v>0</v>
      </c>
      <c r="Y37" s="113">
        <f t="shared" si="16"/>
        <v>-5</v>
      </c>
      <c r="Z37" s="110">
        <v>8</v>
      </c>
      <c r="AA37" s="126">
        <v>0</v>
      </c>
      <c r="AB37" s="134">
        <f t="shared" si="35"/>
        <v>0</v>
      </c>
      <c r="AC37" s="126">
        <f t="shared" si="36"/>
        <v>0</v>
      </c>
      <c r="AD37" s="113">
        <f t="shared" si="37"/>
        <v>-4</v>
      </c>
      <c r="AE37" s="110">
        <v>6</v>
      </c>
      <c r="AF37" s="126">
        <v>7</v>
      </c>
      <c r="AG37" s="134">
        <f t="shared" si="38"/>
        <v>1.16666666666667</v>
      </c>
      <c r="AH37" s="126">
        <f>AF37*3.5</f>
        <v>24.5</v>
      </c>
      <c r="AI37" s="126"/>
      <c r="AJ37" s="110">
        <v>8</v>
      </c>
      <c r="AK37" s="126">
        <v>10</v>
      </c>
      <c r="AL37" s="134">
        <f t="shared" si="39"/>
        <v>1.25</v>
      </c>
      <c r="AM37" s="126">
        <f>AK37*1</f>
        <v>10</v>
      </c>
      <c r="AN37" s="126"/>
      <c r="AO37" s="99">
        <v>5</v>
      </c>
      <c r="AP37" s="109">
        <v>2</v>
      </c>
      <c r="AQ37" s="139">
        <f t="shared" si="40"/>
        <v>0.4</v>
      </c>
      <c r="AR37" s="109">
        <f t="shared" ref="AR37:AR44" si="44">AP37*0.5</f>
        <v>1</v>
      </c>
      <c r="AS37" s="114">
        <f t="shared" ref="AS37:AS44" si="45">(AO37-AP37)*-0.3</f>
        <v>-0.9</v>
      </c>
      <c r="AT37" s="110">
        <v>10</v>
      </c>
      <c r="AU37" s="126">
        <v>1</v>
      </c>
      <c r="AV37" s="134">
        <f t="shared" si="41"/>
        <v>0.1</v>
      </c>
      <c r="AW37" s="126">
        <f t="shared" si="19"/>
        <v>0.3</v>
      </c>
      <c r="AX37" s="113">
        <f t="shared" si="20"/>
        <v>-1.8</v>
      </c>
      <c r="AY37" s="33">
        <f t="shared" si="42"/>
        <v>161.1</v>
      </c>
      <c r="AZ37" s="33">
        <f t="shared" si="43"/>
        <v>-16.2</v>
      </c>
    </row>
    <row r="38" spans="1:52">
      <c r="A38" s="94">
        <v>101</v>
      </c>
      <c r="B38" s="95">
        <v>106485</v>
      </c>
      <c r="C38" s="96" t="s">
        <v>189</v>
      </c>
      <c r="D38" s="97" t="s">
        <v>11</v>
      </c>
      <c r="E38" s="98" t="s">
        <v>116</v>
      </c>
      <c r="F38" s="99">
        <v>20</v>
      </c>
      <c r="G38" s="109">
        <v>20</v>
      </c>
      <c r="H38" s="139">
        <f t="shared" si="31"/>
        <v>1</v>
      </c>
      <c r="I38" s="109">
        <f>G38*1.5</f>
        <v>30</v>
      </c>
      <c r="J38" s="109"/>
      <c r="K38" s="99">
        <v>10</v>
      </c>
      <c r="L38" s="109">
        <v>10</v>
      </c>
      <c r="M38" s="139">
        <f t="shared" si="32"/>
        <v>1</v>
      </c>
      <c r="N38" s="109">
        <f>L38*1.5</f>
        <v>15</v>
      </c>
      <c r="O38" s="109"/>
      <c r="P38" s="109">
        <v>30</v>
      </c>
      <c r="Q38" s="109">
        <v>41</v>
      </c>
      <c r="R38" s="139">
        <f t="shared" si="33"/>
        <v>1.36666666666667</v>
      </c>
      <c r="S38" s="109">
        <f>Q38*2</f>
        <v>82</v>
      </c>
      <c r="T38" s="109"/>
      <c r="U38" s="110">
        <v>10</v>
      </c>
      <c r="V38" s="126">
        <v>1</v>
      </c>
      <c r="W38" s="134">
        <f t="shared" si="34"/>
        <v>0.1</v>
      </c>
      <c r="X38" s="126">
        <f t="shared" si="15"/>
        <v>0.8</v>
      </c>
      <c r="Y38" s="113">
        <f t="shared" si="16"/>
        <v>-4.5</v>
      </c>
      <c r="Z38" s="110">
        <v>8</v>
      </c>
      <c r="AA38" s="126">
        <v>1</v>
      </c>
      <c r="AB38" s="134">
        <f t="shared" si="35"/>
        <v>0.125</v>
      </c>
      <c r="AC38" s="126">
        <f t="shared" si="36"/>
        <v>0.8</v>
      </c>
      <c r="AD38" s="113">
        <f t="shared" si="37"/>
        <v>-3.5</v>
      </c>
      <c r="AE38" s="110">
        <v>6</v>
      </c>
      <c r="AF38" s="126">
        <v>7</v>
      </c>
      <c r="AG38" s="134">
        <f t="shared" si="38"/>
        <v>1.16666666666667</v>
      </c>
      <c r="AH38" s="126">
        <f>AF38*3.5</f>
        <v>24.5</v>
      </c>
      <c r="AI38" s="126"/>
      <c r="AJ38" s="110">
        <v>8</v>
      </c>
      <c r="AK38" s="126">
        <v>4</v>
      </c>
      <c r="AL38" s="134">
        <f t="shared" si="39"/>
        <v>0.5</v>
      </c>
      <c r="AM38" s="126">
        <f>AK38*0.8</f>
        <v>3.2</v>
      </c>
      <c r="AN38" s="113">
        <f>(AJ38-AK38)*-0.5</f>
        <v>-2</v>
      </c>
      <c r="AO38" s="99">
        <v>5</v>
      </c>
      <c r="AP38" s="109">
        <v>1</v>
      </c>
      <c r="AQ38" s="139">
        <f t="shared" si="40"/>
        <v>0.2</v>
      </c>
      <c r="AR38" s="109">
        <f t="shared" si="44"/>
        <v>0.5</v>
      </c>
      <c r="AS38" s="114">
        <f t="shared" si="45"/>
        <v>-1.2</v>
      </c>
      <c r="AT38" s="110">
        <v>10</v>
      </c>
      <c r="AU38" s="126">
        <v>15</v>
      </c>
      <c r="AV38" s="134">
        <f t="shared" si="41"/>
        <v>1.5</v>
      </c>
      <c r="AW38" s="169">
        <f>AU38*0.5</f>
        <v>7.5</v>
      </c>
      <c r="AX38" s="140"/>
      <c r="AY38" s="33">
        <f t="shared" si="42"/>
        <v>164.3</v>
      </c>
      <c r="AZ38" s="33">
        <f t="shared" si="43"/>
        <v>-11.2</v>
      </c>
    </row>
    <row r="39" spans="1:52">
      <c r="A39" s="94">
        <v>102</v>
      </c>
      <c r="B39" s="95">
        <v>106865</v>
      </c>
      <c r="C39" s="96" t="s">
        <v>190</v>
      </c>
      <c r="D39" s="97" t="s">
        <v>43</v>
      </c>
      <c r="E39" s="98" t="s">
        <v>116</v>
      </c>
      <c r="F39" s="99">
        <v>20</v>
      </c>
      <c r="G39" s="109">
        <v>10</v>
      </c>
      <c r="H39" s="139">
        <f t="shared" si="31"/>
        <v>0.5</v>
      </c>
      <c r="I39" s="109">
        <f t="shared" ref="I39:I56" si="46">G39*0.8</f>
        <v>8</v>
      </c>
      <c r="J39" s="114">
        <f t="shared" ref="J39:J56" si="47">(F39-G39)*-0.5</f>
        <v>-5</v>
      </c>
      <c r="K39" s="99">
        <v>10</v>
      </c>
      <c r="L39" s="109">
        <v>2</v>
      </c>
      <c r="M39" s="139">
        <f t="shared" si="32"/>
        <v>0.2</v>
      </c>
      <c r="N39" s="109">
        <f t="shared" ref="N39:N44" si="48">L39*0.8</f>
        <v>1.6</v>
      </c>
      <c r="O39" s="114">
        <f t="shared" ref="O39:O44" si="49">(K39-L39)*-0.5</f>
        <v>-4</v>
      </c>
      <c r="P39" s="109">
        <v>30</v>
      </c>
      <c r="Q39" s="109">
        <v>59</v>
      </c>
      <c r="R39" s="139">
        <f t="shared" si="33"/>
        <v>1.96666666666667</v>
      </c>
      <c r="S39" s="109">
        <f>Q39*2</f>
        <v>118</v>
      </c>
      <c r="T39" s="109"/>
      <c r="U39" s="110">
        <v>10</v>
      </c>
      <c r="V39" s="126">
        <v>0</v>
      </c>
      <c r="W39" s="134">
        <f t="shared" si="34"/>
        <v>0</v>
      </c>
      <c r="X39" s="126">
        <f t="shared" si="15"/>
        <v>0</v>
      </c>
      <c r="Y39" s="113">
        <f t="shared" si="16"/>
        <v>-5</v>
      </c>
      <c r="Z39" s="110">
        <v>8</v>
      </c>
      <c r="AA39" s="126">
        <v>2</v>
      </c>
      <c r="AB39" s="134">
        <f t="shared" si="35"/>
        <v>0.25</v>
      </c>
      <c r="AC39" s="126">
        <f t="shared" si="36"/>
        <v>1.6</v>
      </c>
      <c r="AD39" s="113">
        <f t="shared" si="37"/>
        <v>-3</v>
      </c>
      <c r="AE39" s="110">
        <v>6</v>
      </c>
      <c r="AF39" s="126">
        <v>11</v>
      </c>
      <c r="AG39" s="134">
        <f t="shared" si="38"/>
        <v>1.83333333333333</v>
      </c>
      <c r="AH39" s="126">
        <f>AF39*3.5</f>
        <v>38.5</v>
      </c>
      <c r="AI39" s="126"/>
      <c r="AJ39" s="110">
        <v>8</v>
      </c>
      <c r="AK39" s="126">
        <v>8</v>
      </c>
      <c r="AL39" s="134">
        <f t="shared" si="39"/>
        <v>1</v>
      </c>
      <c r="AM39" s="126">
        <f>AK39*1</f>
        <v>8</v>
      </c>
      <c r="AN39" s="126"/>
      <c r="AO39" s="99">
        <v>5</v>
      </c>
      <c r="AP39" s="109">
        <v>1</v>
      </c>
      <c r="AQ39" s="139">
        <f t="shared" si="40"/>
        <v>0.2</v>
      </c>
      <c r="AR39" s="109">
        <f t="shared" si="44"/>
        <v>0.5</v>
      </c>
      <c r="AS39" s="114">
        <f t="shared" si="45"/>
        <v>-1.2</v>
      </c>
      <c r="AT39" s="110">
        <v>10</v>
      </c>
      <c r="AU39" s="126">
        <v>3</v>
      </c>
      <c r="AV39" s="134">
        <f t="shared" si="41"/>
        <v>0.3</v>
      </c>
      <c r="AW39" s="126">
        <f t="shared" ref="AW39:AW64" si="50">AU39*0.3</f>
        <v>0.9</v>
      </c>
      <c r="AX39" s="113">
        <f t="shared" ref="AX39:AX64" si="51">(AT39-AU39)*-0.2</f>
        <v>-1.4</v>
      </c>
      <c r="AY39" s="33">
        <f t="shared" si="42"/>
        <v>177.1</v>
      </c>
      <c r="AZ39" s="33">
        <f t="shared" si="43"/>
        <v>-19.6</v>
      </c>
    </row>
    <row r="40" spans="1:52">
      <c r="A40" s="94">
        <v>103</v>
      </c>
      <c r="B40" s="95">
        <v>107728</v>
      </c>
      <c r="C40" s="96" t="s">
        <v>191</v>
      </c>
      <c r="D40" s="97" t="s">
        <v>14</v>
      </c>
      <c r="E40" s="98" t="s">
        <v>116</v>
      </c>
      <c r="F40" s="99">
        <v>20</v>
      </c>
      <c r="G40" s="109">
        <v>5</v>
      </c>
      <c r="H40" s="139">
        <f t="shared" si="31"/>
        <v>0.25</v>
      </c>
      <c r="I40" s="109">
        <f t="shared" si="46"/>
        <v>4</v>
      </c>
      <c r="J40" s="114">
        <f t="shared" si="47"/>
        <v>-7.5</v>
      </c>
      <c r="K40" s="99">
        <v>10</v>
      </c>
      <c r="L40" s="109">
        <v>2</v>
      </c>
      <c r="M40" s="139">
        <f t="shared" si="32"/>
        <v>0.2</v>
      </c>
      <c r="N40" s="109">
        <f t="shared" si="48"/>
        <v>1.6</v>
      </c>
      <c r="O40" s="114">
        <f t="shared" si="49"/>
        <v>-4</v>
      </c>
      <c r="P40" s="109">
        <v>30</v>
      </c>
      <c r="Q40" s="109">
        <v>22</v>
      </c>
      <c r="R40" s="139">
        <f t="shared" si="33"/>
        <v>0.733333333333333</v>
      </c>
      <c r="S40" s="109">
        <f t="shared" ref="S40:S48" si="52">Q40*1</f>
        <v>22</v>
      </c>
      <c r="T40" s="114">
        <f t="shared" ref="T40:T48" si="53">(P40-Q40)*-1</f>
        <v>-8</v>
      </c>
      <c r="U40" s="110">
        <v>10</v>
      </c>
      <c r="V40" s="126">
        <v>1</v>
      </c>
      <c r="W40" s="134">
        <f t="shared" si="34"/>
        <v>0.1</v>
      </c>
      <c r="X40" s="126">
        <f t="shared" si="15"/>
        <v>0.8</v>
      </c>
      <c r="Y40" s="113">
        <f t="shared" si="16"/>
        <v>-4.5</v>
      </c>
      <c r="Z40" s="110">
        <v>8</v>
      </c>
      <c r="AA40" s="126">
        <v>2</v>
      </c>
      <c r="AB40" s="134">
        <f t="shared" si="35"/>
        <v>0.25</v>
      </c>
      <c r="AC40" s="126">
        <f t="shared" si="36"/>
        <v>1.6</v>
      </c>
      <c r="AD40" s="113">
        <f t="shared" si="37"/>
        <v>-3</v>
      </c>
      <c r="AE40" s="110">
        <v>6</v>
      </c>
      <c r="AF40" s="126">
        <v>12</v>
      </c>
      <c r="AG40" s="134">
        <f t="shared" si="38"/>
        <v>2</v>
      </c>
      <c r="AH40" s="126">
        <f>AF40*3.5</f>
        <v>42</v>
      </c>
      <c r="AI40" s="126"/>
      <c r="AJ40" s="110">
        <v>8</v>
      </c>
      <c r="AK40" s="126">
        <v>4</v>
      </c>
      <c r="AL40" s="134">
        <f t="shared" si="39"/>
        <v>0.5</v>
      </c>
      <c r="AM40" s="126">
        <f>AK40*0.8</f>
        <v>3.2</v>
      </c>
      <c r="AN40" s="113">
        <f>(AJ40-AK40)*-0.5</f>
        <v>-2</v>
      </c>
      <c r="AO40" s="99">
        <v>5</v>
      </c>
      <c r="AP40" s="109">
        <v>0</v>
      </c>
      <c r="AQ40" s="139">
        <f t="shared" si="40"/>
        <v>0</v>
      </c>
      <c r="AR40" s="109">
        <f t="shared" si="44"/>
        <v>0</v>
      </c>
      <c r="AS40" s="114">
        <f t="shared" si="45"/>
        <v>-1.5</v>
      </c>
      <c r="AT40" s="110">
        <v>10</v>
      </c>
      <c r="AU40" s="126">
        <v>2</v>
      </c>
      <c r="AV40" s="134">
        <f t="shared" si="41"/>
        <v>0.2</v>
      </c>
      <c r="AW40" s="126">
        <f t="shared" si="50"/>
        <v>0.6</v>
      </c>
      <c r="AX40" s="113">
        <f t="shared" si="51"/>
        <v>-1.6</v>
      </c>
      <c r="AY40" s="33">
        <f t="shared" si="42"/>
        <v>75.8</v>
      </c>
      <c r="AZ40" s="33">
        <f t="shared" si="43"/>
        <v>-32.1</v>
      </c>
    </row>
    <row r="41" spans="1:52">
      <c r="A41" s="94">
        <v>104</v>
      </c>
      <c r="B41" s="95">
        <v>112415</v>
      </c>
      <c r="C41" s="96" t="s">
        <v>192</v>
      </c>
      <c r="D41" s="97" t="s">
        <v>17</v>
      </c>
      <c r="E41" s="98" t="s">
        <v>116</v>
      </c>
      <c r="F41" s="99">
        <v>20</v>
      </c>
      <c r="G41" s="109">
        <v>8</v>
      </c>
      <c r="H41" s="139">
        <f t="shared" si="31"/>
        <v>0.4</v>
      </c>
      <c r="I41" s="109">
        <f t="shared" si="46"/>
        <v>6.4</v>
      </c>
      <c r="J41" s="114">
        <f t="shared" si="47"/>
        <v>-6</v>
      </c>
      <c r="K41" s="99">
        <v>10</v>
      </c>
      <c r="L41" s="109">
        <v>7</v>
      </c>
      <c r="M41" s="139">
        <f t="shared" si="32"/>
        <v>0.7</v>
      </c>
      <c r="N41" s="109">
        <f t="shared" si="48"/>
        <v>5.6</v>
      </c>
      <c r="O41" s="114">
        <f t="shared" si="49"/>
        <v>-1.5</v>
      </c>
      <c r="P41" s="109">
        <v>30</v>
      </c>
      <c r="Q41" s="109">
        <v>15</v>
      </c>
      <c r="R41" s="139">
        <f t="shared" si="33"/>
        <v>0.5</v>
      </c>
      <c r="S41" s="109">
        <f t="shared" si="52"/>
        <v>15</v>
      </c>
      <c r="T41" s="114">
        <f t="shared" si="53"/>
        <v>-15</v>
      </c>
      <c r="U41" s="110">
        <v>10</v>
      </c>
      <c r="V41" s="126">
        <v>1</v>
      </c>
      <c r="W41" s="134">
        <f t="shared" si="34"/>
        <v>0.1</v>
      </c>
      <c r="X41" s="126">
        <f t="shared" ref="X41:X77" si="54">V41*0.8</f>
        <v>0.8</v>
      </c>
      <c r="Y41" s="113">
        <f t="shared" ref="Y41:Y77" si="55">(U41-V41)*-0.5</f>
        <v>-4.5</v>
      </c>
      <c r="Z41" s="110">
        <v>8</v>
      </c>
      <c r="AA41" s="126">
        <v>0</v>
      </c>
      <c r="AB41" s="134">
        <f t="shared" si="35"/>
        <v>0</v>
      </c>
      <c r="AC41" s="126">
        <f t="shared" si="36"/>
        <v>0</v>
      </c>
      <c r="AD41" s="113">
        <f t="shared" si="37"/>
        <v>-4</v>
      </c>
      <c r="AE41" s="110">
        <v>6</v>
      </c>
      <c r="AF41" s="126">
        <v>0</v>
      </c>
      <c r="AG41" s="134">
        <f t="shared" si="38"/>
        <v>0</v>
      </c>
      <c r="AH41" s="126">
        <f>AF41*2.5</f>
        <v>0</v>
      </c>
      <c r="AI41" s="113">
        <f>(AE41-AF41)*-1</f>
        <v>-6</v>
      </c>
      <c r="AJ41" s="110">
        <v>8</v>
      </c>
      <c r="AK41" s="126">
        <v>2</v>
      </c>
      <c r="AL41" s="134">
        <f t="shared" si="39"/>
        <v>0.25</v>
      </c>
      <c r="AM41" s="126">
        <f>AK41*0.8</f>
        <v>1.6</v>
      </c>
      <c r="AN41" s="113">
        <f>(AJ41-AK41)*-0.5</f>
        <v>-3</v>
      </c>
      <c r="AO41" s="99">
        <v>5</v>
      </c>
      <c r="AP41" s="109">
        <v>0</v>
      </c>
      <c r="AQ41" s="139">
        <f t="shared" si="40"/>
        <v>0</v>
      </c>
      <c r="AR41" s="109">
        <f t="shared" si="44"/>
        <v>0</v>
      </c>
      <c r="AS41" s="114">
        <f t="shared" si="45"/>
        <v>-1.5</v>
      </c>
      <c r="AT41" s="110">
        <v>10</v>
      </c>
      <c r="AU41" s="126">
        <v>0</v>
      </c>
      <c r="AV41" s="134">
        <f t="shared" si="41"/>
        <v>0</v>
      </c>
      <c r="AW41" s="126">
        <f t="shared" si="50"/>
        <v>0</v>
      </c>
      <c r="AX41" s="113">
        <f t="shared" si="51"/>
        <v>-2</v>
      </c>
      <c r="AY41" s="33">
        <f t="shared" si="42"/>
        <v>29.4</v>
      </c>
      <c r="AZ41" s="33">
        <f t="shared" si="43"/>
        <v>-43.5</v>
      </c>
    </row>
    <row r="42" spans="1:52">
      <c r="A42" s="94">
        <v>105</v>
      </c>
      <c r="B42" s="95">
        <v>112888</v>
      </c>
      <c r="C42" s="96" t="s">
        <v>193</v>
      </c>
      <c r="D42" s="97" t="s">
        <v>17</v>
      </c>
      <c r="E42" s="98" t="s">
        <v>116</v>
      </c>
      <c r="F42" s="99">
        <v>20</v>
      </c>
      <c r="G42" s="109">
        <v>15</v>
      </c>
      <c r="H42" s="139">
        <f t="shared" si="31"/>
        <v>0.75</v>
      </c>
      <c r="I42" s="109">
        <f t="shared" si="46"/>
        <v>12</v>
      </c>
      <c r="J42" s="114">
        <f t="shared" si="47"/>
        <v>-2.5</v>
      </c>
      <c r="K42" s="99">
        <v>10</v>
      </c>
      <c r="L42" s="109">
        <v>0</v>
      </c>
      <c r="M42" s="139">
        <f t="shared" si="32"/>
        <v>0</v>
      </c>
      <c r="N42" s="109">
        <f t="shared" si="48"/>
        <v>0</v>
      </c>
      <c r="O42" s="114">
        <f t="shared" si="49"/>
        <v>-5</v>
      </c>
      <c r="P42" s="109">
        <v>30</v>
      </c>
      <c r="Q42" s="109">
        <v>21</v>
      </c>
      <c r="R42" s="139">
        <f t="shared" si="33"/>
        <v>0.7</v>
      </c>
      <c r="S42" s="109">
        <f t="shared" si="52"/>
        <v>21</v>
      </c>
      <c r="T42" s="114">
        <f t="shared" si="53"/>
        <v>-9</v>
      </c>
      <c r="U42" s="110">
        <v>10</v>
      </c>
      <c r="V42" s="126">
        <v>1</v>
      </c>
      <c r="W42" s="134">
        <f t="shared" si="34"/>
        <v>0.1</v>
      </c>
      <c r="X42" s="126">
        <f t="shared" si="54"/>
        <v>0.8</v>
      </c>
      <c r="Y42" s="113">
        <f t="shared" si="55"/>
        <v>-4.5</v>
      </c>
      <c r="Z42" s="110">
        <v>8</v>
      </c>
      <c r="AA42" s="126">
        <v>2</v>
      </c>
      <c r="AB42" s="134">
        <f t="shared" si="35"/>
        <v>0.25</v>
      </c>
      <c r="AC42" s="126">
        <f t="shared" si="36"/>
        <v>1.6</v>
      </c>
      <c r="AD42" s="113">
        <f t="shared" si="37"/>
        <v>-3</v>
      </c>
      <c r="AE42" s="110">
        <v>6</v>
      </c>
      <c r="AF42" s="126">
        <v>5</v>
      </c>
      <c r="AG42" s="134">
        <f t="shared" si="38"/>
        <v>0.833333333333333</v>
      </c>
      <c r="AH42" s="126">
        <f>AF42*2.5</f>
        <v>12.5</v>
      </c>
      <c r="AI42" s="113">
        <f>(AE42-AF42)*-1</f>
        <v>-1</v>
      </c>
      <c r="AJ42" s="110">
        <v>8</v>
      </c>
      <c r="AK42" s="126">
        <v>2</v>
      </c>
      <c r="AL42" s="134">
        <f t="shared" si="39"/>
        <v>0.25</v>
      </c>
      <c r="AM42" s="126">
        <f>AK42*0.8</f>
        <v>1.6</v>
      </c>
      <c r="AN42" s="113">
        <f>(AJ42-AK42)*-0.5</f>
        <v>-3</v>
      </c>
      <c r="AO42" s="99">
        <v>5</v>
      </c>
      <c r="AP42" s="109">
        <v>0</v>
      </c>
      <c r="AQ42" s="139">
        <f t="shared" si="40"/>
        <v>0</v>
      </c>
      <c r="AR42" s="109">
        <f t="shared" si="44"/>
        <v>0</v>
      </c>
      <c r="AS42" s="114">
        <f t="shared" si="45"/>
        <v>-1.5</v>
      </c>
      <c r="AT42" s="110">
        <v>10</v>
      </c>
      <c r="AU42" s="126">
        <v>2</v>
      </c>
      <c r="AV42" s="134">
        <f t="shared" si="41"/>
        <v>0.2</v>
      </c>
      <c r="AW42" s="126">
        <f t="shared" si="50"/>
        <v>0.6</v>
      </c>
      <c r="AX42" s="113">
        <f t="shared" si="51"/>
        <v>-1.6</v>
      </c>
      <c r="AY42" s="33">
        <f t="shared" si="42"/>
        <v>50.1</v>
      </c>
      <c r="AZ42" s="33">
        <f t="shared" si="43"/>
        <v>-31.1</v>
      </c>
    </row>
    <row r="43" spans="1:52">
      <c r="A43" s="94">
        <v>106</v>
      </c>
      <c r="B43" s="95">
        <v>113025</v>
      </c>
      <c r="C43" s="96" t="s">
        <v>194</v>
      </c>
      <c r="D43" s="97" t="s">
        <v>17</v>
      </c>
      <c r="E43" s="98" t="s">
        <v>116</v>
      </c>
      <c r="F43" s="99">
        <v>20</v>
      </c>
      <c r="G43" s="109">
        <v>6</v>
      </c>
      <c r="H43" s="139">
        <f t="shared" si="31"/>
        <v>0.3</v>
      </c>
      <c r="I43" s="109">
        <f t="shared" si="46"/>
        <v>4.8</v>
      </c>
      <c r="J43" s="114">
        <f t="shared" si="47"/>
        <v>-7</v>
      </c>
      <c r="K43" s="99">
        <v>10</v>
      </c>
      <c r="L43" s="109">
        <v>8</v>
      </c>
      <c r="M43" s="139">
        <f t="shared" si="32"/>
        <v>0.8</v>
      </c>
      <c r="N43" s="109">
        <f t="shared" si="48"/>
        <v>6.4</v>
      </c>
      <c r="O43" s="114">
        <f t="shared" si="49"/>
        <v>-1</v>
      </c>
      <c r="P43" s="109">
        <v>30</v>
      </c>
      <c r="Q43" s="109">
        <v>13</v>
      </c>
      <c r="R43" s="139">
        <f t="shared" si="33"/>
        <v>0.433333333333333</v>
      </c>
      <c r="S43" s="109">
        <f t="shared" si="52"/>
        <v>13</v>
      </c>
      <c r="T43" s="114">
        <f t="shared" si="53"/>
        <v>-17</v>
      </c>
      <c r="U43" s="110">
        <v>10</v>
      </c>
      <c r="V43" s="126">
        <v>0</v>
      </c>
      <c r="W43" s="134">
        <f t="shared" si="34"/>
        <v>0</v>
      </c>
      <c r="X43" s="126">
        <f t="shared" si="54"/>
        <v>0</v>
      </c>
      <c r="Y43" s="113">
        <f t="shared" si="55"/>
        <v>-5</v>
      </c>
      <c r="Z43" s="110">
        <v>8</v>
      </c>
      <c r="AA43" s="126">
        <v>2</v>
      </c>
      <c r="AB43" s="134">
        <f t="shared" si="35"/>
        <v>0.25</v>
      </c>
      <c r="AC43" s="126">
        <f t="shared" si="36"/>
        <v>1.6</v>
      </c>
      <c r="AD43" s="113">
        <f t="shared" si="37"/>
        <v>-3</v>
      </c>
      <c r="AE43" s="110">
        <v>6</v>
      </c>
      <c r="AF43" s="126">
        <v>4</v>
      </c>
      <c r="AG43" s="134">
        <f t="shared" si="38"/>
        <v>0.666666666666667</v>
      </c>
      <c r="AH43" s="126">
        <f>AF43*2.5</f>
        <v>10</v>
      </c>
      <c r="AI43" s="113">
        <f>(AE43-AF43)*-1</f>
        <v>-2</v>
      </c>
      <c r="AJ43" s="110">
        <v>8</v>
      </c>
      <c r="AK43" s="126">
        <v>0</v>
      </c>
      <c r="AL43" s="134">
        <f t="shared" si="39"/>
        <v>0</v>
      </c>
      <c r="AM43" s="126">
        <f>AK43*0.8</f>
        <v>0</v>
      </c>
      <c r="AN43" s="113">
        <f>(AJ43-AK43)*-0.5</f>
        <v>-4</v>
      </c>
      <c r="AO43" s="99">
        <v>5</v>
      </c>
      <c r="AP43" s="109">
        <v>1</v>
      </c>
      <c r="AQ43" s="139">
        <f t="shared" si="40"/>
        <v>0.2</v>
      </c>
      <c r="AR43" s="109">
        <f t="shared" si="44"/>
        <v>0.5</v>
      </c>
      <c r="AS43" s="114">
        <f t="shared" si="45"/>
        <v>-1.2</v>
      </c>
      <c r="AT43" s="110">
        <v>10</v>
      </c>
      <c r="AU43" s="126">
        <v>0</v>
      </c>
      <c r="AV43" s="134">
        <f t="shared" si="41"/>
        <v>0</v>
      </c>
      <c r="AW43" s="126">
        <f t="shared" si="50"/>
        <v>0</v>
      </c>
      <c r="AX43" s="113">
        <f t="shared" si="51"/>
        <v>-2</v>
      </c>
      <c r="AY43" s="33">
        <f t="shared" si="42"/>
        <v>36.3</v>
      </c>
      <c r="AZ43" s="33">
        <f t="shared" si="43"/>
        <v>-42.2</v>
      </c>
    </row>
    <row r="44" spans="1:52">
      <c r="A44" s="94">
        <v>107</v>
      </c>
      <c r="B44" s="95">
        <v>113299</v>
      </c>
      <c r="C44" s="96" t="s">
        <v>195</v>
      </c>
      <c r="D44" s="97" t="s">
        <v>11</v>
      </c>
      <c r="E44" s="98" t="s">
        <v>116</v>
      </c>
      <c r="F44" s="99">
        <v>20</v>
      </c>
      <c r="G44" s="109">
        <v>16</v>
      </c>
      <c r="H44" s="139">
        <f t="shared" si="31"/>
        <v>0.8</v>
      </c>
      <c r="I44" s="109">
        <f t="shared" si="46"/>
        <v>12.8</v>
      </c>
      <c r="J44" s="114">
        <f t="shared" si="47"/>
        <v>-2</v>
      </c>
      <c r="K44" s="99">
        <v>10</v>
      </c>
      <c r="L44" s="109">
        <v>1</v>
      </c>
      <c r="M44" s="139">
        <f t="shared" si="32"/>
        <v>0.1</v>
      </c>
      <c r="N44" s="109">
        <f t="shared" si="48"/>
        <v>0.8</v>
      </c>
      <c r="O44" s="114">
        <f t="shared" si="49"/>
        <v>-4.5</v>
      </c>
      <c r="P44" s="109">
        <v>30</v>
      </c>
      <c r="Q44" s="109">
        <v>16</v>
      </c>
      <c r="R44" s="139">
        <f t="shared" si="33"/>
        <v>0.533333333333333</v>
      </c>
      <c r="S44" s="109">
        <f t="shared" si="52"/>
        <v>16</v>
      </c>
      <c r="T44" s="114">
        <f t="shared" si="53"/>
        <v>-14</v>
      </c>
      <c r="U44" s="110">
        <v>10</v>
      </c>
      <c r="V44" s="126">
        <v>1</v>
      </c>
      <c r="W44" s="134">
        <f t="shared" si="34"/>
        <v>0.1</v>
      </c>
      <c r="X44" s="126">
        <f t="shared" si="54"/>
        <v>0.8</v>
      </c>
      <c r="Y44" s="113">
        <f t="shared" si="55"/>
        <v>-4.5</v>
      </c>
      <c r="Z44" s="110">
        <v>8</v>
      </c>
      <c r="AA44" s="126">
        <v>1</v>
      </c>
      <c r="AB44" s="134">
        <f t="shared" si="35"/>
        <v>0.125</v>
      </c>
      <c r="AC44" s="126">
        <f t="shared" si="36"/>
        <v>0.8</v>
      </c>
      <c r="AD44" s="113">
        <f t="shared" si="37"/>
        <v>-3.5</v>
      </c>
      <c r="AE44" s="110">
        <v>6</v>
      </c>
      <c r="AF44" s="126">
        <v>7</v>
      </c>
      <c r="AG44" s="134">
        <f t="shared" si="38"/>
        <v>1.16666666666667</v>
      </c>
      <c r="AH44" s="126">
        <f>AF44*3.5</f>
        <v>24.5</v>
      </c>
      <c r="AI44" s="126"/>
      <c r="AJ44" s="110">
        <v>8</v>
      </c>
      <c r="AK44" s="126">
        <v>5</v>
      </c>
      <c r="AL44" s="134">
        <f t="shared" si="39"/>
        <v>0.625</v>
      </c>
      <c r="AM44" s="126">
        <f>AK44*0.8</f>
        <v>4</v>
      </c>
      <c r="AN44" s="113">
        <f>(AJ44-AK44)*-0.5</f>
        <v>-1.5</v>
      </c>
      <c r="AO44" s="99">
        <v>5</v>
      </c>
      <c r="AP44" s="109">
        <v>1</v>
      </c>
      <c r="AQ44" s="139">
        <f t="shared" si="40"/>
        <v>0.2</v>
      </c>
      <c r="AR44" s="109">
        <f t="shared" si="44"/>
        <v>0.5</v>
      </c>
      <c r="AS44" s="114">
        <f t="shared" si="45"/>
        <v>-1.2</v>
      </c>
      <c r="AT44" s="110">
        <v>10</v>
      </c>
      <c r="AU44" s="126">
        <v>2</v>
      </c>
      <c r="AV44" s="134">
        <f t="shared" si="41"/>
        <v>0.2</v>
      </c>
      <c r="AW44" s="126">
        <f t="shared" si="50"/>
        <v>0.6</v>
      </c>
      <c r="AX44" s="113">
        <f t="shared" si="51"/>
        <v>-1.6</v>
      </c>
      <c r="AY44" s="33">
        <f t="shared" si="42"/>
        <v>60.8</v>
      </c>
      <c r="AZ44" s="33">
        <f t="shared" si="43"/>
        <v>-32.8</v>
      </c>
    </row>
    <row r="45" spans="1:52">
      <c r="A45" s="94">
        <v>108</v>
      </c>
      <c r="B45" s="95">
        <v>114286</v>
      </c>
      <c r="C45" s="96" t="s">
        <v>196</v>
      </c>
      <c r="D45" s="97" t="s">
        <v>17</v>
      </c>
      <c r="E45" s="98" t="s">
        <v>116</v>
      </c>
      <c r="F45" s="99">
        <v>20</v>
      </c>
      <c r="G45" s="109">
        <v>9</v>
      </c>
      <c r="H45" s="139">
        <f t="shared" si="31"/>
        <v>0.45</v>
      </c>
      <c r="I45" s="109">
        <f t="shared" si="46"/>
        <v>7.2</v>
      </c>
      <c r="J45" s="114">
        <f t="shared" si="47"/>
        <v>-5.5</v>
      </c>
      <c r="K45" s="99">
        <v>10</v>
      </c>
      <c r="L45" s="109">
        <v>12</v>
      </c>
      <c r="M45" s="139">
        <f t="shared" si="32"/>
        <v>1.2</v>
      </c>
      <c r="N45" s="109">
        <f>L45*1.5</f>
        <v>18</v>
      </c>
      <c r="O45" s="109"/>
      <c r="P45" s="109">
        <v>30</v>
      </c>
      <c r="Q45" s="109">
        <v>28</v>
      </c>
      <c r="R45" s="139">
        <f t="shared" si="33"/>
        <v>0.933333333333333</v>
      </c>
      <c r="S45" s="109">
        <f t="shared" si="52"/>
        <v>28</v>
      </c>
      <c r="T45" s="114">
        <f t="shared" si="53"/>
        <v>-2</v>
      </c>
      <c r="U45" s="110">
        <v>10</v>
      </c>
      <c r="V45" s="126">
        <v>0</v>
      </c>
      <c r="W45" s="134">
        <f t="shared" si="34"/>
        <v>0</v>
      </c>
      <c r="X45" s="126">
        <f t="shared" si="54"/>
        <v>0</v>
      </c>
      <c r="Y45" s="113">
        <f t="shared" si="55"/>
        <v>-5</v>
      </c>
      <c r="Z45" s="110">
        <v>8</v>
      </c>
      <c r="AA45" s="126">
        <v>2</v>
      </c>
      <c r="AB45" s="134">
        <f t="shared" si="35"/>
        <v>0.25</v>
      </c>
      <c r="AC45" s="126">
        <f t="shared" si="36"/>
        <v>1.6</v>
      </c>
      <c r="AD45" s="113">
        <f t="shared" si="37"/>
        <v>-3</v>
      </c>
      <c r="AE45" s="110">
        <v>6</v>
      </c>
      <c r="AF45" s="126">
        <v>0</v>
      </c>
      <c r="AG45" s="134">
        <f t="shared" si="38"/>
        <v>0</v>
      </c>
      <c r="AH45" s="126">
        <f>AF45*2.5</f>
        <v>0</v>
      </c>
      <c r="AI45" s="113">
        <f>(AE45-AF45)*-1</f>
        <v>-6</v>
      </c>
      <c r="AJ45" s="110">
        <v>8</v>
      </c>
      <c r="AK45" s="126">
        <v>21</v>
      </c>
      <c r="AL45" s="134">
        <f t="shared" si="39"/>
        <v>2.625</v>
      </c>
      <c r="AM45" s="126">
        <f>AK45*1</f>
        <v>21</v>
      </c>
      <c r="AN45" s="126"/>
      <c r="AO45" s="99">
        <v>5</v>
      </c>
      <c r="AP45" s="109">
        <v>12</v>
      </c>
      <c r="AQ45" s="139">
        <f t="shared" si="40"/>
        <v>2.4</v>
      </c>
      <c r="AR45" s="109">
        <f>AP45*0.8</f>
        <v>9.6</v>
      </c>
      <c r="AS45" s="109"/>
      <c r="AT45" s="110">
        <v>10</v>
      </c>
      <c r="AU45" s="126">
        <v>3</v>
      </c>
      <c r="AV45" s="134">
        <f t="shared" si="41"/>
        <v>0.3</v>
      </c>
      <c r="AW45" s="126">
        <f t="shared" si="50"/>
        <v>0.9</v>
      </c>
      <c r="AX45" s="113">
        <f t="shared" si="51"/>
        <v>-1.4</v>
      </c>
      <c r="AY45" s="33">
        <f t="shared" si="42"/>
        <v>86.3</v>
      </c>
      <c r="AZ45" s="33">
        <f t="shared" si="43"/>
        <v>-22.9</v>
      </c>
    </row>
    <row r="46" spans="1:52">
      <c r="A46" s="94">
        <v>109</v>
      </c>
      <c r="B46" s="95">
        <v>116482</v>
      </c>
      <c r="C46" s="96" t="s">
        <v>197</v>
      </c>
      <c r="D46" s="97" t="s">
        <v>11</v>
      </c>
      <c r="E46" s="98" t="s">
        <v>116</v>
      </c>
      <c r="F46" s="99">
        <v>20</v>
      </c>
      <c r="G46" s="109">
        <v>8</v>
      </c>
      <c r="H46" s="139">
        <f t="shared" si="31"/>
        <v>0.4</v>
      </c>
      <c r="I46" s="109">
        <f t="shared" si="46"/>
        <v>6.4</v>
      </c>
      <c r="J46" s="114">
        <f t="shared" si="47"/>
        <v>-6</v>
      </c>
      <c r="K46" s="99">
        <v>10</v>
      </c>
      <c r="L46" s="109">
        <v>1</v>
      </c>
      <c r="M46" s="139">
        <f t="shared" si="32"/>
        <v>0.1</v>
      </c>
      <c r="N46" s="109">
        <f>L46*0.8</f>
        <v>0.8</v>
      </c>
      <c r="O46" s="114">
        <f>(K46-L46)*-0.5</f>
        <v>-4.5</v>
      </c>
      <c r="P46" s="109">
        <v>30</v>
      </c>
      <c r="Q46" s="109">
        <v>16</v>
      </c>
      <c r="R46" s="139">
        <f t="shared" si="33"/>
        <v>0.533333333333333</v>
      </c>
      <c r="S46" s="109">
        <f t="shared" si="52"/>
        <v>16</v>
      </c>
      <c r="T46" s="114">
        <f t="shared" si="53"/>
        <v>-14</v>
      </c>
      <c r="U46" s="110">
        <v>10</v>
      </c>
      <c r="V46" s="126">
        <v>3</v>
      </c>
      <c r="W46" s="134">
        <f t="shared" si="34"/>
        <v>0.3</v>
      </c>
      <c r="X46" s="126">
        <f t="shared" si="54"/>
        <v>2.4</v>
      </c>
      <c r="Y46" s="113">
        <f t="shared" si="55"/>
        <v>-3.5</v>
      </c>
      <c r="Z46" s="110">
        <v>8</v>
      </c>
      <c r="AA46" s="126">
        <v>2</v>
      </c>
      <c r="AB46" s="134">
        <f t="shared" si="35"/>
        <v>0.25</v>
      </c>
      <c r="AC46" s="126">
        <f t="shared" si="36"/>
        <v>1.6</v>
      </c>
      <c r="AD46" s="113">
        <f t="shared" si="37"/>
        <v>-3</v>
      </c>
      <c r="AE46" s="110">
        <v>6</v>
      </c>
      <c r="AF46" s="126">
        <v>3</v>
      </c>
      <c r="AG46" s="134">
        <f t="shared" si="38"/>
        <v>0.5</v>
      </c>
      <c r="AH46" s="126">
        <f>AF46*2.5</f>
        <v>7.5</v>
      </c>
      <c r="AI46" s="113">
        <f>(AE46-AF46)*-1</f>
        <v>-3</v>
      </c>
      <c r="AJ46" s="110">
        <v>8</v>
      </c>
      <c r="AK46" s="126">
        <v>13</v>
      </c>
      <c r="AL46" s="134">
        <f t="shared" si="39"/>
        <v>1.625</v>
      </c>
      <c r="AM46" s="126">
        <f>AK46*1</f>
        <v>13</v>
      </c>
      <c r="AN46" s="126"/>
      <c r="AO46" s="99">
        <v>5</v>
      </c>
      <c r="AP46" s="109">
        <v>1</v>
      </c>
      <c r="AQ46" s="139">
        <f t="shared" si="40"/>
        <v>0.2</v>
      </c>
      <c r="AR46" s="109">
        <f>AP46*0.5</f>
        <v>0.5</v>
      </c>
      <c r="AS46" s="114">
        <f>(AO46-AP46)*-0.3</f>
        <v>-1.2</v>
      </c>
      <c r="AT46" s="110">
        <v>10</v>
      </c>
      <c r="AU46" s="126">
        <v>2</v>
      </c>
      <c r="AV46" s="134">
        <f t="shared" si="41"/>
        <v>0.2</v>
      </c>
      <c r="AW46" s="126">
        <f t="shared" si="50"/>
        <v>0.6</v>
      </c>
      <c r="AX46" s="113">
        <f t="shared" si="51"/>
        <v>-1.6</v>
      </c>
      <c r="AY46" s="33">
        <f t="shared" si="42"/>
        <v>48.8</v>
      </c>
      <c r="AZ46" s="33">
        <f t="shared" si="43"/>
        <v>-36.8</v>
      </c>
    </row>
    <row r="47" spans="1:52">
      <c r="A47" s="94">
        <v>110</v>
      </c>
      <c r="B47" s="95">
        <v>117310</v>
      </c>
      <c r="C47" s="96" t="s">
        <v>198</v>
      </c>
      <c r="D47" s="97" t="s">
        <v>11</v>
      </c>
      <c r="E47" s="98" t="s">
        <v>116</v>
      </c>
      <c r="F47" s="99">
        <v>20</v>
      </c>
      <c r="G47" s="109">
        <v>9</v>
      </c>
      <c r="H47" s="139">
        <f t="shared" si="31"/>
        <v>0.45</v>
      </c>
      <c r="I47" s="109">
        <f t="shared" si="46"/>
        <v>7.2</v>
      </c>
      <c r="J47" s="114">
        <f t="shared" si="47"/>
        <v>-5.5</v>
      </c>
      <c r="K47" s="99">
        <v>10</v>
      </c>
      <c r="L47" s="109">
        <v>6</v>
      </c>
      <c r="M47" s="139">
        <f t="shared" si="32"/>
        <v>0.6</v>
      </c>
      <c r="N47" s="109">
        <f>L47*0.8</f>
        <v>4.8</v>
      </c>
      <c r="O47" s="114">
        <f>(K47-L47)*-0.5</f>
        <v>-2</v>
      </c>
      <c r="P47" s="109">
        <v>25</v>
      </c>
      <c r="Q47" s="109">
        <v>14</v>
      </c>
      <c r="R47" s="139">
        <f t="shared" si="33"/>
        <v>0.56</v>
      </c>
      <c r="S47" s="109">
        <f t="shared" si="52"/>
        <v>14</v>
      </c>
      <c r="T47" s="114">
        <f t="shared" si="53"/>
        <v>-11</v>
      </c>
      <c r="U47" s="110">
        <v>10</v>
      </c>
      <c r="V47" s="126">
        <v>1</v>
      </c>
      <c r="W47" s="134">
        <f t="shared" si="34"/>
        <v>0.1</v>
      </c>
      <c r="X47" s="126">
        <f t="shared" si="54"/>
        <v>0.8</v>
      </c>
      <c r="Y47" s="113">
        <f t="shared" si="55"/>
        <v>-4.5</v>
      </c>
      <c r="Z47" s="110">
        <v>8</v>
      </c>
      <c r="AA47" s="126">
        <v>1</v>
      </c>
      <c r="AB47" s="134">
        <f t="shared" si="35"/>
        <v>0.125</v>
      </c>
      <c r="AC47" s="126">
        <f t="shared" si="36"/>
        <v>0.8</v>
      </c>
      <c r="AD47" s="113">
        <f t="shared" si="37"/>
        <v>-3.5</v>
      </c>
      <c r="AE47" s="110">
        <v>6</v>
      </c>
      <c r="AF47" s="126">
        <v>16</v>
      </c>
      <c r="AG47" s="134">
        <f t="shared" si="38"/>
        <v>2.66666666666667</v>
      </c>
      <c r="AH47" s="126">
        <f>AF47*3.5</f>
        <v>56</v>
      </c>
      <c r="AI47" s="126"/>
      <c r="AJ47" s="110">
        <v>8</v>
      </c>
      <c r="AK47" s="126">
        <v>3</v>
      </c>
      <c r="AL47" s="134">
        <f t="shared" si="39"/>
        <v>0.375</v>
      </c>
      <c r="AM47" s="126">
        <f>AK47*0.8</f>
        <v>2.4</v>
      </c>
      <c r="AN47" s="113">
        <f>(AJ47-AK47)*-0.5</f>
        <v>-2.5</v>
      </c>
      <c r="AO47" s="99">
        <v>5</v>
      </c>
      <c r="AP47" s="109">
        <v>2</v>
      </c>
      <c r="AQ47" s="139">
        <f t="shared" si="40"/>
        <v>0.4</v>
      </c>
      <c r="AR47" s="109">
        <f>AP47*0.5</f>
        <v>1</v>
      </c>
      <c r="AS47" s="114">
        <f>(AO47-AP47)*-0.3</f>
        <v>-0.9</v>
      </c>
      <c r="AT47" s="110">
        <v>10</v>
      </c>
      <c r="AU47" s="126">
        <v>0</v>
      </c>
      <c r="AV47" s="134">
        <f t="shared" si="41"/>
        <v>0</v>
      </c>
      <c r="AW47" s="126">
        <f t="shared" si="50"/>
        <v>0</v>
      </c>
      <c r="AX47" s="113">
        <f t="shared" si="51"/>
        <v>-2</v>
      </c>
      <c r="AY47" s="33">
        <f t="shared" si="42"/>
        <v>87</v>
      </c>
      <c r="AZ47" s="33">
        <f t="shared" si="43"/>
        <v>-31.9</v>
      </c>
    </row>
    <row r="48" spans="1:52">
      <c r="A48" s="94">
        <v>111</v>
      </c>
      <c r="B48" s="95">
        <v>117923</v>
      </c>
      <c r="C48" s="96" t="s">
        <v>199</v>
      </c>
      <c r="D48" s="97" t="s">
        <v>14</v>
      </c>
      <c r="E48" s="98" t="s">
        <v>116</v>
      </c>
      <c r="F48" s="99">
        <v>20</v>
      </c>
      <c r="G48" s="109">
        <v>8</v>
      </c>
      <c r="H48" s="139">
        <f t="shared" si="31"/>
        <v>0.4</v>
      </c>
      <c r="I48" s="109">
        <f t="shared" si="46"/>
        <v>6.4</v>
      </c>
      <c r="J48" s="114">
        <f t="shared" si="47"/>
        <v>-6</v>
      </c>
      <c r="K48" s="99">
        <v>10</v>
      </c>
      <c r="L48" s="109">
        <v>6</v>
      </c>
      <c r="M48" s="139">
        <f t="shared" si="32"/>
        <v>0.6</v>
      </c>
      <c r="N48" s="109">
        <f>L48*0.8</f>
        <v>4.8</v>
      </c>
      <c r="O48" s="114">
        <f>(K48-L48)*-0.5</f>
        <v>-2</v>
      </c>
      <c r="P48" s="109">
        <v>25</v>
      </c>
      <c r="Q48" s="109">
        <v>24</v>
      </c>
      <c r="R48" s="139">
        <f t="shared" si="33"/>
        <v>0.96</v>
      </c>
      <c r="S48" s="109">
        <f t="shared" si="52"/>
        <v>24</v>
      </c>
      <c r="T48" s="114">
        <f t="shared" si="53"/>
        <v>-1</v>
      </c>
      <c r="U48" s="110">
        <v>10</v>
      </c>
      <c r="V48" s="126">
        <v>1</v>
      </c>
      <c r="W48" s="134">
        <f t="shared" si="34"/>
        <v>0.1</v>
      </c>
      <c r="X48" s="126">
        <f t="shared" si="54"/>
        <v>0.8</v>
      </c>
      <c r="Y48" s="113">
        <f t="shared" si="55"/>
        <v>-4.5</v>
      </c>
      <c r="Z48" s="110">
        <v>8</v>
      </c>
      <c r="AA48" s="126">
        <v>0</v>
      </c>
      <c r="AB48" s="134">
        <f t="shared" si="35"/>
        <v>0</v>
      </c>
      <c r="AC48" s="126">
        <f t="shared" si="36"/>
        <v>0</v>
      </c>
      <c r="AD48" s="113">
        <f t="shared" si="37"/>
        <v>-4</v>
      </c>
      <c r="AE48" s="110">
        <v>6</v>
      </c>
      <c r="AF48" s="126">
        <v>7</v>
      </c>
      <c r="AG48" s="134">
        <f t="shared" si="38"/>
        <v>1.16666666666667</v>
      </c>
      <c r="AH48" s="126">
        <f>AF48*3.5</f>
        <v>24.5</v>
      </c>
      <c r="AI48" s="126"/>
      <c r="AJ48" s="110">
        <v>8</v>
      </c>
      <c r="AK48" s="126">
        <v>2</v>
      </c>
      <c r="AL48" s="134">
        <f t="shared" si="39"/>
        <v>0.25</v>
      </c>
      <c r="AM48" s="126">
        <f>AK48*0.8</f>
        <v>1.6</v>
      </c>
      <c r="AN48" s="113">
        <f>(AJ48-AK48)*-0.5</f>
        <v>-3</v>
      </c>
      <c r="AO48" s="99">
        <v>5</v>
      </c>
      <c r="AP48" s="109">
        <v>0</v>
      </c>
      <c r="AQ48" s="139">
        <f t="shared" si="40"/>
        <v>0</v>
      </c>
      <c r="AR48" s="109">
        <f>AP48*0.5</f>
        <v>0</v>
      </c>
      <c r="AS48" s="114">
        <f>(AO48-AP48)*-0.3</f>
        <v>-1.5</v>
      </c>
      <c r="AT48" s="110">
        <v>10</v>
      </c>
      <c r="AU48" s="126">
        <v>1</v>
      </c>
      <c r="AV48" s="134">
        <f t="shared" si="41"/>
        <v>0.1</v>
      </c>
      <c r="AW48" s="126">
        <f t="shared" si="50"/>
        <v>0.3</v>
      </c>
      <c r="AX48" s="113">
        <f t="shared" si="51"/>
        <v>-1.8</v>
      </c>
      <c r="AY48" s="33">
        <f t="shared" si="42"/>
        <v>62.4</v>
      </c>
      <c r="AZ48" s="33">
        <f t="shared" si="43"/>
        <v>-23.8</v>
      </c>
    </row>
    <row r="49" spans="1:52">
      <c r="A49" s="94">
        <v>112</v>
      </c>
      <c r="B49" s="95">
        <v>118074</v>
      </c>
      <c r="C49" s="96" t="s">
        <v>200</v>
      </c>
      <c r="D49" s="97" t="s">
        <v>19</v>
      </c>
      <c r="E49" s="98" t="s">
        <v>116</v>
      </c>
      <c r="F49" s="99">
        <v>20</v>
      </c>
      <c r="G49" s="109">
        <v>17</v>
      </c>
      <c r="H49" s="139">
        <f t="shared" si="31"/>
        <v>0.85</v>
      </c>
      <c r="I49" s="109">
        <f t="shared" si="46"/>
        <v>13.6</v>
      </c>
      <c r="J49" s="114">
        <f t="shared" si="47"/>
        <v>-1.5</v>
      </c>
      <c r="K49" s="99">
        <v>10</v>
      </c>
      <c r="L49" s="109">
        <v>17</v>
      </c>
      <c r="M49" s="139">
        <f t="shared" si="32"/>
        <v>1.7</v>
      </c>
      <c r="N49" s="109">
        <f>L49*1.5</f>
        <v>25.5</v>
      </c>
      <c r="O49" s="109"/>
      <c r="P49" s="109">
        <v>25</v>
      </c>
      <c r="Q49" s="109">
        <v>32</v>
      </c>
      <c r="R49" s="139">
        <f t="shared" si="33"/>
        <v>1.28</v>
      </c>
      <c r="S49" s="109">
        <f>Q49*2</f>
        <v>64</v>
      </c>
      <c r="T49" s="109"/>
      <c r="U49" s="110">
        <v>10</v>
      </c>
      <c r="V49" s="126">
        <v>1</v>
      </c>
      <c r="W49" s="134">
        <f t="shared" si="34"/>
        <v>0.1</v>
      </c>
      <c r="X49" s="126">
        <f t="shared" si="54"/>
        <v>0.8</v>
      </c>
      <c r="Y49" s="113">
        <f t="shared" si="55"/>
        <v>-4.5</v>
      </c>
      <c r="Z49" s="110">
        <v>8</v>
      </c>
      <c r="AA49" s="126">
        <v>0</v>
      </c>
      <c r="AB49" s="134">
        <f t="shared" si="35"/>
        <v>0</v>
      </c>
      <c r="AC49" s="126">
        <f t="shared" si="36"/>
        <v>0</v>
      </c>
      <c r="AD49" s="113">
        <f t="shared" si="37"/>
        <v>-4</v>
      </c>
      <c r="AE49" s="110">
        <v>6</v>
      </c>
      <c r="AF49" s="126">
        <v>13</v>
      </c>
      <c r="AG49" s="134">
        <f t="shared" si="38"/>
        <v>2.16666666666667</v>
      </c>
      <c r="AH49" s="126">
        <f>AF49*3.5</f>
        <v>45.5</v>
      </c>
      <c r="AI49" s="126"/>
      <c r="AJ49" s="110">
        <v>8</v>
      </c>
      <c r="AK49" s="126">
        <v>11</v>
      </c>
      <c r="AL49" s="134">
        <f t="shared" si="39"/>
        <v>1.375</v>
      </c>
      <c r="AM49" s="126">
        <f>AK49*1</f>
        <v>11</v>
      </c>
      <c r="AN49" s="126"/>
      <c r="AO49" s="99">
        <v>5</v>
      </c>
      <c r="AP49" s="109">
        <v>5</v>
      </c>
      <c r="AQ49" s="139">
        <f t="shared" si="40"/>
        <v>1</v>
      </c>
      <c r="AR49" s="109">
        <f>AP49*0.8</f>
        <v>4</v>
      </c>
      <c r="AS49" s="109"/>
      <c r="AT49" s="110">
        <v>10</v>
      </c>
      <c r="AU49" s="126">
        <v>0</v>
      </c>
      <c r="AV49" s="134">
        <f t="shared" si="41"/>
        <v>0</v>
      </c>
      <c r="AW49" s="126">
        <f t="shared" si="50"/>
        <v>0</v>
      </c>
      <c r="AX49" s="113">
        <f t="shared" si="51"/>
        <v>-2</v>
      </c>
      <c r="AY49" s="33">
        <f t="shared" si="42"/>
        <v>164.4</v>
      </c>
      <c r="AZ49" s="33">
        <f t="shared" si="43"/>
        <v>-12</v>
      </c>
    </row>
    <row r="50" spans="1:52">
      <c r="A50" s="94">
        <v>113</v>
      </c>
      <c r="B50" s="95">
        <v>118151</v>
      </c>
      <c r="C50" s="96" t="s">
        <v>201</v>
      </c>
      <c r="D50" s="97" t="s">
        <v>17</v>
      </c>
      <c r="E50" s="98" t="s">
        <v>116</v>
      </c>
      <c r="F50" s="99">
        <v>20</v>
      </c>
      <c r="G50" s="109">
        <v>6</v>
      </c>
      <c r="H50" s="139">
        <f t="shared" si="31"/>
        <v>0.3</v>
      </c>
      <c r="I50" s="109">
        <f t="shared" si="46"/>
        <v>4.8</v>
      </c>
      <c r="J50" s="114">
        <f t="shared" si="47"/>
        <v>-7</v>
      </c>
      <c r="K50" s="99">
        <v>10</v>
      </c>
      <c r="L50" s="109">
        <v>1</v>
      </c>
      <c r="M50" s="139">
        <f t="shared" si="32"/>
        <v>0.1</v>
      </c>
      <c r="N50" s="109">
        <f>L50*0.8</f>
        <v>0.8</v>
      </c>
      <c r="O50" s="114">
        <f>(K50-L50)*-0.5</f>
        <v>-4.5</v>
      </c>
      <c r="P50" s="109">
        <v>25</v>
      </c>
      <c r="Q50" s="109">
        <v>21</v>
      </c>
      <c r="R50" s="139">
        <f t="shared" si="33"/>
        <v>0.84</v>
      </c>
      <c r="S50" s="109">
        <f t="shared" ref="S50:S55" si="56">Q50*1</f>
        <v>21</v>
      </c>
      <c r="T50" s="114">
        <f t="shared" ref="T50:T55" si="57">(P50-Q50)*-1</f>
        <v>-4</v>
      </c>
      <c r="U50" s="110">
        <v>10</v>
      </c>
      <c r="V50" s="126">
        <v>1</v>
      </c>
      <c r="W50" s="134">
        <f t="shared" si="34"/>
        <v>0.1</v>
      </c>
      <c r="X50" s="126">
        <f t="shared" si="54"/>
        <v>0.8</v>
      </c>
      <c r="Y50" s="113">
        <f t="shared" si="55"/>
        <v>-4.5</v>
      </c>
      <c r="Z50" s="110">
        <v>8</v>
      </c>
      <c r="AA50" s="126">
        <v>1</v>
      </c>
      <c r="AB50" s="134">
        <f t="shared" si="35"/>
        <v>0.125</v>
      </c>
      <c r="AC50" s="126">
        <f t="shared" si="36"/>
        <v>0.8</v>
      </c>
      <c r="AD50" s="113">
        <f t="shared" si="37"/>
        <v>-3.5</v>
      </c>
      <c r="AE50" s="110">
        <v>6</v>
      </c>
      <c r="AF50" s="126">
        <v>7</v>
      </c>
      <c r="AG50" s="134">
        <f t="shared" si="38"/>
        <v>1.16666666666667</v>
      </c>
      <c r="AH50" s="126">
        <f>AF50*3.5</f>
        <v>24.5</v>
      </c>
      <c r="AI50" s="126"/>
      <c r="AJ50" s="110">
        <v>8</v>
      </c>
      <c r="AK50" s="126">
        <v>14</v>
      </c>
      <c r="AL50" s="134">
        <f t="shared" si="39"/>
        <v>1.75</v>
      </c>
      <c r="AM50" s="126">
        <f>AK50*1</f>
        <v>14</v>
      </c>
      <c r="AN50" s="126"/>
      <c r="AO50" s="99">
        <v>5</v>
      </c>
      <c r="AP50" s="109">
        <v>3</v>
      </c>
      <c r="AQ50" s="139">
        <f t="shared" si="40"/>
        <v>0.6</v>
      </c>
      <c r="AR50" s="109">
        <f t="shared" ref="AR50:AR77" si="58">AP50*0.5</f>
        <v>1.5</v>
      </c>
      <c r="AS50" s="114">
        <f t="shared" ref="AS50:AS77" si="59">(AO50-AP50)*-0.3</f>
        <v>-0.6</v>
      </c>
      <c r="AT50" s="110">
        <v>10</v>
      </c>
      <c r="AU50" s="126">
        <v>1</v>
      </c>
      <c r="AV50" s="134">
        <f t="shared" si="41"/>
        <v>0.1</v>
      </c>
      <c r="AW50" s="126">
        <f t="shared" si="50"/>
        <v>0.3</v>
      </c>
      <c r="AX50" s="113">
        <f t="shared" si="51"/>
        <v>-1.8</v>
      </c>
      <c r="AY50" s="33">
        <f t="shared" si="42"/>
        <v>68.5</v>
      </c>
      <c r="AZ50" s="33">
        <f t="shared" si="43"/>
        <v>-25.9</v>
      </c>
    </row>
    <row r="51" spans="1:52">
      <c r="A51" s="94">
        <v>114</v>
      </c>
      <c r="B51" s="95">
        <v>120844</v>
      </c>
      <c r="C51" s="96" t="s">
        <v>202</v>
      </c>
      <c r="D51" s="97" t="s">
        <v>21</v>
      </c>
      <c r="E51" s="98" t="s">
        <v>116</v>
      </c>
      <c r="F51" s="99">
        <v>20</v>
      </c>
      <c r="G51" s="109">
        <v>8</v>
      </c>
      <c r="H51" s="139">
        <f t="shared" si="31"/>
        <v>0.4</v>
      </c>
      <c r="I51" s="109">
        <f t="shared" si="46"/>
        <v>6.4</v>
      </c>
      <c r="J51" s="114">
        <f t="shared" si="47"/>
        <v>-6</v>
      </c>
      <c r="K51" s="99">
        <v>10</v>
      </c>
      <c r="L51" s="109">
        <v>1</v>
      </c>
      <c r="M51" s="139">
        <f t="shared" si="32"/>
        <v>0.1</v>
      </c>
      <c r="N51" s="109">
        <f>L51*0.8</f>
        <v>0.8</v>
      </c>
      <c r="O51" s="114">
        <f>(K51-L51)*-0.5</f>
        <v>-4.5</v>
      </c>
      <c r="P51" s="109">
        <v>25</v>
      </c>
      <c r="Q51" s="109">
        <v>10</v>
      </c>
      <c r="R51" s="139">
        <f t="shared" si="33"/>
        <v>0.4</v>
      </c>
      <c r="S51" s="109">
        <f t="shared" si="56"/>
        <v>10</v>
      </c>
      <c r="T51" s="114">
        <f t="shared" si="57"/>
        <v>-15</v>
      </c>
      <c r="U51" s="110">
        <v>10</v>
      </c>
      <c r="V51" s="126">
        <v>1</v>
      </c>
      <c r="W51" s="134">
        <f t="shared" si="34"/>
        <v>0.1</v>
      </c>
      <c r="X51" s="126">
        <f t="shared" si="54"/>
        <v>0.8</v>
      </c>
      <c r="Y51" s="113">
        <f t="shared" si="55"/>
        <v>-4.5</v>
      </c>
      <c r="Z51" s="110">
        <v>8</v>
      </c>
      <c r="AA51" s="126">
        <v>0</v>
      </c>
      <c r="AB51" s="134">
        <f t="shared" si="35"/>
        <v>0</v>
      </c>
      <c r="AC51" s="126">
        <f t="shared" si="36"/>
        <v>0</v>
      </c>
      <c r="AD51" s="113">
        <f t="shared" si="37"/>
        <v>-4</v>
      </c>
      <c r="AE51" s="110">
        <v>6</v>
      </c>
      <c r="AF51" s="126">
        <v>1</v>
      </c>
      <c r="AG51" s="134">
        <f t="shared" si="38"/>
        <v>0.166666666666667</v>
      </c>
      <c r="AH51" s="126">
        <f>AF51*2.5</f>
        <v>2.5</v>
      </c>
      <c r="AI51" s="113">
        <f>(AE51-AF51)*-1</f>
        <v>-5</v>
      </c>
      <c r="AJ51" s="110">
        <v>8</v>
      </c>
      <c r="AK51" s="126">
        <v>3</v>
      </c>
      <c r="AL51" s="134">
        <f t="shared" si="39"/>
        <v>0.375</v>
      </c>
      <c r="AM51" s="126">
        <f t="shared" ref="AM51:AM56" si="60">AK51*0.8</f>
        <v>2.4</v>
      </c>
      <c r="AN51" s="113">
        <f t="shared" ref="AN51:AN56" si="61">(AJ51-AK51)*-0.5</f>
        <v>-2.5</v>
      </c>
      <c r="AO51" s="99">
        <v>5</v>
      </c>
      <c r="AP51" s="109">
        <v>0</v>
      </c>
      <c r="AQ51" s="139">
        <f t="shared" si="40"/>
        <v>0</v>
      </c>
      <c r="AR51" s="109">
        <f t="shared" si="58"/>
        <v>0</v>
      </c>
      <c r="AS51" s="114">
        <f t="shared" si="59"/>
        <v>-1.5</v>
      </c>
      <c r="AT51" s="110">
        <v>10</v>
      </c>
      <c r="AU51" s="126">
        <v>0</v>
      </c>
      <c r="AV51" s="134">
        <f t="shared" si="41"/>
        <v>0</v>
      </c>
      <c r="AW51" s="126">
        <f t="shared" si="50"/>
        <v>0</v>
      </c>
      <c r="AX51" s="113">
        <f t="shared" si="51"/>
        <v>-2</v>
      </c>
      <c r="AY51" s="33">
        <f t="shared" si="42"/>
        <v>22.9</v>
      </c>
      <c r="AZ51" s="33">
        <f t="shared" si="43"/>
        <v>-45</v>
      </c>
    </row>
    <row r="52" spans="1:52">
      <c r="A52" s="94">
        <v>115</v>
      </c>
      <c r="B52" s="95">
        <v>122198</v>
      </c>
      <c r="C52" s="96" t="s">
        <v>203</v>
      </c>
      <c r="D52" s="97" t="s">
        <v>19</v>
      </c>
      <c r="E52" s="98" t="s">
        <v>116</v>
      </c>
      <c r="F52" s="99">
        <v>20</v>
      </c>
      <c r="G52" s="109">
        <v>5</v>
      </c>
      <c r="H52" s="139">
        <f t="shared" si="31"/>
        <v>0.25</v>
      </c>
      <c r="I52" s="109">
        <f t="shared" si="46"/>
        <v>4</v>
      </c>
      <c r="J52" s="114">
        <f t="shared" si="47"/>
        <v>-7.5</v>
      </c>
      <c r="K52" s="99">
        <v>10</v>
      </c>
      <c r="L52" s="109">
        <v>5</v>
      </c>
      <c r="M52" s="139">
        <f t="shared" si="32"/>
        <v>0.5</v>
      </c>
      <c r="N52" s="109">
        <f>L52*0.8</f>
        <v>4</v>
      </c>
      <c r="O52" s="114">
        <f>(K52-L52)*-0.5</f>
        <v>-2.5</v>
      </c>
      <c r="P52" s="109">
        <v>25</v>
      </c>
      <c r="Q52" s="109">
        <v>10</v>
      </c>
      <c r="R52" s="139">
        <f t="shared" si="33"/>
        <v>0.4</v>
      </c>
      <c r="S52" s="109">
        <f t="shared" si="56"/>
        <v>10</v>
      </c>
      <c r="T52" s="114">
        <f t="shared" si="57"/>
        <v>-15</v>
      </c>
      <c r="U52" s="110">
        <v>10</v>
      </c>
      <c r="V52" s="126">
        <v>2</v>
      </c>
      <c r="W52" s="134">
        <f t="shared" si="34"/>
        <v>0.2</v>
      </c>
      <c r="X52" s="126">
        <f t="shared" si="54"/>
        <v>1.6</v>
      </c>
      <c r="Y52" s="113">
        <f t="shared" si="55"/>
        <v>-4</v>
      </c>
      <c r="Z52" s="110">
        <v>8</v>
      </c>
      <c r="AA52" s="126">
        <v>0</v>
      </c>
      <c r="AB52" s="134">
        <f t="shared" si="35"/>
        <v>0</v>
      </c>
      <c r="AC52" s="126">
        <f t="shared" si="36"/>
        <v>0</v>
      </c>
      <c r="AD52" s="113">
        <f t="shared" si="37"/>
        <v>-4</v>
      </c>
      <c r="AE52" s="110">
        <v>6</v>
      </c>
      <c r="AF52" s="126">
        <v>7</v>
      </c>
      <c r="AG52" s="134">
        <f t="shared" si="38"/>
        <v>1.16666666666667</v>
      </c>
      <c r="AH52" s="126">
        <f t="shared" ref="AH52:AH58" si="62">AF52*3.5</f>
        <v>24.5</v>
      </c>
      <c r="AI52" s="126"/>
      <c r="AJ52" s="110">
        <v>8</v>
      </c>
      <c r="AK52" s="126">
        <v>1</v>
      </c>
      <c r="AL52" s="134">
        <f t="shared" si="39"/>
        <v>0.125</v>
      </c>
      <c r="AM52" s="126">
        <f t="shared" si="60"/>
        <v>0.8</v>
      </c>
      <c r="AN52" s="113">
        <f t="shared" si="61"/>
        <v>-3.5</v>
      </c>
      <c r="AO52" s="99">
        <v>5</v>
      </c>
      <c r="AP52" s="109">
        <v>2</v>
      </c>
      <c r="AQ52" s="139">
        <f t="shared" si="40"/>
        <v>0.4</v>
      </c>
      <c r="AR52" s="109">
        <f t="shared" si="58"/>
        <v>1</v>
      </c>
      <c r="AS52" s="114">
        <f t="shared" si="59"/>
        <v>-0.9</v>
      </c>
      <c r="AT52" s="110">
        <v>10</v>
      </c>
      <c r="AU52" s="126">
        <v>9</v>
      </c>
      <c r="AV52" s="134">
        <f t="shared" si="41"/>
        <v>0.9</v>
      </c>
      <c r="AW52" s="126">
        <f t="shared" si="50"/>
        <v>2.7</v>
      </c>
      <c r="AX52" s="113">
        <f t="shared" si="51"/>
        <v>-0.2</v>
      </c>
      <c r="AY52" s="33">
        <f t="shared" si="42"/>
        <v>48.6</v>
      </c>
      <c r="AZ52" s="33">
        <f t="shared" si="43"/>
        <v>-37.6</v>
      </c>
    </row>
    <row r="53" spans="1:52">
      <c r="A53" s="94">
        <v>116</v>
      </c>
      <c r="B53" s="95">
        <v>52</v>
      </c>
      <c r="C53" s="96" t="s">
        <v>204</v>
      </c>
      <c r="D53" s="97" t="s">
        <v>21</v>
      </c>
      <c r="E53" s="98" t="s">
        <v>117</v>
      </c>
      <c r="F53" s="99">
        <v>20</v>
      </c>
      <c r="G53" s="109">
        <v>6</v>
      </c>
      <c r="H53" s="139">
        <f t="shared" si="31"/>
        <v>0.3</v>
      </c>
      <c r="I53" s="109">
        <f t="shared" si="46"/>
        <v>4.8</v>
      </c>
      <c r="J53" s="114">
        <f t="shared" si="47"/>
        <v>-7</v>
      </c>
      <c r="K53" s="99">
        <v>10</v>
      </c>
      <c r="L53" s="109">
        <v>2</v>
      </c>
      <c r="M53" s="139">
        <f t="shared" si="32"/>
        <v>0.2</v>
      </c>
      <c r="N53" s="109">
        <f>L53*0.8</f>
        <v>1.6</v>
      </c>
      <c r="O53" s="114">
        <f>(K53-L53)*-0.5</f>
        <v>-4</v>
      </c>
      <c r="P53" s="109">
        <v>25</v>
      </c>
      <c r="Q53" s="109">
        <v>13</v>
      </c>
      <c r="R53" s="139">
        <f t="shared" si="33"/>
        <v>0.52</v>
      </c>
      <c r="S53" s="109">
        <f t="shared" si="56"/>
        <v>13</v>
      </c>
      <c r="T53" s="114">
        <f t="shared" si="57"/>
        <v>-12</v>
      </c>
      <c r="U53" s="110">
        <v>10</v>
      </c>
      <c r="V53" s="126">
        <v>1</v>
      </c>
      <c r="W53" s="134">
        <f t="shared" si="34"/>
        <v>0.1</v>
      </c>
      <c r="X53" s="126">
        <f t="shared" si="54"/>
        <v>0.8</v>
      </c>
      <c r="Y53" s="113">
        <f t="shared" si="55"/>
        <v>-4.5</v>
      </c>
      <c r="Z53" s="110">
        <v>8</v>
      </c>
      <c r="AA53" s="126">
        <v>1</v>
      </c>
      <c r="AB53" s="134">
        <f t="shared" si="35"/>
        <v>0.125</v>
      </c>
      <c r="AC53" s="126">
        <f t="shared" si="36"/>
        <v>0.8</v>
      </c>
      <c r="AD53" s="113">
        <f t="shared" si="37"/>
        <v>-3.5</v>
      </c>
      <c r="AE53" s="110">
        <v>6</v>
      </c>
      <c r="AF53" s="126">
        <v>14</v>
      </c>
      <c r="AG53" s="134">
        <f t="shared" si="38"/>
        <v>2.33333333333333</v>
      </c>
      <c r="AH53" s="126">
        <f t="shared" si="62"/>
        <v>49</v>
      </c>
      <c r="AI53" s="126"/>
      <c r="AJ53" s="110">
        <v>8</v>
      </c>
      <c r="AK53" s="126">
        <v>3</v>
      </c>
      <c r="AL53" s="134">
        <f t="shared" si="39"/>
        <v>0.375</v>
      </c>
      <c r="AM53" s="126">
        <f t="shared" si="60"/>
        <v>2.4</v>
      </c>
      <c r="AN53" s="113">
        <f t="shared" si="61"/>
        <v>-2.5</v>
      </c>
      <c r="AO53" s="99">
        <v>5</v>
      </c>
      <c r="AP53" s="109">
        <v>0</v>
      </c>
      <c r="AQ53" s="139">
        <f t="shared" si="40"/>
        <v>0</v>
      </c>
      <c r="AR53" s="109">
        <f t="shared" si="58"/>
        <v>0</v>
      </c>
      <c r="AS53" s="114">
        <f t="shared" si="59"/>
        <v>-1.5</v>
      </c>
      <c r="AT53" s="110">
        <v>10</v>
      </c>
      <c r="AU53" s="126">
        <v>0</v>
      </c>
      <c r="AV53" s="134">
        <f t="shared" si="41"/>
        <v>0</v>
      </c>
      <c r="AW53" s="126">
        <f t="shared" si="50"/>
        <v>0</v>
      </c>
      <c r="AX53" s="113">
        <f t="shared" si="51"/>
        <v>-2</v>
      </c>
      <c r="AY53" s="33">
        <f t="shared" si="42"/>
        <v>72.4</v>
      </c>
      <c r="AZ53" s="33">
        <f t="shared" si="43"/>
        <v>-37</v>
      </c>
    </row>
    <row r="54" spans="1:52">
      <c r="A54" s="94">
        <v>117</v>
      </c>
      <c r="B54" s="95">
        <v>371</v>
      </c>
      <c r="C54" s="96" t="s">
        <v>205</v>
      </c>
      <c r="D54" s="97" t="s">
        <v>41</v>
      </c>
      <c r="E54" s="98" t="s">
        <v>117</v>
      </c>
      <c r="F54" s="99">
        <v>20</v>
      </c>
      <c r="G54" s="109">
        <v>6</v>
      </c>
      <c r="H54" s="139">
        <f t="shared" si="31"/>
        <v>0.3</v>
      </c>
      <c r="I54" s="109">
        <f t="shared" si="46"/>
        <v>4.8</v>
      </c>
      <c r="J54" s="114">
        <f t="shared" si="47"/>
        <v>-7</v>
      </c>
      <c r="K54" s="99">
        <v>10</v>
      </c>
      <c r="L54" s="109">
        <v>3</v>
      </c>
      <c r="M54" s="139">
        <f t="shared" si="32"/>
        <v>0.3</v>
      </c>
      <c r="N54" s="109">
        <f>L54*0.8</f>
        <v>2.4</v>
      </c>
      <c r="O54" s="114">
        <f>(K54-L54)*-0.5</f>
        <v>-3.5</v>
      </c>
      <c r="P54" s="109">
        <v>25</v>
      </c>
      <c r="Q54" s="109">
        <v>14</v>
      </c>
      <c r="R54" s="139">
        <f t="shared" si="33"/>
        <v>0.56</v>
      </c>
      <c r="S54" s="109">
        <f t="shared" si="56"/>
        <v>14</v>
      </c>
      <c r="T54" s="114">
        <f t="shared" si="57"/>
        <v>-11</v>
      </c>
      <c r="U54" s="110">
        <v>10</v>
      </c>
      <c r="V54" s="126">
        <v>0</v>
      </c>
      <c r="W54" s="134">
        <f t="shared" si="34"/>
        <v>0</v>
      </c>
      <c r="X54" s="126">
        <f t="shared" si="54"/>
        <v>0</v>
      </c>
      <c r="Y54" s="113">
        <f t="shared" si="55"/>
        <v>-5</v>
      </c>
      <c r="Z54" s="110">
        <v>8</v>
      </c>
      <c r="AA54" s="126">
        <v>0</v>
      </c>
      <c r="AB54" s="134">
        <f t="shared" si="35"/>
        <v>0</v>
      </c>
      <c r="AC54" s="126">
        <f t="shared" si="36"/>
        <v>0</v>
      </c>
      <c r="AD54" s="113">
        <f t="shared" si="37"/>
        <v>-4</v>
      </c>
      <c r="AE54" s="110">
        <v>6</v>
      </c>
      <c r="AF54" s="126">
        <v>10</v>
      </c>
      <c r="AG54" s="134">
        <f t="shared" si="38"/>
        <v>1.66666666666667</v>
      </c>
      <c r="AH54" s="126">
        <f t="shared" si="62"/>
        <v>35</v>
      </c>
      <c r="AI54" s="126"/>
      <c r="AJ54" s="110">
        <v>8</v>
      </c>
      <c r="AK54" s="126">
        <v>2</v>
      </c>
      <c r="AL54" s="134">
        <f t="shared" si="39"/>
        <v>0.25</v>
      </c>
      <c r="AM54" s="126">
        <f t="shared" si="60"/>
        <v>1.6</v>
      </c>
      <c r="AN54" s="113">
        <f t="shared" si="61"/>
        <v>-3</v>
      </c>
      <c r="AO54" s="99">
        <v>5</v>
      </c>
      <c r="AP54" s="109">
        <v>2</v>
      </c>
      <c r="AQ54" s="139">
        <f t="shared" si="40"/>
        <v>0.4</v>
      </c>
      <c r="AR54" s="109">
        <f t="shared" si="58"/>
        <v>1</v>
      </c>
      <c r="AS54" s="114">
        <f t="shared" si="59"/>
        <v>-0.9</v>
      </c>
      <c r="AT54" s="110">
        <v>10</v>
      </c>
      <c r="AU54" s="126">
        <v>0</v>
      </c>
      <c r="AV54" s="134">
        <f t="shared" si="41"/>
        <v>0</v>
      </c>
      <c r="AW54" s="126">
        <f t="shared" si="50"/>
        <v>0</v>
      </c>
      <c r="AX54" s="113">
        <f t="shared" si="51"/>
        <v>-2</v>
      </c>
      <c r="AY54" s="33">
        <f t="shared" si="42"/>
        <v>58.8</v>
      </c>
      <c r="AZ54" s="33">
        <f t="shared" si="43"/>
        <v>-36.4</v>
      </c>
    </row>
    <row r="55" spans="1:52">
      <c r="A55" s="94">
        <v>119</v>
      </c>
      <c r="B55" s="95">
        <v>591</v>
      </c>
      <c r="C55" s="96" t="s">
        <v>206</v>
      </c>
      <c r="D55" s="97" t="s">
        <v>14</v>
      </c>
      <c r="E55" s="98" t="s">
        <v>117</v>
      </c>
      <c r="F55" s="99">
        <v>20</v>
      </c>
      <c r="G55" s="109">
        <v>2</v>
      </c>
      <c r="H55" s="139">
        <f t="shared" si="31"/>
        <v>0.1</v>
      </c>
      <c r="I55" s="109">
        <f t="shared" si="46"/>
        <v>1.6</v>
      </c>
      <c r="J55" s="114">
        <f t="shared" si="47"/>
        <v>-9</v>
      </c>
      <c r="K55" s="99">
        <v>10</v>
      </c>
      <c r="L55" s="109">
        <v>5</v>
      </c>
      <c r="M55" s="139">
        <f t="shared" si="32"/>
        <v>0.5</v>
      </c>
      <c r="N55" s="109">
        <f t="shared" ref="N55:N66" si="63">L55*0.8</f>
        <v>4</v>
      </c>
      <c r="O55" s="114">
        <f t="shared" ref="O55:O66" si="64">(K55-L55)*-0.5</f>
        <v>-2.5</v>
      </c>
      <c r="P55" s="109">
        <v>25</v>
      </c>
      <c r="Q55" s="109">
        <v>15</v>
      </c>
      <c r="R55" s="139">
        <f t="shared" si="33"/>
        <v>0.6</v>
      </c>
      <c r="S55" s="109">
        <f t="shared" si="56"/>
        <v>15</v>
      </c>
      <c r="T55" s="114">
        <f t="shared" si="57"/>
        <v>-10</v>
      </c>
      <c r="U55" s="110">
        <v>10</v>
      </c>
      <c r="V55" s="126">
        <v>0</v>
      </c>
      <c r="W55" s="134">
        <f t="shared" si="34"/>
        <v>0</v>
      </c>
      <c r="X55" s="126">
        <f t="shared" si="54"/>
        <v>0</v>
      </c>
      <c r="Y55" s="113">
        <f t="shared" si="55"/>
        <v>-5</v>
      </c>
      <c r="Z55" s="110">
        <v>8</v>
      </c>
      <c r="AA55" s="126">
        <v>0</v>
      </c>
      <c r="AB55" s="134">
        <f t="shared" si="35"/>
        <v>0</v>
      </c>
      <c r="AC55" s="126">
        <f t="shared" si="36"/>
        <v>0</v>
      </c>
      <c r="AD55" s="113">
        <f t="shared" si="37"/>
        <v>-4</v>
      </c>
      <c r="AE55" s="110">
        <v>6</v>
      </c>
      <c r="AF55" s="126">
        <v>9</v>
      </c>
      <c r="AG55" s="134">
        <f t="shared" si="38"/>
        <v>1.5</v>
      </c>
      <c r="AH55" s="126">
        <f t="shared" si="62"/>
        <v>31.5</v>
      </c>
      <c r="AI55" s="126"/>
      <c r="AJ55" s="110">
        <v>8</v>
      </c>
      <c r="AK55" s="126">
        <v>3</v>
      </c>
      <c r="AL55" s="134">
        <f t="shared" si="39"/>
        <v>0.375</v>
      </c>
      <c r="AM55" s="126">
        <f t="shared" si="60"/>
        <v>2.4</v>
      </c>
      <c r="AN55" s="113">
        <f t="shared" si="61"/>
        <v>-2.5</v>
      </c>
      <c r="AO55" s="99">
        <v>5</v>
      </c>
      <c r="AP55" s="109">
        <v>0</v>
      </c>
      <c r="AQ55" s="139">
        <f t="shared" si="40"/>
        <v>0</v>
      </c>
      <c r="AR55" s="109">
        <f t="shared" si="58"/>
        <v>0</v>
      </c>
      <c r="AS55" s="114">
        <f t="shared" si="59"/>
        <v>-1.5</v>
      </c>
      <c r="AT55" s="110">
        <v>10</v>
      </c>
      <c r="AU55" s="126">
        <v>2</v>
      </c>
      <c r="AV55" s="134">
        <f t="shared" si="41"/>
        <v>0.2</v>
      </c>
      <c r="AW55" s="126">
        <f t="shared" si="50"/>
        <v>0.6</v>
      </c>
      <c r="AX55" s="113">
        <f t="shared" si="51"/>
        <v>-1.6</v>
      </c>
      <c r="AY55" s="33">
        <f t="shared" si="42"/>
        <v>55.1</v>
      </c>
      <c r="AZ55" s="33">
        <f t="shared" si="43"/>
        <v>-36.1</v>
      </c>
    </row>
    <row r="56" spans="1:52">
      <c r="A56" s="94">
        <v>120</v>
      </c>
      <c r="B56" s="95">
        <v>723</v>
      </c>
      <c r="C56" s="96" t="s">
        <v>207</v>
      </c>
      <c r="D56" s="97" t="s">
        <v>19</v>
      </c>
      <c r="E56" s="98" t="s">
        <v>117</v>
      </c>
      <c r="F56" s="99">
        <v>20</v>
      </c>
      <c r="G56" s="109">
        <v>21</v>
      </c>
      <c r="H56" s="139">
        <f t="shared" si="31"/>
        <v>1.05</v>
      </c>
      <c r="I56" s="109">
        <f>G56*1.5</f>
        <v>31.5</v>
      </c>
      <c r="J56" s="109"/>
      <c r="K56" s="99">
        <v>10</v>
      </c>
      <c r="L56" s="109">
        <v>8</v>
      </c>
      <c r="M56" s="139">
        <f t="shared" si="32"/>
        <v>0.8</v>
      </c>
      <c r="N56" s="109">
        <f t="shared" si="63"/>
        <v>6.4</v>
      </c>
      <c r="O56" s="114">
        <f t="shared" si="64"/>
        <v>-1</v>
      </c>
      <c r="P56" s="109">
        <v>30</v>
      </c>
      <c r="Q56" s="109">
        <v>37</v>
      </c>
      <c r="R56" s="139">
        <f t="shared" si="33"/>
        <v>1.23333333333333</v>
      </c>
      <c r="S56" s="109">
        <f>Q56*2</f>
        <v>74</v>
      </c>
      <c r="T56" s="109"/>
      <c r="U56" s="110">
        <v>10</v>
      </c>
      <c r="V56" s="126">
        <v>1</v>
      </c>
      <c r="W56" s="134">
        <f t="shared" si="34"/>
        <v>0.1</v>
      </c>
      <c r="X56" s="126">
        <f t="shared" si="54"/>
        <v>0.8</v>
      </c>
      <c r="Y56" s="113">
        <f t="shared" si="55"/>
        <v>-4.5</v>
      </c>
      <c r="Z56" s="110">
        <v>8</v>
      </c>
      <c r="AA56" s="126">
        <v>1</v>
      </c>
      <c r="AB56" s="134">
        <f t="shared" si="35"/>
        <v>0.125</v>
      </c>
      <c r="AC56" s="126">
        <f t="shared" si="36"/>
        <v>0.8</v>
      </c>
      <c r="AD56" s="113">
        <f t="shared" si="37"/>
        <v>-3.5</v>
      </c>
      <c r="AE56" s="110">
        <v>6</v>
      </c>
      <c r="AF56" s="126">
        <v>14</v>
      </c>
      <c r="AG56" s="134">
        <f t="shared" si="38"/>
        <v>2.33333333333333</v>
      </c>
      <c r="AH56" s="126">
        <f t="shared" si="62"/>
        <v>49</v>
      </c>
      <c r="AI56" s="126"/>
      <c r="AJ56" s="110">
        <v>8</v>
      </c>
      <c r="AK56" s="126">
        <v>2</v>
      </c>
      <c r="AL56" s="134">
        <f t="shared" si="39"/>
        <v>0.25</v>
      </c>
      <c r="AM56" s="126">
        <f t="shared" si="60"/>
        <v>1.6</v>
      </c>
      <c r="AN56" s="113">
        <f t="shared" si="61"/>
        <v>-3</v>
      </c>
      <c r="AO56" s="99">
        <v>5</v>
      </c>
      <c r="AP56" s="109">
        <v>1</v>
      </c>
      <c r="AQ56" s="139">
        <f t="shared" si="40"/>
        <v>0.2</v>
      </c>
      <c r="AR56" s="109">
        <f t="shared" si="58"/>
        <v>0.5</v>
      </c>
      <c r="AS56" s="114">
        <f t="shared" si="59"/>
        <v>-1.2</v>
      </c>
      <c r="AT56" s="110">
        <v>10</v>
      </c>
      <c r="AU56" s="126">
        <v>1</v>
      </c>
      <c r="AV56" s="134">
        <f t="shared" si="41"/>
        <v>0.1</v>
      </c>
      <c r="AW56" s="126">
        <f t="shared" si="50"/>
        <v>0.3</v>
      </c>
      <c r="AX56" s="113">
        <f t="shared" si="51"/>
        <v>-1.8</v>
      </c>
      <c r="AY56" s="33">
        <f t="shared" si="42"/>
        <v>164.9</v>
      </c>
      <c r="AZ56" s="33">
        <f t="shared" si="43"/>
        <v>-15</v>
      </c>
    </row>
    <row r="57" spans="1:52">
      <c r="A57" s="94">
        <v>121</v>
      </c>
      <c r="B57" s="95">
        <v>106568</v>
      </c>
      <c r="C57" s="96" t="s">
        <v>208</v>
      </c>
      <c r="D57" s="97" t="s">
        <v>19</v>
      </c>
      <c r="E57" s="98" t="s">
        <v>117</v>
      </c>
      <c r="F57" s="99">
        <v>20</v>
      </c>
      <c r="G57" s="109">
        <v>4</v>
      </c>
      <c r="H57" s="139">
        <f t="shared" si="31"/>
        <v>0.2</v>
      </c>
      <c r="I57" s="109">
        <f t="shared" ref="I57:I78" si="65">G57*0.8</f>
        <v>3.2</v>
      </c>
      <c r="J57" s="114">
        <f t="shared" ref="J57:J78" si="66">(F57-G57)*-0.5</f>
        <v>-8</v>
      </c>
      <c r="K57" s="99">
        <v>10</v>
      </c>
      <c r="L57" s="109">
        <v>2</v>
      </c>
      <c r="M57" s="139">
        <f t="shared" si="32"/>
        <v>0.2</v>
      </c>
      <c r="N57" s="109">
        <f t="shared" si="63"/>
        <v>1.6</v>
      </c>
      <c r="O57" s="114">
        <f t="shared" si="64"/>
        <v>-4</v>
      </c>
      <c r="P57" s="109">
        <v>25</v>
      </c>
      <c r="Q57" s="109">
        <v>25</v>
      </c>
      <c r="R57" s="139">
        <f t="shared" si="33"/>
        <v>1</v>
      </c>
      <c r="S57" s="109">
        <f>Q57*2</f>
        <v>50</v>
      </c>
      <c r="T57" s="109"/>
      <c r="U57" s="110">
        <v>10</v>
      </c>
      <c r="V57" s="126">
        <v>0</v>
      </c>
      <c r="W57" s="134">
        <f t="shared" si="34"/>
        <v>0</v>
      </c>
      <c r="X57" s="126">
        <f t="shared" si="54"/>
        <v>0</v>
      </c>
      <c r="Y57" s="113">
        <f t="shared" si="55"/>
        <v>-5</v>
      </c>
      <c r="Z57" s="110">
        <v>8</v>
      </c>
      <c r="AA57" s="126">
        <v>0</v>
      </c>
      <c r="AB57" s="134">
        <f t="shared" si="35"/>
        <v>0</v>
      </c>
      <c r="AC57" s="126">
        <f t="shared" si="36"/>
        <v>0</v>
      </c>
      <c r="AD57" s="113">
        <f t="shared" si="37"/>
        <v>-4</v>
      </c>
      <c r="AE57" s="110">
        <v>6</v>
      </c>
      <c r="AF57" s="126">
        <v>8</v>
      </c>
      <c r="AG57" s="134">
        <f t="shared" si="38"/>
        <v>1.33333333333333</v>
      </c>
      <c r="AH57" s="126">
        <f t="shared" si="62"/>
        <v>28</v>
      </c>
      <c r="AI57" s="126"/>
      <c r="AJ57" s="110">
        <v>8</v>
      </c>
      <c r="AK57" s="126">
        <v>11</v>
      </c>
      <c r="AL57" s="134">
        <f t="shared" si="39"/>
        <v>1.375</v>
      </c>
      <c r="AM57" s="126">
        <f>AK57*1</f>
        <v>11</v>
      </c>
      <c r="AN57" s="126"/>
      <c r="AO57" s="99">
        <v>5</v>
      </c>
      <c r="AP57" s="109">
        <v>3</v>
      </c>
      <c r="AQ57" s="139">
        <f t="shared" si="40"/>
        <v>0.6</v>
      </c>
      <c r="AR57" s="109">
        <f t="shared" si="58"/>
        <v>1.5</v>
      </c>
      <c r="AS57" s="114">
        <f t="shared" si="59"/>
        <v>-0.6</v>
      </c>
      <c r="AT57" s="110">
        <v>10</v>
      </c>
      <c r="AU57" s="126">
        <v>7</v>
      </c>
      <c r="AV57" s="134">
        <f t="shared" si="41"/>
        <v>0.7</v>
      </c>
      <c r="AW57" s="126">
        <f t="shared" si="50"/>
        <v>2.1</v>
      </c>
      <c r="AX57" s="113">
        <f t="shared" si="51"/>
        <v>-0.6</v>
      </c>
      <c r="AY57" s="33">
        <f t="shared" si="42"/>
        <v>97.4</v>
      </c>
      <c r="AZ57" s="33">
        <f t="shared" si="43"/>
        <v>-22.2</v>
      </c>
    </row>
    <row r="58" spans="1:52">
      <c r="A58" s="94">
        <v>122</v>
      </c>
      <c r="B58" s="95">
        <v>110378</v>
      </c>
      <c r="C58" s="96" t="s">
        <v>209</v>
      </c>
      <c r="D58" s="97" t="s">
        <v>21</v>
      </c>
      <c r="E58" s="98" t="s">
        <v>117</v>
      </c>
      <c r="F58" s="99">
        <v>20</v>
      </c>
      <c r="G58" s="109">
        <v>2</v>
      </c>
      <c r="H58" s="139">
        <f t="shared" si="31"/>
        <v>0.1</v>
      </c>
      <c r="I58" s="109">
        <f t="shared" si="65"/>
        <v>1.6</v>
      </c>
      <c r="J58" s="114">
        <f t="shared" si="66"/>
        <v>-9</v>
      </c>
      <c r="K58" s="99">
        <v>10</v>
      </c>
      <c r="L58" s="109">
        <v>4</v>
      </c>
      <c r="M58" s="139">
        <f t="shared" si="32"/>
        <v>0.4</v>
      </c>
      <c r="N58" s="109">
        <f t="shared" si="63"/>
        <v>3.2</v>
      </c>
      <c r="O58" s="114">
        <f t="shared" si="64"/>
        <v>-3</v>
      </c>
      <c r="P58" s="109">
        <v>25</v>
      </c>
      <c r="Q58" s="109">
        <v>32</v>
      </c>
      <c r="R58" s="139">
        <f t="shared" si="33"/>
        <v>1.28</v>
      </c>
      <c r="S58" s="109">
        <f>Q58*2</f>
        <v>64</v>
      </c>
      <c r="T58" s="109"/>
      <c r="U58" s="110">
        <v>10</v>
      </c>
      <c r="V58" s="126">
        <v>1</v>
      </c>
      <c r="W58" s="134">
        <f t="shared" si="34"/>
        <v>0.1</v>
      </c>
      <c r="X58" s="126">
        <f t="shared" si="54"/>
        <v>0.8</v>
      </c>
      <c r="Y58" s="113">
        <f t="shared" si="55"/>
        <v>-4.5</v>
      </c>
      <c r="Z58" s="110">
        <v>8</v>
      </c>
      <c r="AA58" s="126">
        <v>2</v>
      </c>
      <c r="AB58" s="134">
        <f t="shared" si="35"/>
        <v>0.25</v>
      </c>
      <c r="AC58" s="126">
        <f t="shared" si="36"/>
        <v>1.6</v>
      </c>
      <c r="AD58" s="113">
        <f t="shared" si="37"/>
        <v>-3</v>
      </c>
      <c r="AE58" s="110">
        <v>6</v>
      </c>
      <c r="AF58" s="126">
        <v>13</v>
      </c>
      <c r="AG58" s="134">
        <f t="shared" si="38"/>
        <v>2.16666666666667</v>
      </c>
      <c r="AH58" s="126">
        <f t="shared" si="62"/>
        <v>45.5</v>
      </c>
      <c r="AI58" s="126"/>
      <c r="AJ58" s="110">
        <v>8</v>
      </c>
      <c r="AK58" s="126">
        <v>3</v>
      </c>
      <c r="AL58" s="134">
        <f t="shared" si="39"/>
        <v>0.375</v>
      </c>
      <c r="AM58" s="126">
        <f>AK58*0.8</f>
        <v>2.4</v>
      </c>
      <c r="AN58" s="113">
        <f>(AJ58-AK58)*-0.5</f>
        <v>-2.5</v>
      </c>
      <c r="AO58" s="99">
        <v>5</v>
      </c>
      <c r="AP58" s="109">
        <v>2</v>
      </c>
      <c r="AQ58" s="139">
        <f t="shared" si="40"/>
        <v>0.4</v>
      </c>
      <c r="AR58" s="109">
        <f t="shared" si="58"/>
        <v>1</v>
      </c>
      <c r="AS58" s="114">
        <f t="shared" si="59"/>
        <v>-0.9</v>
      </c>
      <c r="AT58" s="110">
        <v>10</v>
      </c>
      <c r="AU58" s="126">
        <v>2</v>
      </c>
      <c r="AV58" s="134">
        <f t="shared" si="41"/>
        <v>0.2</v>
      </c>
      <c r="AW58" s="126">
        <f t="shared" si="50"/>
        <v>0.6</v>
      </c>
      <c r="AX58" s="113">
        <f t="shared" si="51"/>
        <v>-1.6</v>
      </c>
      <c r="AY58" s="33">
        <f t="shared" si="42"/>
        <v>120.7</v>
      </c>
      <c r="AZ58" s="33">
        <f t="shared" si="43"/>
        <v>-24.5</v>
      </c>
    </row>
    <row r="59" spans="1:52">
      <c r="A59" s="94">
        <v>123</v>
      </c>
      <c r="B59" s="95">
        <v>113298</v>
      </c>
      <c r="C59" s="96" t="s">
        <v>210</v>
      </c>
      <c r="D59" s="97" t="s">
        <v>17</v>
      </c>
      <c r="E59" s="98" t="s">
        <v>117</v>
      </c>
      <c r="F59" s="99">
        <v>20</v>
      </c>
      <c r="G59" s="109">
        <v>6</v>
      </c>
      <c r="H59" s="139">
        <f t="shared" si="31"/>
        <v>0.3</v>
      </c>
      <c r="I59" s="109">
        <f t="shared" si="65"/>
        <v>4.8</v>
      </c>
      <c r="J59" s="114">
        <f t="shared" si="66"/>
        <v>-7</v>
      </c>
      <c r="K59" s="99">
        <v>10</v>
      </c>
      <c r="L59" s="109">
        <v>5</v>
      </c>
      <c r="M59" s="139">
        <f t="shared" si="32"/>
        <v>0.5</v>
      </c>
      <c r="N59" s="109">
        <f t="shared" si="63"/>
        <v>4</v>
      </c>
      <c r="O59" s="114">
        <f t="shared" si="64"/>
        <v>-2.5</v>
      </c>
      <c r="P59" s="109">
        <v>25</v>
      </c>
      <c r="Q59" s="109">
        <v>24</v>
      </c>
      <c r="R59" s="139">
        <f t="shared" si="33"/>
        <v>0.96</v>
      </c>
      <c r="S59" s="109">
        <f>Q59*1</f>
        <v>24</v>
      </c>
      <c r="T59" s="114">
        <f>(P59-Q59)*-1</f>
        <v>-1</v>
      </c>
      <c r="U59" s="110">
        <v>10</v>
      </c>
      <c r="V59" s="126">
        <v>1</v>
      </c>
      <c r="W59" s="134">
        <f t="shared" si="34"/>
        <v>0.1</v>
      </c>
      <c r="X59" s="126">
        <f t="shared" si="54"/>
        <v>0.8</v>
      </c>
      <c r="Y59" s="113">
        <f t="shared" si="55"/>
        <v>-4.5</v>
      </c>
      <c r="Z59" s="110">
        <v>8</v>
      </c>
      <c r="AA59" s="126">
        <v>0</v>
      </c>
      <c r="AB59" s="134">
        <f t="shared" si="35"/>
        <v>0</v>
      </c>
      <c r="AC59" s="126">
        <f t="shared" si="36"/>
        <v>0</v>
      </c>
      <c r="AD59" s="113">
        <f t="shared" si="37"/>
        <v>-4</v>
      </c>
      <c r="AE59" s="110">
        <v>6</v>
      </c>
      <c r="AF59" s="126">
        <v>1</v>
      </c>
      <c r="AG59" s="134">
        <f t="shared" si="38"/>
        <v>0.166666666666667</v>
      </c>
      <c r="AH59" s="126">
        <f>AF59*2.5</f>
        <v>2.5</v>
      </c>
      <c r="AI59" s="113">
        <f>(AE59-AF59)*-1</f>
        <v>-5</v>
      </c>
      <c r="AJ59" s="110">
        <v>8</v>
      </c>
      <c r="AK59" s="126">
        <v>13</v>
      </c>
      <c r="AL59" s="134">
        <f t="shared" si="39"/>
        <v>1.625</v>
      </c>
      <c r="AM59" s="126">
        <f>AK59*1</f>
        <v>13</v>
      </c>
      <c r="AN59" s="126"/>
      <c r="AO59" s="99">
        <v>5</v>
      </c>
      <c r="AP59" s="109">
        <v>1</v>
      </c>
      <c r="AQ59" s="139">
        <f t="shared" si="40"/>
        <v>0.2</v>
      </c>
      <c r="AR59" s="109">
        <f t="shared" si="58"/>
        <v>0.5</v>
      </c>
      <c r="AS59" s="114">
        <f t="shared" si="59"/>
        <v>-1.2</v>
      </c>
      <c r="AT59" s="110">
        <v>10</v>
      </c>
      <c r="AU59" s="126">
        <v>1</v>
      </c>
      <c r="AV59" s="134">
        <f t="shared" si="41"/>
        <v>0.1</v>
      </c>
      <c r="AW59" s="126">
        <f t="shared" si="50"/>
        <v>0.3</v>
      </c>
      <c r="AX59" s="113">
        <f t="shared" si="51"/>
        <v>-1.8</v>
      </c>
      <c r="AY59" s="33">
        <f t="shared" si="42"/>
        <v>49.9</v>
      </c>
      <c r="AZ59" s="33">
        <f t="shared" si="43"/>
        <v>-27</v>
      </c>
    </row>
    <row r="60" spans="1:52">
      <c r="A60" s="94">
        <v>124</v>
      </c>
      <c r="B60" s="95">
        <v>113833</v>
      </c>
      <c r="C60" s="96" t="s">
        <v>211</v>
      </c>
      <c r="D60" s="97" t="s">
        <v>17</v>
      </c>
      <c r="E60" s="98" t="s">
        <v>117</v>
      </c>
      <c r="F60" s="99">
        <v>20</v>
      </c>
      <c r="G60" s="109">
        <v>6</v>
      </c>
      <c r="H60" s="139">
        <f t="shared" si="31"/>
        <v>0.3</v>
      </c>
      <c r="I60" s="109">
        <f t="shared" si="65"/>
        <v>4.8</v>
      </c>
      <c r="J60" s="114">
        <f t="shared" si="66"/>
        <v>-7</v>
      </c>
      <c r="K60" s="99">
        <v>10</v>
      </c>
      <c r="L60" s="109">
        <v>8</v>
      </c>
      <c r="M60" s="139">
        <f t="shared" si="32"/>
        <v>0.8</v>
      </c>
      <c r="N60" s="109">
        <f t="shared" si="63"/>
        <v>6.4</v>
      </c>
      <c r="O60" s="114">
        <f t="shared" si="64"/>
        <v>-1</v>
      </c>
      <c r="P60" s="109">
        <v>25</v>
      </c>
      <c r="Q60" s="109">
        <v>37</v>
      </c>
      <c r="R60" s="139">
        <f t="shared" si="33"/>
        <v>1.48</v>
      </c>
      <c r="S60" s="109">
        <f>Q60*2</f>
        <v>74</v>
      </c>
      <c r="T60" s="109"/>
      <c r="U60" s="110">
        <v>10</v>
      </c>
      <c r="V60" s="126">
        <v>0</v>
      </c>
      <c r="W60" s="134">
        <f t="shared" si="34"/>
        <v>0</v>
      </c>
      <c r="X60" s="126">
        <f t="shared" si="54"/>
        <v>0</v>
      </c>
      <c r="Y60" s="113">
        <f t="shared" si="55"/>
        <v>-5</v>
      </c>
      <c r="Z60" s="110">
        <v>8</v>
      </c>
      <c r="AA60" s="126">
        <v>2</v>
      </c>
      <c r="AB60" s="134">
        <f t="shared" si="35"/>
        <v>0.25</v>
      </c>
      <c r="AC60" s="126">
        <f t="shared" si="36"/>
        <v>1.6</v>
      </c>
      <c r="AD60" s="113">
        <f t="shared" si="37"/>
        <v>-3</v>
      </c>
      <c r="AE60" s="110">
        <v>6</v>
      </c>
      <c r="AF60" s="126">
        <v>11</v>
      </c>
      <c r="AG60" s="134">
        <f t="shared" si="38"/>
        <v>1.83333333333333</v>
      </c>
      <c r="AH60" s="126">
        <f>AF60*3.5</f>
        <v>38.5</v>
      </c>
      <c r="AI60" s="126"/>
      <c r="AJ60" s="110">
        <v>8</v>
      </c>
      <c r="AK60" s="126">
        <v>5</v>
      </c>
      <c r="AL60" s="134">
        <f t="shared" si="39"/>
        <v>0.625</v>
      </c>
      <c r="AM60" s="126">
        <f>AK60*0.8</f>
        <v>4</v>
      </c>
      <c r="AN60" s="113">
        <f>(AJ60-AK60)*-0.5</f>
        <v>-1.5</v>
      </c>
      <c r="AO60" s="99">
        <v>5</v>
      </c>
      <c r="AP60" s="109">
        <v>3</v>
      </c>
      <c r="AQ60" s="139">
        <f t="shared" si="40"/>
        <v>0.6</v>
      </c>
      <c r="AR60" s="109">
        <f t="shared" si="58"/>
        <v>1.5</v>
      </c>
      <c r="AS60" s="114">
        <f t="shared" si="59"/>
        <v>-0.6</v>
      </c>
      <c r="AT60" s="110">
        <v>10</v>
      </c>
      <c r="AU60" s="126">
        <v>4</v>
      </c>
      <c r="AV60" s="134">
        <f t="shared" si="41"/>
        <v>0.4</v>
      </c>
      <c r="AW60" s="126">
        <f t="shared" si="50"/>
        <v>1.2</v>
      </c>
      <c r="AX60" s="113">
        <f t="shared" si="51"/>
        <v>-1.2</v>
      </c>
      <c r="AY60" s="33">
        <f t="shared" si="42"/>
        <v>132</v>
      </c>
      <c r="AZ60" s="33">
        <f t="shared" si="43"/>
        <v>-19.3</v>
      </c>
    </row>
    <row r="61" spans="1:52">
      <c r="A61" s="94">
        <v>125</v>
      </c>
      <c r="B61" s="95">
        <v>114069</v>
      </c>
      <c r="C61" s="96" t="s">
        <v>212</v>
      </c>
      <c r="D61" s="97" t="s">
        <v>19</v>
      </c>
      <c r="E61" s="98" t="s">
        <v>117</v>
      </c>
      <c r="F61" s="99">
        <v>20</v>
      </c>
      <c r="G61" s="109">
        <v>3</v>
      </c>
      <c r="H61" s="139">
        <f t="shared" si="31"/>
        <v>0.15</v>
      </c>
      <c r="I61" s="109">
        <f t="shared" si="65"/>
        <v>2.4</v>
      </c>
      <c r="J61" s="114">
        <f t="shared" si="66"/>
        <v>-8.5</v>
      </c>
      <c r="K61" s="99">
        <v>10</v>
      </c>
      <c r="L61" s="109">
        <v>4</v>
      </c>
      <c r="M61" s="139">
        <f t="shared" si="32"/>
        <v>0.4</v>
      </c>
      <c r="N61" s="109">
        <f t="shared" si="63"/>
        <v>3.2</v>
      </c>
      <c r="O61" s="114">
        <f t="shared" si="64"/>
        <v>-3</v>
      </c>
      <c r="P61" s="109">
        <v>25</v>
      </c>
      <c r="Q61" s="109">
        <v>13</v>
      </c>
      <c r="R61" s="139">
        <f t="shared" si="33"/>
        <v>0.52</v>
      </c>
      <c r="S61" s="109">
        <f t="shared" ref="S61:S75" si="67">Q61*1</f>
        <v>13</v>
      </c>
      <c r="T61" s="114">
        <f t="shared" ref="T61:T75" si="68">(P61-Q61)*-1</f>
        <v>-12</v>
      </c>
      <c r="U61" s="110">
        <v>10</v>
      </c>
      <c r="V61" s="126">
        <v>6</v>
      </c>
      <c r="W61" s="134">
        <f t="shared" si="34"/>
        <v>0.6</v>
      </c>
      <c r="X61" s="126">
        <f t="shared" si="54"/>
        <v>4.8</v>
      </c>
      <c r="Y61" s="113">
        <f t="shared" si="55"/>
        <v>-2</v>
      </c>
      <c r="Z61" s="110">
        <v>8</v>
      </c>
      <c r="AA61" s="126">
        <v>0</v>
      </c>
      <c r="AB61" s="134">
        <f t="shared" si="35"/>
        <v>0</v>
      </c>
      <c r="AC61" s="126">
        <f t="shared" si="36"/>
        <v>0</v>
      </c>
      <c r="AD61" s="113">
        <f t="shared" si="37"/>
        <v>-4</v>
      </c>
      <c r="AE61" s="110">
        <v>6</v>
      </c>
      <c r="AF61" s="126">
        <v>1</v>
      </c>
      <c r="AG61" s="134">
        <f t="shared" si="38"/>
        <v>0.166666666666667</v>
      </c>
      <c r="AH61" s="126">
        <f>AF61*2.5</f>
        <v>2.5</v>
      </c>
      <c r="AI61" s="113">
        <f>(AE61-AF61)*-1</f>
        <v>-5</v>
      </c>
      <c r="AJ61" s="110">
        <v>8</v>
      </c>
      <c r="AK61" s="126">
        <v>12</v>
      </c>
      <c r="AL61" s="134">
        <f t="shared" si="39"/>
        <v>1.5</v>
      </c>
      <c r="AM61" s="126">
        <f>AK61*1</f>
        <v>12</v>
      </c>
      <c r="AN61" s="126"/>
      <c r="AO61" s="99">
        <v>5</v>
      </c>
      <c r="AP61" s="109">
        <v>1</v>
      </c>
      <c r="AQ61" s="139">
        <f t="shared" si="40"/>
        <v>0.2</v>
      </c>
      <c r="AR61" s="109">
        <f t="shared" si="58"/>
        <v>0.5</v>
      </c>
      <c r="AS61" s="114">
        <f t="shared" si="59"/>
        <v>-1.2</v>
      </c>
      <c r="AT61" s="110">
        <v>10</v>
      </c>
      <c r="AU61" s="126">
        <v>3</v>
      </c>
      <c r="AV61" s="134">
        <f t="shared" si="41"/>
        <v>0.3</v>
      </c>
      <c r="AW61" s="126">
        <f t="shared" si="50"/>
        <v>0.9</v>
      </c>
      <c r="AX61" s="113">
        <f t="shared" si="51"/>
        <v>-1.4</v>
      </c>
      <c r="AY61" s="33">
        <f t="shared" si="42"/>
        <v>39.3</v>
      </c>
      <c r="AZ61" s="33">
        <f t="shared" si="43"/>
        <v>-37.1</v>
      </c>
    </row>
    <row r="62" spans="1:52">
      <c r="A62" s="94">
        <v>126</v>
      </c>
      <c r="B62" s="95">
        <v>115971</v>
      </c>
      <c r="C62" s="96" t="s">
        <v>213</v>
      </c>
      <c r="D62" s="97" t="s">
        <v>11</v>
      </c>
      <c r="E62" s="98" t="s">
        <v>117</v>
      </c>
      <c r="F62" s="99">
        <v>20</v>
      </c>
      <c r="G62" s="109">
        <v>11</v>
      </c>
      <c r="H62" s="139">
        <f t="shared" si="31"/>
        <v>0.55</v>
      </c>
      <c r="I62" s="109">
        <f t="shared" si="65"/>
        <v>8.8</v>
      </c>
      <c r="J62" s="114">
        <f t="shared" si="66"/>
        <v>-4.5</v>
      </c>
      <c r="K62" s="99">
        <v>10</v>
      </c>
      <c r="L62" s="109">
        <v>4</v>
      </c>
      <c r="M62" s="139">
        <f t="shared" si="32"/>
        <v>0.4</v>
      </c>
      <c r="N62" s="109">
        <f t="shared" si="63"/>
        <v>3.2</v>
      </c>
      <c r="O62" s="114">
        <f t="shared" si="64"/>
        <v>-3</v>
      </c>
      <c r="P62" s="109">
        <v>25</v>
      </c>
      <c r="Q62" s="109">
        <v>13</v>
      </c>
      <c r="R62" s="139">
        <f t="shared" si="33"/>
        <v>0.52</v>
      </c>
      <c r="S62" s="109">
        <f t="shared" si="67"/>
        <v>13</v>
      </c>
      <c r="T62" s="114">
        <f t="shared" si="68"/>
        <v>-12</v>
      </c>
      <c r="U62" s="110">
        <v>10</v>
      </c>
      <c r="V62" s="126">
        <v>0</v>
      </c>
      <c r="W62" s="134">
        <f t="shared" si="34"/>
        <v>0</v>
      </c>
      <c r="X62" s="126">
        <f t="shared" si="54"/>
        <v>0</v>
      </c>
      <c r="Y62" s="113">
        <f t="shared" si="55"/>
        <v>-5</v>
      </c>
      <c r="Z62" s="110">
        <v>8</v>
      </c>
      <c r="AA62" s="126">
        <v>1</v>
      </c>
      <c r="AB62" s="134">
        <f t="shared" si="35"/>
        <v>0.125</v>
      </c>
      <c r="AC62" s="126">
        <f t="shared" si="36"/>
        <v>0.8</v>
      </c>
      <c r="AD62" s="113">
        <f t="shared" si="37"/>
        <v>-3.5</v>
      </c>
      <c r="AE62" s="110">
        <v>6</v>
      </c>
      <c r="AF62" s="126">
        <v>1</v>
      </c>
      <c r="AG62" s="134">
        <f t="shared" si="38"/>
        <v>0.166666666666667</v>
      </c>
      <c r="AH62" s="126">
        <f>AF62*2.5</f>
        <v>2.5</v>
      </c>
      <c r="AI62" s="113">
        <f>(AE62-AF62)*-1</f>
        <v>-5</v>
      </c>
      <c r="AJ62" s="110">
        <v>8</v>
      </c>
      <c r="AK62" s="126">
        <v>6</v>
      </c>
      <c r="AL62" s="134">
        <f t="shared" si="39"/>
        <v>0.75</v>
      </c>
      <c r="AM62" s="126">
        <f>AK62*0.8</f>
        <v>4.8</v>
      </c>
      <c r="AN62" s="113">
        <f>(AJ62-AK62)*-0.5</f>
        <v>-1</v>
      </c>
      <c r="AO62" s="99">
        <v>5</v>
      </c>
      <c r="AP62" s="109">
        <v>4</v>
      </c>
      <c r="AQ62" s="139">
        <f t="shared" si="40"/>
        <v>0.8</v>
      </c>
      <c r="AR62" s="109">
        <f t="shared" si="58"/>
        <v>2</v>
      </c>
      <c r="AS62" s="114">
        <f t="shared" si="59"/>
        <v>-0.3</v>
      </c>
      <c r="AT62" s="110">
        <v>10</v>
      </c>
      <c r="AU62" s="126">
        <v>2</v>
      </c>
      <c r="AV62" s="134">
        <f t="shared" si="41"/>
        <v>0.2</v>
      </c>
      <c r="AW62" s="126">
        <f t="shared" si="50"/>
        <v>0.6</v>
      </c>
      <c r="AX62" s="113">
        <f t="shared" si="51"/>
        <v>-1.6</v>
      </c>
      <c r="AY62" s="33">
        <f t="shared" si="42"/>
        <v>35.7</v>
      </c>
      <c r="AZ62" s="33">
        <f t="shared" si="43"/>
        <v>-35.9</v>
      </c>
    </row>
    <row r="63" spans="1:52">
      <c r="A63" s="94">
        <v>127</v>
      </c>
      <c r="B63" s="95">
        <v>116773</v>
      </c>
      <c r="C63" s="96" t="s">
        <v>214</v>
      </c>
      <c r="D63" s="97" t="s">
        <v>17</v>
      </c>
      <c r="E63" s="98" t="s">
        <v>117</v>
      </c>
      <c r="F63" s="99">
        <v>20</v>
      </c>
      <c r="G63" s="109">
        <v>6</v>
      </c>
      <c r="H63" s="139">
        <f t="shared" si="31"/>
        <v>0.3</v>
      </c>
      <c r="I63" s="109">
        <f t="shared" si="65"/>
        <v>4.8</v>
      </c>
      <c r="J63" s="114">
        <f t="shared" si="66"/>
        <v>-7</v>
      </c>
      <c r="K63" s="99">
        <v>10</v>
      </c>
      <c r="L63" s="109">
        <v>2</v>
      </c>
      <c r="M63" s="139">
        <f t="shared" si="32"/>
        <v>0.2</v>
      </c>
      <c r="N63" s="109">
        <f t="shared" si="63"/>
        <v>1.6</v>
      </c>
      <c r="O63" s="114">
        <f t="shared" si="64"/>
        <v>-4</v>
      </c>
      <c r="P63" s="109">
        <v>25</v>
      </c>
      <c r="Q63" s="109">
        <v>14</v>
      </c>
      <c r="R63" s="139">
        <f t="shared" si="33"/>
        <v>0.56</v>
      </c>
      <c r="S63" s="109">
        <f t="shared" si="67"/>
        <v>14</v>
      </c>
      <c r="T63" s="114">
        <f t="shared" si="68"/>
        <v>-11</v>
      </c>
      <c r="U63" s="110">
        <v>10</v>
      </c>
      <c r="V63" s="126">
        <v>1</v>
      </c>
      <c r="W63" s="134">
        <f t="shared" si="34"/>
        <v>0.1</v>
      </c>
      <c r="X63" s="126">
        <f t="shared" si="54"/>
        <v>0.8</v>
      </c>
      <c r="Y63" s="113">
        <f t="shared" si="55"/>
        <v>-4.5</v>
      </c>
      <c r="Z63" s="110">
        <v>8</v>
      </c>
      <c r="AA63" s="126">
        <v>2</v>
      </c>
      <c r="AB63" s="134">
        <f t="shared" si="35"/>
        <v>0.25</v>
      </c>
      <c r="AC63" s="126">
        <f t="shared" si="36"/>
        <v>1.6</v>
      </c>
      <c r="AD63" s="113">
        <f t="shared" si="37"/>
        <v>-3</v>
      </c>
      <c r="AE63" s="110">
        <v>6</v>
      </c>
      <c r="AF63" s="126">
        <v>7</v>
      </c>
      <c r="AG63" s="134">
        <f t="shared" si="38"/>
        <v>1.16666666666667</v>
      </c>
      <c r="AH63" s="126">
        <f>AF63*3.5</f>
        <v>24.5</v>
      </c>
      <c r="AI63" s="126"/>
      <c r="AJ63" s="110">
        <v>8</v>
      </c>
      <c r="AK63" s="126">
        <v>11</v>
      </c>
      <c r="AL63" s="134">
        <f t="shared" si="39"/>
        <v>1.375</v>
      </c>
      <c r="AM63" s="126">
        <f>AK63*1</f>
        <v>11</v>
      </c>
      <c r="AN63" s="126"/>
      <c r="AO63" s="99">
        <v>5</v>
      </c>
      <c r="AP63" s="109">
        <v>1</v>
      </c>
      <c r="AQ63" s="139">
        <f t="shared" si="40"/>
        <v>0.2</v>
      </c>
      <c r="AR63" s="109">
        <f t="shared" si="58"/>
        <v>0.5</v>
      </c>
      <c r="AS63" s="114">
        <f t="shared" si="59"/>
        <v>-1.2</v>
      </c>
      <c r="AT63" s="110">
        <v>10</v>
      </c>
      <c r="AU63" s="126">
        <v>2</v>
      </c>
      <c r="AV63" s="134">
        <f t="shared" si="41"/>
        <v>0.2</v>
      </c>
      <c r="AW63" s="126">
        <f t="shared" si="50"/>
        <v>0.6</v>
      </c>
      <c r="AX63" s="113">
        <f t="shared" si="51"/>
        <v>-1.6</v>
      </c>
      <c r="AY63" s="33">
        <f t="shared" si="42"/>
        <v>59.4</v>
      </c>
      <c r="AZ63" s="33">
        <f t="shared" si="43"/>
        <v>-32.3</v>
      </c>
    </row>
    <row r="64" spans="1:52">
      <c r="A64" s="94">
        <v>128</v>
      </c>
      <c r="B64" s="95">
        <v>116919</v>
      </c>
      <c r="C64" s="96" t="s">
        <v>215</v>
      </c>
      <c r="D64" s="97" t="s">
        <v>11</v>
      </c>
      <c r="E64" s="98" t="s">
        <v>117</v>
      </c>
      <c r="F64" s="99">
        <v>20</v>
      </c>
      <c r="G64" s="109">
        <v>11</v>
      </c>
      <c r="H64" s="139">
        <f t="shared" si="31"/>
        <v>0.55</v>
      </c>
      <c r="I64" s="109">
        <f t="shared" si="65"/>
        <v>8.8</v>
      </c>
      <c r="J64" s="114">
        <f t="shared" si="66"/>
        <v>-4.5</v>
      </c>
      <c r="K64" s="99">
        <v>10</v>
      </c>
      <c r="L64" s="109">
        <v>6</v>
      </c>
      <c r="M64" s="139">
        <f t="shared" si="32"/>
        <v>0.6</v>
      </c>
      <c r="N64" s="109">
        <f t="shared" si="63"/>
        <v>4.8</v>
      </c>
      <c r="O64" s="114">
        <f t="shared" si="64"/>
        <v>-2</v>
      </c>
      <c r="P64" s="109">
        <v>25</v>
      </c>
      <c r="Q64" s="109">
        <v>19</v>
      </c>
      <c r="R64" s="139">
        <f t="shared" si="33"/>
        <v>0.76</v>
      </c>
      <c r="S64" s="109">
        <f t="shared" si="67"/>
        <v>19</v>
      </c>
      <c r="T64" s="114">
        <f t="shared" si="68"/>
        <v>-6</v>
      </c>
      <c r="U64" s="110">
        <v>10</v>
      </c>
      <c r="V64" s="126">
        <v>6</v>
      </c>
      <c r="W64" s="134">
        <f t="shared" si="34"/>
        <v>0.6</v>
      </c>
      <c r="X64" s="126">
        <f t="shared" si="54"/>
        <v>4.8</v>
      </c>
      <c r="Y64" s="113">
        <f t="shared" si="55"/>
        <v>-2</v>
      </c>
      <c r="Z64" s="110">
        <v>8</v>
      </c>
      <c r="AA64" s="126">
        <v>0</v>
      </c>
      <c r="AB64" s="134">
        <f t="shared" si="35"/>
        <v>0</v>
      </c>
      <c r="AC64" s="126">
        <f t="shared" si="36"/>
        <v>0</v>
      </c>
      <c r="AD64" s="113">
        <f t="shared" si="37"/>
        <v>-4</v>
      </c>
      <c r="AE64" s="110">
        <v>6</v>
      </c>
      <c r="AF64" s="126">
        <v>1</v>
      </c>
      <c r="AG64" s="134">
        <f t="shared" si="38"/>
        <v>0.166666666666667</v>
      </c>
      <c r="AH64" s="126">
        <f>AF64*2.5</f>
        <v>2.5</v>
      </c>
      <c r="AI64" s="113">
        <f>(AE64-AF64)*-1</f>
        <v>-5</v>
      </c>
      <c r="AJ64" s="110">
        <v>8</v>
      </c>
      <c r="AK64" s="126">
        <v>16</v>
      </c>
      <c r="AL64" s="134">
        <f t="shared" si="39"/>
        <v>2</v>
      </c>
      <c r="AM64" s="126">
        <f>AK64*1</f>
        <v>16</v>
      </c>
      <c r="AN64" s="126"/>
      <c r="AO64" s="99">
        <v>5</v>
      </c>
      <c r="AP64" s="109">
        <v>2</v>
      </c>
      <c r="AQ64" s="139">
        <f t="shared" si="40"/>
        <v>0.4</v>
      </c>
      <c r="AR64" s="109">
        <f t="shared" si="58"/>
        <v>1</v>
      </c>
      <c r="AS64" s="114">
        <f t="shared" si="59"/>
        <v>-0.9</v>
      </c>
      <c r="AT64" s="110">
        <v>10</v>
      </c>
      <c r="AU64" s="126">
        <v>1</v>
      </c>
      <c r="AV64" s="134">
        <f t="shared" si="41"/>
        <v>0.1</v>
      </c>
      <c r="AW64" s="126">
        <f t="shared" si="50"/>
        <v>0.3</v>
      </c>
      <c r="AX64" s="113">
        <f t="shared" si="51"/>
        <v>-1.8</v>
      </c>
      <c r="AY64" s="33">
        <f t="shared" si="42"/>
        <v>57.2</v>
      </c>
      <c r="AZ64" s="33">
        <f t="shared" si="43"/>
        <v>-26.2</v>
      </c>
    </row>
    <row r="65" spans="1:52">
      <c r="A65" s="94">
        <v>129</v>
      </c>
      <c r="B65" s="95">
        <v>117637</v>
      </c>
      <c r="C65" s="96" t="s">
        <v>216</v>
      </c>
      <c r="D65" s="97" t="s">
        <v>14</v>
      </c>
      <c r="E65" s="98" t="s">
        <v>117</v>
      </c>
      <c r="F65" s="99">
        <v>20</v>
      </c>
      <c r="G65" s="109">
        <v>4</v>
      </c>
      <c r="H65" s="139">
        <f t="shared" si="31"/>
        <v>0.2</v>
      </c>
      <c r="I65" s="109">
        <f t="shared" si="65"/>
        <v>3.2</v>
      </c>
      <c r="J65" s="114">
        <f t="shared" si="66"/>
        <v>-8</v>
      </c>
      <c r="K65" s="99">
        <v>10</v>
      </c>
      <c r="L65" s="109">
        <v>2</v>
      </c>
      <c r="M65" s="139">
        <f t="shared" si="32"/>
        <v>0.2</v>
      </c>
      <c r="N65" s="109">
        <f t="shared" si="63"/>
        <v>1.6</v>
      </c>
      <c r="O65" s="114">
        <f t="shared" si="64"/>
        <v>-4</v>
      </c>
      <c r="P65" s="109">
        <v>25</v>
      </c>
      <c r="Q65" s="109">
        <v>6</v>
      </c>
      <c r="R65" s="139">
        <f t="shared" si="33"/>
        <v>0.24</v>
      </c>
      <c r="S65" s="109">
        <f t="shared" si="67"/>
        <v>6</v>
      </c>
      <c r="T65" s="114">
        <f t="shared" si="68"/>
        <v>-19</v>
      </c>
      <c r="U65" s="110">
        <v>10</v>
      </c>
      <c r="V65" s="126">
        <v>3</v>
      </c>
      <c r="W65" s="134">
        <f t="shared" si="34"/>
        <v>0.3</v>
      </c>
      <c r="X65" s="126">
        <f t="shared" si="54"/>
        <v>2.4</v>
      </c>
      <c r="Y65" s="113">
        <f t="shared" si="55"/>
        <v>-3.5</v>
      </c>
      <c r="Z65" s="110">
        <v>8</v>
      </c>
      <c r="AA65" s="126">
        <v>3</v>
      </c>
      <c r="AB65" s="134">
        <f t="shared" si="35"/>
        <v>0.375</v>
      </c>
      <c r="AC65" s="126">
        <f t="shared" si="36"/>
        <v>2.4</v>
      </c>
      <c r="AD65" s="113">
        <f t="shared" si="37"/>
        <v>-2.5</v>
      </c>
      <c r="AE65" s="110">
        <v>6</v>
      </c>
      <c r="AF65" s="126">
        <v>3</v>
      </c>
      <c r="AG65" s="134">
        <f t="shared" si="38"/>
        <v>0.5</v>
      </c>
      <c r="AH65" s="126">
        <f>AF65*2.5</f>
        <v>7.5</v>
      </c>
      <c r="AI65" s="113">
        <f>(AE65-AF65)*-1</f>
        <v>-3</v>
      </c>
      <c r="AJ65" s="110">
        <v>8</v>
      </c>
      <c r="AK65" s="126">
        <v>3</v>
      </c>
      <c r="AL65" s="134">
        <f t="shared" si="39"/>
        <v>0.375</v>
      </c>
      <c r="AM65" s="126">
        <f t="shared" ref="AM65:AM77" si="69">AK65*0.8</f>
        <v>2.4</v>
      </c>
      <c r="AN65" s="113">
        <f t="shared" ref="AN65:AN77" si="70">(AJ65-AK65)*-0.5</f>
        <v>-2.5</v>
      </c>
      <c r="AO65" s="99">
        <v>5</v>
      </c>
      <c r="AP65" s="109">
        <v>2</v>
      </c>
      <c r="AQ65" s="139">
        <f t="shared" si="40"/>
        <v>0.4</v>
      </c>
      <c r="AR65" s="109">
        <f t="shared" si="58"/>
        <v>1</v>
      </c>
      <c r="AS65" s="114">
        <f t="shared" si="59"/>
        <v>-0.9</v>
      </c>
      <c r="AT65" s="110">
        <v>10</v>
      </c>
      <c r="AU65" s="126">
        <v>19</v>
      </c>
      <c r="AV65" s="134">
        <f t="shared" si="41"/>
        <v>1.9</v>
      </c>
      <c r="AW65" s="169">
        <f>AU65*0.5</f>
        <v>9.5</v>
      </c>
      <c r="AX65" s="140"/>
      <c r="AY65" s="33">
        <f t="shared" si="42"/>
        <v>36</v>
      </c>
      <c r="AZ65" s="33">
        <f t="shared" si="43"/>
        <v>-43.4</v>
      </c>
    </row>
    <row r="66" spans="1:52">
      <c r="A66" s="94">
        <v>130</v>
      </c>
      <c r="B66" s="95">
        <v>118758</v>
      </c>
      <c r="C66" s="96" t="s">
        <v>217</v>
      </c>
      <c r="D66" s="97" t="s">
        <v>19</v>
      </c>
      <c r="E66" s="98" t="s">
        <v>117</v>
      </c>
      <c r="F66" s="99">
        <v>20</v>
      </c>
      <c r="G66" s="109">
        <v>13</v>
      </c>
      <c r="H66" s="139">
        <f t="shared" si="31"/>
        <v>0.65</v>
      </c>
      <c r="I66" s="109">
        <f t="shared" si="65"/>
        <v>10.4</v>
      </c>
      <c r="J66" s="114">
        <f t="shared" si="66"/>
        <v>-3.5</v>
      </c>
      <c r="K66" s="99">
        <v>10</v>
      </c>
      <c r="L66" s="109">
        <v>2</v>
      </c>
      <c r="M66" s="139">
        <f t="shared" si="32"/>
        <v>0.2</v>
      </c>
      <c r="N66" s="109">
        <f t="shared" si="63"/>
        <v>1.6</v>
      </c>
      <c r="O66" s="114">
        <f t="shared" si="64"/>
        <v>-4</v>
      </c>
      <c r="P66" s="109">
        <v>25</v>
      </c>
      <c r="Q66" s="109">
        <v>13</v>
      </c>
      <c r="R66" s="139">
        <f t="shared" si="33"/>
        <v>0.52</v>
      </c>
      <c r="S66" s="109">
        <f t="shared" si="67"/>
        <v>13</v>
      </c>
      <c r="T66" s="114">
        <f t="shared" si="68"/>
        <v>-12</v>
      </c>
      <c r="U66" s="110">
        <v>10</v>
      </c>
      <c r="V66" s="126">
        <v>0</v>
      </c>
      <c r="W66" s="134">
        <f t="shared" si="34"/>
        <v>0</v>
      </c>
      <c r="X66" s="126">
        <f t="shared" si="54"/>
        <v>0</v>
      </c>
      <c r="Y66" s="113">
        <f t="shared" si="55"/>
        <v>-5</v>
      </c>
      <c r="Z66" s="110">
        <v>8</v>
      </c>
      <c r="AA66" s="126">
        <v>0</v>
      </c>
      <c r="AB66" s="134">
        <f t="shared" si="35"/>
        <v>0</v>
      </c>
      <c r="AC66" s="126">
        <f t="shared" si="36"/>
        <v>0</v>
      </c>
      <c r="AD66" s="113">
        <f t="shared" si="37"/>
        <v>-4</v>
      </c>
      <c r="AE66" s="110">
        <v>6</v>
      </c>
      <c r="AF66" s="126">
        <v>3</v>
      </c>
      <c r="AG66" s="134">
        <f t="shared" si="38"/>
        <v>0.5</v>
      </c>
      <c r="AH66" s="126">
        <f>AF66*2.5</f>
        <v>7.5</v>
      </c>
      <c r="AI66" s="113">
        <f>(AE66-AF66)*-1</f>
        <v>-3</v>
      </c>
      <c r="AJ66" s="110">
        <v>8</v>
      </c>
      <c r="AK66" s="126">
        <v>0</v>
      </c>
      <c r="AL66" s="134">
        <f t="shared" si="39"/>
        <v>0</v>
      </c>
      <c r="AM66" s="126">
        <f t="shared" si="69"/>
        <v>0</v>
      </c>
      <c r="AN66" s="113">
        <f t="shared" si="70"/>
        <v>-4</v>
      </c>
      <c r="AO66" s="99">
        <v>5</v>
      </c>
      <c r="AP66" s="109">
        <v>0</v>
      </c>
      <c r="AQ66" s="139">
        <f t="shared" si="40"/>
        <v>0</v>
      </c>
      <c r="AR66" s="109">
        <f t="shared" si="58"/>
        <v>0</v>
      </c>
      <c r="AS66" s="114">
        <f t="shared" si="59"/>
        <v>-1.5</v>
      </c>
      <c r="AT66" s="110">
        <v>10</v>
      </c>
      <c r="AU66" s="126">
        <v>3</v>
      </c>
      <c r="AV66" s="134">
        <f t="shared" si="41"/>
        <v>0.3</v>
      </c>
      <c r="AW66" s="126">
        <f>AU66*0.3</f>
        <v>0.9</v>
      </c>
      <c r="AX66" s="113">
        <f>(AT66-AU66)*-0.2</f>
        <v>-1.4</v>
      </c>
      <c r="AY66" s="33">
        <f t="shared" si="42"/>
        <v>33.4</v>
      </c>
      <c r="AZ66" s="33">
        <f t="shared" si="43"/>
        <v>-38.4</v>
      </c>
    </row>
    <row r="67" spans="1:52">
      <c r="A67" s="94">
        <v>131</v>
      </c>
      <c r="B67" s="95">
        <v>118951</v>
      </c>
      <c r="C67" s="96" t="s">
        <v>218</v>
      </c>
      <c r="D67" s="97" t="s">
        <v>17</v>
      </c>
      <c r="E67" s="98" t="s">
        <v>117</v>
      </c>
      <c r="F67" s="99">
        <v>20</v>
      </c>
      <c r="G67" s="109">
        <v>15</v>
      </c>
      <c r="H67" s="139">
        <f t="shared" si="31"/>
        <v>0.75</v>
      </c>
      <c r="I67" s="109">
        <f t="shared" si="65"/>
        <v>12</v>
      </c>
      <c r="J67" s="114">
        <f t="shared" si="66"/>
        <v>-2.5</v>
      </c>
      <c r="K67" s="99">
        <v>10</v>
      </c>
      <c r="L67" s="109">
        <v>11</v>
      </c>
      <c r="M67" s="139">
        <f t="shared" si="32"/>
        <v>1.1</v>
      </c>
      <c r="N67" s="109">
        <f>L67*1.5</f>
        <v>16.5</v>
      </c>
      <c r="O67" s="109"/>
      <c r="P67" s="109">
        <v>25</v>
      </c>
      <c r="Q67" s="109">
        <v>22</v>
      </c>
      <c r="R67" s="139">
        <f t="shared" si="33"/>
        <v>0.88</v>
      </c>
      <c r="S67" s="109">
        <f t="shared" si="67"/>
        <v>22</v>
      </c>
      <c r="T67" s="114">
        <f t="shared" si="68"/>
        <v>-3</v>
      </c>
      <c r="U67" s="110">
        <v>10</v>
      </c>
      <c r="V67" s="126">
        <v>4</v>
      </c>
      <c r="W67" s="134">
        <f t="shared" si="34"/>
        <v>0.4</v>
      </c>
      <c r="X67" s="126">
        <f t="shared" si="54"/>
        <v>3.2</v>
      </c>
      <c r="Y67" s="113">
        <f t="shared" si="55"/>
        <v>-3</v>
      </c>
      <c r="Z67" s="110">
        <v>8</v>
      </c>
      <c r="AA67" s="126">
        <v>1</v>
      </c>
      <c r="AB67" s="134">
        <f t="shared" si="35"/>
        <v>0.125</v>
      </c>
      <c r="AC67" s="126">
        <f t="shared" si="36"/>
        <v>0.8</v>
      </c>
      <c r="AD67" s="113">
        <f t="shared" si="37"/>
        <v>-3.5</v>
      </c>
      <c r="AE67" s="110">
        <v>6</v>
      </c>
      <c r="AF67" s="126">
        <v>11</v>
      </c>
      <c r="AG67" s="134">
        <f t="shared" si="38"/>
        <v>1.83333333333333</v>
      </c>
      <c r="AH67" s="126">
        <f>AF67*3.5</f>
        <v>38.5</v>
      </c>
      <c r="AI67" s="126"/>
      <c r="AJ67" s="110">
        <v>8</v>
      </c>
      <c r="AK67" s="126">
        <v>4</v>
      </c>
      <c r="AL67" s="134">
        <f t="shared" si="39"/>
        <v>0.5</v>
      </c>
      <c r="AM67" s="126">
        <f t="shared" si="69"/>
        <v>3.2</v>
      </c>
      <c r="AN67" s="113">
        <f t="shared" si="70"/>
        <v>-2</v>
      </c>
      <c r="AO67" s="99">
        <v>5</v>
      </c>
      <c r="AP67" s="109">
        <v>1</v>
      </c>
      <c r="AQ67" s="139">
        <f t="shared" si="40"/>
        <v>0.2</v>
      </c>
      <c r="AR67" s="109">
        <f t="shared" si="58"/>
        <v>0.5</v>
      </c>
      <c r="AS67" s="114">
        <f t="shared" si="59"/>
        <v>-1.2</v>
      </c>
      <c r="AT67" s="110">
        <v>10</v>
      </c>
      <c r="AU67" s="126">
        <v>3</v>
      </c>
      <c r="AV67" s="134">
        <f t="shared" si="41"/>
        <v>0.3</v>
      </c>
      <c r="AW67" s="126">
        <f>AU67*0.3</f>
        <v>0.9</v>
      </c>
      <c r="AX67" s="113">
        <f>(AT67-AU67)*-0.2</f>
        <v>-1.4</v>
      </c>
      <c r="AY67" s="33">
        <f t="shared" si="42"/>
        <v>97.6</v>
      </c>
      <c r="AZ67" s="33">
        <f t="shared" si="43"/>
        <v>-16.6</v>
      </c>
    </row>
    <row r="68" spans="1:52">
      <c r="A68" s="94">
        <v>132</v>
      </c>
      <c r="B68" s="95">
        <v>119262</v>
      </c>
      <c r="C68" s="96" t="s">
        <v>219</v>
      </c>
      <c r="D68" s="97" t="s">
        <v>11</v>
      </c>
      <c r="E68" s="98" t="s">
        <v>117</v>
      </c>
      <c r="F68" s="99">
        <v>20</v>
      </c>
      <c r="G68" s="109">
        <v>8</v>
      </c>
      <c r="H68" s="139">
        <f t="shared" si="31"/>
        <v>0.4</v>
      </c>
      <c r="I68" s="109">
        <f t="shared" si="65"/>
        <v>6.4</v>
      </c>
      <c r="J68" s="114">
        <f t="shared" si="66"/>
        <v>-6</v>
      </c>
      <c r="K68" s="99">
        <v>10</v>
      </c>
      <c r="L68" s="109">
        <v>2</v>
      </c>
      <c r="M68" s="139">
        <f t="shared" si="32"/>
        <v>0.2</v>
      </c>
      <c r="N68" s="109">
        <f>L68*0.8</f>
        <v>1.6</v>
      </c>
      <c r="O68" s="114">
        <f>(K68-L68)*-0.5</f>
        <v>-4</v>
      </c>
      <c r="P68" s="109">
        <v>25</v>
      </c>
      <c r="Q68" s="109">
        <v>14</v>
      </c>
      <c r="R68" s="139">
        <f t="shared" si="33"/>
        <v>0.56</v>
      </c>
      <c r="S68" s="109">
        <f t="shared" si="67"/>
        <v>14</v>
      </c>
      <c r="T68" s="114">
        <f t="shared" si="68"/>
        <v>-11</v>
      </c>
      <c r="U68" s="110">
        <v>10</v>
      </c>
      <c r="V68" s="126">
        <v>2</v>
      </c>
      <c r="W68" s="134">
        <f t="shared" si="34"/>
        <v>0.2</v>
      </c>
      <c r="X68" s="126">
        <f t="shared" si="54"/>
        <v>1.6</v>
      </c>
      <c r="Y68" s="113">
        <f t="shared" si="55"/>
        <v>-4</v>
      </c>
      <c r="Z68" s="110">
        <v>8</v>
      </c>
      <c r="AA68" s="126">
        <v>2</v>
      </c>
      <c r="AB68" s="134">
        <f t="shared" si="35"/>
        <v>0.25</v>
      </c>
      <c r="AC68" s="126">
        <f t="shared" si="36"/>
        <v>1.6</v>
      </c>
      <c r="AD68" s="113">
        <f t="shared" si="37"/>
        <v>-3</v>
      </c>
      <c r="AE68" s="110">
        <v>6</v>
      </c>
      <c r="AF68" s="126">
        <v>1</v>
      </c>
      <c r="AG68" s="134">
        <f t="shared" si="3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2</v>
      </c>
      <c r="AL68" s="134">
        <f t="shared" si="39"/>
        <v>0.25</v>
      </c>
      <c r="AM68" s="126">
        <f t="shared" si="69"/>
        <v>1.6</v>
      </c>
      <c r="AN68" s="113">
        <f t="shared" si="70"/>
        <v>-3</v>
      </c>
      <c r="AO68" s="99">
        <v>5</v>
      </c>
      <c r="AP68" s="109">
        <v>1</v>
      </c>
      <c r="AQ68" s="139">
        <f t="shared" si="40"/>
        <v>0.2</v>
      </c>
      <c r="AR68" s="109">
        <f t="shared" si="58"/>
        <v>0.5</v>
      </c>
      <c r="AS68" s="114">
        <f t="shared" si="59"/>
        <v>-1.2</v>
      </c>
      <c r="AT68" s="110">
        <v>10</v>
      </c>
      <c r="AU68" s="126">
        <v>0</v>
      </c>
      <c r="AV68" s="134">
        <f t="shared" si="41"/>
        <v>0</v>
      </c>
      <c r="AW68" s="126">
        <f>AU68*0.3</f>
        <v>0</v>
      </c>
      <c r="AX68" s="113">
        <f>(AT68-AU68)*-0.2</f>
        <v>-2</v>
      </c>
      <c r="AY68" s="33">
        <f t="shared" si="42"/>
        <v>29.8</v>
      </c>
      <c r="AZ68" s="33">
        <f t="shared" si="43"/>
        <v>-39.2</v>
      </c>
    </row>
    <row r="69" spans="1:52">
      <c r="A69" s="94">
        <v>133</v>
      </c>
      <c r="B69" s="95">
        <v>119263</v>
      </c>
      <c r="C69" s="96" t="s">
        <v>220</v>
      </c>
      <c r="D69" s="97" t="s">
        <v>17</v>
      </c>
      <c r="E69" s="98" t="s">
        <v>117</v>
      </c>
      <c r="F69" s="99">
        <v>20</v>
      </c>
      <c r="G69" s="109">
        <v>19</v>
      </c>
      <c r="H69" s="139">
        <f t="shared" si="31"/>
        <v>0.95</v>
      </c>
      <c r="I69" s="109">
        <f t="shared" si="65"/>
        <v>15.2</v>
      </c>
      <c r="J69" s="114">
        <f t="shared" si="66"/>
        <v>-0.5</v>
      </c>
      <c r="K69" s="99">
        <v>10</v>
      </c>
      <c r="L69" s="109">
        <v>11</v>
      </c>
      <c r="M69" s="139">
        <f t="shared" si="32"/>
        <v>1.1</v>
      </c>
      <c r="N69" s="109">
        <f>L69*1.5</f>
        <v>16.5</v>
      </c>
      <c r="O69" s="109"/>
      <c r="P69" s="109">
        <v>25</v>
      </c>
      <c r="Q69" s="109">
        <v>9</v>
      </c>
      <c r="R69" s="139">
        <f t="shared" si="33"/>
        <v>0.36</v>
      </c>
      <c r="S69" s="109">
        <f t="shared" si="67"/>
        <v>9</v>
      </c>
      <c r="T69" s="114">
        <f t="shared" si="68"/>
        <v>-16</v>
      </c>
      <c r="U69" s="110">
        <v>10</v>
      </c>
      <c r="V69" s="126">
        <v>2</v>
      </c>
      <c r="W69" s="134">
        <f t="shared" si="34"/>
        <v>0.2</v>
      </c>
      <c r="X69" s="126">
        <f t="shared" si="54"/>
        <v>1.6</v>
      </c>
      <c r="Y69" s="113">
        <f t="shared" si="55"/>
        <v>-4</v>
      </c>
      <c r="Z69" s="110">
        <v>8</v>
      </c>
      <c r="AA69" s="126">
        <v>0</v>
      </c>
      <c r="AB69" s="134">
        <f t="shared" si="35"/>
        <v>0</v>
      </c>
      <c r="AC69" s="126">
        <f t="shared" si="36"/>
        <v>0</v>
      </c>
      <c r="AD69" s="113">
        <f t="shared" si="37"/>
        <v>-4</v>
      </c>
      <c r="AE69" s="110">
        <v>6</v>
      </c>
      <c r="AF69" s="126">
        <v>1</v>
      </c>
      <c r="AG69" s="134">
        <f t="shared" si="38"/>
        <v>0.166666666666667</v>
      </c>
      <c r="AH69" s="126">
        <f>AF69*2.5</f>
        <v>2.5</v>
      </c>
      <c r="AI69" s="113">
        <f>(AE69-AF69)*-1</f>
        <v>-5</v>
      </c>
      <c r="AJ69" s="110">
        <v>8</v>
      </c>
      <c r="AK69" s="126">
        <v>2</v>
      </c>
      <c r="AL69" s="134">
        <f t="shared" si="39"/>
        <v>0.25</v>
      </c>
      <c r="AM69" s="126">
        <f t="shared" si="69"/>
        <v>1.6</v>
      </c>
      <c r="AN69" s="113">
        <f t="shared" si="70"/>
        <v>-3</v>
      </c>
      <c r="AO69" s="99">
        <v>5</v>
      </c>
      <c r="AP69" s="109">
        <v>2</v>
      </c>
      <c r="AQ69" s="139">
        <f t="shared" si="40"/>
        <v>0.4</v>
      </c>
      <c r="AR69" s="109">
        <f t="shared" si="58"/>
        <v>1</v>
      </c>
      <c r="AS69" s="114">
        <f t="shared" si="59"/>
        <v>-0.9</v>
      </c>
      <c r="AT69" s="110">
        <v>10</v>
      </c>
      <c r="AU69" s="126">
        <v>23</v>
      </c>
      <c r="AV69" s="134">
        <f t="shared" si="41"/>
        <v>2.3</v>
      </c>
      <c r="AW69" s="169">
        <f>AU69*0.5</f>
        <v>11.5</v>
      </c>
      <c r="AX69" s="140"/>
      <c r="AY69" s="33">
        <f t="shared" si="42"/>
        <v>58.9</v>
      </c>
      <c r="AZ69" s="33">
        <f t="shared" si="43"/>
        <v>-33.4</v>
      </c>
    </row>
    <row r="70" spans="1:52">
      <c r="A70" s="94">
        <v>135</v>
      </c>
      <c r="B70" s="95">
        <v>122176</v>
      </c>
      <c r="C70" s="96" t="s">
        <v>221</v>
      </c>
      <c r="D70" s="97" t="s">
        <v>21</v>
      </c>
      <c r="E70" s="98" t="s">
        <v>117</v>
      </c>
      <c r="F70" s="99">
        <v>20</v>
      </c>
      <c r="G70" s="109">
        <v>4</v>
      </c>
      <c r="H70" s="139">
        <f t="shared" si="31"/>
        <v>0.2</v>
      </c>
      <c r="I70" s="109">
        <f t="shared" si="65"/>
        <v>3.2</v>
      </c>
      <c r="J70" s="114">
        <f t="shared" si="66"/>
        <v>-8</v>
      </c>
      <c r="K70" s="99">
        <v>10</v>
      </c>
      <c r="L70" s="109">
        <v>0</v>
      </c>
      <c r="M70" s="139">
        <f t="shared" si="32"/>
        <v>0</v>
      </c>
      <c r="N70" s="109">
        <f t="shared" ref="N70:N76" si="71">L70*0.8</f>
        <v>0</v>
      </c>
      <c r="O70" s="114">
        <f t="shared" ref="O70:O76" si="72">(K70-L70)*-0.5</f>
        <v>-5</v>
      </c>
      <c r="P70" s="109">
        <v>25</v>
      </c>
      <c r="Q70" s="109">
        <v>13</v>
      </c>
      <c r="R70" s="139">
        <f t="shared" si="33"/>
        <v>0.52</v>
      </c>
      <c r="S70" s="109">
        <f t="shared" si="67"/>
        <v>13</v>
      </c>
      <c r="T70" s="114">
        <f t="shared" si="68"/>
        <v>-12</v>
      </c>
      <c r="U70" s="110">
        <v>10</v>
      </c>
      <c r="V70" s="126">
        <v>0</v>
      </c>
      <c r="W70" s="134">
        <f t="shared" si="34"/>
        <v>0</v>
      </c>
      <c r="X70" s="126">
        <f t="shared" si="54"/>
        <v>0</v>
      </c>
      <c r="Y70" s="113">
        <f t="shared" si="55"/>
        <v>-5</v>
      </c>
      <c r="Z70" s="110">
        <v>8</v>
      </c>
      <c r="AA70" s="126">
        <v>0</v>
      </c>
      <c r="AB70" s="134">
        <f t="shared" si="35"/>
        <v>0</v>
      </c>
      <c r="AC70" s="126">
        <f t="shared" si="36"/>
        <v>0</v>
      </c>
      <c r="AD70" s="113">
        <f t="shared" si="37"/>
        <v>-4</v>
      </c>
      <c r="AE70" s="110">
        <v>6</v>
      </c>
      <c r="AF70" s="126">
        <v>2</v>
      </c>
      <c r="AG70" s="134">
        <f t="shared" si="38"/>
        <v>0.333333333333333</v>
      </c>
      <c r="AH70" s="126">
        <f>AF70*2.5</f>
        <v>5</v>
      </c>
      <c r="AI70" s="113">
        <f>(AE70-AF70)*-1</f>
        <v>-4</v>
      </c>
      <c r="AJ70" s="110">
        <v>8</v>
      </c>
      <c r="AK70" s="126">
        <v>6</v>
      </c>
      <c r="AL70" s="134">
        <f t="shared" si="39"/>
        <v>0.75</v>
      </c>
      <c r="AM70" s="126">
        <f t="shared" si="69"/>
        <v>4.8</v>
      </c>
      <c r="AN70" s="113">
        <f t="shared" si="70"/>
        <v>-1</v>
      </c>
      <c r="AO70" s="99">
        <v>5</v>
      </c>
      <c r="AP70" s="109">
        <v>0</v>
      </c>
      <c r="AQ70" s="139">
        <f t="shared" si="40"/>
        <v>0</v>
      </c>
      <c r="AR70" s="109">
        <f t="shared" si="58"/>
        <v>0</v>
      </c>
      <c r="AS70" s="114">
        <f t="shared" si="59"/>
        <v>-1.5</v>
      </c>
      <c r="AT70" s="110">
        <v>10</v>
      </c>
      <c r="AU70" s="126">
        <v>0</v>
      </c>
      <c r="AV70" s="134">
        <f t="shared" si="41"/>
        <v>0</v>
      </c>
      <c r="AW70" s="126">
        <f>AU70*0.3</f>
        <v>0</v>
      </c>
      <c r="AX70" s="113">
        <f>(AT70-AU70)*-0.2</f>
        <v>-2</v>
      </c>
      <c r="AY70" s="33">
        <f t="shared" si="42"/>
        <v>26</v>
      </c>
      <c r="AZ70" s="33">
        <f t="shared" si="43"/>
        <v>-42.5</v>
      </c>
    </row>
    <row r="71" spans="1:52">
      <c r="A71" s="94">
        <v>136</v>
      </c>
      <c r="B71" s="95">
        <v>122686</v>
      </c>
      <c r="C71" s="96" t="s">
        <v>222</v>
      </c>
      <c r="D71" s="97" t="s">
        <v>14</v>
      </c>
      <c r="E71" s="98" t="s">
        <v>117</v>
      </c>
      <c r="F71" s="99">
        <v>20</v>
      </c>
      <c r="G71" s="109">
        <v>4</v>
      </c>
      <c r="H71" s="139">
        <f t="shared" si="31"/>
        <v>0.2</v>
      </c>
      <c r="I71" s="109">
        <f t="shared" si="65"/>
        <v>3.2</v>
      </c>
      <c r="J71" s="114">
        <f t="shared" si="66"/>
        <v>-8</v>
      </c>
      <c r="K71" s="99">
        <v>10</v>
      </c>
      <c r="L71" s="109">
        <v>3</v>
      </c>
      <c r="M71" s="139">
        <f t="shared" si="32"/>
        <v>0.3</v>
      </c>
      <c r="N71" s="109">
        <f t="shared" si="71"/>
        <v>2.4</v>
      </c>
      <c r="O71" s="114">
        <f t="shared" si="72"/>
        <v>-3.5</v>
      </c>
      <c r="P71" s="109">
        <v>25</v>
      </c>
      <c r="Q71" s="109">
        <v>1</v>
      </c>
      <c r="R71" s="139">
        <f t="shared" si="33"/>
        <v>0.04</v>
      </c>
      <c r="S71" s="109">
        <f t="shared" si="67"/>
        <v>1</v>
      </c>
      <c r="T71" s="114">
        <f t="shared" si="68"/>
        <v>-24</v>
      </c>
      <c r="U71" s="110">
        <v>10</v>
      </c>
      <c r="V71" s="126">
        <v>0</v>
      </c>
      <c r="W71" s="134">
        <f t="shared" si="34"/>
        <v>0</v>
      </c>
      <c r="X71" s="126">
        <f t="shared" si="54"/>
        <v>0</v>
      </c>
      <c r="Y71" s="113">
        <f t="shared" si="55"/>
        <v>-5</v>
      </c>
      <c r="Z71" s="110">
        <v>8</v>
      </c>
      <c r="AA71" s="126">
        <v>1</v>
      </c>
      <c r="AB71" s="134">
        <f t="shared" si="35"/>
        <v>0.125</v>
      </c>
      <c r="AC71" s="126">
        <f t="shared" si="36"/>
        <v>0.8</v>
      </c>
      <c r="AD71" s="113">
        <f t="shared" si="37"/>
        <v>-3.5</v>
      </c>
      <c r="AE71" s="110">
        <v>6</v>
      </c>
      <c r="AF71" s="126">
        <v>4</v>
      </c>
      <c r="AG71" s="134">
        <f t="shared" si="38"/>
        <v>0.666666666666667</v>
      </c>
      <c r="AH71" s="126">
        <f>AF71*2.5</f>
        <v>10</v>
      </c>
      <c r="AI71" s="113">
        <f>(AE71-AF71)*-1</f>
        <v>-2</v>
      </c>
      <c r="AJ71" s="110">
        <v>8</v>
      </c>
      <c r="AK71" s="126">
        <v>4</v>
      </c>
      <c r="AL71" s="134">
        <f t="shared" si="39"/>
        <v>0.5</v>
      </c>
      <c r="AM71" s="126">
        <f t="shared" si="69"/>
        <v>3.2</v>
      </c>
      <c r="AN71" s="113">
        <f t="shared" si="70"/>
        <v>-2</v>
      </c>
      <c r="AO71" s="99">
        <v>5</v>
      </c>
      <c r="AP71" s="109">
        <v>2</v>
      </c>
      <c r="AQ71" s="139">
        <f t="shared" si="40"/>
        <v>0.4</v>
      </c>
      <c r="AR71" s="109">
        <f t="shared" si="58"/>
        <v>1</v>
      </c>
      <c r="AS71" s="114">
        <f t="shared" si="59"/>
        <v>-0.9</v>
      </c>
      <c r="AT71" s="110">
        <v>10</v>
      </c>
      <c r="AU71" s="126">
        <v>1</v>
      </c>
      <c r="AV71" s="134">
        <f t="shared" si="41"/>
        <v>0.1</v>
      </c>
      <c r="AW71" s="126">
        <f>AU71*0.3</f>
        <v>0.3</v>
      </c>
      <c r="AX71" s="113">
        <f>(AT71-AU71)*-0.2</f>
        <v>-1.8</v>
      </c>
      <c r="AY71" s="33">
        <f t="shared" si="42"/>
        <v>21.9</v>
      </c>
      <c r="AZ71" s="33">
        <f t="shared" si="43"/>
        <v>-50.7</v>
      </c>
    </row>
    <row r="72" spans="1:52">
      <c r="A72" s="94">
        <v>137</v>
      </c>
      <c r="B72" s="95">
        <v>122718</v>
      </c>
      <c r="C72" s="96" t="s">
        <v>223</v>
      </c>
      <c r="D72" s="97" t="s">
        <v>14</v>
      </c>
      <c r="E72" s="98" t="s">
        <v>117</v>
      </c>
      <c r="F72" s="99">
        <v>20</v>
      </c>
      <c r="G72" s="109">
        <v>0</v>
      </c>
      <c r="H72" s="139">
        <f t="shared" si="31"/>
        <v>0</v>
      </c>
      <c r="I72" s="109">
        <f t="shared" si="65"/>
        <v>0</v>
      </c>
      <c r="J72" s="114">
        <f t="shared" si="66"/>
        <v>-10</v>
      </c>
      <c r="K72" s="99">
        <v>10</v>
      </c>
      <c r="L72" s="109">
        <v>2</v>
      </c>
      <c r="M72" s="139">
        <f t="shared" si="32"/>
        <v>0.2</v>
      </c>
      <c r="N72" s="109">
        <f t="shared" si="71"/>
        <v>1.6</v>
      </c>
      <c r="O72" s="114">
        <f t="shared" si="72"/>
        <v>-4</v>
      </c>
      <c r="P72" s="109">
        <v>30</v>
      </c>
      <c r="Q72" s="109">
        <v>5</v>
      </c>
      <c r="R72" s="139">
        <f t="shared" si="33"/>
        <v>0.166666666666667</v>
      </c>
      <c r="S72" s="109">
        <f t="shared" si="67"/>
        <v>5</v>
      </c>
      <c r="T72" s="114">
        <f t="shared" si="68"/>
        <v>-25</v>
      </c>
      <c r="U72" s="110">
        <v>10</v>
      </c>
      <c r="V72" s="126">
        <v>1</v>
      </c>
      <c r="W72" s="134">
        <f t="shared" si="34"/>
        <v>0.1</v>
      </c>
      <c r="X72" s="126">
        <f t="shared" si="54"/>
        <v>0.8</v>
      </c>
      <c r="Y72" s="113">
        <f t="shared" si="55"/>
        <v>-4.5</v>
      </c>
      <c r="Z72" s="110">
        <v>8</v>
      </c>
      <c r="AA72" s="126">
        <v>1</v>
      </c>
      <c r="AB72" s="134">
        <f t="shared" si="35"/>
        <v>0.125</v>
      </c>
      <c r="AC72" s="126">
        <f t="shared" si="36"/>
        <v>0.8</v>
      </c>
      <c r="AD72" s="113">
        <f t="shared" si="37"/>
        <v>-3.5</v>
      </c>
      <c r="AE72" s="110">
        <v>6</v>
      </c>
      <c r="AF72" s="126">
        <v>0</v>
      </c>
      <c r="AG72" s="134">
        <f t="shared" si="38"/>
        <v>0</v>
      </c>
      <c r="AH72" s="126">
        <f>AF72*2.5</f>
        <v>0</v>
      </c>
      <c r="AI72" s="113">
        <f>(AE72-AF72)*-1</f>
        <v>-6</v>
      </c>
      <c r="AJ72" s="110">
        <v>8</v>
      </c>
      <c r="AK72" s="126">
        <v>5</v>
      </c>
      <c r="AL72" s="134">
        <f t="shared" si="39"/>
        <v>0.625</v>
      </c>
      <c r="AM72" s="126">
        <f t="shared" si="69"/>
        <v>4</v>
      </c>
      <c r="AN72" s="113">
        <f t="shared" si="70"/>
        <v>-1.5</v>
      </c>
      <c r="AO72" s="99">
        <v>5</v>
      </c>
      <c r="AP72" s="109">
        <v>2</v>
      </c>
      <c r="AQ72" s="139">
        <f t="shared" si="40"/>
        <v>0.4</v>
      </c>
      <c r="AR72" s="109">
        <f t="shared" si="58"/>
        <v>1</v>
      </c>
      <c r="AS72" s="114">
        <f t="shared" si="59"/>
        <v>-0.9</v>
      </c>
      <c r="AT72" s="110">
        <v>10</v>
      </c>
      <c r="AU72" s="126">
        <v>2</v>
      </c>
      <c r="AV72" s="134">
        <f t="shared" si="41"/>
        <v>0.2</v>
      </c>
      <c r="AW72" s="126">
        <f>AU72*0.3</f>
        <v>0.6</v>
      </c>
      <c r="AX72" s="113">
        <f>(AT72-AU72)*-0.2</f>
        <v>-1.6</v>
      </c>
      <c r="AY72" s="33">
        <f t="shared" si="42"/>
        <v>13.8</v>
      </c>
      <c r="AZ72" s="33">
        <f t="shared" si="43"/>
        <v>-57</v>
      </c>
    </row>
    <row r="73" spans="1:52">
      <c r="A73" s="94">
        <v>138</v>
      </c>
      <c r="B73" s="95">
        <v>122906</v>
      </c>
      <c r="C73" s="96" t="s">
        <v>224</v>
      </c>
      <c r="D73" s="97" t="s">
        <v>14</v>
      </c>
      <c r="E73" s="98" t="s">
        <v>117</v>
      </c>
      <c r="F73" s="99">
        <v>20</v>
      </c>
      <c r="G73" s="109">
        <v>6</v>
      </c>
      <c r="H73" s="139">
        <f t="shared" si="31"/>
        <v>0.3</v>
      </c>
      <c r="I73" s="109">
        <f t="shared" si="65"/>
        <v>4.8</v>
      </c>
      <c r="J73" s="114">
        <f t="shared" si="66"/>
        <v>-7</v>
      </c>
      <c r="K73" s="99">
        <v>10</v>
      </c>
      <c r="L73" s="109">
        <v>8</v>
      </c>
      <c r="M73" s="139">
        <f t="shared" si="32"/>
        <v>0.8</v>
      </c>
      <c r="N73" s="109">
        <f t="shared" si="71"/>
        <v>6.4</v>
      </c>
      <c r="O73" s="114">
        <f t="shared" si="72"/>
        <v>-1</v>
      </c>
      <c r="P73" s="109">
        <v>30</v>
      </c>
      <c r="Q73" s="109">
        <v>17</v>
      </c>
      <c r="R73" s="139">
        <f t="shared" si="33"/>
        <v>0.566666666666667</v>
      </c>
      <c r="S73" s="109">
        <f t="shared" si="67"/>
        <v>17</v>
      </c>
      <c r="T73" s="114">
        <f t="shared" si="68"/>
        <v>-13</v>
      </c>
      <c r="U73" s="110">
        <v>10</v>
      </c>
      <c r="V73" s="126">
        <v>1</v>
      </c>
      <c r="W73" s="134">
        <f t="shared" si="34"/>
        <v>0.1</v>
      </c>
      <c r="X73" s="126">
        <f t="shared" si="54"/>
        <v>0.8</v>
      </c>
      <c r="Y73" s="113">
        <f t="shared" si="55"/>
        <v>-4.5</v>
      </c>
      <c r="Z73" s="110">
        <v>8</v>
      </c>
      <c r="AA73" s="126">
        <v>0</v>
      </c>
      <c r="AB73" s="134">
        <f t="shared" si="35"/>
        <v>0</v>
      </c>
      <c r="AC73" s="126">
        <f t="shared" si="36"/>
        <v>0</v>
      </c>
      <c r="AD73" s="113">
        <f t="shared" si="37"/>
        <v>-4</v>
      </c>
      <c r="AE73" s="110">
        <v>6</v>
      </c>
      <c r="AF73" s="126">
        <v>9</v>
      </c>
      <c r="AG73" s="134">
        <f t="shared" si="38"/>
        <v>1.5</v>
      </c>
      <c r="AH73" s="126">
        <f>AF73*3.5</f>
        <v>31.5</v>
      </c>
      <c r="AI73" s="126"/>
      <c r="AJ73" s="110">
        <v>8</v>
      </c>
      <c r="AK73" s="126">
        <v>1</v>
      </c>
      <c r="AL73" s="134">
        <f t="shared" si="39"/>
        <v>0.125</v>
      </c>
      <c r="AM73" s="126">
        <f t="shared" si="69"/>
        <v>0.8</v>
      </c>
      <c r="AN73" s="113">
        <f t="shared" si="70"/>
        <v>-3.5</v>
      </c>
      <c r="AO73" s="99">
        <v>5</v>
      </c>
      <c r="AP73" s="109">
        <v>2</v>
      </c>
      <c r="AQ73" s="139">
        <f t="shared" si="40"/>
        <v>0.4</v>
      </c>
      <c r="AR73" s="109">
        <f t="shared" si="58"/>
        <v>1</v>
      </c>
      <c r="AS73" s="114">
        <f t="shared" si="59"/>
        <v>-0.9</v>
      </c>
      <c r="AT73" s="110">
        <v>10</v>
      </c>
      <c r="AU73" s="126">
        <v>2</v>
      </c>
      <c r="AV73" s="134">
        <f t="shared" si="41"/>
        <v>0.2</v>
      </c>
      <c r="AW73" s="126">
        <f>AU73*0.3</f>
        <v>0.6</v>
      </c>
      <c r="AX73" s="113">
        <f>(AT73-AU73)*-0.2</f>
        <v>-1.6</v>
      </c>
      <c r="AY73" s="33">
        <f t="shared" si="42"/>
        <v>62.9</v>
      </c>
      <c r="AZ73" s="33">
        <f t="shared" si="43"/>
        <v>-35.5</v>
      </c>
    </row>
    <row r="74" spans="1:52">
      <c r="A74" s="94">
        <v>139</v>
      </c>
      <c r="B74" s="95">
        <v>123007</v>
      </c>
      <c r="C74" s="96" t="s">
        <v>225</v>
      </c>
      <c r="D74" s="97" t="s">
        <v>14</v>
      </c>
      <c r="E74" s="98" t="s">
        <v>117</v>
      </c>
      <c r="F74" s="99">
        <v>20</v>
      </c>
      <c r="G74" s="109">
        <v>9</v>
      </c>
      <c r="H74" s="139">
        <f t="shared" si="31"/>
        <v>0.45</v>
      </c>
      <c r="I74" s="109">
        <f t="shared" si="65"/>
        <v>7.2</v>
      </c>
      <c r="J74" s="114">
        <f t="shared" si="66"/>
        <v>-5.5</v>
      </c>
      <c r="K74" s="99">
        <v>10</v>
      </c>
      <c r="L74" s="109">
        <v>2</v>
      </c>
      <c r="M74" s="139">
        <f t="shared" si="32"/>
        <v>0.2</v>
      </c>
      <c r="N74" s="109">
        <f t="shared" si="71"/>
        <v>1.6</v>
      </c>
      <c r="O74" s="114">
        <f t="shared" si="72"/>
        <v>-4</v>
      </c>
      <c r="P74" s="109">
        <v>30</v>
      </c>
      <c r="Q74" s="109">
        <v>3</v>
      </c>
      <c r="R74" s="139">
        <f t="shared" si="33"/>
        <v>0.1</v>
      </c>
      <c r="S74" s="109">
        <f t="shared" si="67"/>
        <v>3</v>
      </c>
      <c r="T74" s="114">
        <f t="shared" si="68"/>
        <v>-27</v>
      </c>
      <c r="U74" s="110">
        <v>10</v>
      </c>
      <c r="V74" s="126">
        <v>3</v>
      </c>
      <c r="W74" s="134">
        <f t="shared" si="34"/>
        <v>0.3</v>
      </c>
      <c r="X74" s="126">
        <f t="shared" si="54"/>
        <v>2.4</v>
      </c>
      <c r="Y74" s="113">
        <f t="shared" si="55"/>
        <v>-3.5</v>
      </c>
      <c r="Z74" s="110">
        <v>8</v>
      </c>
      <c r="AA74" s="126">
        <v>1</v>
      </c>
      <c r="AB74" s="134">
        <f t="shared" si="35"/>
        <v>0.125</v>
      </c>
      <c r="AC74" s="126">
        <f t="shared" si="36"/>
        <v>0.8</v>
      </c>
      <c r="AD74" s="113">
        <f t="shared" si="37"/>
        <v>-3.5</v>
      </c>
      <c r="AE74" s="110">
        <v>6</v>
      </c>
      <c r="AF74" s="126">
        <v>3</v>
      </c>
      <c r="AG74" s="134">
        <f t="shared" si="38"/>
        <v>0.5</v>
      </c>
      <c r="AH74" s="126">
        <f>AF74*2.5</f>
        <v>7.5</v>
      </c>
      <c r="AI74" s="113">
        <f>(AE74-AF74)*-1</f>
        <v>-3</v>
      </c>
      <c r="AJ74" s="110">
        <v>8</v>
      </c>
      <c r="AK74" s="126">
        <v>0</v>
      </c>
      <c r="AL74" s="134">
        <f t="shared" si="39"/>
        <v>0</v>
      </c>
      <c r="AM74" s="126">
        <f t="shared" si="69"/>
        <v>0</v>
      </c>
      <c r="AN74" s="113">
        <f t="shared" si="70"/>
        <v>-4</v>
      </c>
      <c r="AO74" s="99">
        <v>5</v>
      </c>
      <c r="AP74" s="109">
        <v>0</v>
      </c>
      <c r="AQ74" s="139">
        <f t="shared" si="40"/>
        <v>0</v>
      </c>
      <c r="AR74" s="109">
        <f t="shared" si="58"/>
        <v>0</v>
      </c>
      <c r="AS74" s="114">
        <f t="shared" si="59"/>
        <v>-1.5</v>
      </c>
      <c r="AT74" s="110">
        <v>10</v>
      </c>
      <c r="AU74" s="126">
        <v>2</v>
      </c>
      <c r="AV74" s="134">
        <f t="shared" si="41"/>
        <v>0.2</v>
      </c>
      <c r="AW74" s="126">
        <f>AU74*0.3</f>
        <v>0.6</v>
      </c>
      <c r="AX74" s="113">
        <f>(AT74-AU74)*-0.2</f>
        <v>-1.6</v>
      </c>
      <c r="AY74" s="33">
        <f t="shared" si="42"/>
        <v>23.1</v>
      </c>
      <c r="AZ74" s="33">
        <f t="shared" si="43"/>
        <v>-53.6</v>
      </c>
    </row>
    <row r="75" spans="1:52">
      <c r="A75" s="94">
        <v>140</v>
      </c>
      <c r="B75" s="95">
        <v>307</v>
      </c>
      <c r="C75" s="96" t="s">
        <v>226</v>
      </c>
      <c r="D75" s="97" t="s">
        <v>43</v>
      </c>
      <c r="E75" s="98" t="s">
        <v>118</v>
      </c>
      <c r="F75" s="99">
        <v>60</v>
      </c>
      <c r="G75" s="109">
        <v>22</v>
      </c>
      <c r="H75" s="139">
        <f t="shared" si="31"/>
        <v>0.366666666666667</v>
      </c>
      <c r="I75" s="109">
        <f t="shared" si="65"/>
        <v>17.6</v>
      </c>
      <c r="J75" s="114">
        <f t="shared" si="66"/>
        <v>-19</v>
      </c>
      <c r="K75" s="99">
        <v>30</v>
      </c>
      <c r="L75" s="109">
        <v>4</v>
      </c>
      <c r="M75" s="139">
        <f t="shared" si="32"/>
        <v>0.133333333333333</v>
      </c>
      <c r="N75" s="109">
        <f t="shared" si="71"/>
        <v>3.2</v>
      </c>
      <c r="O75" s="114">
        <f t="shared" si="72"/>
        <v>-13</v>
      </c>
      <c r="P75" s="109">
        <v>160</v>
      </c>
      <c r="Q75" s="109">
        <v>106</v>
      </c>
      <c r="R75" s="139">
        <f t="shared" si="33"/>
        <v>0.6625</v>
      </c>
      <c r="S75" s="109">
        <f t="shared" si="67"/>
        <v>106</v>
      </c>
      <c r="T75" s="114">
        <f t="shared" si="68"/>
        <v>-54</v>
      </c>
      <c r="U75" s="110">
        <v>30</v>
      </c>
      <c r="V75" s="126">
        <v>4</v>
      </c>
      <c r="W75" s="134">
        <f t="shared" si="34"/>
        <v>0.133333333333333</v>
      </c>
      <c r="X75" s="126">
        <f t="shared" si="54"/>
        <v>3.2</v>
      </c>
      <c r="Y75" s="113">
        <f t="shared" si="55"/>
        <v>-13</v>
      </c>
      <c r="Z75" s="110">
        <v>20</v>
      </c>
      <c r="AA75" s="126">
        <v>1</v>
      </c>
      <c r="AB75" s="134">
        <f t="shared" si="35"/>
        <v>0.05</v>
      </c>
      <c r="AC75" s="126">
        <f t="shared" si="36"/>
        <v>0.8</v>
      </c>
      <c r="AD75" s="113">
        <f t="shared" si="37"/>
        <v>-9.5</v>
      </c>
      <c r="AE75" s="110">
        <v>12</v>
      </c>
      <c r="AF75" s="126">
        <v>29</v>
      </c>
      <c r="AG75" s="134">
        <f t="shared" si="38"/>
        <v>2.41666666666667</v>
      </c>
      <c r="AH75" s="126">
        <f>AF75*3.5</f>
        <v>101.5</v>
      </c>
      <c r="AI75" s="126"/>
      <c r="AJ75" s="110">
        <v>20</v>
      </c>
      <c r="AK75" s="126">
        <v>16</v>
      </c>
      <c r="AL75" s="134">
        <f t="shared" si="39"/>
        <v>0.8</v>
      </c>
      <c r="AM75" s="126">
        <f t="shared" si="69"/>
        <v>12.8</v>
      </c>
      <c r="AN75" s="113">
        <f t="shared" si="70"/>
        <v>-2</v>
      </c>
      <c r="AO75" s="99">
        <v>10</v>
      </c>
      <c r="AP75" s="109">
        <v>3</v>
      </c>
      <c r="AQ75" s="139">
        <f t="shared" si="40"/>
        <v>0.3</v>
      </c>
      <c r="AR75" s="109">
        <f t="shared" si="58"/>
        <v>1.5</v>
      </c>
      <c r="AS75" s="114">
        <f t="shared" si="59"/>
        <v>-2.1</v>
      </c>
      <c r="AT75" s="110">
        <v>30</v>
      </c>
      <c r="AU75" s="126">
        <v>770</v>
      </c>
      <c r="AV75" s="134">
        <f t="shared" si="41"/>
        <v>25.6666666666667</v>
      </c>
      <c r="AW75" s="169">
        <f>AU75*0.5</f>
        <v>385</v>
      </c>
      <c r="AX75" s="140"/>
      <c r="AY75" s="33">
        <f t="shared" si="42"/>
        <v>631.6</v>
      </c>
      <c r="AZ75" s="33">
        <f t="shared" si="43"/>
        <v>-112.6</v>
      </c>
    </row>
    <row r="76" spans="1:52">
      <c r="A76" s="94">
        <v>141</v>
      </c>
      <c r="B76" s="141">
        <v>572</v>
      </c>
      <c r="C76" s="142" t="s">
        <v>90</v>
      </c>
      <c r="D76" s="141" t="s">
        <v>11</v>
      </c>
      <c r="E76" s="98" t="s">
        <v>119</v>
      </c>
      <c r="F76" s="99">
        <v>30</v>
      </c>
      <c r="G76" s="109">
        <v>19</v>
      </c>
      <c r="H76" s="139">
        <f t="shared" si="31"/>
        <v>0.633333333333333</v>
      </c>
      <c r="I76" s="109">
        <f t="shared" si="65"/>
        <v>15.2</v>
      </c>
      <c r="J76" s="114">
        <f t="shared" si="66"/>
        <v>-5.5</v>
      </c>
      <c r="K76" s="99">
        <v>15</v>
      </c>
      <c r="L76" s="109">
        <v>6</v>
      </c>
      <c r="M76" s="139">
        <f t="shared" si="32"/>
        <v>0.4</v>
      </c>
      <c r="N76" s="109">
        <f t="shared" si="71"/>
        <v>4.8</v>
      </c>
      <c r="O76" s="114">
        <f t="shared" si="72"/>
        <v>-4.5</v>
      </c>
      <c r="P76" s="109">
        <v>30</v>
      </c>
      <c r="Q76" s="109">
        <v>31</v>
      </c>
      <c r="R76" s="139">
        <f t="shared" si="33"/>
        <v>1.03333333333333</v>
      </c>
      <c r="S76" s="109">
        <f>Q76*2</f>
        <v>62</v>
      </c>
      <c r="T76" s="109"/>
      <c r="U76" s="110">
        <v>15</v>
      </c>
      <c r="V76" s="126">
        <v>10</v>
      </c>
      <c r="W76" s="134">
        <f t="shared" si="34"/>
        <v>0.666666666666667</v>
      </c>
      <c r="X76" s="126">
        <f t="shared" si="54"/>
        <v>8</v>
      </c>
      <c r="Y76" s="113">
        <f t="shared" si="55"/>
        <v>-2.5</v>
      </c>
      <c r="Z76" s="110">
        <v>12</v>
      </c>
      <c r="AA76" s="126">
        <v>1</v>
      </c>
      <c r="AB76" s="134">
        <f t="shared" si="35"/>
        <v>0.0833333333333333</v>
      </c>
      <c r="AC76" s="126">
        <f t="shared" si="36"/>
        <v>0.8</v>
      </c>
      <c r="AD76" s="113">
        <f t="shared" si="37"/>
        <v>-5.5</v>
      </c>
      <c r="AE76" s="110">
        <v>10</v>
      </c>
      <c r="AF76" s="126">
        <v>19</v>
      </c>
      <c r="AG76" s="134">
        <f t="shared" si="38"/>
        <v>1.9</v>
      </c>
      <c r="AH76" s="126">
        <f>AF76*3.5</f>
        <v>66.5</v>
      </c>
      <c r="AI76" s="126"/>
      <c r="AJ76" s="110">
        <v>12</v>
      </c>
      <c r="AK76" s="126">
        <v>9</v>
      </c>
      <c r="AL76" s="134">
        <f t="shared" si="39"/>
        <v>0.75</v>
      </c>
      <c r="AM76" s="126">
        <f t="shared" si="69"/>
        <v>7.2</v>
      </c>
      <c r="AN76" s="113">
        <f t="shared" si="70"/>
        <v>-1.5</v>
      </c>
      <c r="AO76" s="99">
        <v>10</v>
      </c>
      <c r="AP76" s="109">
        <v>1</v>
      </c>
      <c r="AQ76" s="139">
        <f t="shared" si="40"/>
        <v>0.1</v>
      </c>
      <c r="AR76" s="109">
        <f t="shared" si="58"/>
        <v>0.5</v>
      </c>
      <c r="AS76" s="114">
        <f t="shared" si="59"/>
        <v>-2.7</v>
      </c>
      <c r="AT76" s="110">
        <v>15</v>
      </c>
      <c r="AU76" s="126">
        <v>1</v>
      </c>
      <c r="AV76" s="134">
        <f t="shared" si="41"/>
        <v>0.0666666666666667</v>
      </c>
      <c r="AW76" s="126">
        <f>AU76*0.3</f>
        <v>0.3</v>
      </c>
      <c r="AX76" s="113">
        <f>(AT76-AU76)*-0.2</f>
        <v>-2.8</v>
      </c>
      <c r="AY76" s="33">
        <f t="shared" si="42"/>
        <v>165.3</v>
      </c>
      <c r="AZ76" s="33">
        <f t="shared" si="43"/>
        <v>-25</v>
      </c>
    </row>
    <row r="77" spans="1:52">
      <c r="A77" s="94">
        <v>142</v>
      </c>
      <c r="B77" s="141">
        <v>311</v>
      </c>
      <c r="C77" s="142" t="s">
        <v>91</v>
      </c>
      <c r="D77" s="141" t="s">
        <v>17</v>
      </c>
      <c r="E77" s="95" t="s">
        <v>116</v>
      </c>
      <c r="F77" s="99">
        <v>20</v>
      </c>
      <c r="G77" s="109">
        <v>0</v>
      </c>
      <c r="H77" s="139">
        <f t="shared" si="31"/>
        <v>0</v>
      </c>
      <c r="I77" s="109">
        <f t="shared" si="65"/>
        <v>0</v>
      </c>
      <c r="J77" s="114">
        <f t="shared" si="66"/>
        <v>-10</v>
      </c>
      <c r="K77" s="99">
        <v>10</v>
      </c>
      <c r="L77" s="109">
        <v>12</v>
      </c>
      <c r="M77" s="139">
        <f t="shared" si="32"/>
        <v>1.2</v>
      </c>
      <c r="N77" s="109">
        <f>L77*1.5</f>
        <v>18</v>
      </c>
      <c r="O77" s="109"/>
      <c r="P77" s="109">
        <v>25</v>
      </c>
      <c r="Q77" s="109">
        <v>13</v>
      </c>
      <c r="R77" s="139">
        <f t="shared" si="33"/>
        <v>0.52</v>
      </c>
      <c r="S77" s="109">
        <f>Q77*1</f>
        <v>13</v>
      </c>
      <c r="T77" s="114">
        <f>(P77-Q77)*-1</f>
        <v>-12</v>
      </c>
      <c r="U77" s="110">
        <v>10</v>
      </c>
      <c r="V77" s="126">
        <v>0</v>
      </c>
      <c r="W77" s="134">
        <f t="shared" si="34"/>
        <v>0</v>
      </c>
      <c r="X77" s="126">
        <f t="shared" si="54"/>
        <v>0</v>
      </c>
      <c r="Y77" s="113">
        <f t="shared" si="55"/>
        <v>-5</v>
      </c>
      <c r="Z77" s="110">
        <v>8</v>
      </c>
      <c r="AA77" s="126">
        <v>0</v>
      </c>
      <c r="AB77" s="134">
        <f t="shared" si="35"/>
        <v>0</v>
      </c>
      <c r="AC77" s="126">
        <f t="shared" si="36"/>
        <v>0</v>
      </c>
      <c r="AD77" s="113">
        <f t="shared" si="37"/>
        <v>-4</v>
      </c>
      <c r="AE77" s="110">
        <v>6</v>
      </c>
      <c r="AF77" s="126">
        <v>9</v>
      </c>
      <c r="AG77" s="134">
        <f t="shared" si="38"/>
        <v>1.5</v>
      </c>
      <c r="AH77" s="126">
        <f>AF77*3.5</f>
        <v>31.5</v>
      </c>
      <c r="AI77" s="126"/>
      <c r="AJ77" s="110">
        <v>8</v>
      </c>
      <c r="AK77" s="126">
        <v>0</v>
      </c>
      <c r="AL77" s="134">
        <f t="shared" si="39"/>
        <v>0</v>
      </c>
      <c r="AM77" s="126">
        <f t="shared" si="69"/>
        <v>0</v>
      </c>
      <c r="AN77" s="113">
        <f t="shared" si="70"/>
        <v>-4</v>
      </c>
      <c r="AO77" s="99">
        <v>5</v>
      </c>
      <c r="AP77" s="109">
        <v>0</v>
      </c>
      <c r="AQ77" s="139">
        <f t="shared" si="40"/>
        <v>0</v>
      </c>
      <c r="AR77" s="109">
        <f t="shared" si="58"/>
        <v>0</v>
      </c>
      <c r="AS77" s="114">
        <f t="shared" si="59"/>
        <v>-1.5</v>
      </c>
      <c r="AT77" s="110">
        <v>10</v>
      </c>
      <c r="AU77" s="126">
        <v>0</v>
      </c>
      <c r="AV77" s="134">
        <f t="shared" si="41"/>
        <v>0</v>
      </c>
      <c r="AW77" s="126">
        <f>AU77*0.3</f>
        <v>0</v>
      </c>
      <c r="AX77" s="113">
        <f>(AT77-AU77)*-0.2</f>
        <v>-2</v>
      </c>
      <c r="AY77" s="33">
        <f t="shared" si="42"/>
        <v>62.5</v>
      </c>
      <c r="AZ77" s="33">
        <f t="shared" si="43"/>
        <v>-38.5</v>
      </c>
    </row>
    <row r="78" s="148" customFormat="1" spans="1:52">
      <c r="A78" s="170"/>
      <c r="B78" s="171"/>
      <c r="C78" s="171"/>
      <c r="D78" s="171"/>
      <c r="E78" s="172"/>
      <c r="F78" s="99">
        <f>SUM(F4:F77)</f>
        <v>1530</v>
      </c>
      <c r="G78" s="109">
        <f>SUM(G4:G77)</f>
        <v>807</v>
      </c>
      <c r="H78" s="139">
        <f t="shared" si="31"/>
        <v>0.527450980392157</v>
      </c>
      <c r="I78" s="99">
        <f>SUM(I4:I77)</f>
        <v>740.8</v>
      </c>
      <c r="J78" s="99"/>
      <c r="K78" s="99">
        <f>SUM(K4:K77)</f>
        <v>765</v>
      </c>
      <c r="L78" s="109">
        <f>SUM(L4:L77)</f>
        <v>444</v>
      </c>
      <c r="M78" s="139">
        <f t="shared" si="32"/>
        <v>0.580392156862745</v>
      </c>
      <c r="N78" s="99">
        <f>SUM(N4:N77)</f>
        <v>481.9</v>
      </c>
      <c r="O78" s="99"/>
      <c r="P78" s="109">
        <f>SUM(P4:P77)</f>
        <v>2260</v>
      </c>
      <c r="Q78" s="109">
        <f>SUM(Q4:Q77)</f>
        <v>1651</v>
      </c>
      <c r="R78" s="139">
        <f t="shared" si="33"/>
        <v>0.730530973451327</v>
      </c>
      <c r="S78" s="109">
        <f>SUM(S4:S77)</f>
        <v>2286</v>
      </c>
      <c r="T78" s="109"/>
      <c r="U78" s="110">
        <f>SUM(U4:U77)</f>
        <v>765</v>
      </c>
      <c r="V78" s="126">
        <f>SUM(V4:V77)</f>
        <v>160</v>
      </c>
      <c r="W78" s="134">
        <f t="shared" si="34"/>
        <v>0.209150326797386</v>
      </c>
      <c r="X78" s="110">
        <f>SUM(X4:X77)</f>
        <v>134.4</v>
      </c>
      <c r="Y78" s="113"/>
      <c r="Z78" s="110">
        <f>SUM(Z4:Z77)</f>
        <v>608</v>
      </c>
      <c r="AA78" s="126">
        <f>SUM(AA4:AA77)</f>
        <v>57</v>
      </c>
      <c r="AB78" s="134">
        <f t="shared" si="35"/>
        <v>0.09375</v>
      </c>
      <c r="AC78" s="126">
        <f>SUM(AC4:AC77)</f>
        <v>45.6</v>
      </c>
      <c r="AD78" s="113">
        <f t="shared" si="37"/>
        <v>-275.5</v>
      </c>
      <c r="AE78" s="110">
        <f>SUM(AE4:AE77)</f>
        <v>454</v>
      </c>
      <c r="AF78" s="126">
        <f>SUM(AF4:AF77)</f>
        <v>521</v>
      </c>
      <c r="AG78" s="134">
        <f t="shared" si="38"/>
        <v>1.14757709251101</v>
      </c>
      <c r="AH78" s="110">
        <f>SUM(AH4:AH77)</f>
        <v>1747.5</v>
      </c>
      <c r="AI78" s="110"/>
      <c r="AJ78" s="110">
        <f>SUM(AJ4:AJ77)</f>
        <v>608</v>
      </c>
      <c r="AK78" s="126">
        <f>SUM(AK4:AK77)</f>
        <v>415</v>
      </c>
      <c r="AL78" s="134">
        <f t="shared" si="39"/>
        <v>0.682565789473684</v>
      </c>
      <c r="AM78" s="110">
        <f>SUM(AM4:AM77)</f>
        <v>379.2</v>
      </c>
      <c r="AN78" s="113"/>
      <c r="AO78" s="99">
        <f>SUM(AO4:AO77)</f>
        <v>380</v>
      </c>
      <c r="AP78" s="109">
        <f>SUM(AP4:AP77)</f>
        <v>118</v>
      </c>
      <c r="AQ78" s="139">
        <f t="shared" si="40"/>
        <v>0.310526315789474</v>
      </c>
      <c r="AR78" s="99">
        <f>SUM(AR4:AR77)</f>
        <v>68.6</v>
      </c>
      <c r="AS78" s="99"/>
      <c r="AT78" s="99">
        <f>SUM(AT4:AT77)</f>
        <v>765</v>
      </c>
      <c r="AU78" s="126">
        <f>SUM(AU4:AU77)</f>
        <v>962</v>
      </c>
      <c r="AV78" s="134">
        <f t="shared" si="41"/>
        <v>1.25751633986928</v>
      </c>
      <c r="AW78" s="169">
        <f>SUM(AW4:AW77)</f>
        <v>458.2</v>
      </c>
      <c r="AX78" s="173"/>
      <c r="AY78" s="33">
        <f>SUM(AY4:AY77)</f>
        <v>6342.2</v>
      </c>
      <c r="AZ78" s="33">
        <f>SUM(AZ4:AZ77)</f>
        <v>-2387.9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78:E78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0"/>
  <sheetViews>
    <sheetView workbookViewId="0">
      <pane xSplit="5" topLeftCell="V1" activePane="topRight" state="frozen"/>
      <selection/>
      <selection pane="topRight" activeCell="AC4" sqref="AC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120</v>
      </c>
      <c r="B1" s="58"/>
      <c r="C1" s="58"/>
      <c r="D1" s="58"/>
      <c r="E1" s="58"/>
      <c r="F1" s="83" t="s">
        <v>121</v>
      </c>
      <c r="G1" s="84"/>
      <c r="H1" s="85"/>
      <c r="I1" s="84"/>
      <c r="J1" s="101"/>
      <c r="K1" s="83" t="s">
        <v>122</v>
      </c>
      <c r="L1" s="84"/>
      <c r="M1" s="85"/>
      <c r="N1" s="84"/>
      <c r="O1" s="102"/>
      <c r="P1" s="103" t="s">
        <v>123</v>
      </c>
      <c r="Q1" s="115"/>
      <c r="R1" s="116"/>
      <c r="S1" s="115"/>
      <c r="T1" s="115"/>
      <c r="U1" s="117" t="s">
        <v>227</v>
      </c>
      <c r="V1" s="118"/>
      <c r="W1" s="119"/>
      <c r="X1" s="120"/>
      <c r="Y1" s="127"/>
      <c r="Z1" s="117" t="s">
        <v>125</v>
      </c>
      <c r="AA1" s="120"/>
      <c r="AB1" s="128"/>
      <c r="AC1" s="120"/>
      <c r="AD1" s="129"/>
      <c r="AE1" s="130" t="s">
        <v>126</v>
      </c>
      <c r="AF1" s="131"/>
      <c r="AG1" s="136"/>
      <c r="AH1" s="91"/>
      <c r="AI1" s="91"/>
      <c r="AJ1" s="137" t="s">
        <v>4</v>
      </c>
      <c r="AK1" s="137" t="s">
        <v>5</v>
      </c>
    </row>
    <row r="2" ht="30" customHeight="1" spans="1:37">
      <c r="A2" s="58"/>
      <c r="B2" s="58"/>
      <c r="C2" s="58"/>
      <c r="D2" s="58"/>
      <c r="E2" s="58"/>
      <c r="F2" s="86" t="s">
        <v>228</v>
      </c>
      <c r="G2" s="87"/>
      <c r="H2" s="88"/>
      <c r="I2" s="87"/>
      <c r="J2" s="104"/>
      <c r="K2" s="86" t="s">
        <v>229</v>
      </c>
      <c r="L2" s="87"/>
      <c r="M2" s="88"/>
      <c r="N2" s="87"/>
      <c r="O2" s="105"/>
      <c r="P2" s="106" t="s">
        <v>230</v>
      </c>
      <c r="Q2" s="121"/>
      <c r="R2" s="122"/>
      <c r="S2" s="121"/>
      <c r="T2" s="121"/>
      <c r="U2" s="106" t="s">
        <v>231</v>
      </c>
      <c r="V2" s="123"/>
      <c r="W2" s="124"/>
      <c r="X2" s="121"/>
      <c r="Y2" s="105"/>
      <c r="Z2" s="106" t="s">
        <v>232</v>
      </c>
      <c r="AA2" s="121"/>
      <c r="AB2" s="122"/>
      <c r="AC2" s="121"/>
      <c r="AD2" s="132"/>
      <c r="AE2" s="133" t="s">
        <v>233</v>
      </c>
      <c r="AF2" s="91"/>
      <c r="AG2" s="138"/>
      <c r="AH2" s="91"/>
      <c r="AI2" s="91"/>
      <c r="AJ2" s="137"/>
      <c r="AK2" s="137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139</v>
      </c>
      <c r="F3" s="92" t="s">
        <v>144</v>
      </c>
      <c r="G3" s="12" t="s">
        <v>146</v>
      </c>
      <c r="H3" s="93" t="s">
        <v>109</v>
      </c>
      <c r="I3" s="12" t="s">
        <v>234</v>
      </c>
      <c r="J3" s="107" t="s">
        <v>111</v>
      </c>
      <c r="K3" s="92" t="s">
        <v>140</v>
      </c>
      <c r="L3" s="12" t="s">
        <v>113</v>
      </c>
      <c r="M3" s="93" t="s">
        <v>109</v>
      </c>
      <c r="N3" s="12" t="s">
        <v>235</v>
      </c>
      <c r="O3" s="107" t="s">
        <v>111</v>
      </c>
      <c r="P3" s="92" t="s">
        <v>144</v>
      </c>
      <c r="Q3" s="12" t="s">
        <v>108</v>
      </c>
      <c r="R3" s="93" t="s">
        <v>236</v>
      </c>
      <c r="S3" s="12" t="s">
        <v>145</v>
      </c>
      <c r="T3" s="107" t="s">
        <v>142</v>
      </c>
      <c r="U3" s="92" t="s">
        <v>144</v>
      </c>
      <c r="V3" s="12" t="s">
        <v>113</v>
      </c>
      <c r="W3" s="93" t="s">
        <v>237</v>
      </c>
      <c r="X3" s="12" t="s">
        <v>238</v>
      </c>
      <c r="Y3" s="107" t="s">
        <v>111</v>
      </c>
      <c r="Z3" s="92" t="s">
        <v>140</v>
      </c>
      <c r="AA3" s="12" t="s">
        <v>113</v>
      </c>
      <c r="AB3" s="93" t="s">
        <v>237</v>
      </c>
      <c r="AC3" s="12" t="s">
        <v>239</v>
      </c>
      <c r="AD3" s="107" t="s">
        <v>151</v>
      </c>
      <c r="AE3" s="92" t="s">
        <v>140</v>
      </c>
      <c r="AF3" s="12" t="s">
        <v>113</v>
      </c>
      <c r="AG3" s="93" t="s">
        <v>237</v>
      </c>
      <c r="AH3" s="12" t="s">
        <v>145</v>
      </c>
      <c r="AI3" s="107" t="s">
        <v>151</v>
      </c>
      <c r="AJ3" s="137"/>
      <c r="AK3" s="137"/>
    </row>
    <row r="4" spans="1:37">
      <c r="A4" s="94">
        <v>67</v>
      </c>
      <c r="B4" s="95">
        <v>399</v>
      </c>
      <c r="C4" s="96" t="s">
        <v>155</v>
      </c>
      <c r="D4" s="97" t="s">
        <v>11</v>
      </c>
      <c r="E4" s="98" t="s">
        <v>116</v>
      </c>
      <c r="F4" s="99">
        <v>5</v>
      </c>
      <c r="G4" s="99">
        <v>6</v>
      </c>
      <c r="H4" s="100">
        <f t="shared" ref="H4:H34" si="0">G4/F4</f>
        <v>1.2</v>
      </c>
      <c r="I4" s="108">
        <f>G4*3</f>
        <v>18</v>
      </c>
      <c r="J4" s="109"/>
      <c r="K4" s="110">
        <v>20</v>
      </c>
      <c r="L4" s="110">
        <v>17</v>
      </c>
      <c r="M4" s="111">
        <f t="shared" ref="M4:M34" si="1">L4/K4</f>
        <v>0.85</v>
      </c>
      <c r="N4" s="112">
        <f t="shared" ref="N4:N11" si="2">L4*1</f>
        <v>17</v>
      </c>
      <c r="O4" s="113">
        <f t="shared" ref="O4:O11" si="3">(K4-L4)*-1</f>
        <v>-3</v>
      </c>
      <c r="P4" s="110">
        <v>10</v>
      </c>
      <c r="Q4" s="112">
        <v>2</v>
      </c>
      <c r="R4" s="125">
        <f t="shared" ref="R4:R34" si="4">Q4/P4</f>
        <v>0.2</v>
      </c>
      <c r="S4" s="112">
        <f t="shared" ref="S4:S9" si="5">Q4*1</f>
        <v>2</v>
      </c>
      <c r="T4" s="113">
        <f t="shared" ref="T4:T9" si="6">(P4-Q4)*-0.5</f>
        <v>-4</v>
      </c>
      <c r="U4" s="110">
        <v>10</v>
      </c>
      <c r="V4" s="110">
        <v>6</v>
      </c>
      <c r="W4" s="111">
        <f t="shared" ref="W4:W34" si="7">V4/U4</f>
        <v>0.6</v>
      </c>
      <c r="X4" s="112">
        <f>V4*1.5</f>
        <v>9</v>
      </c>
      <c r="Y4" s="113">
        <f>(U4-V4)*-1</f>
        <v>-4</v>
      </c>
      <c r="Z4" s="110">
        <v>15</v>
      </c>
      <c r="AA4" s="126">
        <v>2</v>
      </c>
      <c r="AB4" s="134">
        <f t="shared" ref="AB4:AB34" si="8">AA4/Z4</f>
        <v>0.133333333333333</v>
      </c>
      <c r="AC4" s="126">
        <f>AA4*0.5</f>
        <v>1</v>
      </c>
      <c r="AD4" s="113">
        <f>(Z4-AA4)*-0.3</f>
        <v>-3.9</v>
      </c>
      <c r="AE4" s="99">
        <v>5</v>
      </c>
      <c r="AF4" s="109">
        <v>0</v>
      </c>
      <c r="AG4" s="139">
        <f t="shared" ref="AG4:AG34" si="9">AF4/AE4</f>
        <v>0</v>
      </c>
      <c r="AH4" s="135">
        <f>AF4*1</f>
        <v>0</v>
      </c>
      <c r="AI4" s="113">
        <f>(AE4-AF4)*-0.3</f>
        <v>-1.5</v>
      </c>
      <c r="AJ4" s="33">
        <f t="shared" ref="AJ4:AJ34" si="10">I4+N4+S4+X4+AC4+AH4</f>
        <v>47</v>
      </c>
      <c r="AK4" s="33">
        <f t="shared" ref="AK4:AK34" si="11">J4+O4+T4+Y4+AD4+AI4</f>
        <v>-16.4</v>
      </c>
    </row>
    <row r="5" spans="1:37">
      <c r="A5" s="94">
        <v>68</v>
      </c>
      <c r="B5" s="95">
        <v>539</v>
      </c>
      <c r="C5" s="96" t="s">
        <v>156</v>
      </c>
      <c r="D5" s="97" t="s">
        <v>14</v>
      </c>
      <c r="E5" s="98" t="s">
        <v>116</v>
      </c>
      <c r="F5" s="99">
        <v>5</v>
      </c>
      <c r="G5" s="99">
        <v>2</v>
      </c>
      <c r="H5" s="100">
        <f t="shared" si="0"/>
        <v>0.4</v>
      </c>
      <c r="I5" s="108">
        <f>G5*1.5</f>
        <v>3</v>
      </c>
      <c r="J5" s="114">
        <f>(F5-G5)*-1</f>
        <v>-3</v>
      </c>
      <c r="K5" s="110">
        <v>20</v>
      </c>
      <c r="L5" s="110">
        <v>11</v>
      </c>
      <c r="M5" s="111">
        <f t="shared" si="1"/>
        <v>0.55</v>
      </c>
      <c r="N5" s="112">
        <f t="shared" si="2"/>
        <v>11</v>
      </c>
      <c r="O5" s="113">
        <f t="shared" si="3"/>
        <v>-9</v>
      </c>
      <c r="P5" s="110">
        <v>10</v>
      </c>
      <c r="Q5" s="112">
        <v>8</v>
      </c>
      <c r="R5" s="125">
        <f t="shared" si="4"/>
        <v>0.8</v>
      </c>
      <c r="S5" s="112">
        <f t="shared" si="5"/>
        <v>8</v>
      </c>
      <c r="T5" s="113">
        <f t="shared" si="6"/>
        <v>-1</v>
      </c>
      <c r="U5" s="110">
        <v>10</v>
      </c>
      <c r="V5" s="110">
        <v>11</v>
      </c>
      <c r="W5" s="111">
        <f t="shared" si="7"/>
        <v>1.1</v>
      </c>
      <c r="X5" s="112">
        <f>V5*2.5</f>
        <v>27.5</v>
      </c>
      <c r="Y5" s="126"/>
      <c r="Z5" s="110">
        <v>15</v>
      </c>
      <c r="AA5" s="126">
        <v>16</v>
      </c>
      <c r="AB5" s="134">
        <f t="shared" si="8"/>
        <v>1.06666666666667</v>
      </c>
      <c r="AC5" s="126">
        <f>AA5*1</f>
        <v>16</v>
      </c>
      <c r="AD5" s="135"/>
      <c r="AE5" s="99">
        <v>5</v>
      </c>
      <c r="AF5" s="109">
        <v>2</v>
      </c>
      <c r="AG5" s="139">
        <f t="shared" si="9"/>
        <v>0.4</v>
      </c>
      <c r="AH5" s="135">
        <f>AF5*1</f>
        <v>2</v>
      </c>
      <c r="AI5" s="113">
        <f>(AE5-AF5)*-0.3</f>
        <v>-0.9</v>
      </c>
      <c r="AJ5" s="33">
        <f t="shared" si="10"/>
        <v>67.5</v>
      </c>
      <c r="AK5" s="33">
        <f t="shared" si="11"/>
        <v>-13.9</v>
      </c>
    </row>
    <row r="6" spans="1:37">
      <c r="A6" s="94">
        <v>69</v>
      </c>
      <c r="B6" s="95">
        <v>549</v>
      </c>
      <c r="C6" s="96" t="s">
        <v>157</v>
      </c>
      <c r="D6" s="97" t="s">
        <v>14</v>
      </c>
      <c r="E6" s="98" t="s">
        <v>116</v>
      </c>
      <c r="F6" s="99">
        <v>5</v>
      </c>
      <c r="G6" s="99">
        <v>5</v>
      </c>
      <c r="H6" s="100">
        <f t="shared" si="0"/>
        <v>1</v>
      </c>
      <c r="I6" s="108">
        <f>G6*3</f>
        <v>15</v>
      </c>
      <c r="J6" s="109"/>
      <c r="K6" s="110">
        <v>20</v>
      </c>
      <c r="L6" s="110">
        <v>2</v>
      </c>
      <c r="M6" s="111">
        <f t="shared" si="1"/>
        <v>0.1</v>
      </c>
      <c r="N6" s="112">
        <f t="shared" si="2"/>
        <v>2</v>
      </c>
      <c r="O6" s="113">
        <f t="shared" si="3"/>
        <v>-18</v>
      </c>
      <c r="P6" s="110">
        <v>10</v>
      </c>
      <c r="Q6" s="112">
        <v>6</v>
      </c>
      <c r="R6" s="125">
        <f t="shared" si="4"/>
        <v>0.6</v>
      </c>
      <c r="S6" s="112">
        <f t="shared" si="5"/>
        <v>6</v>
      </c>
      <c r="T6" s="113">
        <f t="shared" si="6"/>
        <v>-2</v>
      </c>
      <c r="U6" s="110">
        <v>10</v>
      </c>
      <c r="V6" s="110">
        <v>6</v>
      </c>
      <c r="W6" s="111">
        <f t="shared" si="7"/>
        <v>0.6</v>
      </c>
      <c r="X6" s="112">
        <f>V6*1.5</f>
        <v>9</v>
      </c>
      <c r="Y6" s="113">
        <f>(U6-V6)*-1</f>
        <v>-4</v>
      </c>
      <c r="Z6" s="110">
        <v>15</v>
      </c>
      <c r="AA6" s="126">
        <v>15</v>
      </c>
      <c r="AB6" s="134">
        <f t="shared" si="8"/>
        <v>1</v>
      </c>
      <c r="AC6" s="126">
        <f>AA6*1</f>
        <v>15</v>
      </c>
      <c r="AD6" s="135"/>
      <c r="AE6" s="99">
        <v>5</v>
      </c>
      <c r="AF6" s="109">
        <v>5</v>
      </c>
      <c r="AG6" s="139">
        <f t="shared" si="9"/>
        <v>1</v>
      </c>
      <c r="AH6" s="126">
        <f>AF6*2</f>
        <v>10</v>
      </c>
      <c r="AI6" s="140"/>
      <c r="AJ6" s="33">
        <f t="shared" si="10"/>
        <v>57</v>
      </c>
      <c r="AK6" s="33">
        <f t="shared" si="11"/>
        <v>-24</v>
      </c>
    </row>
    <row r="7" spans="1:37">
      <c r="A7" s="94">
        <v>70</v>
      </c>
      <c r="B7" s="95">
        <v>570</v>
      </c>
      <c r="C7" s="96" t="s">
        <v>158</v>
      </c>
      <c r="D7" s="97" t="s">
        <v>17</v>
      </c>
      <c r="E7" s="98" t="s">
        <v>116</v>
      </c>
      <c r="F7" s="99">
        <v>5</v>
      </c>
      <c r="G7" s="99">
        <v>3</v>
      </c>
      <c r="H7" s="100">
        <f t="shared" si="0"/>
        <v>0.6</v>
      </c>
      <c r="I7" s="108">
        <f>G7*1.5</f>
        <v>4.5</v>
      </c>
      <c r="J7" s="114">
        <f>(F7-G7)*-1</f>
        <v>-2</v>
      </c>
      <c r="K7" s="110">
        <v>20</v>
      </c>
      <c r="L7" s="110">
        <v>7</v>
      </c>
      <c r="M7" s="111">
        <f t="shared" si="1"/>
        <v>0.35</v>
      </c>
      <c r="N7" s="112">
        <f t="shared" si="2"/>
        <v>7</v>
      </c>
      <c r="O7" s="113">
        <f t="shared" si="3"/>
        <v>-13</v>
      </c>
      <c r="P7" s="110">
        <v>10</v>
      </c>
      <c r="Q7" s="112">
        <v>7</v>
      </c>
      <c r="R7" s="125">
        <f t="shared" si="4"/>
        <v>0.7</v>
      </c>
      <c r="S7" s="112">
        <f t="shared" si="5"/>
        <v>7</v>
      </c>
      <c r="T7" s="113">
        <f t="shared" si="6"/>
        <v>-1.5</v>
      </c>
      <c r="U7" s="110">
        <v>10</v>
      </c>
      <c r="V7" s="110">
        <v>3</v>
      </c>
      <c r="W7" s="111">
        <f t="shared" si="7"/>
        <v>0.3</v>
      </c>
      <c r="X7" s="112">
        <f>V7*1.5</f>
        <v>4.5</v>
      </c>
      <c r="Y7" s="113">
        <f>(U7-V7)*-1</f>
        <v>-7</v>
      </c>
      <c r="Z7" s="110">
        <v>15</v>
      </c>
      <c r="AA7" s="126">
        <v>12</v>
      </c>
      <c r="AB7" s="134">
        <f t="shared" si="8"/>
        <v>0.8</v>
      </c>
      <c r="AC7" s="126">
        <f>AA7*0.5</f>
        <v>6</v>
      </c>
      <c r="AD7" s="113">
        <f>(Z7-AA7)*-0.3</f>
        <v>-0.9</v>
      </c>
      <c r="AE7" s="99">
        <v>5</v>
      </c>
      <c r="AF7" s="109">
        <v>1</v>
      </c>
      <c r="AG7" s="139">
        <f t="shared" si="9"/>
        <v>0.2</v>
      </c>
      <c r="AH7" s="135">
        <f t="shared" ref="AH7:AH21" si="12">AF7*1</f>
        <v>1</v>
      </c>
      <c r="AI7" s="113">
        <f t="shared" ref="AI7:AI21" si="13">(AE7-AF7)*-0.3</f>
        <v>-1.2</v>
      </c>
      <c r="AJ7" s="33">
        <f t="shared" si="10"/>
        <v>30</v>
      </c>
      <c r="AK7" s="33">
        <f t="shared" si="11"/>
        <v>-25.6</v>
      </c>
    </row>
    <row r="8" spans="1:37">
      <c r="A8" s="94">
        <v>71</v>
      </c>
      <c r="B8" s="95">
        <v>573</v>
      </c>
      <c r="C8" s="96" t="s">
        <v>159</v>
      </c>
      <c r="D8" s="97" t="s">
        <v>19</v>
      </c>
      <c r="E8" s="98" t="s">
        <v>116</v>
      </c>
      <c r="F8" s="99">
        <v>5</v>
      </c>
      <c r="G8" s="99">
        <v>0</v>
      </c>
      <c r="H8" s="100">
        <f t="shared" si="0"/>
        <v>0</v>
      </c>
      <c r="I8" s="108">
        <f>G8*1.5</f>
        <v>0</v>
      </c>
      <c r="J8" s="114">
        <f>(F8-G8)*-1</f>
        <v>-5</v>
      </c>
      <c r="K8" s="110">
        <v>20</v>
      </c>
      <c r="L8" s="110">
        <v>6</v>
      </c>
      <c r="M8" s="111">
        <f t="shared" si="1"/>
        <v>0.3</v>
      </c>
      <c r="N8" s="112">
        <f t="shared" si="2"/>
        <v>6</v>
      </c>
      <c r="O8" s="113">
        <f t="shared" si="3"/>
        <v>-14</v>
      </c>
      <c r="P8" s="110">
        <v>10</v>
      </c>
      <c r="Q8" s="112">
        <v>1</v>
      </c>
      <c r="R8" s="125">
        <f t="shared" si="4"/>
        <v>0.1</v>
      </c>
      <c r="S8" s="112">
        <f t="shared" si="5"/>
        <v>1</v>
      </c>
      <c r="T8" s="113">
        <f t="shared" si="6"/>
        <v>-4.5</v>
      </c>
      <c r="U8" s="110">
        <v>10</v>
      </c>
      <c r="V8" s="110">
        <v>1</v>
      </c>
      <c r="W8" s="111">
        <f t="shared" si="7"/>
        <v>0.1</v>
      </c>
      <c r="X8" s="112">
        <f>V8*1.5</f>
        <v>1.5</v>
      </c>
      <c r="Y8" s="113">
        <f>(U8-V8)*-1</f>
        <v>-9</v>
      </c>
      <c r="Z8" s="110">
        <v>15</v>
      </c>
      <c r="AA8" s="126">
        <v>0</v>
      </c>
      <c r="AB8" s="134">
        <f t="shared" si="8"/>
        <v>0</v>
      </c>
      <c r="AC8" s="126">
        <f>AA8*0.5</f>
        <v>0</v>
      </c>
      <c r="AD8" s="113">
        <f>(Z8-AA8)*-0.3</f>
        <v>-4.5</v>
      </c>
      <c r="AE8" s="99">
        <v>5</v>
      </c>
      <c r="AF8" s="109">
        <v>0</v>
      </c>
      <c r="AG8" s="139">
        <f t="shared" si="9"/>
        <v>0</v>
      </c>
      <c r="AH8" s="135">
        <f t="shared" si="12"/>
        <v>0</v>
      </c>
      <c r="AI8" s="113">
        <f t="shared" si="13"/>
        <v>-1.5</v>
      </c>
      <c r="AJ8" s="33">
        <f t="shared" si="10"/>
        <v>8.5</v>
      </c>
      <c r="AK8" s="33">
        <f t="shared" si="11"/>
        <v>-38.5</v>
      </c>
    </row>
    <row r="9" spans="1:37">
      <c r="A9" s="94">
        <v>72</v>
      </c>
      <c r="B9" s="95">
        <v>587</v>
      </c>
      <c r="C9" s="96" t="s">
        <v>160</v>
      </c>
      <c r="D9" s="97" t="s">
        <v>21</v>
      </c>
      <c r="E9" s="98" t="s">
        <v>116</v>
      </c>
      <c r="F9" s="99">
        <v>5</v>
      </c>
      <c r="G9" s="99">
        <v>6</v>
      </c>
      <c r="H9" s="100">
        <f t="shared" si="0"/>
        <v>1.2</v>
      </c>
      <c r="I9" s="108">
        <f>G9*3</f>
        <v>18</v>
      </c>
      <c r="J9" s="109"/>
      <c r="K9" s="110">
        <v>20</v>
      </c>
      <c r="L9" s="110">
        <v>5</v>
      </c>
      <c r="M9" s="111">
        <f t="shared" si="1"/>
        <v>0.25</v>
      </c>
      <c r="N9" s="112">
        <f t="shared" si="2"/>
        <v>5</v>
      </c>
      <c r="O9" s="113">
        <f t="shared" si="3"/>
        <v>-15</v>
      </c>
      <c r="P9" s="110">
        <v>10</v>
      </c>
      <c r="Q9" s="112">
        <v>7</v>
      </c>
      <c r="R9" s="125">
        <f t="shared" si="4"/>
        <v>0.7</v>
      </c>
      <c r="S9" s="112">
        <f t="shared" si="5"/>
        <v>7</v>
      </c>
      <c r="T9" s="113">
        <f t="shared" si="6"/>
        <v>-1.5</v>
      </c>
      <c r="U9" s="110">
        <v>10</v>
      </c>
      <c r="V9" s="110">
        <v>10</v>
      </c>
      <c r="W9" s="111">
        <f t="shared" si="7"/>
        <v>1</v>
      </c>
      <c r="X9" s="112">
        <f>V9*2.5</f>
        <v>25</v>
      </c>
      <c r="Y9" s="126"/>
      <c r="Z9" s="110">
        <v>15</v>
      </c>
      <c r="AA9" s="126">
        <v>7</v>
      </c>
      <c r="AB9" s="134">
        <f t="shared" si="8"/>
        <v>0.466666666666667</v>
      </c>
      <c r="AC9" s="126">
        <f>AA9*0.5</f>
        <v>3.5</v>
      </c>
      <c r="AD9" s="113">
        <f>(Z9-AA9)*-0.3</f>
        <v>-2.4</v>
      </c>
      <c r="AE9" s="99">
        <v>5</v>
      </c>
      <c r="AF9" s="109">
        <v>0</v>
      </c>
      <c r="AG9" s="139">
        <f t="shared" si="9"/>
        <v>0</v>
      </c>
      <c r="AH9" s="135">
        <f t="shared" si="12"/>
        <v>0</v>
      </c>
      <c r="AI9" s="113">
        <f t="shared" si="13"/>
        <v>-1.5</v>
      </c>
      <c r="AJ9" s="33">
        <f t="shared" si="10"/>
        <v>58.5</v>
      </c>
      <c r="AK9" s="33">
        <f t="shared" si="11"/>
        <v>-20.4</v>
      </c>
    </row>
    <row r="10" spans="1:37">
      <c r="A10" s="94">
        <v>73</v>
      </c>
      <c r="B10" s="95">
        <v>594</v>
      </c>
      <c r="C10" s="96" t="s">
        <v>161</v>
      </c>
      <c r="D10" s="97" t="s">
        <v>14</v>
      </c>
      <c r="E10" s="98" t="s">
        <v>116</v>
      </c>
      <c r="F10" s="99">
        <v>5</v>
      </c>
      <c r="G10" s="99">
        <v>4</v>
      </c>
      <c r="H10" s="100">
        <f t="shared" si="0"/>
        <v>0.8</v>
      </c>
      <c r="I10" s="108">
        <f>G10*1.5</f>
        <v>6</v>
      </c>
      <c r="J10" s="114">
        <f>(F10-G10)*-1</f>
        <v>-1</v>
      </c>
      <c r="K10" s="110">
        <v>20</v>
      </c>
      <c r="L10" s="110">
        <v>15</v>
      </c>
      <c r="M10" s="111">
        <f t="shared" si="1"/>
        <v>0.75</v>
      </c>
      <c r="N10" s="112">
        <f t="shared" si="2"/>
        <v>15</v>
      </c>
      <c r="O10" s="113">
        <f t="shared" si="3"/>
        <v>-5</v>
      </c>
      <c r="P10" s="110">
        <v>10</v>
      </c>
      <c r="Q10" s="112">
        <v>11</v>
      </c>
      <c r="R10" s="125">
        <f t="shared" si="4"/>
        <v>1.1</v>
      </c>
      <c r="S10" s="112">
        <f>Q10*2</f>
        <v>22</v>
      </c>
      <c r="T10" s="126"/>
      <c r="U10" s="110">
        <v>10</v>
      </c>
      <c r="V10" s="110">
        <v>5</v>
      </c>
      <c r="W10" s="111">
        <f t="shared" si="7"/>
        <v>0.5</v>
      </c>
      <c r="X10" s="112">
        <f t="shared" ref="X10:X41" si="14">V10*1.5</f>
        <v>7.5</v>
      </c>
      <c r="Y10" s="113">
        <f t="shared" ref="Y10:Y41" si="15">(U10-V10)*-1</f>
        <v>-5</v>
      </c>
      <c r="Z10" s="110">
        <v>15</v>
      </c>
      <c r="AA10" s="126">
        <v>20</v>
      </c>
      <c r="AB10" s="134">
        <f t="shared" si="8"/>
        <v>1.33333333333333</v>
      </c>
      <c r="AC10" s="126">
        <f>AA10*1</f>
        <v>20</v>
      </c>
      <c r="AD10" s="135"/>
      <c r="AE10" s="99">
        <v>5</v>
      </c>
      <c r="AF10" s="109">
        <v>4</v>
      </c>
      <c r="AG10" s="139">
        <f t="shared" si="9"/>
        <v>0.8</v>
      </c>
      <c r="AH10" s="135">
        <f t="shared" si="12"/>
        <v>4</v>
      </c>
      <c r="AI10" s="113">
        <f t="shared" si="13"/>
        <v>-0.3</v>
      </c>
      <c r="AJ10" s="33">
        <f t="shared" si="10"/>
        <v>74.5</v>
      </c>
      <c r="AK10" s="33">
        <f t="shared" si="11"/>
        <v>-11.3</v>
      </c>
    </row>
    <row r="11" spans="1:37">
      <c r="A11" s="94">
        <v>74</v>
      </c>
      <c r="B11" s="95">
        <v>704</v>
      </c>
      <c r="C11" s="96" t="s">
        <v>162</v>
      </c>
      <c r="D11" s="97" t="s">
        <v>21</v>
      </c>
      <c r="E11" s="98" t="s">
        <v>116</v>
      </c>
      <c r="F11" s="99">
        <v>5</v>
      </c>
      <c r="G11" s="99">
        <v>8</v>
      </c>
      <c r="H11" s="100">
        <f t="shared" si="0"/>
        <v>1.6</v>
      </c>
      <c r="I11" s="108">
        <f>G11*3</f>
        <v>24</v>
      </c>
      <c r="J11" s="109"/>
      <c r="K11" s="110">
        <v>20</v>
      </c>
      <c r="L11" s="110">
        <v>5</v>
      </c>
      <c r="M11" s="111">
        <f t="shared" si="1"/>
        <v>0.25</v>
      </c>
      <c r="N11" s="112">
        <f t="shared" si="2"/>
        <v>5</v>
      </c>
      <c r="O11" s="113">
        <f t="shared" si="3"/>
        <v>-15</v>
      </c>
      <c r="P11" s="110">
        <v>10</v>
      </c>
      <c r="Q11" s="112">
        <v>8</v>
      </c>
      <c r="R11" s="125">
        <f t="shared" si="4"/>
        <v>0.8</v>
      </c>
      <c r="S11" s="112">
        <f t="shared" ref="S11:S24" si="16">Q11*1</f>
        <v>8</v>
      </c>
      <c r="T11" s="113">
        <f t="shared" ref="T11:T24" si="17">(P11-Q11)*-0.5</f>
        <v>-1</v>
      </c>
      <c r="U11" s="110">
        <v>10</v>
      </c>
      <c r="V11" s="110">
        <v>3</v>
      </c>
      <c r="W11" s="111">
        <f t="shared" si="7"/>
        <v>0.3</v>
      </c>
      <c r="X11" s="112">
        <f t="shared" si="14"/>
        <v>4.5</v>
      </c>
      <c r="Y11" s="113">
        <f t="shared" si="15"/>
        <v>-7</v>
      </c>
      <c r="Z11" s="110">
        <v>15</v>
      </c>
      <c r="AA11" s="126">
        <v>14</v>
      </c>
      <c r="AB11" s="134">
        <f t="shared" si="8"/>
        <v>0.933333333333333</v>
      </c>
      <c r="AC11" s="126">
        <f t="shared" ref="AC11:AC25" si="18">AA11*0.5</f>
        <v>7</v>
      </c>
      <c r="AD11" s="113">
        <f t="shared" ref="AD11:AD25" si="19">(Z11-AA11)*-0.3</f>
        <v>-0.3</v>
      </c>
      <c r="AE11" s="99">
        <v>5</v>
      </c>
      <c r="AF11" s="109">
        <v>1</v>
      </c>
      <c r="AG11" s="139">
        <f t="shared" si="9"/>
        <v>0.2</v>
      </c>
      <c r="AH11" s="135">
        <f t="shared" si="12"/>
        <v>1</v>
      </c>
      <c r="AI11" s="113">
        <f t="shared" si="13"/>
        <v>-1.2</v>
      </c>
      <c r="AJ11" s="33">
        <f t="shared" si="10"/>
        <v>49.5</v>
      </c>
      <c r="AK11" s="33">
        <f t="shared" si="11"/>
        <v>-24.5</v>
      </c>
    </row>
    <row r="12" spans="1:37">
      <c r="A12" s="94">
        <v>75</v>
      </c>
      <c r="B12" s="95">
        <v>706</v>
      </c>
      <c r="C12" s="96" t="s">
        <v>163</v>
      </c>
      <c r="D12" s="97" t="s">
        <v>21</v>
      </c>
      <c r="E12" s="98" t="s">
        <v>116</v>
      </c>
      <c r="F12" s="99">
        <v>5</v>
      </c>
      <c r="G12" s="99">
        <v>2</v>
      </c>
      <c r="H12" s="100">
        <f t="shared" si="0"/>
        <v>0.4</v>
      </c>
      <c r="I12" s="108">
        <f>G12*1.5</f>
        <v>3</v>
      </c>
      <c r="J12" s="114">
        <f>(F12-G12)*-1</f>
        <v>-3</v>
      </c>
      <c r="K12" s="110">
        <v>20</v>
      </c>
      <c r="L12" s="110">
        <v>20</v>
      </c>
      <c r="M12" s="111">
        <f t="shared" si="1"/>
        <v>1</v>
      </c>
      <c r="N12" s="112">
        <f>L12*2.5</f>
        <v>50</v>
      </c>
      <c r="O12" s="113"/>
      <c r="P12" s="110">
        <v>10</v>
      </c>
      <c r="Q12" s="112">
        <v>5</v>
      </c>
      <c r="R12" s="125">
        <f t="shared" si="4"/>
        <v>0.5</v>
      </c>
      <c r="S12" s="112">
        <f t="shared" si="16"/>
        <v>5</v>
      </c>
      <c r="T12" s="113">
        <f t="shared" si="17"/>
        <v>-2.5</v>
      </c>
      <c r="U12" s="110">
        <v>10</v>
      </c>
      <c r="V12" s="110">
        <v>2</v>
      </c>
      <c r="W12" s="111">
        <f t="shared" si="7"/>
        <v>0.2</v>
      </c>
      <c r="X12" s="112">
        <f t="shared" si="14"/>
        <v>3</v>
      </c>
      <c r="Y12" s="113">
        <f t="shared" si="15"/>
        <v>-8</v>
      </c>
      <c r="Z12" s="110">
        <v>15</v>
      </c>
      <c r="AA12" s="126">
        <v>9</v>
      </c>
      <c r="AB12" s="134">
        <f t="shared" si="8"/>
        <v>0.6</v>
      </c>
      <c r="AC12" s="126">
        <f t="shared" si="18"/>
        <v>4.5</v>
      </c>
      <c r="AD12" s="113">
        <f t="shared" si="19"/>
        <v>-1.8</v>
      </c>
      <c r="AE12" s="99">
        <v>5</v>
      </c>
      <c r="AF12" s="109">
        <v>0</v>
      </c>
      <c r="AG12" s="139">
        <f t="shared" si="9"/>
        <v>0</v>
      </c>
      <c r="AH12" s="135">
        <f t="shared" si="12"/>
        <v>0</v>
      </c>
      <c r="AI12" s="113">
        <f t="shared" si="13"/>
        <v>-1.5</v>
      </c>
      <c r="AJ12" s="33">
        <f t="shared" si="10"/>
        <v>65.5</v>
      </c>
      <c r="AK12" s="33">
        <f t="shared" si="11"/>
        <v>-16.8</v>
      </c>
    </row>
    <row r="13" spans="1:37">
      <c r="A13" s="94">
        <v>76</v>
      </c>
      <c r="B13" s="95">
        <v>710</v>
      </c>
      <c r="C13" s="96" t="s">
        <v>164</v>
      </c>
      <c r="D13" s="97" t="s">
        <v>21</v>
      </c>
      <c r="E13" s="98" t="s">
        <v>116</v>
      </c>
      <c r="F13" s="99">
        <v>5</v>
      </c>
      <c r="G13" s="99">
        <v>3</v>
      </c>
      <c r="H13" s="100">
        <f t="shared" si="0"/>
        <v>0.6</v>
      </c>
      <c r="I13" s="108">
        <f>G13*1.5</f>
        <v>4.5</v>
      </c>
      <c r="J13" s="114">
        <f>(F13-G13)*-1</f>
        <v>-2</v>
      </c>
      <c r="K13" s="110">
        <v>20</v>
      </c>
      <c r="L13" s="110">
        <v>10</v>
      </c>
      <c r="M13" s="111">
        <f t="shared" si="1"/>
        <v>0.5</v>
      </c>
      <c r="N13" s="112">
        <f t="shared" ref="N13:N25" si="20">L13*1</f>
        <v>10</v>
      </c>
      <c r="O13" s="113">
        <f t="shared" ref="O13:O25" si="21">(K13-L13)*-1</f>
        <v>-10</v>
      </c>
      <c r="P13" s="110">
        <v>10</v>
      </c>
      <c r="Q13" s="112">
        <v>2</v>
      </c>
      <c r="R13" s="125">
        <f t="shared" si="4"/>
        <v>0.2</v>
      </c>
      <c r="S13" s="112">
        <f t="shared" si="16"/>
        <v>2</v>
      </c>
      <c r="T13" s="113">
        <f t="shared" si="17"/>
        <v>-4</v>
      </c>
      <c r="U13" s="110">
        <v>10</v>
      </c>
      <c r="V13" s="110">
        <v>1</v>
      </c>
      <c r="W13" s="111">
        <f t="shared" si="7"/>
        <v>0.1</v>
      </c>
      <c r="X13" s="112">
        <f t="shared" si="14"/>
        <v>1.5</v>
      </c>
      <c r="Y13" s="113">
        <f t="shared" si="15"/>
        <v>-9</v>
      </c>
      <c r="Z13" s="110">
        <v>15</v>
      </c>
      <c r="AA13" s="126">
        <v>6</v>
      </c>
      <c r="AB13" s="134">
        <f t="shared" si="8"/>
        <v>0.4</v>
      </c>
      <c r="AC13" s="126">
        <f t="shared" si="18"/>
        <v>3</v>
      </c>
      <c r="AD13" s="113">
        <f t="shared" si="19"/>
        <v>-2.7</v>
      </c>
      <c r="AE13" s="99">
        <v>5</v>
      </c>
      <c r="AF13" s="109">
        <v>2</v>
      </c>
      <c r="AG13" s="139">
        <f t="shared" si="9"/>
        <v>0.4</v>
      </c>
      <c r="AH13" s="135">
        <f t="shared" si="12"/>
        <v>2</v>
      </c>
      <c r="AI13" s="113">
        <f t="shared" si="13"/>
        <v>-0.9</v>
      </c>
      <c r="AJ13" s="33">
        <f t="shared" si="10"/>
        <v>23</v>
      </c>
      <c r="AK13" s="33">
        <f t="shared" si="11"/>
        <v>-28.6</v>
      </c>
    </row>
    <row r="14" spans="1:37">
      <c r="A14" s="94">
        <v>77</v>
      </c>
      <c r="B14" s="95">
        <v>713</v>
      </c>
      <c r="C14" s="96" t="s">
        <v>165</v>
      </c>
      <c r="D14" s="97" t="s">
        <v>21</v>
      </c>
      <c r="E14" s="98" t="s">
        <v>116</v>
      </c>
      <c r="F14" s="99">
        <v>5</v>
      </c>
      <c r="G14" s="99">
        <v>4</v>
      </c>
      <c r="H14" s="100">
        <f t="shared" si="0"/>
        <v>0.8</v>
      </c>
      <c r="I14" s="108">
        <f>G14*1.5</f>
        <v>6</v>
      </c>
      <c r="J14" s="114">
        <f>(F14-G14)*-1</f>
        <v>-1</v>
      </c>
      <c r="K14" s="110">
        <v>20</v>
      </c>
      <c r="L14" s="110">
        <v>7</v>
      </c>
      <c r="M14" s="111">
        <f t="shared" si="1"/>
        <v>0.35</v>
      </c>
      <c r="N14" s="112">
        <f t="shared" si="20"/>
        <v>7</v>
      </c>
      <c r="O14" s="113">
        <f t="shared" si="21"/>
        <v>-13</v>
      </c>
      <c r="P14" s="110">
        <v>10</v>
      </c>
      <c r="Q14" s="112">
        <v>9</v>
      </c>
      <c r="R14" s="125">
        <f t="shared" si="4"/>
        <v>0.9</v>
      </c>
      <c r="S14" s="112">
        <f t="shared" si="16"/>
        <v>9</v>
      </c>
      <c r="T14" s="113">
        <f t="shared" si="17"/>
        <v>-0.5</v>
      </c>
      <c r="U14" s="110">
        <v>10</v>
      </c>
      <c r="V14" s="110">
        <v>6</v>
      </c>
      <c r="W14" s="111">
        <f t="shared" si="7"/>
        <v>0.6</v>
      </c>
      <c r="X14" s="112">
        <f t="shared" si="14"/>
        <v>9</v>
      </c>
      <c r="Y14" s="113">
        <f t="shared" si="15"/>
        <v>-4</v>
      </c>
      <c r="Z14" s="110">
        <v>15</v>
      </c>
      <c r="AA14" s="126">
        <v>6</v>
      </c>
      <c r="AB14" s="134">
        <f t="shared" si="8"/>
        <v>0.4</v>
      </c>
      <c r="AC14" s="126">
        <f t="shared" si="18"/>
        <v>3</v>
      </c>
      <c r="AD14" s="113">
        <f t="shared" si="19"/>
        <v>-2.7</v>
      </c>
      <c r="AE14" s="99">
        <v>5</v>
      </c>
      <c r="AF14" s="109">
        <v>2</v>
      </c>
      <c r="AG14" s="139">
        <f t="shared" si="9"/>
        <v>0.4</v>
      </c>
      <c r="AH14" s="135">
        <f t="shared" si="12"/>
        <v>2</v>
      </c>
      <c r="AI14" s="113">
        <f t="shared" si="13"/>
        <v>-0.9</v>
      </c>
      <c r="AJ14" s="33">
        <f t="shared" si="10"/>
        <v>36</v>
      </c>
      <c r="AK14" s="33">
        <f t="shared" si="11"/>
        <v>-22.1</v>
      </c>
    </row>
    <row r="15" spans="1:37">
      <c r="A15" s="94">
        <v>78</v>
      </c>
      <c r="B15" s="95">
        <v>720</v>
      </c>
      <c r="C15" s="96" t="s">
        <v>166</v>
      </c>
      <c r="D15" s="97" t="s">
        <v>14</v>
      </c>
      <c r="E15" s="98" t="s">
        <v>116</v>
      </c>
      <c r="F15" s="99">
        <v>5</v>
      </c>
      <c r="G15" s="99">
        <v>5</v>
      </c>
      <c r="H15" s="100">
        <f t="shared" si="0"/>
        <v>1</v>
      </c>
      <c r="I15" s="108">
        <f>G15*3</f>
        <v>15</v>
      </c>
      <c r="J15" s="109"/>
      <c r="K15" s="110">
        <v>20</v>
      </c>
      <c r="L15" s="110">
        <v>8</v>
      </c>
      <c r="M15" s="111">
        <f t="shared" si="1"/>
        <v>0.4</v>
      </c>
      <c r="N15" s="112">
        <f t="shared" si="20"/>
        <v>8</v>
      </c>
      <c r="O15" s="113">
        <f t="shared" si="21"/>
        <v>-12</v>
      </c>
      <c r="P15" s="110">
        <v>10</v>
      </c>
      <c r="Q15" s="112">
        <v>5</v>
      </c>
      <c r="R15" s="125">
        <f t="shared" si="4"/>
        <v>0.5</v>
      </c>
      <c r="S15" s="112">
        <f t="shared" si="16"/>
        <v>5</v>
      </c>
      <c r="T15" s="113">
        <f t="shared" si="17"/>
        <v>-2.5</v>
      </c>
      <c r="U15" s="110">
        <v>10</v>
      </c>
      <c r="V15" s="110">
        <v>0</v>
      </c>
      <c r="W15" s="111">
        <f t="shared" si="7"/>
        <v>0</v>
      </c>
      <c r="X15" s="112">
        <f t="shared" si="14"/>
        <v>0</v>
      </c>
      <c r="Y15" s="113">
        <f t="shared" si="15"/>
        <v>-10</v>
      </c>
      <c r="Z15" s="110">
        <v>15</v>
      </c>
      <c r="AA15" s="126">
        <v>3</v>
      </c>
      <c r="AB15" s="134">
        <f t="shared" si="8"/>
        <v>0.2</v>
      </c>
      <c r="AC15" s="126">
        <f t="shared" si="18"/>
        <v>1.5</v>
      </c>
      <c r="AD15" s="113">
        <f t="shared" si="19"/>
        <v>-3.6</v>
      </c>
      <c r="AE15" s="99">
        <v>5</v>
      </c>
      <c r="AF15" s="109">
        <v>0</v>
      </c>
      <c r="AG15" s="139">
        <f t="shared" si="9"/>
        <v>0</v>
      </c>
      <c r="AH15" s="135">
        <f t="shared" si="12"/>
        <v>0</v>
      </c>
      <c r="AI15" s="113">
        <f t="shared" si="13"/>
        <v>-1.5</v>
      </c>
      <c r="AJ15" s="33">
        <f t="shared" si="10"/>
        <v>29.5</v>
      </c>
      <c r="AK15" s="33">
        <f t="shared" si="11"/>
        <v>-29.6</v>
      </c>
    </row>
    <row r="16" spans="1:37">
      <c r="A16" s="94">
        <v>79</v>
      </c>
      <c r="B16" s="95">
        <v>727</v>
      </c>
      <c r="C16" s="96" t="s">
        <v>167</v>
      </c>
      <c r="D16" s="97" t="s">
        <v>17</v>
      </c>
      <c r="E16" s="98" t="s">
        <v>116</v>
      </c>
      <c r="F16" s="99">
        <v>5</v>
      </c>
      <c r="G16" s="99">
        <v>2</v>
      </c>
      <c r="H16" s="100">
        <f t="shared" si="0"/>
        <v>0.4</v>
      </c>
      <c r="I16" s="108">
        <f>G16*1.5</f>
        <v>3</v>
      </c>
      <c r="J16" s="114">
        <f>(F16-G16)*-1</f>
        <v>-3</v>
      </c>
      <c r="K16" s="110">
        <v>20</v>
      </c>
      <c r="L16" s="110">
        <v>6</v>
      </c>
      <c r="M16" s="111">
        <f t="shared" si="1"/>
        <v>0.3</v>
      </c>
      <c r="N16" s="112">
        <f t="shared" si="20"/>
        <v>6</v>
      </c>
      <c r="O16" s="113">
        <f t="shared" si="21"/>
        <v>-14</v>
      </c>
      <c r="P16" s="110">
        <v>10</v>
      </c>
      <c r="Q16" s="112">
        <v>1</v>
      </c>
      <c r="R16" s="125">
        <f t="shared" si="4"/>
        <v>0.1</v>
      </c>
      <c r="S16" s="112">
        <f t="shared" si="16"/>
        <v>1</v>
      </c>
      <c r="T16" s="113">
        <f t="shared" si="17"/>
        <v>-4.5</v>
      </c>
      <c r="U16" s="110">
        <v>10</v>
      </c>
      <c r="V16" s="110">
        <v>1</v>
      </c>
      <c r="W16" s="111">
        <f t="shared" si="7"/>
        <v>0.1</v>
      </c>
      <c r="X16" s="112">
        <f t="shared" si="14"/>
        <v>1.5</v>
      </c>
      <c r="Y16" s="113">
        <f t="shared" si="15"/>
        <v>-9</v>
      </c>
      <c r="Z16" s="110">
        <v>15</v>
      </c>
      <c r="AA16" s="126">
        <v>7</v>
      </c>
      <c r="AB16" s="134">
        <f t="shared" si="8"/>
        <v>0.466666666666667</v>
      </c>
      <c r="AC16" s="126">
        <f t="shared" si="18"/>
        <v>3.5</v>
      </c>
      <c r="AD16" s="113">
        <f t="shared" si="19"/>
        <v>-2.4</v>
      </c>
      <c r="AE16" s="99">
        <v>5</v>
      </c>
      <c r="AF16" s="109">
        <v>1</v>
      </c>
      <c r="AG16" s="139">
        <f t="shared" si="9"/>
        <v>0.2</v>
      </c>
      <c r="AH16" s="135">
        <f t="shared" si="12"/>
        <v>1</v>
      </c>
      <c r="AI16" s="113">
        <f t="shared" si="13"/>
        <v>-1.2</v>
      </c>
      <c r="AJ16" s="33">
        <f t="shared" si="10"/>
        <v>16</v>
      </c>
      <c r="AK16" s="33">
        <f t="shared" si="11"/>
        <v>-34.1</v>
      </c>
    </row>
    <row r="17" spans="1:37">
      <c r="A17" s="94">
        <v>80</v>
      </c>
      <c r="B17" s="95">
        <v>732</v>
      </c>
      <c r="C17" s="96" t="s">
        <v>168</v>
      </c>
      <c r="D17" s="97" t="s">
        <v>14</v>
      </c>
      <c r="E17" s="98" t="s">
        <v>116</v>
      </c>
      <c r="F17" s="99">
        <v>5</v>
      </c>
      <c r="G17" s="99">
        <v>5</v>
      </c>
      <c r="H17" s="100">
        <f t="shared" si="0"/>
        <v>1</v>
      </c>
      <c r="I17" s="108">
        <f>G17*3</f>
        <v>15</v>
      </c>
      <c r="J17" s="109"/>
      <c r="K17" s="110">
        <v>20</v>
      </c>
      <c r="L17" s="110">
        <v>4</v>
      </c>
      <c r="M17" s="111">
        <f t="shared" si="1"/>
        <v>0.2</v>
      </c>
      <c r="N17" s="112">
        <f t="shared" si="20"/>
        <v>4</v>
      </c>
      <c r="O17" s="113">
        <f t="shared" si="21"/>
        <v>-16</v>
      </c>
      <c r="P17" s="110">
        <v>10</v>
      </c>
      <c r="Q17" s="112">
        <v>8</v>
      </c>
      <c r="R17" s="125">
        <f t="shared" si="4"/>
        <v>0.8</v>
      </c>
      <c r="S17" s="112">
        <f t="shared" si="16"/>
        <v>8</v>
      </c>
      <c r="T17" s="113">
        <f t="shared" si="17"/>
        <v>-1</v>
      </c>
      <c r="U17" s="110">
        <v>10</v>
      </c>
      <c r="V17" s="110">
        <v>6</v>
      </c>
      <c r="W17" s="111">
        <f t="shared" si="7"/>
        <v>0.6</v>
      </c>
      <c r="X17" s="112">
        <f t="shared" si="14"/>
        <v>9</v>
      </c>
      <c r="Y17" s="113">
        <f t="shared" si="15"/>
        <v>-4</v>
      </c>
      <c r="Z17" s="110">
        <v>15</v>
      </c>
      <c r="AA17" s="126">
        <v>3</v>
      </c>
      <c r="AB17" s="134">
        <f t="shared" si="8"/>
        <v>0.2</v>
      </c>
      <c r="AC17" s="126">
        <f t="shared" si="18"/>
        <v>1.5</v>
      </c>
      <c r="AD17" s="113">
        <f t="shared" si="19"/>
        <v>-3.6</v>
      </c>
      <c r="AE17" s="99">
        <v>5</v>
      </c>
      <c r="AF17" s="109">
        <v>1</v>
      </c>
      <c r="AG17" s="139">
        <f t="shared" si="9"/>
        <v>0.2</v>
      </c>
      <c r="AH17" s="135">
        <f t="shared" si="12"/>
        <v>1</v>
      </c>
      <c r="AI17" s="113">
        <f t="shared" si="13"/>
        <v>-1.2</v>
      </c>
      <c r="AJ17" s="33">
        <f t="shared" si="10"/>
        <v>38.5</v>
      </c>
      <c r="AK17" s="33">
        <f t="shared" si="11"/>
        <v>-25.8</v>
      </c>
    </row>
    <row r="18" spans="1:37">
      <c r="A18" s="94">
        <v>81</v>
      </c>
      <c r="B18" s="95">
        <v>733</v>
      </c>
      <c r="C18" s="96" t="s">
        <v>169</v>
      </c>
      <c r="D18" s="97" t="s">
        <v>19</v>
      </c>
      <c r="E18" s="98" t="s">
        <v>116</v>
      </c>
      <c r="F18" s="99">
        <v>5</v>
      </c>
      <c r="G18" s="99">
        <v>11</v>
      </c>
      <c r="H18" s="100">
        <f t="shared" si="0"/>
        <v>2.2</v>
      </c>
      <c r="I18" s="108">
        <f>G18*3</f>
        <v>33</v>
      </c>
      <c r="J18" s="109"/>
      <c r="K18" s="110">
        <v>20</v>
      </c>
      <c r="L18" s="110">
        <v>9</v>
      </c>
      <c r="M18" s="111">
        <f t="shared" si="1"/>
        <v>0.45</v>
      </c>
      <c r="N18" s="112">
        <f t="shared" si="20"/>
        <v>9</v>
      </c>
      <c r="O18" s="113">
        <f t="shared" si="21"/>
        <v>-11</v>
      </c>
      <c r="P18" s="110">
        <v>10</v>
      </c>
      <c r="Q18" s="112">
        <v>0</v>
      </c>
      <c r="R18" s="125">
        <f t="shared" si="4"/>
        <v>0</v>
      </c>
      <c r="S18" s="112">
        <f t="shared" si="16"/>
        <v>0</v>
      </c>
      <c r="T18" s="113">
        <f t="shared" si="17"/>
        <v>-5</v>
      </c>
      <c r="U18" s="110">
        <v>10</v>
      </c>
      <c r="V18" s="110">
        <v>4</v>
      </c>
      <c r="W18" s="111">
        <f t="shared" si="7"/>
        <v>0.4</v>
      </c>
      <c r="X18" s="112">
        <f t="shared" si="14"/>
        <v>6</v>
      </c>
      <c r="Y18" s="113">
        <f t="shared" si="15"/>
        <v>-6</v>
      </c>
      <c r="Z18" s="110">
        <v>15</v>
      </c>
      <c r="AA18" s="126">
        <v>4</v>
      </c>
      <c r="AB18" s="134">
        <f t="shared" si="8"/>
        <v>0.266666666666667</v>
      </c>
      <c r="AC18" s="126">
        <f t="shared" si="18"/>
        <v>2</v>
      </c>
      <c r="AD18" s="113">
        <f t="shared" si="19"/>
        <v>-3.3</v>
      </c>
      <c r="AE18" s="99">
        <v>5</v>
      </c>
      <c r="AF18" s="109">
        <v>0</v>
      </c>
      <c r="AG18" s="139">
        <f t="shared" si="9"/>
        <v>0</v>
      </c>
      <c r="AH18" s="135">
        <f t="shared" si="12"/>
        <v>0</v>
      </c>
      <c r="AI18" s="113">
        <f t="shared" si="13"/>
        <v>-1.5</v>
      </c>
      <c r="AJ18" s="33">
        <f t="shared" si="10"/>
        <v>50</v>
      </c>
      <c r="AK18" s="33">
        <f t="shared" si="11"/>
        <v>-26.8</v>
      </c>
    </row>
    <row r="19" spans="1:37">
      <c r="A19" s="94">
        <v>82</v>
      </c>
      <c r="B19" s="95">
        <v>738</v>
      </c>
      <c r="C19" s="96" t="s">
        <v>170</v>
      </c>
      <c r="D19" s="97" t="s">
        <v>21</v>
      </c>
      <c r="E19" s="98" t="s">
        <v>116</v>
      </c>
      <c r="F19" s="99">
        <v>5</v>
      </c>
      <c r="G19" s="99">
        <v>5</v>
      </c>
      <c r="H19" s="100">
        <f t="shared" si="0"/>
        <v>1</v>
      </c>
      <c r="I19" s="108">
        <f>G19*3</f>
        <v>15</v>
      </c>
      <c r="J19" s="109"/>
      <c r="K19" s="110">
        <v>20</v>
      </c>
      <c r="L19" s="110">
        <v>11</v>
      </c>
      <c r="M19" s="111">
        <f t="shared" si="1"/>
        <v>0.55</v>
      </c>
      <c r="N19" s="112">
        <f t="shared" si="20"/>
        <v>11</v>
      </c>
      <c r="O19" s="113">
        <f t="shared" si="21"/>
        <v>-9</v>
      </c>
      <c r="P19" s="110">
        <v>10</v>
      </c>
      <c r="Q19" s="112">
        <v>7</v>
      </c>
      <c r="R19" s="125">
        <f t="shared" si="4"/>
        <v>0.7</v>
      </c>
      <c r="S19" s="112">
        <f t="shared" si="16"/>
        <v>7</v>
      </c>
      <c r="T19" s="113">
        <f t="shared" si="17"/>
        <v>-1.5</v>
      </c>
      <c r="U19" s="110">
        <v>10</v>
      </c>
      <c r="V19" s="110">
        <v>0</v>
      </c>
      <c r="W19" s="111">
        <f t="shared" si="7"/>
        <v>0</v>
      </c>
      <c r="X19" s="112">
        <f t="shared" si="14"/>
        <v>0</v>
      </c>
      <c r="Y19" s="113">
        <f t="shared" si="15"/>
        <v>-10</v>
      </c>
      <c r="Z19" s="110">
        <v>15</v>
      </c>
      <c r="AA19" s="126">
        <v>3</v>
      </c>
      <c r="AB19" s="134">
        <f t="shared" si="8"/>
        <v>0.2</v>
      </c>
      <c r="AC19" s="126">
        <f t="shared" si="18"/>
        <v>1.5</v>
      </c>
      <c r="AD19" s="113">
        <f t="shared" si="19"/>
        <v>-3.6</v>
      </c>
      <c r="AE19" s="99">
        <v>5</v>
      </c>
      <c r="AF19" s="109">
        <v>1</v>
      </c>
      <c r="AG19" s="139">
        <f t="shared" si="9"/>
        <v>0.2</v>
      </c>
      <c r="AH19" s="135">
        <f t="shared" si="12"/>
        <v>1</v>
      </c>
      <c r="AI19" s="113">
        <f t="shared" si="13"/>
        <v>-1.2</v>
      </c>
      <c r="AJ19" s="33">
        <f t="shared" si="10"/>
        <v>35.5</v>
      </c>
      <c r="AK19" s="33">
        <f t="shared" si="11"/>
        <v>-25.3</v>
      </c>
    </row>
    <row r="20" spans="1:37">
      <c r="A20" s="94">
        <v>83</v>
      </c>
      <c r="B20" s="95">
        <v>740</v>
      </c>
      <c r="C20" s="96" t="s">
        <v>171</v>
      </c>
      <c r="D20" s="97" t="s">
        <v>19</v>
      </c>
      <c r="E20" s="98" t="s">
        <v>116</v>
      </c>
      <c r="F20" s="99">
        <v>5</v>
      </c>
      <c r="G20" s="99">
        <v>7</v>
      </c>
      <c r="H20" s="100">
        <f t="shared" si="0"/>
        <v>1.4</v>
      </c>
      <c r="I20" s="108">
        <f>G20*3</f>
        <v>21</v>
      </c>
      <c r="J20" s="109"/>
      <c r="K20" s="110">
        <v>20</v>
      </c>
      <c r="L20" s="110">
        <v>7</v>
      </c>
      <c r="M20" s="111">
        <f t="shared" si="1"/>
        <v>0.35</v>
      </c>
      <c r="N20" s="112">
        <f t="shared" si="20"/>
        <v>7</v>
      </c>
      <c r="O20" s="113">
        <f t="shared" si="21"/>
        <v>-13</v>
      </c>
      <c r="P20" s="110">
        <v>10</v>
      </c>
      <c r="Q20" s="112">
        <v>3</v>
      </c>
      <c r="R20" s="125">
        <f t="shared" si="4"/>
        <v>0.3</v>
      </c>
      <c r="S20" s="112">
        <f t="shared" si="16"/>
        <v>3</v>
      </c>
      <c r="T20" s="113">
        <f t="shared" si="17"/>
        <v>-3.5</v>
      </c>
      <c r="U20" s="110">
        <v>10</v>
      </c>
      <c r="V20" s="110">
        <v>6</v>
      </c>
      <c r="W20" s="111">
        <f t="shared" si="7"/>
        <v>0.6</v>
      </c>
      <c r="X20" s="112">
        <f t="shared" si="14"/>
        <v>9</v>
      </c>
      <c r="Y20" s="113">
        <f t="shared" si="15"/>
        <v>-4</v>
      </c>
      <c r="Z20" s="110">
        <v>15</v>
      </c>
      <c r="AA20" s="126">
        <v>8</v>
      </c>
      <c r="AB20" s="134">
        <f t="shared" si="8"/>
        <v>0.533333333333333</v>
      </c>
      <c r="AC20" s="126">
        <f t="shared" si="18"/>
        <v>4</v>
      </c>
      <c r="AD20" s="113">
        <f t="shared" si="19"/>
        <v>-2.1</v>
      </c>
      <c r="AE20" s="99">
        <v>5</v>
      </c>
      <c r="AF20" s="109">
        <v>0</v>
      </c>
      <c r="AG20" s="139">
        <f t="shared" si="9"/>
        <v>0</v>
      </c>
      <c r="AH20" s="135">
        <f t="shared" si="12"/>
        <v>0</v>
      </c>
      <c r="AI20" s="113">
        <f t="shared" si="13"/>
        <v>-1.5</v>
      </c>
      <c r="AJ20" s="33">
        <f t="shared" si="10"/>
        <v>44</v>
      </c>
      <c r="AK20" s="33">
        <f t="shared" si="11"/>
        <v>-24.1</v>
      </c>
    </row>
    <row r="21" spans="1:37">
      <c r="A21" s="94">
        <v>84</v>
      </c>
      <c r="B21" s="95">
        <v>743</v>
      </c>
      <c r="C21" s="96" t="s">
        <v>172</v>
      </c>
      <c r="D21" s="97" t="s">
        <v>19</v>
      </c>
      <c r="E21" s="98" t="s">
        <v>116</v>
      </c>
      <c r="F21" s="99">
        <v>5</v>
      </c>
      <c r="G21" s="99">
        <v>5</v>
      </c>
      <c r="H21" s="100">
        <f t="shared" si="0"/>
        <v>1</v>
      </c>
      <c r="I21" s="108">
        <f>G21*3</f>
        <v>15</v>
      </c>
      <c r="J21" s="109"/>
      <c r="K21" s="110">
        <v>20</v>
      </c>
      <c r="L21" s="110">
        <v>15</v>
      </c>
      <c r="M21" s="111">
        <f t="shared" si="1"/>
        <v>0.75</v>
      </c>
      <c r="N21" s="112">
        <f t="shared" si="20"/>
        <v>15</v>
      </c>
      <c r="O21" s="113">
        <f t="shared" si="21"/>
        <v>-5</v>
      </c>
      <c r="P21" s="110">
        <v>10</v>
      </c>
      <c r="Q21" s="112">
        <v>3</v>
      </c>
      <c r="R21" s="125">
        <f t="shared" si="4"/>
        <v>0.3</v>
      </c>
      <c r="S21" s="112">
        <f t="shared" si="16"/>
        <v>3</v>
      </c>
      <c r="T21" s="113">
        <f t="shared" si="17"/>
        <v>-3.5</v>
      </c>
      <c r="U21" s="110">
        <v>10</v>
      </c>
      <c r="V21" s="110">
        <v>3</v>
      </c>
      <c r="W21" s="111">
        <f t="shared" si="7"/>
        <v>0.3</v>
      </c>
      <c r="X21" s="112">
        <f t="shared" si="14"/>
        <v>4.5</v>
      </c>
      <c r="Y21" s="113">
        <f t="shared" si="15"/>
        <v>-7</v>
      </c>
      <c r="Z21" s="110">
        <v>15</v>
      </c>
      <c r="AA21" s="126">
        <v>13</v>
      </c>
      <c r="AB21" s="134">
        <f t="shared" si="8"/>
        <v>0.866666666666667</v>
      </c>
      <c r="AC21" s="126">
        <f t="shared" si="18"/>
        <v>6.5</v>
      </c>
      <c r="AD21" s="113">
        <f t="shared" si="19"/>
        <v>-0.6</v>
      </c>
      <c r="AE21" s="99">
        <v>5</v>
      </c>
      <c r="AF21" s="109">
        <v>1</v>
      </c>
      <c r="AG21" s="139">
        <f t="shared" si="9"/>
        <v>0.2</v>
      </c>
      <c r="AH21" s="135">
        <f t="shared" si="12"/>
        <v>1</v>
      </c>
      <c r="AI21" s="113">
        <f t="shared" si="13"/>
        <v>-1.2</v>
      </c>
      <c r="AJ21" s="33">
        <f t="shared" si="10"/>
        <v>45</v>
      </c>
      <c r="AK21" s="33">
        <f t="shared" si="11"/>
        <v>-17.3</v>
      </c>
    </row>
    <row r="22" spans="1:37">
      <c r="A22" s="94">
        <v>85</v>
      </c>
      <c r="B22" s="95">
        <v>745</v>
      </c>
      <c r="C22" s="96" t="s">
        <v>173</v>
      </c>
      <c r="D22" s="97" t="s">
        <v>17</v>
      </c>
      <c r="E22" s="98" t="s">
        <v>116</v>
      </c>
      <c r="F22" s="99">
        <v>5</v>
      </c>
      <c r="G22" s="99">
        <v>3</v>
      </c>
      <c r="H22" s="100">
        <f t="shared" si="0"/>
        <v>0.6</v>
      </c>
      <c r="I22" s="108">
        <f>G22*1.5</f>
        <v>4.5</v>
      </c>
      <c r="J22" s="114">
        <f>(F22-G22)*-1</f>
        <v>-2</v>
      </c>
      <c r="K22" s="110">
        <v>20</v>
      </c>
      <c r="L22" s="110">
        <v>16</v>
      </c>
      <c r="M22" s="111">
        <f t="shared" si="1"/>
        <v>0.8</v>
      </c>
      <c r="N22" s="112">
        <f t="shared" si="20"/>
        <v>16</v>
      </c>
      <c r="O22" s="113">
        <f t="shared" si="21"/>
        <v>-4</v>
      </c>
      <c r="P22" s="110">
        <v>10</v>
      </c>
      <c r="Q22" s="112">
        <v>4</v>
      </c>
      <c r="R22" s="125">
        <f t="shared" si="4"/>
        <v>0.4</v>
      </c>
      <c r="S22" s="112">
        <f t="shared" si="16"/>
        <v>4</v>
      </c>
      <c r="T22" s="113">
        <f t="shared" si="17"/>
        <v>-3</v>
      </c>
      <c r="U22" s="110">
        <v>10</v>
      </c>
      <c r="V22" s="110">
        <v>5</v>
      </c>
      <c r="W22" s="111">
        <f t="shared" si="7"/>
        <v>0.5</v>
      </c>
      <c r="X22" s="112">
        <f t="shared" si="14"/>
        <v>7.5</v>
      </c>
      <c r="Y22" s="113">
        <f t="shared" si="15"/>
        <v>-5</v>
      </c>
      <c r="Z22" s="110">
        <v>15</v>
      </c>
      <c r="AA22" s="126">
        <v>7</v>
      </c>
      <c r="AB22" s="134">
        <f t="shared" si="8"/>
        <v>0.466666666666667</v>
      </c>
      <c r="AC22" s="126">
        <f t="shared" si="18"/>
        <v>3.5</v>
      </c>
      <c r="AD22" s="113">
        <f t="shared" si="19"/>
        <v>-2.4</v>
      </c>
      <c r="AE22" s="99">
        <v>5</v>
      </c>
      <c r="AF22" s="109">
        <v>6</v>
      </c>
      <c r="AG22" s="139">
        <f t="shared" si="9"/>
        <v>1.2</v>
      </c>
      <c r="AH22" s="126">
        <f>AF22*2</f>
        <v>12</v>
      </c>
      <c r="AI22" s="140"/>
      <c r="AJ22" s="33">
        <f t="shared" si="10"/>
        <v>47.5</v>
      </c>
      <c r="AK22" s="33">
        <f t="shared" si="11"/>
        <v>-16.4</v>
      </c>
    </row>
    <row r="23" spans="1:37">
      <c r="A23" s="94">
        <v>86</v>
      </c>
      <c r="B23" s="95">
        <v>748</v>
      </c>
      <c r="C23" s="96" t="s">
        <v>174</v>
      </c>
      <c r="D23" s="97" t="s">
        <v>14</v>
      </c>
      <c r="E23" s="98" t="s">
        <v>116</v>
      </c>
      <c r="F23" s="99">
        <v>5</v>
      </c>
      <c r="G23" s="99">
        <v>1</v>
      </c>
      <c r="H23" s="100">
        <f t="shared" si="0"/>
        <v>0.2</v>
      </c>
      <c r="I23" s="108">
        <f>G23*1.5</f>
        <v>1.5</v>
      </c>
      <c r="J23" s="114">
        <f>(F23-G23)*-1</f>
        <v>-4</v>
      </c>
      <c r="K23" s="110">
        <v>20</v>
      </c>
      <c r="L23" s="110">
        <v>13</v>
      </c>
      <c r="M23" s="111">
        <f t="shared" si="1"/>
        <v>0.65</v>
      </c>
      <c r="N23" s="112">
        <f t="shared" si="20"/>
        <v>13</v>
      </c>
      <c r="O23" s="113">
        <f t="shared" si="21"/>
        <v>-7</v>
      </c>
      <c r="P23" s="110">
        <v>10</v>
      </c>
      <c r="Q23" s="112">
        <v>6</v>
      </c>
      <c r="R23" s="125">
        <f t="shared" si="4"/>
        <v>0.6</v>
      </c>
      <c r="S23" s="112">
        <f t="shared" si="16"/>
        <v>6</v>
      </c>
      <c r="T23" s="113">
        <f t="shared" si="17"/>
        <v>-2</v>
      </c>
      <c r="U23" s="110">
        <v>10</v>
      </c>
      <c r="V23" s="110">
        <v>2</v>
      </c>
      <c r="W23" s="111">
        <f t="shared" si="7"/>
        <v>0.2</v>
      </c>
      <c r="X23" s="112">
        <f t="shared" si="14"/>
        <v>3</v>
      </c>
      <c r="Y23" s="113">
        <f t="shared" si="15"/>
        <v>-8</v>
      </c>
      <c r="Z23" s="110">
        <v>15</v>
      </c>
      <c r="AA23" s="126">
        <v>7</v>
      </c>
      <c r="AB23" s="134">
        <f t="shared" si="8"/>
        <v>0.466666666666667</v>
      </c>
      <c r="AC23" s="126">
        <f t="shared" si="18"/>
        <v>3.5</v>
      </c>
      <c r="AD23" s="113">
        <f t="shared" si="19"/>
        <v>-2.4</v>
      </c>
      <c r="AE23" s="99">
        <v>5</v>
      </c>
      <c r="AF23" s="109">
        <v>2</v>
      </c>
      <c r="AG23" s="139">
        <f t="shared" si="9"/>
        <v>0.4</v>
      </c>
      <c r="AH23" s="135">
        <f>AF23*1</f>
        <v>2</v>
      </c>
      <c r="AI23" s="113">
        <f>(AE23-AF23)*-0.3</f>
        <v>-0.9</v>
      </c>
      <c r="AJ23" s="33">
        <f t="shared" si="10"/>
        <v>29</v>
      </c>
      <c r="AK23" s="33">
        <f t="shared" si="11"/>
        <v>-24.3</v>
      </c>
    </row>
    <row r="24" spans="1:37">
      <c r="A24" s="94">
        <v>87</v>
      </c>
      <c r="B24" s="95">
        <v>752</v>
      </c>
      <c r="C24" s="96" t="s">
        <v>240</v>
      </c>
      <c r="D24" s="97" t="s">
        <v>17</v>
      </c>
      <c r="E24" s="98" t="s">
        <v>116</v>
      </c>
      <c r="F24" s="99">
        <v>5</v>
      </c>
      <c r="G24" s="99">
        <v>3</v>
      </c>
      <c r="H24" s="100">
        <f t="shared" si="0"/>
        <v>0.6</v>
      </c>
      <c r="I24" s="108">
        <f>G24*1.5</f>
        <v>4.5</v>
      </c>
      <c r="J24" s="114">
        <f>(F24-G24)*-1</f>
        <v>-2</v>
      </c>
      <c r="K24" s="110">
        <v>20</v>
      </c>
      <c r="L24" s="110">
        <v>4</v>
      </c>
      <c r="M24" s="111">
        <f t="shared" si="1"/>
        <v>0.2</v>
      </c>
      <c r="N24" s="112">
        <f t="shared" si="20"/>
        <v>4</v>
      </c>
      <c r="O24" s="113">
        <f t="shared" si="21"/>
        <v>-16</v>
      </c>
      <c r="P24" s="110">
        <v>10</v>
      </c>
      <c r="Q24" s="112">
        <v>0</v>
      </c>
      <c r="R24" s="125">
        <f t="shared" si="4"/>
        <v>0</v>
      </c>
      <c r="S24" s="112">
        <f t="shared" si="16"/>
        <v>0</v>
      </c>
      <c r="T24" s="113">
        <f t="shared" si="17"/>
        <v>-5</v>
      </c>
      <c r="U24" s="110">
        <v>10</v>
      </c>
      <c r="V24" s="110">
        <v>0</v>
      </c>
      <c r="W24" s="111">
        <f t="shared" si="7"/>
        <v>0</v>
      </c>
      <c r="X24" s="112">
        <f t="shared" si="14"/>
        <v>0</v>
      </c>
      <c r="Y24" s="113">
        <f t="shared" si="15"/>
        <v>-10</v>
      </c>
      <c r="Z24" s="110">
        <v>15</v>
      </c>
      <c r="AA24" s="126">
        <v>12</v>
      </c>
      <c r="AB24" s="134">
        <f t="shared" si="8"/>
        <v>0.8</v>
      </c>
      <c r="AC24" s="126">
        <f t="shared" si="18"/>
        <v>6</v>
      </c>
      <c r="AD24" s="113">
        <f t="shared" si="19"/>
        <v>-0.9</v>
      </c>
      <c r="AE24" s="99">
        <v>5</v>
      </c>
      <c r="AF24" s="109">
        <v>1</v>
      </c>
      <c r="AG24" s="139">
        <f t="shared" si="9"/>
        <v>0.2</v>
      </c>
      <c r="AH24" s="135">
        <f>AF24*1</f>
        <v>1</v>
      </c>
      <c r="AI24" s="113">
        <f>(AE24-AF24)*-0.3</f>
        <v>-1.2</v>
      </c>
      <c r="AJ24" s="33">
        <f t="shared" si="10"/>
        <v>15.5</v>
      </c>
      <c r="AK24" s="33">
        <f t="shared" si="11"/>
        <v>-35.1</v>
      </c>
    </row>
    <row r="25" spans="1:37">
      <c r="A25" s="94">
        <v>88</v>
      </c>
      <c r="B25" s="95">
        <v>754</v>
      </c>
      <c r="C25" s="96" t="s">
        <v>176</v>
      </c>
      <c r="D25" s="97" t="s">
        <v>21</v>
      </c>
      <c r="E25" s="98" t="s">
        <v>116</v>
      </c>
      <c r="F25" s="99">
        <v>5</v>
      </c>
      <c r="G25" s="99">
        <v>3</v>
      </c>
      <c r="H25" s="100">
        <f t="shared" si="0"/>
        <v>0.6</v>
      </c>
      <c r="I25" s="108">
        <f>G25*1.5</f>
        <v>4.5</v>
      </c>
      <c r="J25" s="114">
        <f>(F25-G25)*-1</f>
        <v>-2</v>
      </c>
      <c r="K25" s="110">
        <v>20</v>
      </c>
      <c r="L25" s="110">
        <v>15</v>
      </c>
      <c r="M25" s="111">
        <f t="shared" si="1"/>
        <v>0.75</v>
      </c>
      <c r="N25" s="112">
        <f t="shared" si="20"/>
        <v>15</v>
      </c>
      <c r="O25" s="113">
        <f t="shared" si="21"/>
        <v>-5</v>
      </c>
      <c r="P25" s="110">
        <v>10</v>
      </c>
      <c r="Q25" s="112">
        <v>14</v>
      </c>
      <c r="R25" s="125">
        <f t="shared" si="4"/>
        <v>1.4</v>
      </c>
      <c r="S25" s="112">
        <f>Q25*2</f>
        <v>28</v>
      </c>
      <c r="T25" s="126"/>
      <c r="U25" s="110">
        <v>10</v>
      </c>
      <c r="V25" s="110">
        <v>6</v>
      </c>
      <c r="W25" s="111">
        <f t="shared" si="7"/>
        <v>0.6</v>
      </c>
      <c r="X25" s="112">
        <f t="shared" si="14"/>
        <v>9</v>
      </c>
      <c r="Y25" s="113">
        <f t="shared" si="15"/>
        <v>-4</v>
      </c>
      <c r="Z25" s="110">
        <v>15</v>
      </c>
      <c r="AA25" s="126">
        <v>5</v>
      </c>
      <c r="AB25" s="134">
        <f t="shared" si="8"/>
        <v>0.333333333333333</v>
      </c>
      <c r="AC25" s="126">
        <f t="shared" si="18"/>
        <v>2.5</v>
      </c>
      <c r="AD25" s="113">
        <f t="shared" si="19"/>
        <v>-3</v>
      </c>
      <c r="AE25" s="99">
        <v>5</v>
      </c>
      <c r="AF25" s="109">
        <v>2</v>
      </c>
      <c r="AG25" s="139">
        <f t="shared" si="9"/>
        <v>0.4</v>
      </c>
      <c r="AH25" s="135">
        <f>AF25*1</f>
        <v>2</v>
      </c>
      <c r="AI25" s="113">
        <f>(AE25-AF25)*-0.3</f>
        <v>-0.9</v>
      </c>
      <c r="AJ25" s="33">
        <f t="shared" si="10"/>
        <v>61</v>
      </c>
      <c r="AK25" s="33">
        <f t="shared" si="11"/>
        <v>-14.9</v>
      </c>
    </row>
    <row r="26" spans="1:37">
      <c r="A26" s="94">
        <v>89</v>
      </c>
      <c r="B26" s="95">
        <v>102479</v>
      </c>
      <c r="C26" s="96" t="s">
        <v>177</v>
      </c>
      <c r="D26" s="97" t="s">
        <v>11</v>
      </c>
      <c r="E26" s="98" t="s">
        <v>116</v>
      </c>
      <c r="F26" s="99">
        <v>5</v>
      </c>
      <c r="G26" s="99">
        <v>7</v>
      </c>
      <c r="H26" s="100">
        <f t="shared" si="0"/>
        <v>1.4</v>
      </c>
      <c r="I26" s="108">
        <f>G26*3</f>
        <v>21</v>
      </c>
      <c r="J26" s="109"/>
      <c r="K26" s="110">
        <v>20</v>
      </c>
      <c r="L26" s="110">
        <v>20</v>
      </c>
      <c r="M26" s="111">
        <f t="shared" si="1"/>
        <v>1</v>
      </c>
      <c r="N26" s="112">
        <f>L26*2.5</f>
        <v>50</v>
      </c>
      <c r="O26" s="113"/>
      <c r="P26" s="110">
        <v>10</v>
      </c>
      <c r="Q26" s="112">
        <v>10</v>
      </c>
      <c r="R26" s="125">
        <f t="shared" si="4"/>
        <v>1</v>
      </c>
      <c r="S26" s="112">
        <f>Q26*2</f>
        <v>20</v>
      </c>
      <c r="T26" s="126"/>
      <c r="U26" s="110">
        <v>10</v>
      </c>
      <c r="V26" s="110">
        <v>3</v>
      </c>
      <c r="W26" s="111">
        <f t="shared" si="7"/>
        <v>0.3</v>
      </c>
      <c r="X26" s="112">
        <f t="shared" si="14"/>
        <v>4.5</v>
      </c>
      <c r="Y26" s="113">
        <f t="shared" si="15"/>
        <v>-7</v>
      </c>
      <c r="Z26" s="110">
        <v>15</v>
      </c>
      <c r="AA26" s="126">
        <v>18</v>
      </c>
      <c r="AB26" s="134">
        <f t="shared" si="8"/>
        <v>1.2</v>
      </c>
      <c r="AC26" s="126">
        <f>AA26*1</f>
        <v>18</v>
      </c>
      <c r="AD26" s="135"/>
      <c r="AE26" s="99">
        <v>5</v>
      </c>
      <c r="AF26" s="109">
        <v>5</v>
      </c>
      <c r="AG26" s="139">
        <f t="shared" si="9"/>
        <v>1</v>
      </c>
      <c r="AH26" s="126">
        <f>AF26*2</f>
        <v>10</v>
      </c>
      <c r="AI26" s="140"/>
      <c r="AJ26" s="33">
        <f t="shared" si="10"/>
        <v>123.5</v>
      </c>
      <c r="AK26" s="33">
        <f t="shared" si="11"/>
        <v>-7</v>
      </c>
    </row>
    <row r="27" spans="1:37">
      <c r="A27" s="94">
        <v>90</v>
      </c>
      <c r="B27" s="95">
        <v>102564</v>
      </c>
      <c r="C27" s="96" t="s">
        <v>178</v>
      </c>
      <c r="D27" s="97" t="s">
        <v>14</v>
      </c>
      <c r="E27" s="98" t="s">
        <v>116</v>
      </c>
      <c r="F27" s="99">
        <v>5</v>
      </c>
      <c r="G27" s="99">
        <v>4</v>
      </c>
      <c r="H27" s="100">
        <f t="shared" si="0"/>
        <v>0.8</v>
      </c>
      <c r="I27" s="108">
        <f>G27*1.5</f>
        <v>6</v>
      </c>
      <c r="J27" s="114">
        <f>(F27-G27)*-1</f>
        <v>-1</v>
      </c>
      <c r="K27" s="110">
        <v>20</v>
      </c>
      <c r="L27" s="110">
        <v>2</v>
      </c>
      <c r="M27" s="111">
        <f t="shared" si="1"/>
        <v>0.1</v>
      </c>
      <c r="N27" s="112">
        <f t="shared" ref="N27:N37" si="22">L27*1</f>
        <v>2</v>
      </c>
      <c r="O27" s="113">
        <f t="shared" ref="O27:O37" si="23">(K27-L27)*-1</f>
        <v>-18</v>
      </c>
      <c r="P27" s="110">
        <v>10</v>
      </c>
      <c r="Q27" s="112">
        <v>1</v>
      </c>
      <c r="R27" s="125">
        <f t="shared" si="4"/>
        <v>0.1</v>
      </c>
      <c r="S27" s="112">
        <f>Q27*1</f>
        <v>1</v>
      </c>
      <c r="T27" s="113">
        <f>(P27-Q27)*-0.5</f>
        <v>-4.5</v>
      </c>
      <c r="U27" s="110">
        <v>10</v>
      </c>
      <c r="V27" s="110">
        <v>0</v>
      </c>
      <c r="W27" s="111">
        <f t="shared" si="7"/>
        <v>0</v>
      </c>
      <c r="X27" s="112">
        <f t="shared" si="14"/>
        <v>0</v>
      </c>
      <c r="Y27" s="113">
        <f t="shared" si="15"/>
        <v>-10</v>
      </c>
      <c r="Z27" s="110">
        <v>15</v>
      </c>
      <c r="AA27" s="126">
        <v>1</v>
      </c>
      <c r="AB27" s="134">
        <f t="shared" si="8"/>
        <v>0.0666666666666667</v>
      </c>
      <c r="AC27" s="126">
        <f>AA27*0.5</f>
        <v>0.5</v>
      </c>
      <c r="AD27" s="113">
        <f>(Z27-AA27)*-0.3</f>
        <v>-4.2</v>
      </c>
      <c r="AE27" s="99">
        <v>5</v>
      </c>
      <c r="AF27" s="109">
        <v>0</v>
      </c>
      <c r="AG27" s="139">
        <f t="shared" si="9"/>
        <v>0</v>
      </c>
      <c r="AH27" s="135">
        <f>AF27*1</f>
        <v>0</v>
      </c>
      <c r="AI27" s="113">
        <f>(AE27-AF27)*-0.3</f>
        <v>-1.5</v>
      </c>
      <c r="AJ27" s="33">
        <f t="shared" si="10"/>
        <v>9.5</v>
      </c>
      <c r="AK27" s="33">
        <f t="shared" si="11"/>
        <v>-39.2</v>
      </c>
    </row>
    <row r="28" spans="1:37">
      <c r="A28" s="94">
        <v>91</v>
      </c>
      <c r="B28" s="95">
        <v>102567</v>
      </c>
      <c r="C28" s="96" t="s">
        <v>179</v>
      </c>
      <c r="D28" s="97" t="s">
        <v>41</v>
      </c>
      <c r="E28" s="98" t="s">
        <v>116</v>
      </c>
      <c r="F28" s="99">
        <v>5</v>
      </c>
      <c r="G28" s="99">
        <v>3</v>
      </c>
      <c r="H28" s="100">
        <f t="shared" si="0"/>
        <v>0.6</v>
      </c>
      <c r="I28" s="108">
        <f>G28*1.5</f>
        <v>4.5</v>
      </c>
      <c r="J28" s="114">
        <f>(F28-G28)*-1</f>
        <v>-2</v>
      </c>
      <c r="K28" s="110">
        <v>20</v>
      </c>
      <c r="L28" s="110">
        <v>13</v>
      </c>
      <c r="M28" s="111">
        <f t="shared" si="1"/>
        <v>0.65</v>
      </c>
      <c r="N28" s="112">
        <f t="shared" si="22"/>
        <v>13</v>
      </c>
      <c r="O28" s="113">
        <f t="shared" si="23"/>
        <v>-7</v>
      </c>
      <c r="P28" s="110">
        <v>10</v>
      </c>
      <c r="Q28" s="112">
        <v>0</v>
      </c>
      <c r="R28" s="125">
        <f t="shared" si="4"/>
        <v>0</v>
      </c>
      <c r="S28" s="112">
        <f>Q28*1</f>
        <v>0</v>
      </c>
      <c r="T28" s="113">
        <f>(P28-Q28)*-0.5</f>
        <v>-5</v>
      </c>
      <c r="U28" s="110">
        <v>10</v>
      </c>
      <c r="V28" s="110">
        <v>3</v>
      </c>
      <c r="W28" s="111">
        <f t="shared" si="7"/>
        <v>0.3</v>
      </c>
      <c r="X28" s="112">
        <f t="shared" si="14"/>
        <v>4.5</v>
      </c>
      <c r="Y28" s="113">
        <f t="shared" si="15"/>
        <v>-7</v>
      </c>
      <c r="Z28" s="110">
        <v>15</v>
      </c>
      <c r="AA28" s="126">
        <v>3</v>
      </c>
      <c r="AB28" s="134">
        <f t="shared" si="8"/>
        <v>0.2</v>
      </c>
      <c r="AC28" s="126">
        <f>AA28*0.5</f>
        <v>1.5</v>
      </c>
      <c r="AD28" s="113">
        <f>(Z28-AA28)*-0.3</f>
        <v>-3.6</v>
      </c>
      <c r="AE28" s="99">
        <v>5</v>
      </c>
      <c r="AF28" s="109">
        <v>2</v>
      </c>
      <c r="AG28" s="139">
        <f t="shared" si="9"/>
        <v>0.4</v>
      </c>
      <c r="AH28" s="135">
        <f>AF28*1</f>
        <v>2</v>
      </c>
      <c r="AI28" s="113">
        <f>(AE28-AF28)*-0.3</f>
        <v>-0.9</v>
      </c>
      <c r="AJ28" s="33">
        <f t="shared" si="10"/>
        <v>25.5</v>
      </c>
      <c r="AK28" s="33">
        <f t="shared" si="11"/>
        <v>-25.5</v>
      </c>
    </row>
    <row r="29" spans="1:37">
      <c r="A29" s="94">
        <v>92</v>
      </c>
      <c r="B29" s="95">
        <v>102935</v>
      </c>
      <c r="C29" s="96" t="s">
        <v>180</v>
      </c>
      <c r="D29" s="97" t="s">
        <v>43</v>
      </c>
      <c r="E29" s="98" t="s">
        <v>116</v>
      </c>
      <c r="F29" s="99">
        <v>5</v>
      </c>
      <c r="G29" s="99">
        <v>8</v>
      </c>
      <c r="H29" s="100">
        <f t="shared" si="0"/>
        <v>1.6</v>
      </c>
      <c r="I29" s="108">
        <f>G29*3</f>
        <v>24</v>
      </c>
      <c r="J29" s="109"/>
      <c r="K29" s="110">
        <v>20</v>
      </c>
      <c r="L29" s="110">
        <v>15</v>
      </c>
      <c r="M29" s="111">
        <f t="shared" si="1"/>
        <v>0.75</v>
      </c>
      <c r="N29" s="112">
        <f t="shared" si="22"/>
        <v>15</v>
      </c>
      <c r="O29" s="113">
        <f t="shared" si="23"/>
        <v>-5</v>
      </c>
      <c r="P29" s="110">
        <v>10</v>
      </c>
      <c r="Q29" s="112">
        <v>12</v>
      </c>
      <c r="R29" s="125">
        <f t="shared" si="4"/>
        <v>1.2</v>
      </c>
      <c r="S29" s="112">
        <f>Q29*2</f>
        <v>24</v>
      </c>
      <c r="T29" s="126"/>
      <c r="U29" s="110">
        <v>10</v>
      </c>
      <c r="V29" s="110">
        <v>4</v>
      </c>
      <c r="W29" s="111">
        <f t="shared" si="7"/>
        <v>0.4</v>
      </c>
      <c r="X29" s="112">
        <f t="shared" si="14"/>
        <v>6</v>
      </c>
      <c r="Y29" s="113">
        <f t="shared" si="15"/>
        <v>-6</v>
      </c>
      <c r="Z29" s="110">
        <v>15</v>
      </c>
      <c r="AA29" s="126">
        <v>22</v>
      </c>
      <c r="AB29" s="134">
        <f t="shared" si="8"/>
        <v>1.46666666666667</v>
      </c>
      <c r="AC29" s="126">
        <f>AA29*1</f>
        <v>22</v>
      </c>
      <c r="AD29" s="135"/>
      <c r="AE29" s="99">
        <v>5</v>
      </c>
      <c r="AF29" s="109">
        <v>2</v>
      </c>
      <c r="AG29" s="139">
        <f t="shared" si="9"/>
        <v>0.4</v>
      </c>
      <c r="AH29" s="135">
        <f>AF29*1</f>
        <v>2</v>
      </c>
      <c r="AI29" s="113">
        <f>(AE29-AF29)*-0.3</f>
        <v>-0.9</v>
      </c>
      <c r="AJ29" s="33">
        <f t="shared" si="10"/>
        <v>93</v>
      </c>
      <c r="AK29" s="33">
        <f t="shared" si="11"/>
        <v>-11.9</v>
      </c>
    </row>
    <row r="30" spans="1:37">
      <c r="A30" s="94">
        <v>93</v>
      </c>
      <c r="B30" s="95">
        <v>103199</v>
      </c>
      <c r="C30" s="96" t="s">
        <v>181</v>
      </c>
      <c r="D30" s="97" t="s">
        <v>11</v>
      </c>
      <c r="E30" s="98" t="s">
        <v>116</v>
      </c>
      <c r="F30" s="99">
        <v>5</v>
      </c>
      <c r="G30" s="99">
        <v>9</v>
      </c>
      <c r="H30" s="100">
        <f t="shared" si="0"/>
        <v>1.8</v>
      </c>
      <c r="I30" s="108">
        <f>G30*3</f>
        <v>27</v>
      </c>
      <c r="J30" s="109"/>
      <c r="K30" s="110">
        <v>20</v>
      </c>
      <c r="L30" s="110">
        <v>10</v>
      </c>
      <c r="M30" s="111">
        <f t="shared" si="1"/>
        <v>0.5</v>
      </c>
      <c r="N30" s="112">
        <f t="shared" si="22"/>
        <v>10</v>
      </c>
      <c r="O30" s="113">
        <f t="shared" si="23"/>
        <v>-10</v>
      </c>
      <c r="P30" s="110">
        <v>10</v>
      </c>
      <c r="Q30" s="112">
        <v>10</v>
      </c>
      <c r="R30" s="125">
        <f t="shared" si="4"/>
        <v>1</v>
      </c>
      <c r="S30" s="112">
        <f>Q30*2</f>
        <v>20</v>
      </c>
      <c r="T30" s="126"/>
      <c r="U30" s="110">
        <v>10</v>
      </c>
      <c r="V30" s="110">
        <v>8</v>
      </c>
      <c r="W30" s="111">
        <f t="shared" si="7"/>
        <v>0.8</v>
      </c>
      <c r="X30" s="112">
        <f t="shared" si="14"/>
        <v>12</v>
      </c>
      <c r="Y30" s="113">
        <f t="shared" si="15"/>
        <v>-2</v>
      </c>
      <c r="Z30" s="110">
        <v>15</v>
      </c>
      <c r="AA30" s="126">
        <v>27</v>
      </c>
      <c r="AB30" s="134">
        <f t="shared" si="8"/>
        <v>1.8</v>
      </c>
      <c r="AC30" s="126">
        <f>AA30*1</f>
        <v>27</v>
      </c>
      <c r="AD30" s="135"/>
      <c r="AE30" s="99">
        <v>5</v>
      </c>
      <c r="AF30" s="109">
        <v>9</v>
      </c>
      <c r="AG30" s="139">
        <f t="shared" si="9"/>
        <v>1.8</v>
      </c>
      <c r="AH30" s="126">
        <f>AF30*2</f>
        <v>18</v>
      </c>
      <c r="AI30" s="140"/>
      <c r="AJ30" s="33">
        <f t="shared" si="10"/>
        <v>114</v>
      </c>
      <c r="AK30" s="33">
        <f t="shared" si="11"/>
        <v>-12</v>
      </c>
    </row>
    <row r="31" spans="1:37">
      <c r="A31" s="94">
        <v>94</v>
      </c>
      <c r="B31" s="95">
        <v>103639</v>
      </c>
      <c r="C31" s="96" t="s">
        <v>182</v>
      </c>
      <c r="D31" s="97" t="s">
        <v>19</v>
      </c>
      <c r="E31" s="98" t="s">
        <v>116</v>
      </c>
      <c r="F31" s="99">
        <v>5</v>
      </c>
      <c r="G31" s="99">
        <v>5</v>
      </c>
      <c r="H31" s="100">
        <f t="shared" si="0"/>
        <v>1</v>
      </c>
      <c r="I31" s="108">
        <f>G31*3</f>
        <v>15</v>
      </c>
      <c r="J31" s="109"/>
      <c r="K31" s="110">
        <v>20</v>
      </c>
      <c r="L31" s="110">
        <v>14</v>
      </c>
      <c r="M31" s="111">
        <f t="shared" si="1"/>
        <v>0.7</v>
      </c>
      <c r="N31" s="112">
        <f t="shared" si="22"/>
        <v>14</v>
      </c>
      <c r="O31" s="113">
        <f t="shared" si="23"/>
        <v>-6</v>
      </c>
      <c r="P31" s="110">
        <v>10</v>
      </c>
      <c r="Q31" s="112">
        <v>13</v>
      </c>
      <c r="R31" s="125">
        <f t="shared" si="4"/>
        <v>1.3</v>
      </c>
      <c r="S31" s="112">
        <f>Q31*2</f>
        <v>26</v>
      </c>
      <c r="T31" s="126"/>
      <c r="U31" s="110">
        <v>10</v>
      </c>
      <c r="V31" s="110">
        <v>4</v>
      </c>
      <c r="W31" s="111">
        <f t="shared" si="7"/>
        <v>0.4</v>
      </c>
      <c r="X31" s="112">
        <f t="shared" si="14"/>
        <v>6</v>
      </c>
      <c r="Y31" s="113">
        <f t="shared" si="15"/>
        <v>-6</v>
      </c>
      <c r="Z31" s="110">
        <v>15</v>
      </c>
      <c r="AA31" s="126">
        <v>38</v>
      </c>
      <c r="AB31" s="134">
        <f t="shared" si="8"/>
        <v>2.53333333333333</v>
      </c>
      <c r="AC31" s="126">
        <f>AA31*1</f>
        <v>38</v>
      </c>
      <c r="AD31" s="135"/>
      <c r="AE31" s="99">
        <v>5</v>
      </c>
      <c r="AF31" s="109">
        <v>6</v>
      </c>
      <c r="AG31" s="139">
        <f t="shared" si="9"/>
        <v>1.2</v>
      </c>
      <c r="AH31" s="126">
        <f>AF31*2</f>
        <v>12</v>
      </c>
      <c r="AI31" s="140"/>
      <c r="AJ31" s="33">
        <f t="shared" si="10"/>
        <v>111</v>
      </c>
      <c r="AK31" s="33">
        <f t="shared" si="11"/>
        <v>-12</v>
      </c>
    </row>
    <row r="32" spans="1:37">
      <c r="A32" s="94">
        <v>95</v>
      </c>
      <c r="B32" s="95">
        <v>104428</v>
      </c>
      <c r="C32" s="96" t="s">
        <v>183</v>
      </c>
      <c r="D32" s="97" t="s">
        <v>21</v>
      </c>
      <c r="E32" s="98" t="s">
        <v>116</v>
      </c>
      <c r="F32" s="99">
        <v>5</v>
      </c>
      <c r="G32" s="99">
        <v>4</v>
      </c>
      <c r="H32" s="100">
        <f t="shared" si="0"/>
        <v>0.8</v>
      </c>
      <c r="I32" s="108">
        <f>G32*1.5</f>
        <v>6</v>
      </c>
      <c r="J32" s="114">
        <f>(F32-G32)*-1</f>
        <v>-1</v>
      </c>
      <c r="K32" s="110">
        <v>20</v>
      </c>
      <c r="L32" s="110">
        <v>12</v>
      </c>
      <c r="M32" s="111">
        <f t="shared" si="1"/>
        <v>0.6</v>
      </c>
      <c r="N32" s="112">
        <f t="shared" si="22"/>
        <v>12</v>
      </c>
      <c r="O32" s="113">
        <f t="shared" si="23"/>
        <v>-8</v>
      </c>
      <c r="P32" s="110">
        <v>10</v>
      </c>
      <c r="Q32" s="112">
        <v>9</v>
      </c>
      <c r="R32" s="125">
        <f t="shared" si="4"/>
        <v>0.9</v>
      </c>
      <c r="S32" s="112">
        <f t="shared" ref="S32:S44" si="24">Q32*1</f>
        <v>9</v>
      </c>
      <c r="T32" s="113">
        <f t="shared" ref="T32:T44" si="25">(P32-Q32)*-0.5</f>
        <v>-0.5</v>
      </c>
      <c r="U32" s="110">
        <v>10</v>
      </c>
      <c r="V32" s="110">
        <v>5</v>
      </c>
      <c r="W32" s="111">
        <f t="shared" si="7"/>
        <v>0.5</v>
      </c>
      <c r="X32" s="112">
        <f t="shared" si="14"/>
        <v>7.5</v>
      </c>
      <c r="Y32" s="113">
        <f t="shared" si="15"/>
        <v>-5</v>
      </c>
      <c r="Z32" s="110">
        <v>15</v>
      </c>
      <c r="AA32" s="126">
        <v>12</v>
      </c>
      <c r="AB32" s="134">
        <f t="shared" si="8"/>
        <v>0.8</v>
      </c>
      <c r="AC32" s="126">
        <f t="shared" ref="AC32:AC41" si="26">AA32*0.5</f>
        <v>6</v>
      </c>
      <c r="AD32" s="113">
        <f t="shared" ref="AD32:AD41" si="27">(Z32-AA32)*-0.3</f>
        <v>-0.9</v>
      </c>
      <c r="AE32" s="99">
        <v>5</v>
      </c>
      <c r="AF32" s="109">
        <v>3</v>
      </c>
      <c r="AG32" s="139">
        <f t="shared" si="9"/>
        <v>0.6</v>
      </c>
      <c r="AH32" s="135">
        <f t="shared" ref="AH32:AH44" si="28">AF32*1</f>
        <v>3</v>
      </c>
      <c r="AI32" s="113">
        <f t="shared" ref="AI32:AI44" si="29">(AE32-AF32)*-0.3</f>
        <v>-0.6</v>
      </c>
      <c r="AJ32" s="33">
        <f t="shared" si="10"/>
        <v>43.5</v>
      </c>
      <c r="AK32" s="33">
        <f t="shared" si="11"/>
        <v>-16</v>
      </c>
    </row>
    <row r="33" spans="1:37">
      <c r="A33" s="94">
        <v>96</v>
      </c>
      <c r="B33" s="95">
        <v>104429</v>
      </c>
      <c r="C33" s="96" t="s">
        <v>184</v>
      </c>
      <c r="D33" s="97" t="s">
        <v>17</v>
      </c>
      <c r="E33" s="98" t="s">
        <v>116</v>
      </c>
      <c r="F33" s="99">
        <v>5</v>
      </c>
      <c r="G33" s="99">
        <v>2</v>
      </c>
      <c r="H33" s="100">
        <f t="shared" si="0"/>
        <v>0.4</v>
      </c>
      <c r="I33" s="108">
        <f>G33*1.5</f>
        <v>3</v>
      </c>
      <c r="J33" s="114">
        <f>(F33-G33)*-1</f>
        <v>-3</v>
      </c>
      <c r="K33" s="110">
        <v>20</v>
      </c>
      <c r="L33" s="110">
        <v>5</v>
      </c>
      <c r="M33" s="111">
        <f t="shared" si="1"/>
        <v>0.25</v>
      </c>
      <c r="N33" s="112">
        <f t="shared" si="22"/>
        <v>5</v>
      </c>
      <c r="O33" s="113">
        <f t="shared" si="23"/>
        <v>-15</v>
      </c>
      <c r="P33" s="110">
        <v>10</v>
      </c>
      <c r="Q33" s="112">
        <v>1</v>
      </c>
      <c r="R33" s="125">
        <f t="shared" si="4"/>
        <v>0.1</v>
      </c>
      <c r="S33" s="112">
        <f t="shared" si="24"/>
        <v>1</v>
      </c>
      <c r="T33" s="113">
        <f t="shared" si="25"/>
        <v>-4.5</v>
      </c>
      <c r="U33" s="110">
        <v>10</v>
      </c>
      <c r="V33" s="110">
        <v>1</v>
      </c>
      <c r="W33" s="111">
        <f t="shared" si="7"/>
        <v>0.1</v>
      </c>
      <c r="X33" s="112">
        <f t="shared" si="14"/>
        <v>1.5</v>
      </c>
      <c r="Y33" s="113">
        <f t="shared" si="15"/>
        <v>-9</v>
      </c>
      <c r="Z33" s="110">
        <v>15</v>
      </c>
      <c r="AA33" s="126">
        <v>5</v>
      </c>
      <c r="AB33" s="134">
        <f t="shared" si="8"/>
        <v>0.333333333333333</v>
      </c>
      <c r="AC33" s="126">
        <f t="shared" si="26"/>
        <v>2.5</v>
      </c>
      <c r="AD33" s="113">
        <f t="shared" si="27"/>
        <v>-3</v>
      </c>
      <c r="AE33" s="99">
        <v>5</v>
      </c>
      <c r="AF33" s="109">
        <v>3</v>
      </c>
      <c r="AG33" s="139">
        <f t="shared" si="9"/>
        <v>0.6</v>
      </c>
      <c r="AH33" s="135">
        <f t="shared" si="28"/>
        <v>3</v>
      </c>
      <c r="AI33" s="113">
        <f t="shared" si="29"/>
        <v>-0.6</v>
      </c>
      <c r="AJ33" s="33">
        <f t="shared" si="10"/>
        <v>16</v>
      </c>
      <c r="AK33" s="33">
        <f t="shared" si="11"/>
        <v>-35.1</v>
      </c>
    </row>
    <row r="34" spans="1:37">
      <c r="A34" s="94">
        <v>97</v>
      </c>
      <c r="B34" s="95">
        <v>104430</v>
      </c>
      <c r="C34" s="96" t="s">
        <v>185</v>
      </c>
      <c r="D34" s="97" t="s">
        <v>19</v>
      </c>
      <c r="E34" s="98" t="s">
        <v>116</v>
      </c>
      <c r="F34" s="99">
        <v>5</v>
      </c>
      <c r="G34" s="99">
        <v>3</v>
      </c>
      <c r="H34" s="100">
        <f t="shared" si="0"/>
        <v>0.6</v>
      </c>
      <c r="I34" s="108">
        <f>G34*1.5</f>
        <v>4.5</v>
      </c>
      <c r="J34" s="114">
        <f>(F34-G34)*-1</f>
        <v>-2</v>
      </c>
      <c r="K34" s="110">
        <v>20</v>
      </c>
      <c r="L34" s="110">
        <v>6</v>
      </c>
      <c r="M34" s="111">
        <f t="shared" si="1"/>
        <v>0.3</v>
      </c>
      <c r="N34" s="112">
        <f t="shared" si="22"/>
        <v>6</v>
      </c>
      <c r="O34" s="113">
        <f t="shared" si="23"/>
        <v>-14</v>
      </c>
      <c r="P34" s="110">
        <v>10</v>
      </c>
      <c r="Q34" s="112">
        <v>1</v>
      </c>
      <c r="R34" s="125">
        <f t="shared" si="4"/>
        <v>0.1</v>
      </c>
      <c r="S34" s="112">
        <f t="shared" si="24"/>
        <v>1</v>
      </c>
      <c r="T34" s="113">
        <f t="shared" si="25"/>
        <v>-4.5</v>
      </c>
      <c r="U34" s="110">
        <v>10</v>
      </c>
      <c r="V34" s="110">
        <v>3</v>
      </c>
      <c r="W34" s="111">
        <f t="shared" si="7"/>
        <v>0.3</v>
      </c>
      <c r="X34" s="112">
        <f t="shared" si="14"/>
        <v>4.5</v>
      </c>
      <c r="Y34" s="113">
        <f t="shared" si="15"/>
        <v>-7</v>
      </c>
      <c r="Z34" s="110">
        <v>15</v>
      </c>
      <c r="AA34" s="126">
        <v>1</v>
      </c>
      <c r="AB34" s="134">
        <f t="shared" si="8"/>
        <v>0.0666666666666667</v>
      </c>
      <c r="AC34" s="126">
        <f t="shared" si="26"/>
        <v>0.5</v>
      </c>
      <c r="AD34" s="113">
        <f t="shared" si="27"/>
        <v>-4.2</v>
      </c>
      <c r="AE34" s="99">
        <v>5</v>
      </c>
      <c r="AF34" s="109">
        <v>0</v>
      </c>
      <c r="AG34" s="139">
        <f t="shared" si="9"/>
        <v>0</v>
      </c>
      <c r="AH34" s="135">
        <f t="shared" si="28"/>
        <v>0</v>
      </c>
      <c r="AI34" s="113">
        <f t="shared" si="29"/>
        <v>-1.5</v>
      </c>
      <c r="AJ34" s="33">
        <f t="shared" si="10"/>
        <v>16.5</v>
      </c>
      <c r="AK34" s="33">
        <f t="shared" si="11"/>
        <v>-33.2</v>
      </c>
    </row>
    <row r="35" spans="1:37">
      <c r="A35" s="94">
        <v>98</v>
      </c>
      <c r="B35" s="95">
        <v>104533</v>
      </c>
      <c r="C35" s="96" t="s">
        <v>186</v>
      </c>
      <c r="D35" s="97" t="s">
        <v>14</v>
      </c>
      <c r="E35" s="98" t="s">
        <v>116</v>
      </c>
      <c r="F35" s="99">
        <v>5</v>
      </c>
      <c r="G35" s="99">
        <v>0</v>
      </c>
      <c r="H35" s="100">
        <f t="shared" ref="H35:H80" si="30">G35/F35</f>
        <v>0</v>
      </c>
      <c r="I35" s="108">
        <f>G35*1.5</f>
        <v>0</v>
      </c>
      <c r="J35" s="114">
        <f>(F35-G35)*-1</f>
        <v>-5</v>
      </c>
      <c r="K35" s="110">
        <v>20</v>
      </c>
      <c r="L35" s="110">
        <v>6</v>
      </c>
      <c r="M35" s="111">
        <f t="shared" ref="M35:M80" si="31">L35/K35</f>
        <v>0.3</v>
      </c>
      <c r="N35" s="112">
        <f t="shared" si="22"/>
        <v>6</v>
      </c>
      <c r="O35" s="113">
        <f t="shared" si="23"/>
        <v>-14</v>
      </c>
      <c r="P35" s="110">
        <v>10</v>
      </c>
      <c r="Q35" s="112">
        <v>6</v>
      </c>
      <c r="R35" s="125">
        <f t="shared" ref="R35:R80" si="32">Q35/P35</f>
        <v>0.6</v>
      </c>
      <c r="S35" s="112">
        <f t="shared" si="24"/>
        <v>6</v>
      </c>
      <c r="T35" s="113">
        <f t="shared" si="25"/>
        <v>-2</v>
      </c>
      <c r="U35" s="110">
        <v>10</v>
      </c>
      <c r="V35" s="110">
        <v>6</v>
      </c>
      <c r="W35" s="111">
        <f t="shared" ref="W35:W80" si="33">V35/U35</f>
        <v>0.6</v>
      </c>
      <c r="X35" s="112">
        <f t="shared" si="14"/>
        <v>9</v>
      </c>
      <c r="Y35" s="113">
        <f t="shared" si="15"/>
        <v>-4</v>
      </c>
      <c r="Z35" s="110">
        <v>15</v>
      </c>
      <c r="AA35" s="126">
        <v>2</v>
      </c>
      <c r="AB35" s="134">
        <f t="shared" ref="AB35:AB80" si="34">AA35/Z35</f>
        <v>0.133333333333333</v>
      </c>
      <c r="AC35" s="126">
        <f t="shared" si="26"/>
        <v>1</v>
      </c>
      <c r="AD35" s="113">
        <f t="shared" si="27"/>
        <v>-3.9</v>
      </c>
      <c r="AE35" s="99">
        <v>5</v>
      </c>
      <c r="AF35" s="109">
        <v>0</v>
      </c>
      <c r="AG35" s="139">
        <f t="shared" ref="AG35:AG80" si="35">AF35/AE35</f>
        <v>0</v>
      </c>
      <c r="AH35" s="135">
        <f t="shared" si="28"/>
        <v>0</v>
      </c>
      <c r="AI35" s="113">
        <f t="shared" si="29"/>
        <v>-1.5</v>
      </c>
      <c r="AJ35" s="33">
        <f t="shared" ref="AJ35:AJ79" si="36">I35+N35+S35+X35+AC35+AH35</f>
        <v>22</v>
      </c>
      <c r="AK35" s="33">
        <f t="shared" ref="AK35:AK79" si="37">J35+O35+T35+Y35+AD35+AI35</f>
        <v>-30.4</v>
      </c>
    </row>
    <row r="36" spans="1:37">
      <c r="A36" s="94">
        <v>99</v>
      </c>
      <c r="B36" s="95">
        <v>104838</v>
      </c>
      <c r="C36" s="96" t="s">
        <v>187</v>
      </c>
      <c r="D36" s="97" t="s">
        <v>21</v>
      </c>
      <c r="E36" s="98" t="s">
        <v>116</v>
      </c>
      <c r="F36" s="99">
        <v>5</v>
      </c>
      <c r="G36" s="99">
        <v>8</v>
      </c>
      <c r="H36" s="100">
        <f t="shared" si="30"/>
        <v>1.6</v>
      </c>
      <c r="I36" s="108">
        <f>G36*3</f>
        <v>24</v>
      </c>
      <c r="J36" s="109"/>
      <c r="K36" s="110">
        <v>20</v>
      </c>
      <c r="L36" s="110">
        <v>5</v>
      </c>
      <c r="M36" s="111">
        <f t="shared" si="31"/>
        <v>0.25</v>
      </c>
      <c r="N36" s="112">
        <f t="shared" si="22"/>
        <v>5</v>
      </c>
      <c r="O36" s="113">
        <f t="shared" si="23"/>
        <v>-15</v>
      </c>
      <c r="P36" s="110">
        <v>10</v>
      </c>
      <c r="Q36" s="112">
        <v>2</v>
      </c>
      <c r="R36" s="125">
        <f t="shared" si="32"/>
        <v>0.2</v>
      </c>
      <c r="S36" s="112">
        <f t="shared" si="24"/>
        <v>2</v>
      </c>
      <c r="T36" s="113">
        <f t="shared" si="25"/>
        <v>-4</v>
      </c>
      <c r="U36" s="110">
        <v>10</v>
      </c>
      <c r="V36" s="110">
        <v>1</v>
      </c>
      <c r="W36" s="111">
        <f t="shared" si="33"/>
        <v>0.1</v>
      </c>
      <c r="X36" s="112">
        <f t="shared" si="14"/>
        <v>1.5</v>
      </c>
      <c r="Y36" s="113">
        <f t="shared" si="15"/>
        <v>-9</v>
      </c>
      <c r="Z36" s="110">
        <v>15</v>
      </c>
      <c r="AA36" s="126">
        <v>4</v>
      </c>
      <c r="AB36" s="134">
        <f t="shared" si="34"/>
        <v>0.266666666666667</v>
      </c>
      <c r="AC36" s="126">
        <f t="shared" si="26"/>
        <v>2</v>
      </c>
      <c r="AD36" s="113">
        <f t="shared" si="27"/>
        <v>-3.3</v>
      </c>
      <c r="AE36" s="99">
        <v>5</v>
      </c>
      <c r="AF36" s="109">
        <v>1</v>
      </c>
      <c r="AG36" s="139">
        <f t="shared" si="35"/>
        <v>0.2</v>
      </c>
      <c r="AH36" s="135">
        <f t="shared" si="28"/>
        <v>1</v>
      </c>
      <c r="AI36" s="113">
        <f t="shared" si="29"/>
        <v>-1.2</v>
      </c>
      <c r="AJ36" s="33">
        <f t="shared" si="36"/>
        <v>35.5</v>
      </c>
      <c r="AK36" s="33">
        <f t="shared" si="37"/>
        <v>-32.5</v>
      </c>
    </row>
    <row r="37" spans="1:37">
      <c r="A37" s="94">
        <v>100</v>
      </c>
      <c r="B37" s="95">
        <v>105910</v>
      </c>
      <c r="C37" s="96" t="s">
        <v>188</v>
      </c>
      <c r="D37" s="97" t="s">
        <v>11</v>
      </c>
      <c r="E37" s="98" t="s">
        <v>116</v>
      </c>
      <c r="F37" s="99">
        <v>5</v>
      </c>
      <c r="G37" s="99">
        <v>11</v>
      </c>
      <c r="H37" s="100">
        <f t="shared" si="30"/>
        <v>2.2</v>
      </c>
      <c r="I37" s="108">
        <f>G37*3</f>
        <v>33</v>
      </c>
      <c r="J37" s="109"/>
      <c r="K37" s="110">
        <v>20</v>
      </c>
      <c r="L37" s="110">
        <v>19</v>
      </c>
      <c r="M37" s="111">
        <f t="shared" si="31"/>
        <v>0.95</v>
      </c>
      <c r="N37" s="112">
        <f t="shared" si="22"/>
        <v>19</v>
      </c>
      <c r="O37" s="113">
        <f t="shared" si="23"/>
        <v>-1</v>
      </c>
      <c r="P37" s="110">
        <v>10</v>
      </c>
      <c r="Q37" s="112">
        <v>1</v>
      </c>
      <c r="R37" s="125">
        <f t="shared" si="32"/>
        <v>0.1</v>
      </c>
      <c r="S37" s="112">
        <f t="shared" si="24"/>
        <v>1</v>
      </c>
      <c r="T37" s="113">
        <f t="shared" si="25"/>
        <v>-4.5</v>
      </c>
      <c r="U37" s="110">
        <v>10</v>
      </c>
      <c r="V37" s="110">
        <v>7</v>
      </c>
      <c r="W37" s="111">
        <f t="shared" si="33"/>
        <v>0.7</v>
      </c>
      <c r="X37" s="112">
        <f t="shared" si="14"/>
        <v>10.5</v>
      </c>
      <c r="Y37" s="113">
        <f t="shared" si="15"/>
        <v>-3</v>
      </c>
      <c r="Z37" s="110">
        <v>15</v>
      </c>
      <c r="AA37" s="126">
        <v>3</v>
      </c>
      <c r="AB37" s="134">
        <f t="shared" si="34"/>
        <v>0.2</v>
      </c>
      <c r="AC37" s="126">
        <f t="shared" si="26"/>
        <v>1.5</v>
      </c>
      <c r="AD37" s="113">
        <f t="shared" si="27"/>
        <v>-3.6</v>
      </c>
      <c r="AE37" s="99">
        <v>5</v>
      </c>
      <c r="AF37" s="109">
        <v>0</v>
      </c>
      <c r="AG37" s="139">
        <f t="shared" si="35"/>
        <v>0</v>
      </c>
      <c r="AH37" s="135">
        <f t="shared" si="28"/>
        <v>0</v>
      </c>
      <c r="AI37" s="113">
        <f t="shared" si="29"/>
        <v>-1.5</v>
      </c>
      <c r="AJ37" s="33">
        <f t="shared" si="36"/>
        <v>65</v>
      </c>
      <c r="AK37" s="33">
        <f t="shared" si="37"/>
        <v>-13.6</v>
      </c>
    </row>
    <row r="38" spans="1:37">
      <c r="A38" s="94">
        <v>101</v>
      </c>
      <c r="B38" s="95">
        <v>106485</v>
      </c>
      <c r="C38" s="96" t="s">
        <v>189</v>
      </c>
      <c r="D38" s="97" t="s">
        <v>11</v>
      </c>
      <c r="E38" s="98" t="s">
        <v>116</v>
      </c>
      <c r="F38" s="99">
        <v>5</v>
      </c>
      <c r="G38" s="99">
        <v>8</v>
      </c>
      <c r="H38" s="100">
        <f t="shared" si="30"/>
        <v>1.6</v>
      </c>
      <c r="I38" s="108">
        <f>G38*3</f>
        <v>24</v>
      </c>
      <c r="J38" s="109"/>
      <c r="K38" s="110">
        <v>20</v>
      </c>
      <c r="L38" s="110">
        <v>22</v>
      </c>
      <c r="M38" s="111">
        <f t="shared" si="31"/>
        <v>1.1</v>
      </c>
      <c r="N38" s="112">
        <f>L38*2.5</f>
        <v>55</v>
      </c>
      <c r="O38" s="113"/>
      <c r="P38" s="110">
        <v>10</v>
      </c>
      <c r="Q38" s="112">
        <v>3</v>
      </c>
      <c r="R38" s="125">
        <f t="shared" si="32"/>
        <v>0.3</v>
      </c>
      <c r="S38" s="112">
        <f t="shared" si="24"/>
        <v>3</v>
      </c>
      <c r="T38" s="113">
        <f t="shared" si="25"/>
        <v>-3.5</v>
      </c>
      <c r="U38" s="110">
        <v>10</v>
      </c>
      <c r="V38" s="110">
        <v>4</v>
      </c>
      <c r="W38" s="111">
        <f t="shared" si="33"/>
        <v>0.4</v>
      </c>
      <c r="X38" s="112">
        <f t="shared" si="14"/>
        <v>6</v>
      </c>
      <c r="Y38" s="113">
        <f t="shared" si="15"/>
        <v>-6</v>
      </c>
      <c r="Z38" s="110">
        <v>15</v>
      </c>
      <c r="AA38" s="126">
        <v>4</v>
      </c>
      <c r="AB38" s="134">
        <f t="shared" si="34"/>
        <v>0.266666666666667</v>
      </c>
      <c r="AC38" s="126">
        <f t="shared" si="26"/>
        <v>2</v>
      </c>
      <c r="AD38" s="113">
        <f t="shared" si="27"/>
        <v>-3.3</v>
      </c>
      <c r="AE38" s="99">
        <v>5</v>
      </c>
      <c r="AF38" s="109">
        <v>2</v>
      </c>
      <c r="AG38" s="139">
        <f t="shared" si="35"/>
        <v>0.4</v>
      </c>
      <c r="AH38" s="135">
        <f t="shared" si="28"/>
        <v>2</v>
      </c>
      <c r="AI38" s="113">
        <f t="shared" si="29"/>
        <v>-0.9</v>
      </c>
      <c r="AJ38" s="33">
        <f t="shared" si="36"/>
        <v>92</v>
      </c>
      <c r="AK38" s="33">
        <f t="shared" si="37"/>
        <v>-13.7</v>
      </c>
    </row>
    <row r="39" spans="1:37">
      <c r="A39" s="94">
        <v>102</v>
      </c>
      <c r="B39" s="95">
        <v>106865</v>
      </c>
      <c r="C39" s="96" t="s">
        <v>190</v>
      </c>
      <c r="D39" s="97" t="s">
        <v>43</v>
      </c>
      <c r="E39" s="98" t="s">
        <v>116</v>
      </c>
      <c r="F39" s="99">
        <v>5</v>
      </c>
      <c r="G39" s="99">
        <v>5</v>
      </c>
      <c r="H39" s="100">
        <f t="shared" si="30"/>
        <v>1</v>
      </c>
      <c r="I39" s="108">
        <f>G39*3</f>
        <v>15</v>
      </c>
      <c r="J39" s="109"/>
      <c r="K39" s="110">
        <v>20</v>
      </c>
      <c r="L39" s="110">
        <v>13</v>
      </c>
      <c r="M39" s="111">
        <f t="shared" si="31"/>
        <v>0.65</v>
      </c>
      <c r="N39" s="112">
        <f t="shared" ref="N39:N48" si="38">L39*1</f>
        <v>13</v>
      </c>
      <c r="O39" s="113">
        <f t="shared" ref="O39:O48" si="39">(K39-L39)*-1</f>
        <v>-7</v>
      </c>
      <c r="P39" s="110">
        <v>10</v>
      </c>
      <c r="Q39" s="112">
        <v>9</v>
      </c>
      <c r="R39" s="125">
        <f t="shared" si="32"/>
        <v>0.9</v>
      </c>
      <c r="S39" s="112">
        <f t="shared" si="24"/>
        <v>9</v>
      </c>
      <c r="T39" s="113">
        <f t="shared" si="25"/>
        <v>-0.5</v>
      </c>
      <c r="U39" s="110">
        <v>10</v>
      </c>
      <c r="V39" s="110">
        <v>7</v>
      </c>
      <c r="W39" s="111">
        <f t="shared" si="33"/>
        <v>0.7</v>
      </c>
      <c r="X39" s="112">
        <f t="shared" si="14"/>
        <v>10.5</v>
      </c>
      <c r="Y39" s="113">
        <f t="shared" si="15"/>
        <v>-3</v>
      </c>
      <c r="Z39" s="110">
        <v>15</v>
      </c>
      <c r="AA39" s="126">
        <v>8</v>
      </c>
      <c r="AB39" s="134">
        <f t="shared" si="34"/>
        <v>0.533333333333333</v>
      </c>
      <c r="AC39" s="126">
        <f t="shared" si="26"/>
        <v>4</v>
      </c>
      <c r="AD39" s="113">
        <f t="shared" si="27"/>
        <v>-2.1</v>
      </c>
      <c r="AE39" s="99">
        <v>5</v>
      </c>
      <c r="AF39" s="109">
        <v>0</v>
      </c>
      <c r="AG39" s="139">
        <f t="shared" si="35"/>
        <v>0</v>
      </c>
      <c r="AH39" s="135">
        <f t="shared" si="28"/>
        <v>0</v>
      </c>
      <c r="AI39" s="113">
        <f t="shared" si="29"/>
        <v>-1.5</v>
      </c>
      <c r="AJ39" s="33">
        <f t="shared" si="36"/>
        <v>51.5</v>
      </c>
      <c r="AK39" s="33">
        <f t="shared" si="37"/>
        <v>-14.1</v>
      </c>
    </row>
    <row r="40" spans="1:37">
      <c r="A40" s="94">
        <v>103</v>
      </c>
      <c r="B40" s="95">
        <v>107728</v>
      </c>
      <c r="C40" s="96" t="s">
        <v>191</v>
      </c>
      <c r="D40" s="97" t="s">
        <v>14</v>
      </c>
      <c r="E40" s="98" t="s">
        <v>116</v>
      </c>
      <c r="F40" s="99">
        <v>5</v>
      </c>
      <c r="G40" s="99">
        <v>2</v>
      </c>
      <c r="H40" s="100">
        <f t="shared" si="30"/>
        <v>0.4</v>
      </c>
      <c r="I40" s="108">
        <f>G40*1.5</f>
        <v>3</v>
      </c>
      <c r="J40" s="114">
        <f>(F40-G40)*-1</f>
        <v>-3</v>
      </c>
      <c r="K40" s="110">
        <v>20</v>
      </c>
      <c r="L40" s="110">
        <v>10</v>
      </c>
      <c r="M40" s="111">
        <f t="shared" si="31"/>
        <v>0.5</v>
      </c>
      <c r="N40" s="112">
        <f t="shared" si="38"/>
        <v>10</v>
      </c>
      <c r="O40" s="113">
        <f t="shared" si="39"/>
        <v>-10</v>
      </c>
      <c r="P40" s="110">
        <v>10</v>
      </c>
      <c r="Q40" s="112">
        <v>2</v>
      </c>
      <c r="R40" s="125">
        <f t="shared" si="32"/>
        <v>0.2</v>
      </c>
      <c r="S40" s="112">
        <f t="shared" si="24"/>
        <v>2</v>
      </c>
      <c r="T40" s="113">
        <f t="shared" si="25"/>
        <v>-4</v>
      </c>
      <c r="U40" s="110">
        <v>10</v>
      </c>
      <c r="V40" s="110">
        <v>3</v>
      </c>
      <c r="W40" s="111">
        <f t="shared" si="33"/>
        <v>0.3</v>
      </c>
      <c r="X40" s="112">
        <f t="shared" si="14"/>
        <v>4.5</v>
      </c>
      <c r="Y40" s="113">
        <f t="shared" si="15"/>
        <v>-7</v>
      </c>
      <c r="Z40" s="110">
        <v>15</v>
      </c>
      <c r="AA40" s="126">
        <v>3</v>
      </c>
      <c r="AB40" s="134">
        <f t="shared" si="34"/>
        <v>0.2</v>
      </c>
      <c r="AC40" s="126">
        <f t="shared" si="26"/>
        <v>1.5</v>
      </c>
      <c r="AD40" s="113">
        <f t="shared" si="27"/>
        <v>-3.6</v>
      </c>
      <c r="AE40" s="99">
        <v>5</v>
      </c>
      <c r="AF40" s="109">
        <v>0</v>
      </c>
      <c r="AG40" s="139">
        <f t="shared" si="35"/>
        <v>0</v>
      </c>
      <c r="AH40" s="135">
        <f t="shared" si="28"/>
        <v>0</v>
      </c>
      <c r="AI40" s="113">
        <f t="shared" si="29"/>
        <v>-1.5</v>
      </c>
      <c r="AJ40" s="33">
        <f t="shared" si="36"/>
        <v>21</v>
      </c>
      <c r="AK40" s="33">
        <f t="shared" si="37"/>
        <v>-29.1</v>
      </c>
    </row>
    <row r="41" spans="1:37">
      <c r="A41" s="94">
        <v>104</v>
      </c>
      <c r="B41" s="95">
        <v>112415</v>
      </c>
      <c r="C41" s="96" t="s">
        <v>192</v>
      </c>
      <c r="D41" s="97" t="s">
        <v>17</v>
      </c>
      <c r="E41" s="98" t="s">
        <v>116</v>
      </c>
      <c r="F41" s="99">
        <v>5</v>
      </c>
      <c r="G41" s="99">
        <v>1</v>
      </c>
      <c r="H41" s="100">
        <f t="shared" si="30"/>
        <v>0.2</v>
      </c>
      <c r="I41" s="108">
        <f>G41*1.5</f>
        <v>1.5</v>
      </c>
      <c r="J41" s="114">
        <f>(F41-G41)*-1</f>
        <v>-4</v>
      </c>
      <c r="K41" s="110">
        <v>20</v>
      </c>
      <c r="L41" s="110">
        <v>10</v>
      </c>
      <c r="M41" s="111">
        <f t="shared" si="31"/>
        <v>0.5</v>
      </c>
      <c r="N41" s="112">
        <f t="shared" si="38"/>
        <v>10</v>
      </c>
      <c r="O41" s="113">
        <f t="shared" si="39"/>
        <v>-10</v>
      </c>
      <c r="P41" s="110">
        <v>10</v>
      </c>
      <c r="Q41" s="112">
        <v>1</v>
      </c>
      <c r="R41" s="125">
        <f t="shared" si="32"/>
        <v>0.1</v>
      </c>
      <c r="S41" s="112">
        <f t="shared" si="24"/>
        <v>1</v>
      </c>
      <c r="T41" s="113">
        <f t="shared" si="25"/>
        <v>-4.5</v>
      </c>
      <c r="U41" s="110">
        <v>10</v>
      </c>
      <c r="V41" s="110">
        <v>2</v>
      </c>
      <c r="W41" s="111">
        <f t="shared" si="33"/>
        <v>0.2</v>
      </c>
      <c r="X41" s="112">
        <f t="shared" si="14"/>
        <v>3</v>
      </c>
      <c r="Y41" s="113">
        <f t="shared" si="15"/>
        <v>-8</v>
      </c>
      <c r="Z41" s="110">
        <v>15</v>
      </c>
      <c r="AA41" s="126">
        <v>4</v>
      </c>
      <c r="AB41" s="134">
        <f t="shared" si="34"/>
        <v>0.266666666666667</v>
      </c>
      <c r="AC41" s="126">
        <f t="shared" si="26"/>
        <v>2</v>
      </c>
      <c r="AD41" s="113">
        <f t="shared" si="27"/>
        <v>-3.3</v>
      </c>
      <c r="AE41" s="99">
        <v>5</v>
      </c>
      <c r="AF41" s="109">
        <v>0</v>
      </c>
      <c r="AG41" s="139">
        <f t="shared" si="35"/>
        <v>0</v>
      </c>
      <c r="AH41" s="135">
        <f t="shared" si="28"/>
        <v>0</v>
      </c>
      <c r="AI41" s="113">
        <f t="shared" si="29"/>
        <v>-1.5</v>
      </c>
      <c r="AJ41" s="33">
        <f t="shared" si="36"/>
        <v>17.5</v>
      </c>
      <c r="AK41" s="33">
        <f t="shared" si="37"/>
        <v>-31.3</v>
      </c>
    </row>
    <row r="42" spans="1:37">
      <c r="A42" s="94">
        <v>105</v>
      </c>
      <c r="B42" s="95">
        <v>112888</v>
      </c>
      <c r="C42" s="96" t="s">
        <v>193</v>
      </c>
      <c r="D42" s="97" t="s">
        <v>17</v>
      </c>
      <c r="E42" s="98" t="s">
        <v>116</v>
      </c>
      <c r="F42" s="99">
        <v>5</v>
      </c>
      <c r="G42" s="99">
        <v>2</v>
      </c>
      <c r="H42" s="100">
        <f t="shared" si="30"/>
        <v>0.4</v>
      </c>
      <c r="I42" s="108">
        <f>G42*1.5</f>
        <v>3</v>
      </c>
      <c r="J42" s="114">
        <f>(F42-G42)*-1</f>
        <v>-3</v>
      </c>
      <c r="K42" s="110">
        <v>20</v>
      </c>
      <c r="L42" s="110">
        <v>7</v>
      </c>
      <c r="M42" s="111">
        <f t="shared" si="31"/>
        <v>0.35</v>
      </c>
      <c r="N42" s="112">
        <f t="shared" si="38"/>
        <v>7</v>
      </c>
      <c r="O42" s="113">
        <f t="shared" si="39"/>
        <v>-13</v>
      </c>
      <c r="P42" s="110">
        <v>10</v>
      </c>
      <c r="Q42" s="112">
        <v>5</v>
      </c>
      <c r="R42" s="125">
        <f t="shared" si="32"/>
        <v>0.5</v>
      </c>
      <c r="S42" s="112">
        <f t="shared" si="24"/>
        <v>5</v>
      </c>
      <c r="T42" s="113">
        <f t="shared" si="25"/>
        <v>-2.5</v>
      </c>
      <c r="U42" s="110">
        <v>10</v>
      </c>
      <c r="V42" s="110">
        <v>2</v>
      </c>
      <c r="W42" s="111">
        <f t="shared" si="33"/>
        <v>0.2</v>
      </c>
      <c r="X42" s="112">
        <f t="shared" ref="X42:X79" si="40">V42*1.5</f>
        <v>3</v>
      </c>
      <c r="Y42" s="113">
        <f t="shared" ref="Y42:Y79" si="41">(U42-V42)*-1</f>
        <v>-8</v>
      </c>
      <c r="Z42" s="110">
        <v>15</v>
      </c>
      <c r="AA42" s="126">
        <v>20</v>
      </c>
      <c r="AB42" s="134">
        <f t="shared" si="34"/>
        <v>1.33333333333333</v>
      </c>
      <c r="AC42" s="126">
        <f>AA42*1</f>
        <v>20</v>
      </c>
      <c r="AD42" s="135"/>
      <c r="AE42" s="99">
        <v>5</v>
      </c>
      <c r="AF42" s="109">
        <v>0</v>
      </c>
      <c r="AG42" s="139">
        <f t="shared" si="35"/>
        <v>0</v>
      </c>
      <c r="AH42" s="135">
        <f t="shared" si="28"/>
        <v>0</v>
      </c>
      <c r="AI42" s="113">
        <f t="shared" si="29"/>
        <v>-1.5</v>
      </c>
      <c r="AJ42" s="33">
        <f t="shared" si="36"/>
        <v>38</v>
      </c>
      <c r="AK42" s="33">
        <f t="shared" si="37"/>
        <v>-28</v>
      </c>
    </row>
    <row r="43" spans="1:37">
      <c r="A43" s="94">
        <v>106</v>
      </c>
      <c r="B43" s="95">
        <v>113025</v>
      </c>
      <c r="C43" s="96" t="s">
        <v>194</v>
      </c>
      <c r="D43" s="97" t="s">
        <v>17</v>
      </c>
      <c r="E43" s="98" t="s">
        <v>116</v>
      </c>
      <c r="F43" s="99">
        <v>5</v>
      </c>
      <c r="G43" s="99">
        <v>1</v>
      </c>
      <c r="H43" s="100">
        <f t="shared" si="30"/>
        <v>0.2</v>
      </c>
      <c r="I43" s="108">
        <f>G43*1.5</f>
        <v>1.5</v>
      </c>
      <c r="J43" s="114">
        <f>(F43-G43)*-1</f>
        <v>-4</v>
      </c>
      <c r="K43" s="110">
        <v>20</v>
      </c>
      <c r="L43" s="110">
        <v>5</v>
      </c>
      <c r="M43" s="111">
        <f t="shared" si="31"/>
        <v>0.25</v>
      </c>
      <c r="N43" s="112">
        <f t="shared" si="38"/>
        <v>5</v>
      </c>
      <c r="O43" s="113">
        <f t="shared" si="39"/>
        <v>-15</v>
      </c>
      <c r="P43" s="110">
        <v>10</v>
      </c>
      <c r="Q43" s="112">
        <v>1</v>
      </c>
      <c r="R43" s="125">
        <f t="shared" si="32"/>
        <v>0.1</v>
      </c>
      <c r="S43" s="112">
        <f t="shared" si="24"/>
        <v>1</v>
      </c>
      <c r="T43" s="113">
        <f t="shared" si="25"/>
        <v>-4.5</v>
      </c>
      <c r="U43" s="110">
        <v>10</v>
      </c>
      <c r="V43" s="110">
        <v>0</v>
      </c>
      <c r="W43" s="111">
        <f t="shared" si="33"/>
        <v>0</v>
      </c>
      <c r="X43" s="112">
        <f t="shared" si="40"/>
        <v>0</v>
      </c>
      <c r="Y43" s="113">
        <f t="shared" si="41"/>
        <v>-10</v>
      </c>
      <c r="Z43" s="110">
        <v>15</v>
      </c>
      <c r="AA43" s="126">
        <v>3</v>
      </c>
      <c r="AB43" s="134">
        <f t="shared" si="34"/>
        <v>0.2</v>
      </c>
      <c r="AC43" s="126">
        <f>AA43*0.5</f>
        <v>1.5</v>
      </c>
      <c r="AD43" s="113">
        <f>(Z43-AA43)*-0.3</f>
        <v>-3.6</v>
      </c>
      <c r="AE43" s="99">
        <v>5</v>
      </c>
      <c r="AF43" s="109">
        <v>0</v>
      </c>
      <c r="AG43" s="139">
        <f t="shared" si="35"/>
        <v>0</v>
      </c>
      <c r="AH43" s="135">
        <f t="shared" si="28"/>
        <v>0</v>
      </c>
      <c r="AI43" s="113">
        <f t="shared" si="29"/>
        <v>-1.5</v>
      </c>
      <c r="AJ43" s="33">
        <f t="shared" si="36"/>
        <v>9</v>
      </c>
      <c r="AK43" s="33">
        <f t="shared" si="37"/>
        <v>-38.6</v>
      </c>
    </row>
    <row r="44" spans="1:37">
      <c r="A44" s="94">
        <v>107</v>
      </c>
      <c r="B44" s="95">
        <v>113299</v>
      </c>
      <c r="C44" s="96" t="s">
        <v>195</v>
      </c>
      <c r="D44" s="97" t="s">
        <v>11</v>
      </c>
      <c r="E44" s="98" t="s">
        <v>116</v>
      </c>
      <c r="F44" s="99">
        <v>5</v>
      </c>
      <c r="G44" s="99">
        <v>6</v>
      </c>
      <c r="H44" s="100">
        <f t="shared" si="30"/>
        <v>1.2</v>
      </c>
      <c r="I44" s="108">
        <f>G44*3</f>
        <v>18</v>
      </c>
      <c r="J44" s="109"/>
      <c r="K44" s="110">
        <v>20</v>
      </c>
      <c r="L44" s="110">
        <v>15</v>
      </c>
      <c r="M44" s="111">
        <f t="shared" si="31"/>
        <v>0.75</v>
      </c>
      <c r="N44" s="112">
        <f t="shared" si="38"/>
        <v>15</v>
      </c>
      <c r="O44" s="113">
        <f t="shared" si="39"/>
        <v>-5</v>
      </c>
      <c r="P44" s="110">
        <v>10</v>
      </c>
      <c r="Q44" s="112">
        <v>6</v>
      </c>
      <c r="R44" s="125">
        <f t="shared" si="32"/>
        <v>0.6</v>
      </c>
      <c r="S44" s="112">
        <f t="shared" si="24"/>
        <v>6</v>
      </c>
      <c r="T44" s="113">
        <f t="shared" si="25"/>
        <v>-2</v>
      </c>
      <c r="U44" s="110">
        <v>10</v>
      </c>
      <c r="V44" s="110">
        <v>8</v>
      </c>
      <c r="W44" s="111">
        <f t="shared" si="33"/>
        <v>0.8</v>
      </c>
      <c r="X44" s="112">
        <f t="shared" si="40"/>
        <v>12</v>
      </c>
      <c r="Y44" s="113">
        <f t="shared" si="41"/>
        <v>-2</v>
      </c>
      <c r="Z44" s="110">
        <v>15</v>
      </c>
      <c r="AA44" s="126">
        <v>14</v>
      </c>
      <c r="AB44" s="134">
        <f t="shared" si="34"/>
        <v>0.933333333333333</v>
      </c>
      <c r="AC44" s="126">
        <f>AA44*0.5</f>
        <v>7</v>
      </c>
      <c r="AD44" s="113">
        <f>(Z44-AA44)*-0.3</f>
        <v>-0.3</v>
      </c>
      <c r="AE44" s="99">
        <v>5</v>
      </c>
      <c r="AF44" s="109">
        <v>4</v>
      </c>
      <c r="AG44" s="139">
        <f t="shared" si="35"/>
        <v>0.8</v>
      </c>
      <c r="AH44" s="135">
        <f t="shared" si="28"/>
        <v>4</v>
      </c>
      <c r="AI44" s="113">
        <f t="shared" si="29"/>
        <v>-0.3</v>
      </c>
      <c r="AJ44" s="33">
        <f t="shared" si="36"/>
        <v>62</v>
      </c>
      <c r="AK44" s="33">
        <f t="shared" si="37"/>
        <v>-9.6</v>
      </c>
    </row>
    <row r="45" spans="1:37">
      <c r="A45" s="94">
        <v>108</v>
      </c>
      <c r="B45" s="95">
        <v>114286</v>
      </c>
      <c r="C45" s="96" t="s">
        <v>196</v>
      </c>
      <c r="D45" s="97" t="s">
        <v>17</v>
      </c>
      <c r="E45" s="98" t="s">
        <v>116</v>
      </c>
      <c r="F45" s="99">
        <v>5</v>
      </c>
      <c r="G45" s="99">
        <v>14</v>
      </c>
      <c r="H45" s="100">
        <f t="shared" si="30"/>
        <v>2.8</v>
      </c>
      <c r="I45" s="108">
        <f>G45*3</f>
        <v>42</v>
      </c>
      <c r="J45" s="109"/>
      <c r="K45" s="110">
        <v>20</v>
      </c>
      <c r="L45" s="110">
        <v>17</v>
      </c>
      <c r="M45" s="111">
        <f t="shared" si="31"/>
        <v>0.85</v>
      </c>
      <c r="N45" s="112">
        <f t="shared" si="38"/>
        <v>17</v>
      </c>
      <c r="O45" s="113">
        <f t="shared" si="39"/>
        <v>-3</v>
      </c>
      <c r="P45" s="110">
        <v>10</v>
      </c>
      <c r="Q45" s="112">
        <v>15</v>
      </c>
      <c r="R45" s="125">
        <f t="shared" si="32"/>
        <v>1.5</v>
      </c>
      <c r="S45" s="112">
        <f>Q45*2</f>
        <v>30</v>
      </c>
      <c r="T45" s="126"/>
      <c r="U45" s="110">
        <v>10</v>
      </c>
      <c r="V45" s="110">
        <v>7</v>
      </c>
      <c r="W45" s="111">
        <f t="shared" si="33"/>
        <v>0.7</v>
      </c>
      <c r="X45" s="112">
        <f t="shared" si="40"/>
        <v>10.5</v>
      </c>
      <c r="Y45" s="113">
        <f t="shared" si="41"/>
        <v>-3</v>
      </c>
      <c r="Z45" s="110">
        <v>15</v>
      </c>
      <c r="AA45" s="126">
        <v>34</v>
      </c>
      <c r="AB45" s="134">
        <f t="shared" si="34"/>
        <v>2.26666666666667</v>
      </c>
      <c r="AC45" s="126">
        <f>AA45*1</f>
        <v>34</v>
      </c>
      <c r="AD45" s="135"/>
      <c r="AE45" s="99">
        <v>5</v>
      </c>
      <c r="AF45" s="109">
        <v>8</v>
      </c>
      <c r="AG45" s="139">
        <f t="shared" si="35"/>
        <v>1.6</v>
      </c>
      <c r="AH45" s="126">
        <f>AF45*2</f>
        <v>16</v>
      </c>
      <c r="AI45" s="140"/>
      <c r="AJ45" s="33">
        <f t="shared" si="36"/>
        <v>149.5</v>
      </c>
      <c r="AK45" s="33">
        <f t="shared" si="37"/>
        <v>-6</v>
      </c>
    </row>
    <row r="46" spans="1:37">
      <c r="A46" s="94">
        <v>109</v>
      </c>
      <c r="B46" s="95">
        <v>116482</v>
      </c>
      <c r="C46" s="96" t="s">
        <v>197</v>
      </c>
      <c r="D46" s="97" t="s">
        <v>11</v>
      </c>
      <c r="E46" s="98" t="s">
        <v>116</v>
      </c>
      <c r="F46" s="99">
        <v>5</v>
      </c>
      <c r="G46" s="99">
        <v>2</v>
      </c>
      <c r="H46" s="100">
        <f t="shared" si="30"/>
        <v>0.4</v>
      </c>
      <c r="I46" s="108">
        <f>G46*1.5</f>
        <v>3</v>
      </c>
      <c r="J46" s="114">
        <f>(F46-G46)*-1</f>
        <v>-3</v>
      </c>
      <c r="K46" s="110">
        <v>20</v>
      </c>
      <c r="L46" s="110">
        <v>6</v>
      </c>
      <c r="M46" s="111">
        <f t="shared" si="31"/>
        <v>0.3</v>
      </c>
      <c r="N46" s="112">
        <f t="shared" si="38"/>
        <v>6</v>
      </c>
      <c r="O46" s="113">
        <f t="shared" si="39"/>
        <v>-14</v>
      </c>
      <c r="P46" s="110">
        <v>10</v>
      </c>
      <c r="Q46" s="112">
        <v>6</v>
      </c>
      <c r="R46" s="125">
        <f t="shared" si="32"/>
        <v>0.6</v>
      </c>
      <c r="S46" s="112">
        <f>Q46*1</f>
        <v>6</v>
      </c>
      <c r="T46" s="113">
        <f>(P46-Q46)*-0.5</f>
        <v>-2</v>
      </c>
      <c r="U46" s="110">
        <v>10</v>
      </c>
      <c r="V46" s="110">
        <v>2</v>
      </c>
      <c r="W46" s="111">
        <f t="shared" si="33"/>
        <v>0.2</v>
      </c>
      <c r="X46" s="112">
        <f t="shared" si="40"/>
        <v>3</v>
      </c>
      <c r="Y46" s="113">
        <f t="shared" si="41"/>
        <v>-8</v>
      </c>
      <c r="Z46" s="110">
        <v>15</v>
      </c>
      <c r="AA46" s="126">
        <v>9</v>
      </c>
      <c r="AB46" s="134">
        <f t="shared" si="34"/>
        <v>0.6</v>
      </c>
      <c r="AC46" s="126">
        <f>AA46*0.5</f>
        <v>4.5</v>
      </c>
      <c r="AD46" s="113">
        <f>(Z46-AA46)*-0.3</f>
        <v>-1.8</v>
      </c>
      <c r="AE46" s="99">
        <v>5</v>
      </c>
      <c r="AF46" s="109">
        <v>0</v>
      </c>
      <c r="AG46" s="139">
        <f t="shared" si="35"/>
        <v>0</v>
      </c>
      <c r="AH46" s="135">
        <f>AF46*1</f>
        <v>0</v>
      </c>
      <c r="AI46" s="113">
        <f>(AE46-AF46)*-0.3</f>
        <v>-1.5</v>
      </c>
      <c r="AJ46" s="33">
        <f t="shared" si="36"/>
        <v>22.5</v>
      </c>
      <c r="AK46" s="33">
        <f t="shared" si="37"/>
        <v>-30.3</v>
      </c>
    </row>
    <row r="47" spans="1:37">
      <c r="A47" s="94">
        <v>110</v>
      </c>
      <c r="B47" s="95">
        <v>117310</v>
      </c>
      <c r="C47" s="96" t="s">
        <v>198</v>
      </c>
      <c r="D47" s="97" t="s">
        <v>11</v>
      </c>
      <c r="E47" s="98" t="s">
        <v>116</v>
      </c>
      <c r="F47" s="99">
        <v>5</v>
      </c>
      <c r="G47" s="99">
        <v>3</v>
      </c>
      <c r="H47" s="100">
        <f t="shared" si="30"/>
        <v>0.6</v>
      </c>
      <c r="I47" s="108">
        <f>G47*1.5</f>
        <v>4.5</v>
      </c>
      <c r="J47" s="114">
        <f>(F47-G47)*-1</f>
        <v>-2</v>
      </c>
      <c r="K47" s="110">
        <v>20</v>
      </c>
      <c r="L47" s="110">
        <v>7</v>
      </c>
      <c r="M47" s="111">
        <f t="shared" si="31"/>
        <v>0.35</v>
      </c>
      <c r="N47" s="112">
        <f t="shared" si="38"/>
        <v>7</v>
      </c>
      <c r="O47" s="113">
        <f t="shared" si="39"/>
        <v>-13</v>
      </c>
      <c r="P47" s="110">
        <v>10</v>
      </c>
      <c r="Q47" s="112">
        <v>11</v>
      </c>
      <c r="R47" s="125">
        <f t="shared" si="32"/>
        <v>1.1</v>
      </c>
      <c r="S47" s="112">
        <f>Q47*2</f>
        <v>22</v>
      </c>
      <c r="T47" s="126"/>
      <c r="U47" s="110">
        <v>10</v>
      </c>
      <c r="V47" s="110">
        <v>1</v>
      </c>
      <c r="W47" s="111">
        <f t="shared" si="33"/>
        <v>0.1</v>
      </c>
      <c r="X47" s="112">
        <f t="shared" si="40"/>
        <v>1.5</v>
      </c>
      <c r="Y47" s="113">
        <f t="shared" si="41"/>
        <v>-9</v>
      </c>
      <c r="Z47" s="110">
        <v>15</v>
      </c>
      <c r="AA47" s="126">
        <v>19</v>
      </c>
      <c r="AB47" s="134">
        <f t="shared" si="34"/>
        <v>1.26666666666667</v>
      </c>
      <c r="AC47" s="126">
        <f>AA47*1</f>
        <v>19</v>
      </c>
      <c r="AD47" s="135"/>
      <c r="AE47" s="99">
        <v>5</v>
      </c>
      <c r="AF47" s="109">
        <v>0</v>
      </c>
      <c r="AG47" s="139">
        <f t="shared" si="35"/>
        <v>0</v>
      </c>
      <c r="AH47" s="135">
        <f>AF47*1</f>
        <v>0</v>
      </c>
      <c r="AI47" s="113">
        <f>(AE47-AF47)*-0.3</f>
        <v>-1.5</v>
      </c>
      <c r="AJ47" s="33">
        <f t="shared" si="36"/>
        <v>54</v>
      </c>
      <c r="AK47" s="33">
        <f t="shared" si="37"/>
        <v>-25.5</v>
      </c>
    </row>
    <row r="48" spans="1:37">
      <c r="A48" s="94">
        <v>111</v>
      </c>
      <c r="B48" s="95">
        <v>117923</v>
      </c>
      <c r="C48" s="96" t="s">
        <v>199</v>
      </c>
      <c r="D48" s="97" t="s">
        <v>14</v>
      </c>
      <c r="E48" s="98" t="s">
        <v>116</v>
      </c>
      <c r="F48" s="99">
        <v>5</v>
      </c>
      <c r="G48" s="99">
        <v>2</v>
      </c>
      <c r="H48" s="100">
        <f t="shared" si="30"/>
        <v>0.4</v>
      </c>
      <c r="I48" s="108">
        <f>G48*1.5</f>
        <v>3</v>
      </c>
      <c r="J48" s="114">
        <f>(F48-G48)*-1</f>
        <v>-3</v>
      </c>
      <c r="K48" s="110">
        <v>20</v>
      </c>
      <c r="L48" s="110">
        <v>7</v>
      </c>
      <c r="M48" s="111">
        <f t="shared" si="31"/>
        <v>0.35</v>
      </c>
      <c r="N48" s="112">
        <f t="shared" si="38"/>
        <v>7</v>
      </c>
      <c r="O48" s="113">
        <f t="shared" si="39"/>
        <v>-13</v>
      </c>
      <c r="P48" s="110">
        <v>10</v>
      </c>
      <c r="Q48" s="112">
        <v>0</v>
      </c>
      <c r="R48" s="125">
        <f t="shared" si="32"/>
        <v>0</v>
      </c>
      <c r="S48" s="112">
        <f>Q48*1</f>
        <v>0</v>
      </c>
      <c r="T48" s="113">
        <f>(P48-Q48)*-0.5</f>
        <v>-5</v>
      </c>
      <c r="U48" s="110">
        <v>10</v>
      </c>
      <c r="V48" s="110">
        <v>1</v>
      </c>
      <c r="W48" s="111">
        <f t="shared" si="33"/>
        <v>0.1</v>
      </c>
      <c r="X48" s="112">
        <f t="shared" si="40"/>
        <v>1.5</v>
      </c>
      <c r="Y48" s="113">
        <f t="shared" si="41"/>
        <v>-9</v>
      </c>
      <c r="Z48" s="110">
        <v>15</v>
      </c>
      <c r="AA48" s="126">
        <v>1</v>
      </c>
      <c r="AB48" s="134">
        <f t="shared" si="34"/>
        <v>0.0666666666666667</v>
      </c>
      <c r="AC48" s="126">
        <f>AA48*0.5</f>
        <v>0.5</v>
      </c>
      <c r="AD48" s="113">
        <f>(Z48-AA48)*-0.3</f>
        <v>-4.2</v>
      </c>
      <c r="AE48" s="99">
        <v>5</v>
      </c>
      <c r="AF48" s="109">
        <v>0</v>
      </c>
      <c r="AG48" s="139">
        <f t="shared" si="35"/>
        <v>0</v>
      </c>
      <c r="AH48" s="135">
        <f>AF48*1</f>
        <v>0</v>
      </c>
      <c r="AI48" s="113">
        <f>(AE48-AF48)*-0.3</f>
        <v>-1.5</v>
      </c>
      <c r="AJ48" s="33">
        <f t="shared" si="36"/>
        <v>12</v>
      </c>
      <c r="AK48" s="33">
        <f t="shared" si="37"/>
        <v>-35.7</v>
      </c>
    </row>
    <row r="49" spans="1:37">
      <c r="A49" s="94">
        <v>112</v>
      </c>
      <c r="B49" s="95">
        <v>118074</v>
      </c>
      <c r="C49" s="96" t="s">
        <v>200</v>
      </c>
      <c r="D49" s="97" t="s">
        <v>19</v>
      </c>
      <c r="E49" s="98" t="s">
        <v>116</v>
      </c>
      <c r="F49" s="99">
        <v>5</v>
      </c>
      <c r="G49" s="99">
        <v>24</v>
      </c>
      <c r="H49" s="100">
        <f t="shared" si="30"/>
        <v>4.8</v>
      </c>
      <c r="I49" s="108">
        <f>G49*3</f>
        <v>72</v>
      </c>
      <c r="J49" s="109"/>
      <c r="K49" s="110">
        <v>20</v>
      </c>
      <c r="L49" s="110">
        <v>36</v>
      </c>
      <c r="M49" s="111">
        <f t="shared" si="31"/>
        <v>1.8</v>
      </c>
      <c r="N49" s="112">
        <f>L49*2.5</f>
        <v>90</v>
      </c>
      <c r="O49" s="113"/>
      <c r="P49" s="110">
        <v>10</v>
      </c>
      <c r="Q49" s="112">
        <v>16</v>
      </c>
      <c r="R49" s="125">
        <f t="shared" si="32"/>
        <v>1.6</v>
      </c>
      <c r="S49" s="112">
        <f>Q49*2</f>
        <v>32</v>
      </c>
      <c r="T49" s="126"/>
      <c r="U49" s="110">
        <v>10</v>
      </c>
      <c r="V49" s="110">
        <v>8</v>
      </c>
      <c r="W49" s="111">
        <f t="shared" si="33"/>
        <v>0.8</v>
      </c>
      <c r="X49" s="112">
        <f t="shared" si="40"/>
        <v>12</v>
      </c>
      <c r="Y49" s="113">
        <f t="shared" si="41"/>
        <v>-2</v>
      </c>
      <c r="Z49" s="110">
        <v>15</v>
      </c>
      <c r="AA49" s="126">
        <v>6</v>
      </c>
      <c r="AB49" s="134">
        <f t="shared" si="34"/>
        <v>0.4</v>
      </c>
      <c r="AC49" s="126">
        <f>AA49*0.5</f>
        <v>3</v>
      </c>
      <c r="AD49" s="113">
        <f>(Z49-AA49)*-0.3</f>
        <v>-2.7</v>
      </c>
      <c r="AE49" s="99">
        <v>5</v>
      </c>
      <c r="AF49" s="109">
        <v>8</v>
      </c>
      <c r="AG49" s="139">
        <f t="shared" si="35"/>
        <v>1.6</v>
      </c>
      <c r="AH49" s="126">
        <f>AF49*2</f>
        <v>16</v>
      </c>
      <c r="AI49" s="140"/>
      <c r="AJ49" s="33">
        <f t="shared" si="36"/>
        <v>225</v>
      </c>
      <c r="AK49" s="33">
        <f t="shared" si="37"/>
        <v>-4.7</v>
      </c>
    </row>
    <row r="50" spans="1:37">
      <c r="A50" s="94">
        <v>113</v>
      </c>
      <c r="B50" s="95">
        <v>118151</v>
      </c>
      <c r="C50" s="96" t="s">
        <v>201</v>
      </c>
      <c r="D50" s="97" t="s">
        <v>17</v>
      </c>
      <c r="E50" s="98" t="s">
        <v>116</v>
      </c>
      <c r="F50" s="99">
        <v>5</v>
      </c>
      <c r="G50" s="99">
        <v>9</v>
      </c>
      <c r="H50" s="100">
        <f t="shared" si="30"/>
        <v>1.8</v>
      </c>
      <c r="I50" s="108">
        <f>G50*3</f>
        <v>27</v>
      </c>
      <c r="J50" s="109"/>
      <c r="K50" s="110">
        <v>20</v>
      </c>
      <c r="L50" s="110">
        <v>8</v>
      </c>
      <c r="M50" s="111">
        <f t="shared" si="31"/>
        <v>0.4</v>
      </c>
      <c r="N50" s="112">
        <f t="shared" ref="N50:N76" si="42">L50*1</f>
        <v>8</v>
      </c>
      <c r="O50" s="113">
        <f t="shared" ref="O50:O76" si="43">(K50-L50)*-1</f>
        <v>-12</v>
      </c>
      <c r="P50" s="110">
        <v>10</v>
      </c>
      <c r="Q50" s="112">
        <v>13</v>
      </c>
      <c r="R50" s="125">
        <f t="shared" si="32"/>
        <v>1.3</v>
      </c>
      <c r="S50" s="112">
        <f>Q50*2</f>
        <v>26</v>
      </c>
      <c r="T50" s="126"/>
      <c r="U50" s="110">
        <v>10</v>
      </c>
      <c r="V50" s="110">
        <v>2</v>
      </c>
      <c r="W50" s="111">
        <f t="shared" si="33"/>
        <v>0.2</v>
      </c>
      <c r="X50" s="112">
        <f t="shared" si="40"/>
        <v>3</v>
      </c>
      <c r="Y50" s="113">
        <f t="shared" si="41"/>
        <v>-8</v>
      </c>
      <c r="Z50" s="110">
        <v>15</v>
      </c>
      <c r="AA50" s="126">
        <v>30</v>
      </c>
      <c r="AB50" s="134">
        <f t="shared" si="34"/>
        <v>2</v>
      </c>
      <c r="AC50" s="126">
        <f>AA50*1</f>
        <v>30</v>
      </c>
      <c r="AD50" s="135"/>
      <c r="AE50" s="99">
        <v>5</v>
      </c>
      <c r="AF50" s="109">
        <v>5</v>
      </c>
      <c r="AG50" s="139">
        <f t="shared" si="35"/>
        <v>1</v>
      </c>
      <c r="AH50" s="126">
        <f>AF50*2</f>
        <v>10</v>
      </c>
      <c r="AI50" s="140"/>
      <c r="AJ50" s="33">
        <f t="shared" si="36"/>
        <v>104</v>
      </c>
      <c r="AK50" s="33">
        <f t="shared" si="37"/>
        <v>-20</v>
      </c>
    </row>
    <row r="51" spans="1:37">
      <c r="A51" s="94">
        <v>114</v>
      </c>
      <c r="B51" s="95">
        <v>120844</v>
      </c>
      <c r="C51" s="96" t="s">
        <v>202</v>
      </c>
      <c r="D51" s="97" t="s">
        <v>21</v>
      </c>
      <c r="E51" s="98" t="s">
        <v>116</v>
      </c>
      <c r="F51" s="99">
        <v>5</v>
      </c>
      <c r="G51" s="99">
        <v>2</v>
      </c>
      <c r="H51" s="100">
        <f t="shared" si="30"/>
        <v>0.4</v>
      </c>
      <c r="I51" s="108">
        <f t="shared" ref="I51:I56" si="44">G51*1.5</f>
        <v>3</v>
      </c>
      <c r="J51" s="114">
        <f t="shared" ref="J51:J56" si="45">(F51-G51)*-1</f>
        <v>-3</v>
      </c>
      <c r="K51" s="110">
        <v>20</v>
      </c>
      <c r="L51" s="110">
        <v>10</v>
      </c>
      <c r="M51" s="111">
        <f t="shared" si="31"/>
        <v>0.5</v>
      </c>
      <c r="N51" s="112">
        <f t="shared" si="42"/>
        <v>10</v>
      </c>
      <c r="O51" s="113">
        <f t="shared" si="43"/>
        <v>-10</v>
      </c>
      <c r="P51" s="110">
        <v>10</v>
      </c>
      <c r="Q51" s="112">
        <v>7</v>
      </c>
      <c r="R51" s="125">
        <f t="shared" si="32"/>
        <v>0.7</v>
      </c>
      <c r="S51" s="112">
        <f t="shared" ref="S51:S60" si="46">Q51*1</f>
        <v>7</v>
      </c>
      <c r="T51" s="113">
        <f t="shared" ref="T51:T60" si="47">(P51-Q51)*-0.5</f>
        <v>-1.5</v>
      </c>
      <c r="U51" s="110">
        <v>10</v>
      </c>
      <c r="V51" s="110">
        <v>1</v>
      </c>
      <c r="W51" s="111">
        <f t="shared" si="33"/>
        <v>0.1</v>
      </c>
      <c r="X51" s="112">
        <f t="shared" si="40"/>
        <v>1.5</v>
      </c>
      <c r="Y51" s="113">
        <f t="shared" si="41"/>
        <v>-9</v>
      </c>
      <c r="Z51" s="110">
        <v>15</v>
      </c>
      <c r="AA51" s="126">
        <v>4</v>
      </c>
      <c r="AB51" s="134">
        <f t="shared" si="34"/>
        <v>0.266666666666667</v>
      </c>
      <c r="AC51" s="126">
        <f>AA51*0.5</f>
        <v>2</v>
      </c>
      <c r="AD51" s="113">
        <f>(Z51-AA51)*-0.3</f>
        <v>-3.3</v>
      </c>
      <c r="AE51" s="99">
        <v>5</v>
      </c>
      <c r="AF51" s="109">
        <v>1</v>
      </c>
      <c r="AG51" s="139">
        <f t="shared" si="35"/>
        <v>0.2</v>
      </c>
      <c r="AH51" s="135">
        <f>AF51*1</f>
        <v>1</v>
      </c>
      <c r="AI51" s="113">
        <f>(AE51-AF51)*-0.3</f>
        <v>-1.2</v>
      </c>
      <c r="AJ51" s="33">
        <f t="shared" si="36"/>
        <v>24.5</v>
      </c>
      <c r="AK51" s="33">
        <f t="shared" si="37"/>
        <v>-28</v>
      </c>
    </row>
    <row r="52" spans="1:37">
      <c r="A52" s="94">
        <v>115</v>
      </c>
      <c r="B52" s="95">
        <v>122198</v>
      </c>
      <c r="C52" s="96" t="s">
        <v>203</v>
      </c>
      <c r="D52" s="97" t="s">
        <v>19</v>
      </c>
      <c r="E52" s="98" t="s">
        <v>116</v>
      </c>
      <c r="F52" s="99">
        <v>5</v>
      </c>
      <c r="G52" s="99">
        <v>2</v>
      </c>
      <c r="H52" s="100">
        <f t="shared" si="30"/>
        <v>0.4</v>
      </c>
      <c r="I52" s="108">
        <f t="shared" si="44"/>
        <v>3</v>
      </c>
      <c r="J52" s="114">
        <f t="shared" si="45"/>
        <v>-3</v>
      </c>
      <c r="K52" s="110">
        <v>20</v>
      </c>
      <c r="L52" s="110">
        <v>9</v>
      </c>
      <c r="M52" s="111">
        <f t="shared" si="31"/>
        <v>0.45</v>
      </c>
      <c r="N52" s="112">
        <f t="shared" si="42"/>
        <v>9</v>
      </c>
      <c r="O52" s="113">
        <f t="shared" si="43"/>
        <v>-11</v>
      </c>
      <c r="P52" s="110">
        <v>10</v>
      </c>
      <c r="Q52" s="112">
        <v>5</v>
      </c>
      <c r="R52" s="125">
        <f t="shared" si="32"/>
        <v>0.5</v>
      </c>
      <c r="S52" s="112">
        <f t="shared" si="46"/>
        <v>5</v>
      </c>
      <c r="T52" s="113">
        <f t="shared" si="47"/>
        <v>-2.5</v>
      </c>
      <c r="U52" s="110">
        <v>10</v>
      </c>
      <c r="V52" s="110">
        <v>1</v>
      </c>
      <c r="W52" s="111">
        <f t="shared" si="33"/>
        <v>0.1</v>
      </c>
      <c r="X52" s="112">
        <f t="shared" si="40"/>
        <v>1.5</v>
      </c>
      <c r="Y52" s="113">
        <f t="shared" si="41"/>
        <v>-9</v>
      </c>
      <c r="Z52" s="110">
        <v>15</v>
      </c>
      <c r="AA52" s="126">
        <v>17</v>
      </c>
      <c r="AB52" s="134">
        <f t="shared" si="34"/>
        <v>1.13333333333333</v>
      </c>
      <c r="AC52" s="126">
        <f>AA52*1</f>
        <v>17</v>
      </c>
      <c r="AD52" s="135"/>
      <c r="AE52" s="99">
        <v>5</v>
      </c>
      <c r="AF52" s="109">
        <v>5</v>
      </c>
      <c r="AG52" s="139">
        <f t="shared" si="35"/>
        <v>1</v>
      </c>
      <c r="AH52" s="126">
        <f>AF52*2</f>
        <v>10</v>
      </c>
      <c r="AI52" s="140"/>
      <c r="AJ52" s="33">
        <f t="shared" si="36"/>
        <v>45.5</v>
      </c>
      <c r="AK52" s="33">
        <f t="shared" si="37"/>
        <v>-25.5</v>
      </c>
    </row>
    <row r="53" spans="1:37">
      <c r="A53" s="94">
        <v>116</v>
      </c>
      <c r="B53" s="95">
        <v>52</v>
      </c>
      <c r="C53" s="96" t="s">
        <v>204</v>
      </c>
      <c r="D53" s="97" t="s">
        <v>21</v>
      </c>
      <c r="E53" s="98" t="s">
        <v>117</v>
      </c>
      <c r="F53" s="99">
        <v>5</v>
      </c>
      <c r="G53" s="99">
        <v>2</v>
      </c>
      <c r="H53" s="100">
        <f t="shared" si="30"/>
        <v>0.4</v>
      </c>
      <c r="I53" s="108">
        <f t="shared" si="44"/>
        <v>3</v>
      </c>
      <c r="J53" s="114">
        <f t="shared" si="45"/>
        <v>-3</v>
      </c>
      <c r="K53" s="110">
        <v>20</v>
      </c>
      <c r="L53" s="110">
        <v>7</v>
      </c>
      <c r="M53" s="111">
        <f t="shared" si="31"/>
        <v>0.35</v>
      </c>
      <c r="N53" s="112">
        <f t="shared" si="42"/>
        <v>7</v>
      </c>
      <c r="O53" s="113">
        <f t="shared" si="43"/>
        <v>-13</v>
      </c>
      <c r="P53" s="110">
        <v>10</v>
      </c>
      <c r="Q53" s="112">
        <v>6</v>
      </c>
      <c r="R53" s="125">
        <f t="shared" si="32"/>
        <v>0.6</v>
      </c>
      <c r="S53" s="112">
        <f t="shared" si="46"/>
        <v>6</v>
      </c>
      <c r="T53" s="113">
        <f t="shared" si="47"/>
        <v>-2</v>
      </c>
      <c r="U53" s="110">
        <v>10</v>
      </c>
      <c r="V53" s="110">
        <v>5</v>
      </c>
      <c r="W53" s="111">
        <f t="shared" si="33"/>
        <v>0.5</v>
      </c>
      <c r="X53" s="112">
        <f t="shared" si="40"/>
        <v>7.5</v>
      </c>
      <c r="Y53" s="113">
        <f t="shared" si="41"/>
        <v>-5</v>
      </c>
      <c r="Z53" s="110">
        <v>15</v>
      </c>
      <c r="AA53" s="126">
        <v>6</v>
      </c>
      <c r="AB53" s="134">
        <f t="shared" si="34"/>
        <v>0.4</v>
      </c>
      <c r="AC53" s="126">
        <f t="shared" ref="AC53:AC60" si="48">AA53*0.5</f>
        <v>3</v>
      </c>
      <c r="AD53" s="113">
        <f t="shared" ref="AD53:AD60" si="49">(Z53-AA53)*-0.3</f>
        <v>-2.7</v>
      </c>
      <c r="AE53" s="99">
        <v>5</v>
      </c>
      <c r="AF53" s="109">
        <v>0</v>
      </c>
      <c r="AG53" s="139">
        <f t="shared" si="35"/>
        <v>0</v>
      </c>
      <c r="AH53" s="135">
        <f t="shared" ref="AH53:AH79" si="50">AF53*1</f>
        <v>0</v>
      </c>
      <c r="AI53" s="113">
        <f t="shared" ref="AI53:AI79" si="51">(AE53-AF53)*-0.3</f>
        <v>-1.5</v>
      </c>
      <c r="AJ53" s="33">
        <f t="shared" si="36"/>
        <v>26.5</v>
      </c>
      <c r="AK53" s="33">
        <f t="shared" si="37"/>
        <v>-27.2</v>
      </c>
    </row>
    <row r="54" spans="1:37">
      <c r="A54" s="94">
        <v>117</v>
      </c>
      <c r="B54" s="95">
        <v>371</v>
      </c>
      <c r="C54" s="96" t="s">
        <v>205</v>
      </c>
      <c r="D54" s="97" t="s">
        <v>41</v>
      </c>
      <c r="E54" s="98" t="s">
        <v>117</v>
      </c>
      <c r="F54" s="99">
        <v>5</v>
      </c>
      <c r="G54" s="99">
        <v>2</v>
      </c>
      <c r="H54" s="100">
        <f t="shared" si="30"/>
        <v>0.4</v>
      </c>
      <c r="I54" s="108">
        <f t="shared" si="44"/>
        <v>3</v>
      </c>
      <c r="J54" s="114">
        <f t="shared" si="45"/>
        <v>-3</v>
      </c>
      <c r="K54" s="110">
        <v>20</v>
      </c>
      <c r="L54" s="110">
        <v>5</v>
      </c>
      <c r="M54" s="111">
        <f t="shared" si="31"/>
        <v>0.25</v>
      </c>
      <c r="N54" s="112">
        <f t="shared" si="42"/>
        <v>5</v>
      </c>
      <c r="O54" s="113">
        <f t="shared" si="43"/>
        <v>-15</v>
      </c>
      <c r="P54" s="110">
        <v>10</v>
      </c>
      <c r="Q54" s="112">
        <v>1</v>
      </c>
      <c r="R54" s="125">
        <f t="shared" si="32"/>
        <v>0.1</v>
      </c>
      <c r="S54" s="112">
        <f t="shared" si="46"/>
        <v>1</v>
      </c>
      <c r="T54" s="113">
        <f t="shared" si="47"/>
        <v>-4.5</v>
      </c>
      <c r="U54" s="110">
        <v>10</v>
      </c>
      <c r="V54" s="110">
        <v>3</v>
      </c>
      <c r="W54" s="111">
        <f t="shared" si="33"/>
        <v>0.3</v>
      </c>
      <c r="X54" s="112">
        <f t="shared" si="40"/>
        <v>4.5</v>
      </c>
      <c r="Y54" s="113">
        <f t="shared" si="41"/>
        <v>-7</v>
      </c>
      <c r="Z54" s="110">
        <v>15</v>
      </c>
      <c r="AA54" s="126">
        <v>2</v>
      </c>
      <c r="AB54" s="134">
        <f t="shared" si="34"/>
        <v>0.133333333333333</v>
      </c>
      <c r="AC54" s="126">
        <f t="shared" si="48"/>
        <v>1</v>
      </c>
      <c r="AD54" s="113">
        <f t="shared" si="49"/>
        <v>-3.9</v>
      </c>
      <c r="AE54" s="99">
        <v>5</v>
      </c>
      <c r="AF54" s="109">
        <v>0</v>
      </c>
      <c r="AG54" s="139">
        <f t="shared" si="35"/>
        <v>0</v>
      </c>
      <c r="AH54" s="135">
        <f t="shared" si="50"/>
        <v>0</v>
      </c>
      <c r="AI54" s="113">
        <f t="shared" si="51"/>
        <v>-1.5</v>
      </c>
      <c r="AJ54" s="33">
        <f t="shared" si="36"/>
        <v>14.5</v>
      </c>
      <c r="AK54" s="33">
        <f t="shared" si="37"/>
        <v>-34.9</v>
      </c>
    </row>
    <row r="55" spans="1:37">
      <c r="A55" s="94">
        <v>118</v>
      </c>
      <c r="B55" s="95">
        <v>545</v>
      </c>
      <c r="C55" s="96" t="s">
        <v>241</v>
      </c>
      <c r="D55" s="97" t="s">
        <v>19</v>
      </c>
      <c r="E55" s="98" t="s">
        <v>117</v>
      </c>
      <c r="F55" s="99">
        <v>5</v>
      </c>
      <c r="G55" s="99">
        <v>0</v>
      </c>
      <c r="H55" s="100">
        <f t="shared" si="30"/>
        <v>0</v>
      </c>
      <c r="I55" s="108">
        <f t="shared" si="44"/>
        <v>0</v>
      </c>
      <c r="J55" s="114">
        <f t="shared" si="45"/>
        <v>-5</v>
      </c>
      <c r="K55" s="110">
        <v>20</v>
      </c>
      <c r="L55" s="110">
        <v>0</v>
      </c>
      <c r="M55" s="111">
        <f t="shared" si="31"/>
        <v>0</v>
      </c>
      <c r="N55" s="112">
        <f t="shared" si="42"/>
        <v>0</v>
      </c>
      <c r="O55" s="113">
        <f t="shared" si="43"/>
        <v>-20</v>
      </c>
      <c r="P55" s="110">
        <v>10</v>
      </c>
      <c r="Q55" s="112">
        <v>0</v>
      </c>
      <c r="R55" s="125">
        <f t="shared" si="32"/>
        <v>0</v>
      </c>
      <c r="S55" s="112">
        <f t="shared" si="46"/>
        <v>0</v>
      </c>
      <c r="T55" s="113">
        <f t="shared" si="47"/>
        <v>-5</v>
      </c>
      <c r="U55" s="110">
        <v>10</v>
      </c>
      <c r="V55" s="110">
        <v>0</v>
      </c>
      <c r="W55" s="111">
        <f t="shared" si="33"/>
        <v>0</v>
      </c>
      <c r="X55" s="112">
        <f t="shared" si="40"/>
        <v>0</v>
      </c>
      <c r="Y55" s="113">
        <f t="shared" si="41"/>
        <v>-10</v>
      </c>
      <c r="Z55" s="110">
        <v>15</v>
      </c>
      <c r="AA55" s="126">
        <v>0</v>
      </c>
      <c r="AB55" s="134">
        <f t="shared" si="34"/>
        <v>0</v>
      </c>
      <c r="AC55" s="126">
        <f t="shared" si="48"/>
        <v>0</v>
      </c>
      <c r="AD55" s="113">
        <f t="shared" si="49"/>
        <v>-4.5</v>
      </c>
      <c r="AE55" s="99">
        <v>5</v>
      </c>
      <c r="AF55" s="109">
        <v>0</v>
      </c>
      <c r="AG55" s="139">
        <f t="shared" si="35"/>
        <v>0</v>
      </c>
      <c r="AH55" s="135">
        <f t="shared" si="50"/>
        <v>0</v>
      </c>
      <c r="AI55" s="113">
        <f t="shared" si="51"/>
        <v>-1.5</v>
      </c>
      <c r="AJ55" s="33">
        <f t="shared" si="36"/>
        <v>0</v>
      </c>
      <c r="AK55" s="33">
        <f t="shared" si="37"/>
        <v>-46</v>
      </c>
    </row>
    <row r="56" spans="1:37">
      <c r="A56" s="94">
        <v>119</v>
      </c>
      <c r="B56" s="95">
        <v>591</v>
      </c>
      <c r="C56" s="96" t="s">
        <v>206</v>
      </c>
      <c r="D56" s="97" t="s">
        <v>14</v>
      </c>
      <c r="E56" s="98" t="s">
        <v>117</v>
      </c>
      <c r="F56" s="99">
        <v>5</v>
      </c>
      <c r="G56" s="99">
        <v>1</v>
      </c>
      <c r="H56" s="100">
        <f t="shared" si="30"/>
        <v>0.2</v>
      </c>
      <c r="I56" s="108">
        <f t="shared" si="44"/>
        <v>1.5</v>
      </c>
      <c r="J56" s="114">
        <f t="shared" si="45"/>
        <v>-4</v>
      </c>
      <c r="K56" s="110">
        <v>20</v>
      </c>
      <c r="L56" s="110">
        <v>1</v>
      </c>
      <c r="M56" s="111">
        <f t="shared" si="31"/>
        <v>0.05</v>
      </c>
      <c r="N56" s="112">
        <f t="shared" si="42"/>
        <v>1</v>
      </c>
      <c r="O56" s="113">
        <f t="shared" si="43"/>
        <v>-19</v>
      </c>
      <c r="P56" s="110">
        <v>10</v>
      </c>
      <c r="Q56" s="112">
        <v>3</v>
      </c>
      <c r="R56" s="125">
        <f t="shared" si="32"/>
        <v>0.3</v>
      </c>
      <c r="S56" s="112">
        <f t="shared" si="46"/>
        <v>3</v>
      </c>
      <c r="T56" s="113">
        <f t="shared" si="47"/>
        <v>-3.5</v>
      </c>
      <c r="U56" s="110">
        <v>10</v>
      </c>
      <c r="V56" s="110">
        <v>1</v>
      </c>
      <c r="W56" s="111">
        <f t="shared" si="33"/>
        <v>0.1</v>
      </c>
      <c r="X56" s="112">
        <f t="shared" si="40"/>
        <v>1.5</v>
      </c>
      <c r="Y56" s="113">
        <f t="shared" si="41"/>
        <v>-9</v>
      </c>
      <c r="Z56" s="110">
        <v>15</v>
      </c>
      <c r="AA56" s="126">
        <v>2</v>
      </c>
      <c r="AB56" s="134">
        <f t="shared" si="34"/>
        <v>0.133333333333333</v>
      </c>
      <c r="AC56" s="126">
        <f t="shared" si="48"/>
        <v>1</v>
      </c>
      <c r="AD56" s="113">
        <f t="shared" si="49"/>
        <v>-3.9</v>
      </c>
      <c r="AE56" s="99">
        <v>5</v>
      </c>
      <c r="AF56" s="109">
        <v>0</v>
      </c>
      <c r="AG56" s="139">
        <f t="shared" si="35"/>
        <v>0</v>
      </c>
      <c r="AH56" s="135">
        <f t="shared" si="50"/>
        <v>0</v>
      </c>
      <c r="AI56" s="113">
        <f t="shared" si="51"/>
        <v>-1.5</v>
      </c>
      <c r="AJ56" s="33">
        <f t="shared" si="36"/>
        <v>8</v>
      </c>
      <c r="AK56" s="33">
        <f t="shared" si="37"/>
        <v>-40.9</v>
      </c>
    </row>
    <row r="57" spans="1:37">
      <c r="A57" s="94">
        <v>120</v>
      </c>
      <c r="B57" s="95">
        <v>723</v>
      </c>
      <c r="C57" s="96" t="s">
        <v>207</v>
      </c>
      <c r="D57" s="97" t="s">
        <v>19</v>
      </c>
      <c r="E57" s="98" t="s">
        <v>117</v>
      </c>
      <c r="F57" s="99">
        <v>5</v>
      </c>
      <c r="G57" s="99">
        <v>5</v>
      </c>
      <c r="H57" s="100">
        <f t="shared" si="30"/>
        <v>1</v>
      </c>
      <c r="I57" s="108">
        <f>G57*3</f>
        <v>15</v>
      </c>
      <c r="J57" s="109"/>
      <c r="K57" s="110">
        <v>20</v>
      </c>
      <c r="L57" s="110">
        <v>7</v>
      </c>
      <c r="M57" s="111">
        <f t="shared" si="31"/>
        <v>0.35</v>
      </c>
      <c r="N57" s="112">
        <f t="shared" si="42"/>
        <v>7</v>
      </c>
      <c r="O57" s="113">
        <f t="shared" si="43"/>
        <v>-13</v>
      </c>
      <c r="P57" s="110">
        <v>10</v>
      </c>
      <c r="Q57" s="112">
        <v>2</v>
      </c>
      <c r="R57" s="125">
        <f t="shared" si="32"/>
        <v>0.2</v>
      </c>
      <c r="S57" s="112">
        <f t="shared" si="46"/>
        <v>2</v>
      </c>
      <c r="T57" s="113">
        <f t="shared" si="47"/>
        <v>-4</v>
      </c>
      <c r="U57" s="110">
        <v>10</v>
      </c>
      <c r="V57" s="110">
        <v>5</v>
      </c>
      <c r="W57" s="111">
        <f t="shared" si="33"/>
        <v>0.5</v>
      </c>
      <c r="X57" s="112">
        <f t="shared" si="40"/>
        <v>7.5</v>
      </c>
      <c r="Y57" s="113">
        <f t="shared" si="41"/>
        <v>-5</v>
      </c>
      <c r="Z57" s="110">
        <v>15</v>
      </c>
      <c r="AA57" s="126">
        <v>3</v>
      </c>
      <c r="AB57" s="134">
        <f t="shared" si="34"/>
        <v>0.2</v>
      </c>
      <c r="AC57" s="126">
        <f t="shared" si="48"/>
        <v>1.5</v>
      </c>
      <c r="AD57" s="113">
        <f t="shared" si="49"/>
        <v>-3.6</v>
      </c>
      <c r="AE57" s="99">
        <v>5</v>
      </c>
      <c r="AF57" s="109">
        <v>4</v>
      </c>
      <c r="AG57" s="139">
        <f t="shared" si="35"/>
        <v>0.8</v>
      </c>
      <c r="AH57" s="135">
        <f t="shared" si="50"/>
        <v>4</v>
      </c>
      <c r="AI57" s="113">
        <f t="shared" si="51"/>
        <v>-0.3</v>
      </c>
      <c r="AJ57" s="33">
        <f t="shared" si="36"/>
        <v>37</v>
      </c>
      <c r="AK57" s="33">
        <f t="shared" si="37"/>
        <v>-25.9</v>
      </c>
    </row>
    <row r="58" spans="1:37">
      <c r="A58" s="94">
        <v>121</v>
      </c>
      <c r="B58" s="95">
        <v>106568</v>
      </c>
      <c r="C58" s="96" t="s">
        <v>208</v>
      </c>
      <c r="D58" s="97" t="s">
        <v>19</v>
      </c>
      <c r="E58" s="98" t="s">
        <v>117</v>
      </c>
      <c r="F58" s="99">
        <v>5</v>
      </c>
      <c r="G58" s="99">
        <v>3</v>
      </c>
      <c r="H58" s="100">
        <f t="shared" si="30"/>
        <v>0.6</v>
      </c>
      <c r="I58" s="108">
        <f t="shared" ref="I58:I71" si="52">G58*1.5</f>
        <v>4.5</v>
      </c>
      <c r="J58" s="114">
        <f t="shared" ref="J58:J71" si="53">(F58-G58)*-1</f>
        <v>-2</v>
      </c>
      <c r="K58" s="110">
        <v>20</v>
      </c>
      <c r="L58" s="110">
        <v>17</v>
      </c>
      <c r="M58" s="111">
        <f t="shared" si="31"/>
        <v>0.85</v>
      </c>
      <c r="N58" s="112">
        <f t="shared" si="42"/>
        <v>17</v>
      </c>
      <c r="O58" s="113">
        <f t="shared" si="43"/>
        <v>-3</v>
      </c>
      <c r="P58" s="110">
        <v>10</v>
      </c>
      <c r="Q58" s="112">
        <v>9</v>
      </c>
      <c r="R58" s="125">
        <f t="shared" si="32"/>
        <v>0.9</v>
      </c>
      <c r="S58" s="112">
        <f t="shared" si="46"/>
        <v>9</v>
      </c>
      <c r="T58" s="113">
        <f t="shared" si="47"/>
        <v>-0.5</v>
      </c>
      <c r="U58" s="110">
        <v>10</v>
      </c>
      <c r="V58" s="110">
        <v>2</v>
      </c>
      <c r="W58" s="111">
        <f t="shared" si="33"/>
        <v>0.2</v>
      </c>
      <c r="X58" s="112">
        <f t="shared" si="40"/>
        <v>3</v>
      </c>
      <c r="Y58" s="113">
        <f t="shared" si="41"/>
        <v>-8</v>
      </c>
      <c r="Z58" s="110">
        <v>15</v>
      </c>
      <c r="AA58" s="126">
        <v>8</v>
      </c>
      <c r="AB58" s="134">
        <f t="shared" si="34"/>
        <v>0.533333333333333</v>
      </c>
      <c r="AC58" s="126">
        <f t="shared" si="48"/>
        <v>4</v>
      </c>
      <c r="AD58" s="113">
        <f t="shared" si="49"/>
        <v>-2.1</v>
      </c>
      <c r="AE58" s="99">
        <v>5</v>
      </c>
      <c r="AF58" s="109">
        <v>0</v>
      </c>
      <c r="AG58" s="139">
        <f t="shared" si="35"/>
        <v>0</v>
      </c>
      <c r="AH58" s="135">
        <f t="shared" si="50"/>
        <v>0</v>
      </c>
      <c r="AI58" s="113">
        <f t="shared" si="51"/>
        <v>-1.5</v>
      </c>
      <c r="AJ58" s="33">
        <f t="shared" si="36"/>
        <v>37.5</v>
      </c>
      <c r="AK58" s="33">
        <f t="shared" si="37"/>
        <v>-17.1</v>
      </c>
    </row>
    <row r="59" spans="1:37">
      <c r="A59" s="94">
        <v>122</v>
      </c>
      <c r="B59" s="95">
        <v>110378</v>
      </c>
      <c r="C59" s="96" t="s">
        <v>209</v>
      </c>
      <c r="D59" s="97" t="s">
        <v>21</v>
      </c>
      <c r="E59" s="98" t="s">
        <v>117</v>
      </c>
      <c r="F59" s="99">
        <v>5</v>
      </c>
      <c r="G59" s="99">
        <v>1</v>
      </c>
      <c r="H59" s="100">
        <f t="shared" si="30"/>
        <v>0.2</v>
      </c>
      <c r="I59" s="108">
        <f t="shared" si="52"/>
        <v>1.5</v>
      </c>
      <c r="J59" s="114">
        <f t="shared" si="53"/>
        <v>-4</v>
      </c>
      <c r="K59" s="110">
        <v>20</v>
      </c>
      <c r="L59" s="110">
        <v>6</v>
      </c>
      <c r="M59" s="111">
        <f t="shared" si="31"/>
        <v>0.3</v>
      </c>
      <c r="N59" s="112">
        <f t="shared" si="42"/>
        <v>6</v>
      </c>
      <c r="O59" s="113">
        <f t="shared" si="43"/>
        <v>-14</v>
      </c>
      <c r="P59" s="110">
        <v>10</v>
      </c>
      <c r="Q59" s="112">
        <v>5</v>
      </c>
      <c r="R59" s="125">
        <f t="shared" si="32"/>
        <v>0.5</v>
      </c>
      <c r="S59" s="112">
        <f t="shared" si="46"/>
        <v>5</v>
      </c>
      <c r="T59" s="113">
        <f t="shared" si="47"/>
        <v>-2.5</v>
      </c>
      <c r="U59" s="110">
        <v>10</v>
      </c>
      <c r="V59" s="110">
        <v>2</v>
      </c>
      <c r="W59" s="111">
        <f t="shared" si="33"/>
        <v>0.2</v>
      </c>
      <c r="X59" s="112">
        <f t="shared" si="40"/>
        <v>3</v>
      </c>
      <c r="Y59" s="113">
        <f t="shared" si="41"/>
        <v>-8</v>
      </c>
      <c r="Z59" s="110">
        <v>15</v>
      </c>
      <c r="AA59" s="126">
        <v>8</v>
      </c>
      <c r="AB59" s="134">
        <f t="shared" si="34"/>
        <v>0.533333333333333</v>
      </c>
      <c r="AC59" s="126">
        <f t="shared" si="48"/>
        <v>4</v>
      </c>
      <c r="AD59" s="113">
        <f t="shared" si="49"/>
        <v>-2.1</v>
      </c>
      <c r="AE59" s="99">
        <v>5</v>
      </c>
      <c r="AF59" s="109">
        <v>1</v>
      </c>
      <c r="AG59" s="139">
        <f t="shared" si="35"/>
        <v>0.2</v>
      </c>
      <c r="AH59" s="135">
        <f t="shared" si="50"/>
        <v>1</v>
      </c>
      <c r="AI59" s="113">
        <f t="shared" si="51"/>
        <v>-1.2</v>
      </c>
      <c r="AJ59" s="33">
        <f t="shared" si="36"/>
        <v>20.5</v>
      </c>
      <c r="AK59" s="33">
        <f t="shared" si="37"/>
        <v>-31.8</v>
      </c>
    </row>
    <row r="60" spans="1:37">
      <c r="A60" s="94">
        <v>123</v>
      </c>
      <c r="B60" s="95">
        <v>113298</v>
      </c>
      <c r="C60" s="96" t="s">
        <v>210</v>
      </c>
      <c r="D60" s="97" t="s">
        <v>17</v>
      </c>
      <c r="E60" s="98" t="s">
        <v>117</v>
      </c>
      <c r="F60" s="99">
        <v>5</v>
      </c>
      <c r="G60" s="99">
        <v>2</v>
      </c>
      <c r="H60" s="100">
        <f t="shared" si="30"/>
        <v>0.4</v>
      </c>
      <c r="I60" s="108">
        <f t="shared" si="52"/>
        <v>3</v>
      </c>
      <c r="J60" s="114">
        <f t="shared" si="53"/>
        <v>-3</v>
      </c>
      <c r="K60" s="110">
        <v>20</v>
      </c>
      <c r="L60" s="110">
        <v>9</v>
      </c>
      <c r="M60" s="111">
        <f t="shared" si="31"/>
        <v>0.45</v>
      </c>
      <c r="N60" s="112">
        <f t="shared" si="42"/>
        <v>9</v>
      </c>
      <c r="O60" s="113">
        <f t="shared" si="43"/>
        <v>-11</v>
      </c>
      <c r="P60" s="110">
        <v>10</v>
      </c>
      <c r="Q60" s="112">
        <v>4</v>
      </c>
      <c r="R60" s="125">
        <f t="shared" si="32"/>
        <v>0.4</v>
      </c>
      <c r="S60" s="112">
        <f t="shared" si="46"/>
        <v>4</v>
      </c>
      <c r="T60" s="113">
        <f t="shared" si="47"/>
        <v>-3</v>
      </c>
      <c r="U60" s="110">
        <v>10</v>
      </c>
      <c r="V60" s="110">
        <v>3</v>
      </c>
      <c r="W60" s="111">
        <f t="shared" si="33"/>
        <v>0.3</v>
      </c>
      <c r="X60" s="112">
        <f t="shared" si="40"/>
        <v>4.5</v>
      </c>
      <c r="Y60" s="113">
        <f t="shared" si="41"/>
        <v>-7</v>
      </c>
      <c r="Z60" s="110">
        <v>15</v>
      </c>
      <c r="AA60" s="126">
        <v>6</v>
      </c>
      <c r="AB60" s="134">
        <f t="shared" si="34"/>
        <v>0.4</v>
      </c>
      <c r="AC60" s="126">
        <f t="shared" si="48"/>
        <v>3</v>
      </c>
      <c r="AD60" s="113">
        <f t="shared" si="49"/>
        <v>-2.7</v>
      </c>
      <c r="AE60" s="99">
        <v>5</v>
      </c>
      <c r="AF60" s="109">
        <v>1</v>
      </c>
      <c r="AG60" s="139">
        <f t="shared" si="35"/>
        <v>0.2</v>
      </c>
      <c r="AH60" s="135">
        <f t="shared" si="50"/>
        <v>1</v>
      </c>
      <c r="AI60" s="113">
        <f t="shared" si="51"/>
        <v>-1.2</v>
      </c>
      <c r="AJ60" s="33">
        <f t="shared" si="36"/>
        <v>24.5</v>
      </c>
      <c r="AK60" s="33">
        <f t="shared" si="37"/>
        <v>-27.9</v>
      </c>
    </row>
    <row r="61" spans="1:37">
      <c r="A61" s="94">
        <v>124</v>
      </c>
      <c r="B61" s="95">
        <v>113833</v>
      </c>
      <c r="C61" s="96" t="s">
        <v>211</v>
      </c>
      <c r="D61" s="97" t="s">
        <v>17</v>
      </c>
      <c r="E61" s="98" t="s">
        <v>117</v>
      </c>
      <c r="F61" s="99">
        <v>5</v>
      </c>
      <c r="G61" s="99">
        <v>3</v>
      </c>
      <c r="H61" s="100">
        <f t="shared" si="30"/>
        <v>0.6</v>
      </c>
      <c r="I61" s="108">
        <f t="shared" si="52"/>
        <v>4.5</v>
      </c>
      <c r="J61" s="114">
        <f t="shared" si="53"/>
        <v>-2</v>
      </c>
      <c r="K61" s="110">
        <v>20</v>
      </c>
      <c r="L61" s="110">
        <v>9</v>
      </c>
      <c r="M61" s="111">
        <f t="shared" si="31"/>
        <v>0.45</v>
      </c>
      <c r="N61" s="112">
        <f t="shared" si="42"/>
        <v>9</v>
      </c>
      <c r="O61" s="113">
        <f t="shared" si="43"/>
        <v>-11</v>
      </c>
      <c r="P61" s="110">
        <v>10</v>
      </c>
      <c r="Q61" s="112">
        <v>10</v>
      </c>
      <c r="R61" s="125">
        <f t="shared" si="32"/>
        <v>1</v>
      </c>
      <c r="S61" s="112">
        <f>Q61*2</f>
        <v>20</v>
      </c>
      <c r="T61" s="126"/>
      <c r="U61" s="110">
        <v>10</v>
      </c>
      <c r="V61" s="110">
        <v>1</v>
      </c>
      <c r="W61" s="111">
        <f t="shared" si="33"/>
        <v>0.1</v>
      </c>
      <c r="X61" s="112">
        <f t="shared" si="40"/>
        <v>1.5</v>
      </c>
      <c r="Y61" s="113">
        <f t="shared" si="41"/>
        <v>-9</v>
      </c>
      <c r="Z61" s="110">
        <v>15</v>
      </c>
      <c r="AA61" s="126">
        <v>15</v>
      </c>
      <c r="AB61" s="134">
        <f t="shared" si="34"/>
        <v>1</v>
      </c>
      <c r="AC61" s="126">
        <f>AA61*1</f>
        <v>15</v>
      </c>
      <c r="AD61" s="135"/>
      <c r="AE61" s="99">
        <v>5</v>
      </c>
      <c r="AF61" s="109">
        <v>2</v>
      </c>
      <c r="AG61" s="139">
        <f t="shared" si="35"/>
        <v>0.4</v>
      </c>
      <c r="AH61" s="135">
        <f t="shared" si="50"/>
        <v>2</v>
      </c>
      <c r="AI61" s="113">
        <f t="shared" si="51"/>
        <v>-0.9</v>
      </c>
      <c r="AJ61" s="33">
        <f t="shared" si="36"/>
        <v>52</v>
      </c>
      <c r="AK61" s="33">
        <f t="shared" si="37"/>
        <v>-22.9</v>
      </c>
    </row>
    <row r="62" spans="1:37">
      <c r="A62" s="94">
        <v>125</v>
      </c>
      <c r="B62" s="95">
        <v>114069</v>
      </c>
      <c r="C62" s="96" t="s">
        <v>212</v>
      </c>
      <c r="D62" s="97" t="s">
        <v>19</v>
      </c>
      <c r="E62" s="98" t="s">
        <v>117</v>
      </c>
      <c r="F62" s="99">
        <v>5</v>
      </c>
      <c r="G62" s="99">
        <v>3</v>
      </c>
      <c r="H62" s="100">
        <f t="shared" si="30"/>
        <v>0.6</v>
      </c>
      <c r="I62" s="108">
        <f t="shared" si="52"/>
        <v>4.5</v>
      </c>
      <c r="J62" s="114">
        <f t="shared" si="53"/>
        <v>-2</v>
      </c>
      <c r="K62" s="110">
        <v>20</v>
      </c>
      <c r="L62" s="110">
        <v>14</v>
      </c>
      <c r="M62" s="111">
        <f t="shared" si="31"/>
        <v>0.7</v>
      </c>
      <c r="N62" s="112">
        <f t="shared" si="42"/>
        <v>14</v>
      </c>
      <c r="O62" s="113">
        <f t="shared" si="43"/>
        <v>-6</v>
      </c>
      <c r="P62" s="110">
        <v>10</v>
      </c>
      <c r="Q62" s="112">
        <v>3</v>
      </c>
      <c r="R62" s="125">
        <f t="shared" si="32"/>
        <v>0.3</v>
      </c>
      <c r="S62" s="112">
        <f t="shared" ref="S62:S79" si="54">Q62*1</f>
        <v>3</v>
      </c>
      <c r="T62" s="113">
        <f t="shared" ref="T62:T79" si="55">(P62-Q62)*-0.5</f>
        <v>-3.5</v>
      </c>
      <c r="U62" s="110">
        <v>10</v>
      </c>
      <c r="V62" s="110">
        <v>3</v>
      </c>
      <c r="W62" s="111">
        <f t="shared" si="33"/>
        <v>0.3</v>
      </c>
      <c r="X62" s="112">
        <f t="shared" si="40"/>
        <v>4.5</v>
      </c>
      <c r="Y62" s="113">
        <f t="shared" si="41"/>
        <v>-7</v>
      </c>
      <c r="Z62" s="110">
        <v>15</v>
      </c>
      <c r="AA62" s="126">
        <v>2</v>
      </c>
      <c r="AB62" s="134">
        <f t="shared" si="34"/>
        <v>0.133333333333333</v>
      </c>
      <c r="AC62" s="126">
        <f>AA62*0.5</f>
        <v>1</v>
      </c>
      <c r="AD62" s="113">
        <f>(Z62-AA62)*-0.3</f>
        <v>-3.9</v>
      </c>
      <c r="AE62" s="99">
        <v>5</v>
      </c>
      <c r="AF62" s="109">
        <v>0</v>
      </c>
      <c r="AG62" s="139">
        <f t="shared" si="35"/>
        <v>0</v>
      </c>
      <c r="AH62" s="135">
        <f t="shared" si="50"/>
        <v>0</v>
      </c>
      <c r="AI62" s="113">
        <f t="shared" si="51"/>
        <v>-1.5</v>
      </c>
      <c r="AJ62" s="33">
        <f t="shared" si="36"/>
        <v>27</v>
      </c>
      <c r="AK62" s="33">
        <f t="shared" si="37"/>
        <v>-23.9</v>
      </c>
    </row>
    <row r="63" spans="1:37">
      <c r="A63" s="94">
        <v>126</v>
      </c>
      <c r="B63" s="95">
        <v>115971</v>
      </c>
      <c r="C63" s="96" t="s">
        <v>213</v>
      </c>
      <c r="D63" s="97" t="s">
        <v>11</v>
      </c>
      <c r="E63" s="98" t="s">
        <v>117</v>
      </c>
      <c r="F63" s="99">
        <v>5</v>
      </c>
      <c r="G63" s="99">
        <v>2</v>
      </c>
      <c r="H63" s="100">
        <f t="shared" si="30"/>
        <v>0.4</v>
      </c>
      <c r="I63" s="108">
        <f t="shared" si="52"/>
        <v>3</v>
      </c>
      <c r="J63" s="114">
        <f t="shared" si="53"/>
        <v>-3</v>
      </c>
      <c r="K63" s="110">
        <v>20</v>
      </c>
      <c r="L63" s="110">
        <v>8</v>
      </c>
      <c r="M63" s="111">
        <f t="shared" si="31"/>
        <v>0.4</v>
      </c>
      <c r="N63" s="112">
        <f t="shared" si="42"/>
        <v>8</v>
      </c>
      <c r="O63" s="113">
        <f t="shared" si="43"/>
        <v>-12</v>
      </c>
      <c r="P63" s="110">
        <v>10</v>
      </c>
      <c r="Q63" s="112">
        <v>1</v>
      </c>
      <c r="R63" s="125">
        <f t="shared" si="32"/>
        <v>0.1</v>
      </c>
      <c r="S63" s="112">
        <f t="shared" si="54"/>
        <v>1</v>
      </c>
      <c r="T63" s="113">
        <f t="shared" si="55"/>
        <v>-4.5</v>
      </c>
      <c r="U63" s="110">
        <v>10</v>
      </c>
      <c r="V63" s="110">
        <v>9</v>
      </c>
      <c r="W63" s="111">
        <f t="shared" si="33"/>
        <v>0.9</v>
      </c>
      <c r="X63" s="112">
        <f t="shared" si="40"/>
        <v>13.5</v>
      </c>
      <c r="Y63" s="113">
        <f t="shared" si="41"/>
        <v>-1</v>
      </c>
      <c r="Z63" s="110">
        <v>15</v>
      </c>
      <c r="AA63" s="126">
        <v>0</v>
      </c>
      <c r="AB63" s="134">
        <f t="shared" si="34"/>
        <v>0</v>
      </c>
      <c r="AC63" s="126">
        <f>AA63*0.5</f>
        <v>0</v>
      </c>
      <c r="AD63" s="113">
        <f>(Z63-AA63)*-0.3</f>
        <v>-4.5</v>
      </c>
      <c r="AE63" s="99">
        <v>5</v>
      </c>
      <c r="AF63" s="109">
        <v>0</v>
      </c>
      <c r="AG63" s="139">
        <f t="shared" si="35"/>
        <v>0</v>
      </c>
      <c r="AH63" s="135">
        <f t="shared" si="50"/>
        <v>0</v>
      </c>
      <c r="AI63" s="113">
        <f t="shared" si="51"/>
        <v>-1.5</v>
      </c>
      <c r="AJ63" s="33">
        <f t="shared" si="36"/>
        <v>25.5</v>
      </c>
      <c r="AK63" s="33">
        <f t="shared" si="37"/>
        <v>-26.5</v>
      </c>
    </row>
    <row r="64" spans="1:37">
      <c r="A64" s="94">
        <v>127</v>
      </c>
      <c r="B64" s="95">
        <v>116773</v>
      </c>
      <c r="C64" s="96" t="s">
        <v>214</v>
      </c>
      <c r="D64" s="97" t="s">
        <v>17</v>
      </c>
      <c r="E64" s="98" t="s">
        <v>117</v>
      </c>
      <c r="F64" s="99">
        <v>5</v>
      </c>
      <c r="G64" s="99">
        <v>2</v>
      </c>
      <c r="H64" s="100">
        <f t="shared" si="30"/>
        <v>0.4</v>
      </c>
      <c r="I64" s="108">
        <f t="shared" si="52"/>
        <v>3</v>
      </c>
      <c r="J64" s="114">
        <f t="shared" si="53"/>
        <v>-3</v>
      </c>
      <c r="K64" s="110">
        <v>20</v>
      </c>
      <c r="L64" s="110">
        <v>9</v>
      </c>
      <c r="M64" s="111">
        <f t="shared" si="31"/>
        <v>0.45</v>
      </c>
      <c r="N64" s="112">
        <f t="shared" si="42"/>
        <v>9</v>
      </c>
      <c r="O64" s="113">
        <f t="shared" si="43"/>
        <v>-11</v>
      </c>
      <c r="P64" s="110">
        <v>10</v>
      </c>
      <c r="Q64" s="112">
        <v>9</v>
      </c>
      <c r="R64" s="125">
        <f t="shared" si="32"/>
        <v>0.9</v>
      </c>
      <c r="S64" s="112">
        <f t="shared" si="54"/>
        <v>9</v>
      </c>
      <c r="T64" s="113">
        <f t="shared" si="55"/>
        <v>-0.5</v>
      </c>
      <c r="U64" s="110">
        <v>10</v>
      </c>
      <c r="V64" s="110">
        <v>1</v>
      </c>
      <c r="W64" s="111">
        <f t="shared" si="33"/>
        <v>0.1</v>
      </c>
      <c r="X64" s="112">
        <f t="shared" si="40"/>
        <v>1.5</v>
      </c>
      <c r="Y64" s="113">
        <f t="shared" si="41"/>
        <v>-9</v>
      </c>
      <c r="Z64" s="110">
        <v>15</v>
      </c>
      <c r="AA64" s="126">
        <v>7</v>
      </c>
      <c r="AB64" s="134">
        <f t="shared" si="34"/>
        <v>0.466666666666667</v>
      </c>
      <c r="AC64" s="126">
        <f>AA64*0.5</f>
        <v>3.5</v>
      </c>
      <c r="AD64" s="113">
        <f>(Z64-AA64)*-0.3</f>
        <v>-2.4</v>
      </c>
      <c r="AE64" s="99">
        <v>5</v>
      </c>
      <c r="AF64" s="109">
        <v>2</v>
      </c>
      <c r="AG64" s="139">
        <f t="shared" si="35"/>
        <v>0.4</v>
      </c>
      <c r="AH64" s="135">
        <f t="shared" si="50"/>
        <v>2</v>
      </c>
      <c r="AI64" s="113">
        <f t="shared" si="51"/>
        <v>-0.9</v>
      </c>
      <c r="AJ64" s="33">
        <f t="shared" si="36"/>
        <v>28</v>
      </c>
      <c r="AK64" s="33">
        <f t="shared" si="37"/>
        <v>-26.8</v>
      </c>
    </row>
    <row r="65" spans="1:37">
      <c r="A65" s="94">
        <v>128</v>
      </c>
      <c r="B65" s="95">
        <v>116919</v>
      </c>
      <c r="C65" s="96" t="s">
        <v>215</v>
      </c>
      <c r="D65" s="97" t="s">
        <v>11</v>
      </c>
      <c r="E65" s="98" t="s">
        <v>117</v>
      </c>
      <c r="F65" s="99">
        <v>5</v>
      </c>
      <c r="G65" s="99">
        <v>3</v>
      </c>
      <c r="H65" s="100">
        <f t="shared" si="30"/>
        <v>0.6</v>
      </c>
      <c r="I65" s="108">
        <f t="shared" si="52"/>
        <v>4.5</v>
      </c>
      <c r="J65" s="114">
        <f t="shared" si="53"/>
        <v>-2</v>
      </c>
      <c r="K65" s="110">
        <v>20</v>
      </c>
      <c r="L65" s="110">
        <v>9</v>
      </c>
      <c r="M65" s="111">
        <f t="shared" si="31"/>
        <v>0.45</v>
      </c>
      <c r="N65" s="112">
        <f t="shared" si="42"/>
        <v>9</v>
      </c>
      <c r="O65" s="113">
        <f t="shared" si="43"/>
        <v>-11</v>
      </c>
      <c r="P65" s="110">
        <v>10</v>
      </c>
      <c r="Q65" s="112">
        <v>9</v>
      </c>
      <c r="R65" s="125">
        <f t="shared" si="32"/>
        <v>0.9</v>
      </c>
      <c r="S65" s="112">
        <f t="shared" si="54"/>
        <v>9</v>
      </c>
      <c r="T65" s="113">
        <f t="shared" si="55"/>
        <v>-0.5</v>
      </c>
      <c r="U65" s="110">
        <v>10</v>
      </c>
      <c r="V65" s="110">
        <v>1</v>
      </c>
      <c r="W65" s="111">
        <f t="shared" si="33"/>
        <v>0.1</v>
      </c>
      <c r="X65" s="112">
        <f t="shared" si="40"/>
        <v>1.5</v>
      </c>
      <c r="Y65" s="113">
        <f t="shared" si="41"/>
        <v>-9</v>
      </c>
      <c r="Z65" s="110">
        <v>15</v>
      </c>
      <c r="AA65" s="126">
        <v>29</v>
      </c>
      <c r="AB65" s="134">
        <f t="shared" si="34"/>
        <v>1.93333333333333</v>
      </c>
      <c r="AC65" s="126">
        <f>AA65*1</f>
        <v>29</v>
      </c>
      <c r="AD65" s="135"/>
      <c r="AE65" s="99">
        <v>5</v>
      </c>
      <c r="AF65" s="109">
        <v>0</v>
      </c>
      <c r="AG65" s="139">
        <f t="shared" si="35"/>
        <v>0</v>
      </c>
      <c r="AH65" s="135">
        <f t="shared" si="50"/>
        <v>0</v>
      </c>
      <c r="AI65" s="113">
        <f t="shared" si="51"/>
        <v>-1.5</v>
      </c>
      <c r="AJ65" s="33">
        <f t="shared" si="36"/>
        <v>53</v>
      </c>
      <c r="AK65" s="33">
        <f t="shared" si="37"/>
        <v>-24</v>
      </c>
    </row>
    <row r="66" spans="1:37">
      <c r="A66" s="94">
        <v>129</v>
      </c>
      <c r="B66" s="95">
        <v>117637</v>
      </c>
      <c r="C66" s="96" t="s">
        <v>216</v>
      </c>
      <c r="D66" s="97" t="s">
        <v>14</v>
      </c>
      <c r="E66" s="98" t="s">
        <v>117</v>
      </c>
      <c r="F66" s="99">
        <v>5</v>
      </c>
      <c r="G66" s="99">
        <v>3</v>
      </c>
      <c r="H66" s="100">
        <f t="shared" si="30"/>
        <v>0.6</v>
      </c>
      <c r="I66" s="108">
        <f t="shared" si="52"/>
        <v>4.5</v>
      </c>
      <c r="J66" s="114">
        <f t="shared" si="53"/>
        <v>-2</v>
      </c>
      <c r="K66" s="110">
        <v>20</v>
      </c>
      <c r="L66" s="110">
        <v>4</v>
      </c>
      <c r="M66" s="111">
        <f t="shared" si="31"/>
        <v>0.2</v>
      </c>
      <c r="N66" s="112">
        <f t="shared" si="42"/>
        <v>4</v>
      </c>
      <c r="O66" s="113">
        <f t="shared" si="43"/>
        <v>-16</v>
      </c>
      <c r="P66" s="110">
        <v>10</v>
      </c>
      <c r="Q66" s="112">
        <v>2</v>
      </c>
      <c r="R66" s="125">
        <f t="shared" si="32"/>
        <v>0.2</v>
      </c>
      <c r="S66" s="112">
        <f t="shared" si="54"/>
        <v>2</v>
      </c>
      <c r="T66" s="113">
        <f t="shared" si="55"/>
        <v>-4</v>
      </c>
      <c r="U66" s="110">
        <v>10</v>
      </c>
      <c r="V66" s="110">
        <v>4</v>
      </c>
      <c r="W66" s="111">
        <f t="shared" si="33"/>
        <v>0.4</v>
      </c>
      <c r="X66" s="112">
        <f t="shared" si="40"/>
        <v>6</v>
      </c>
      <c r="Y66" s="113">
        <f t="shared" si="41"/>
        <v>-6</v>
      </c>
      <c r="Z66" s="110">
        <v>15</v>
      </c>
      <c r="AA66" s="126">
        <v>1</v>
      </c>
      <c r="AB66" s="134">
        <f t="shared" si="34"/>
        <v>0.0666666666666667</v>
      </c>
      <c r="AC66" s="126">
        <f>AA66*0.5</f>
        <v>0.5</v>
      </c>
      <c r="AD66" s="113">
        <f>(Z66-AA66)*-0.3</f>
        <v>-4.2</v>
      </c>
      <c r="AE66" s="99">
        <v>5</v>
      </c>
      <c r="AF66" s="109">
        <v>0</v>
      </c>
      <c r="AG66" s="139">
        <f t="shared" si="35"/>
        <v>0</v>
      </c>
      <c r="AH66" s="135">
        <f t="shared" si="50"/>
        <v>0</v>
      </c>
      <c r="AI66" s="113">
        <f t="shared" si="51"/>
        <v>-1.5</v>
      </c>
      <c r="AJ66" s="33">
        <f t="shared" si="36"/>
        <v>17</v>
      </c>
      <c r="AK66" s="33">
        <f t="shared" si="37"/>
        <v>-33.7</v>
      </c>
    </row>
    <row r="67" spans="1:37">
      <c r="A67" s="94">
        <v>130</v>
      </c>
      <c r="B67" s="95">
        <v>118758</v>
      </c>
      <c r="C67" s="96" t="s">
        <v>217</v>
      </c>
      <c r="D67" s="97" t="s">
        <v>19</v>
      </c>
      <c r="E67" s="98" t="s">
        <v>117</v>
      </c>
      <c r="F67" s="99">
        <v>5</v>
      </c>
      <c r="G67" s="99">
        <v>1</v>
      </c>
      <c r="H67" s="100">
        <f t="shared" si="30"/>
        <v>0.2</v>
      </c>
      <c r="I67" s="108">
        <f t="shared" si="52"/>
        <v>1.5</v>
      </c>
      <c r="J67" s="114">
        <f t="shared" si="53"/>
        <v>-4</v>
      </c>
      <c r="K67" s="110">
        <v>20</v>
      </c>
      <c r="L67" s="110">
        <v>5</v>
      </c>
      <c r="M67" s="111">
        <f t="shared" si="31"/>
        <v>0.25</v>
      </c>
      <c r="N67" s="112">
        <f t="shared" si="42"/>
        <v>5</v>
      </c>
      <c r="O67" s="113">
        <f t="shared" si="43"/>
        <v>-15</v>
      </c>
      <c r="P67" s="110">
        <v>10</v>
      </c>
      <c r="Q67" s="112">
        <v>3</v>
      </c>
      <c r="R67" s="125">
        <f t="shared" si="32"/>
        <v>0.3</v>
      </c>
      <c r="S67" s="112">
        <f t="shared" si="54"/>
        <v>3</v>
      </c>
      <c r="T67" s="113">
        <f t="shared" si="55"/>
        <v>-3.5</v>
      </c>
      <c r="U67" s="110">
        <v>10</v>
      </c>
      <c r="V67" s="110">
        <v>0</v>
      </c>
      <c r="W67" s="111">
        <f t="shared" si="33"/>
        <v>0</v>
      </c>
      <c r="X67" s="112">
        <f t="shared" si="40"/>
        <v>0</v>
      </c>
      <c r="Y67" s="113">
        <f t="shared" si="41"/>
        <v>-10</v>
      </c>
      <c r="Z67" s="110">
        <v>15</v>
      </c>
      <c r="AA67" s="126">
        <v>7</v>
      </c>
      <c r="AB67" s="134">
        <f t="shared" si="34"/>
        <v>0.466666666666667</v>
      </c>
      <c r="AC67" s="126">
        <f>AA67*0.5</f>
        <v>3.5</v>
      </c>
      <c r="AD67" s="113">
        <f>(Z67-AA67)*-0.3</f>
        <v>-2.4</v>
      </c>
      <c r="AE67" s="99">
        <v>5</v>
      </c>
      <c r="AF67" s="109">
        <v>0</v>
      </c>
      <c r="AG67" s="139">
        <f t="shared" si="35"/>
        <v>0</v>
      </c>
      <c r="AH67" s="135">
        <f t="shared" si="50"/>
        <v>0</v>
      </c>
      <c r="AI67" s="113">
        <f t="shared" si="51"/>
        <v>-1.5</v>
      </c>
      <c r="AJ67" s="33">
        <f t="shared" si="36"/>
        <v>13</v>
      </c>
      <c r="AK67" s="33">
        <f t="shared" si="37"/>
        <v>-36.4</v>
      </c>
    </row>
    <row r="68" spans="1:37">
      <c r="A68" s="94">
        <v>131</v>
      </c>
      <c r="B68" s="95">
        <v>118951</v>
      </c>
      <c r="C68" s="96" t="s">
        <v>218</v>
      </c>
      <c r="D68" s="97" t="s">
        <v>17</v>
      </c>
      <c r="E68" s="98" t="s">
        <v>117</v>
      </c>
      <c r="F68" s="99">
        <v>5</v>
      </c>
      <c r="G68" s="99">
        <v>3</v>
      </c>
      <c r="H68" s="100">
        <f t="shared" si="30"/>
        <v>0.6</v>
      </c>
      <c r="I68" s="108">
        <f t="shared" si="52"/>
        <v>4.5</v>
      </c>
      <c r="J68" s="114">
        <f t="shared" si="53"/>
        <v>-2</v>
      </c>
      <c r="K68" s="110">
        <v>20</v>
      </c>
      <c r="L68" s="110">
        <v>15</v>
      </c>
      <c r="M68" s="111">
        <f t="shared" si="31"/>
        <v>0.75</v>
      </c>
      <c r="N68" s="112">
        <f t="shared" si="42"/>
        <v>15</v>
      </c>
      <c r="O68" s="113">
        <f t="shared" si="43"/>
        <v>-5</v>
      </c>
      <c r="P68" s="110">
        <v>10</v>
      </c>
      <c r="Q68" s="112">
        <v>3</v>
      </c>
      <c r="R68" s="125">
        <f t="shared" si="32"/>
        <v>0.3</v>
      </c>
      <c r="S68" s="112">
        <f t="shared" si="54"/>
        <v>3</v>
      </c>
      <c r="T68" s="113">
        <f t="shared" si="55"/>
        <v>-3.5</v>
      </c>
      <c r="U68" s="110">
        <v>10</v>
      </c>
      <c r="V68" s="110">
        <v>7</v>
      </c>
      <c r="W68" s="111">
        <f t="shared" si="33"/>
        <v>0.7</v>
      </c>
      <c r="X68" s="112">
        <f t="shared" si="40"/>
        <v>10.5</v>
      </c>
      <c r="Y68" s="113">
        <f t="shared" si="41"/>
        <v>-3</v>
      </c>
      <c r="Z68" s="110">
        <v>15</v>
      </c>
      <c r="AA68" s="126">
        <v>16</v>
      </c>
      <c r="AB68" s="134">
        <f t="shared" si="34"/>
        <v>1.06666666666667</v>
      </c>
      <c r="AC68" s="126">
        <f>AA68*1</f>
        <v>16</v>
      </c>
      <c r="AD68" s="135"/>
      <c r="AE68" s="99">
        <v>5</v>
      </c>
      <c r="AF68" s="109">
        <v>1</v>
      </c>
      <c r="AG68" s="139">
        <f t="shared" si="35"/>
        <v>0.2</v>
      </c>
      <c r="AH68" s="135">
        <f t="shared" si="50"/>
        <v>1</v>
      </c>
      <c r="AI68" s="113">
        <f t="shared" si="51"/>
        <v>-1.2</v>
      </c>
      <c r="AJ68" s="33">
        <f t="shared" si="36"/>
        <v>50</v>
      </c>
      <c r="AK68" s="33">
        <f t="shared" si="37"/>
        <v>-14.7</v>
      </c>
    </row>
    <row r="69" spans="1:37">
      <c r="A69" s="94">
        <v>132</v>
      </c>
      <c r="B69" s="95">
        <v>119262</v>
      </c>
      <c r="C69" s="96" t="s">
        <v>219</v>
      </c>
      <c r="D69" s="97" t="s">
        <v>11</v>
      </c>
      <c r="E69" s="98" t="s">
        <v>117</v>
      </c>
      <c r="F69" s="99">
        <v>5</v>
      </c>
      <c r="G69" s="99">
        <v>1</v>
      </c>
      <c r="H69" s="100">
        <f t="shared" si="30"/>
        <v>0.2</v>
      </c>
      <c r="I69" s="108">
        <f t="shared" si="52"/>
        <v>1.5</v>
      </c>
      <c r="J69" s="114">
        <f t="shared" si="53"/>
        <v>-4</v>
      </c>
      <c r="K69" s="110">
        <v>20</v>
      </c>
      <c r="L69" s="110">
        <v>4</v>
      </c>
      <c r="M69" s="111">
        <f t="shared" si="31"/>
        <v>0.2</v>
      </c>
      <c r="N69" s="112">
        <f t="shared" si="42"/>
        <v>4</v>
      </c>
      <c r="O69" s="113">
        <f t="shared" si="43"/>
        <v>-16</v>
      </c>
      <c r="P69" s="110">
        <v>10</v>
      </c>
      <c r="Q69" s="112">
        <v>6</v>
      </c>
      <c r="R69" s="125">
        <f t="shared" si="32"/>
        <v>0.6</v>
      </c>
      <c r="S69" s="112">
        <f t="shared" si="54"/>
        <v>6</v>
      </c>
      <c r="T69" s="113">
        <f t="shared" si="55"/>
        <v>-2</v>
      </c>
      <c r="U69" s="110">
        <v>10</v>
      </c>
      <c r="V69" s="110">
        <v>1</v>
      </c>
      <c r="W69" s="111">
        <f t="shared" si="33"/>
        <v>0.1</v>
      </c>
      <c r="X69" s="112">
        <f t="shared" si="40"/>
        <v>1.5</v>
      </c>
      <c r="Y69" s="113">
        <f t="shared" si="41"/>
        <v>-9</v>
      </c>
      <c r="Z69" s="110">
        <v>15</v>
      </c>
      <c r="AA69" s="126">
        <v>8</v>
      </c>
      <c r="AB69" s="134">
        <f t="shared" si="34"/>
        <v>0.533333333333333</v>
      </c>
      <c r="AC69" s="126">
        <f>AA69*0.5</f>
        <v>4</v>
      </c>
      <c r="AD69" s="113">
        <f>(Z69-AA69)*-0.3</f>
        <v>-2.1</v>
      </c>
      <c r="AE69" s="99">
        <v>5</v>
      </c>
      <c r="AF69" s="109">
        <v>1</v>
      </c>
      <c r="AG69" s="139">
        <f t="shared" si="35"/>
        <v>0.2</v>
      </c>
      <c r="AH69" s="135">
        <f t="shared" si="50"/>
        <v>1</v>
      </c>
      <c r="AI69" s="113">
        <f t="shared" si="51"/>
        <v>-1.2</v>
      </c>
      <c r="AJ69" s="33">
        <f t="shared" si="36"/>
        <v>18</v>
      </c>
      <c r="AK69" s="33">
        <f t="shared" si="37"/>
        <v>-34.3</v>
      </c>
    </row>
    <row r="70" spans="1:37">
      <c r="A70" s="94">
        <v>133</v>
      </c>
      <c r="B70" s="95">
        <v>119263</v>
      </c>
      <c r="C70" s="96" t="s">
        <v>220</v>
      </c>
      <c r="D70" s="97" t="s">
        <v>17</v>
      </c>
      <c r="E70" s="98" t="s">
        <v>117</v>
      </c>
      <c r="F70" s="99">
        <v>5</v>
      </c>
      <c r="G70" s="99">
        <v>1</v>
      </c>
      <c r="H70" s="100">
        <f t="shared" si="30"/>
        <v>0.2</v>
      </c>
      <c r="I70" s="108">
        <f t="shared" si="52"/>
        <v>1.5</v>
      </c>
      <c r="J70" s="114">
        <f t="shared" si="53"/>
        <v>-4</v>
      </c>
      <c r="K70" s="110">
        <v>20</v>
      </c>
      <c r="L70" s="110">
        <v>12</v>
      </c>
      <c r="M70" s="111">
        <f t="shared" si="31"/>
        <v>0.6</v>
      </c>
      <c r="N70" s="112">
        <f t="shared" si="42"/>
        <v>12</v>
      </c>
      <c r="O70" s="113">
        <f t="shared" si="43"/>
        <v>-8</v>
      </c>
      <c r="P70" s="110">
        <v>10</v>
      </c>
      <c r="Q70" s="112">
        <v>6</v>
      </c>
      <c r="R70" s="125">
        <f t="shared" si="32"/>
        <v>0.6</v>
      </c>
      <c r="S70" s="112">
        <f t="shared" si="54"/>
        <v>6</v>
      </c>
      <c r="T70" s="113">
        <f t="shared" si="55"/>
        <v>-2</v>
      </c>
      <c r="U70" s="110">
        <v>10</v>
      </c>
      <c r="V70" s="110">
        <v>2</v>
      </c>
      <c r="W70" s="111">
        <f t="shared" si="33"/>
        <v>0.2</v>
      </c>
      <c r="X70" s="112">
        <f t="shared" si="40"/>
        <v>3</v>
      </c>
      <c r="Y70" s="113">
        <f t="shared" si="41"/>
        <v>-8</v>
      </c>
      <c r="Z70" s="110">
        <v>15</v>
      </c>
      <c r="AA70" s="126">
        <v>18</v>
      </c>
      <c r="AB70" s="134">
        <f t="shared" si="34"/>
        <v>1.2</v>
      </c>
      <c r="AC70" s="126">
        <f>AA70*1</f>
        <v>18</v>
      </c>
      <c r="AD70" s="135"/>
      <c r="AE70" s="99">
        <v>5</v>
      </c>
      <c r="AF70" s="109">
        <v>1</v>
      </c>
      <c r="AG70" s="139">
        <f t="shared" si="35"/>
        <v>0.2</v>
      </c>
      <c r="AH70" s="135">
        <f t="shared" si="50"/>
        <v>1</v>
      </c>
      <c r="AI70" s="113">
        <f t="shared" si="51"/>
        <v>-1.2</v>
      </c>
      <c r="AJ70" s="33">
        <f t="shared" si="36"/>
        <v>41.5</v>
      </c>
      <c r="AK70" s="33">
        <f t="shared" si="37"/>
        <v>-23.2</v>
      </c>
    </row>
    <row r="71" spans="1:37">
      <c r="A71" s="94">
        <v>134</v>
      </c>
      <c r="B71" s="95">
        <v>119622</v>
      </c>
      <c r="C71" s="96" t="s">
        <v>242</v>
      </c>
      <c r="D71" s="97" t="s">
        <v>17</v>
      </c>
      <c r="E71" s="98" t="s">
        <v>117</v>
      </c>
      <c r="F71" s="99">
        <v>5</v>
      </c>
      <c r="G71" s="99">
        <v>0</v>
      </c>
      <c r="H71" s="100">
        <f t="shared" si="30"/>
        <v>0</v>
      </c>
      <c r="I71" s="108">
        <f t="shared" si="52"/>
        <v>0</v>
      </c>
      <c r="J71" s="114">
        <f t="shared" si="53"/>
        <v>-5</v>
      </c>
      <c r="K71" s="110">
        <v>20</v>
      </c>
      <c r="L71" s="110">
        <v>0</v>
      </c>
      <c r="M71" s="111">
        <f t="shared" si="31"/>
        <v>0</v>
      </c>
      <c r="N71" s="112">
        <f t="shared" si="42"/>
        <v>0</v>
      </c>
      <c r="O71" s="113">
        <f t="shared" si="43"/>
        <v>-20</v>
      </c>
      <c r="P71" s="110">
        <v>10</v>
      </c>
      <c r="Q71" s="112">
        <v>0</v>
      </c>
      <c r="R71" s="125">
        <f t="shared" si="32"/>
        <v>0</v>
      </c>
      <c r="S71" s="112">
        <f t="shared" si="54"/>
        <v>0</v>
      </c>
      <c r="T71" s="113">
        <f t="shared" si="55"/>
        <v>-5</v>
      </c>
      <c r="U71" s="110">
        <v>10</v>
      </c>
      <c r="V71" s="110">
        <v>0</v>
      </c>
      <c r="W71" s="111">
        <f t="shared" si="33"/>
        <v>0</v>
      </c>
      <c r="X71" s="112">
        <f t="shared" si="40"/>
        <v>0</v>
      </c>
      <c r="Y71" s="113">
        <f t="shared" si="41"/>
        <v>-10</v>
      </c>
      <c r="Z71" s="110">
        <v>15</v>
      </c>
      <c r="AA71" s="126">
        <v>0</v>
      </c>
      <c r="AB71" s="134">
        <f t="shared" si="34"/>
        <v>0</v>
      </c>
      <c r="AC71" s="126">
        <f t="shared" ref="AC71:AC76" si="56">AA71*0.5</f>
        <v>0</v>
      </c>
      <c r="AD71" s="113">
        <f t="shared" ref="AD71:AD76" si="57">(Z71-AA71)*-0.3</f>
        <v>-4.5</v>
      </c>
      <c r="AE71" s="99">
        <v>5</v>
      </c>
      <c r="AF71" s="109">
        <v>0</v>
      </c>
      <c r="AG71" s="139">
        <f t="shared" si="35"/>
        <v>0</v>
      </c>
      <c r="AH71" s="135">
        <f t="shared" si="50"/>
        <v>0</v>
      </c>
      <c r="AI71" s="113">
        <f t="shared" si="51"/>
        <v>-1.5</v>
      </c>
      <c r="AJ71" s="33">
        <f t="shared" si="36"/>
        <v>0</v>
      </c>
      <c r="AK71" s="33">
        <f t="shared" si="37"/>
        <v>-46</v>
      </c>
    </row>
    <row r="72" spans="1:37">
      <c r="A72" s="94">
        <v>135</v>
      </c>
      <c r="B72" s="95">
        <v>122176</v>
      </c>
      <c r="C72" s="96" t="s">
        <v>221</v>
      </c>
      <c r="D72" s="97" t="s">
        <v>21</v>
      </c>
      <c r="E72" s="98" t="s">
        <v>117</v>
      </c>
      <c r="F72" s="99">
        <v>5</v>
      </c>
      <c r="G72" s="99">
        <v>8</v>
      </c>
      <c r="H72" s="100">
        <f t="shared" si="30"/>
        <v>1.6</v>
      </c>
      <c r="I72" s="108">
        <f>G72*3</f>
        <v>24</v>
      </c>
      <c r="J72" s="109"/>
      <c r="K72" s="110">
        <v>20</v>
      </c>
      <c r="L72" s="110">
        <v>2</v>
      </c>
      <c r="M72" s="111">
        <f t="shared" si="31"/>
        <v>0.1</v>
      </c>
      <c r="N72" s="112">
        <f t="shared" si="42"/>
        <v>2</v>
      </c>
      <c r="O72" s="113">
        <f t="shared" si="43"/>
        <v>-18</v>
      </c>
      <c r="P72" s="110">
        <v>10</v>
      </c>
      <c r="Q72" s="112">
        <v>1</v>
      </c>
      <c r="R72" s="125">
        <f t="shared" si="32"/>
        <v>0.1</v>
      </c>
      <c r="S72" s="112">
        <f t="shared" si="54"/>
        <v>1</v>
      </c>
      <c r="T72" s="113">
        <f t="shared" si="55"/>
        <v>-4.5</v>
      </c>
      <c r="U72" s="110">
        <v>10</v>
      </c>
      <c r="V72" s="110">
        <v>1</v>
      </c>
      <c r="W72" s="111">
        <f t="shared" si="33"/>
        <v>0.1</v>
      </c>
      <c r="X72" s="112">
        <f t="shared" si="40"/>
        <v>1.5</v>
      </c>
      <c r="Y72" s="113">
        <f t="shared" si="41"/>
        <v>-9</v>
      </c>
      <c r="Z72" s="110">
        <v>15</v>
      </c>
      <c r="AA72" s="126">
        <v>11</v>
      </c>
      <c r="AB72" s="134">
        <f t="shared" si="34"/>
        <v>0.733333333333333</v>
      </c>
      <c r="AC72" s="126">
        <f t="shared" si="56"/>
        <v>5.5</v>
      </c>
      <c r="AD72" s="113">
        <f t="shared" si="57"/>
        <v>-1.2</v>
      </c>
      <c r="AE72" s="99">
        <v>5</v>
      </c>
      <c r="AF72" s="109">
        <v>0</v>
      </c>
      <c r="AG72" s="139">
        <f t="shared" si="35"/>
        <v>0</v>
      </c>
      <c r="AH72" s="135">
        <f t="shared" si="50"/>
        <v>0</v>
      </c>
      <c r="AI72" s="113">
        <f t="shared" si="51"/>
        <v>-1.5</v>
      </c>
      <c r="AJ72" s="33">
        <f t="shared" si="36"/>
        <v>34</v>
      </c>
      <c r="AK72" s="33">
        <f t="shared" si="37"/>
        <v>-34.2</v>
      </c>
    </row>
    <row r="73" spans="1:37">
      <c r="A73" s="94">
        <v>136</v>
      </c>
      <c r="B73" s="95">
        <v>122686</v>
      </c>
      <c r="C73" s="96" t="s">
        <v>222</v>
      </c>
      <c r="D73" s="97" t="s">
        <v>14</v>
      </c>
      <c r="E73" s="98" t="s">
        <v>117</v>
      </c>
      <c r="F73" s="99">
        <v>5</v>
      </c>
      <c r="G73" s="99">
        <v>2</v>
      </c>
      <c r="H73" s="100">
        <f t="shared" si="30"/>
        <v>0.4</v>
      </c>
      <c r="I73" s="108">
        <f>G73*1.5</f>
        <v>3</v>
      </c>
      <c r="J73" s="114">
        <f>(F73-G73)*-1</f>
        <v>-3</v>
      </c>
      <c r="K73" s="110">
        <v>20</v>
      </c>
      <c r="L73" s="110">
        <v>7</v>
      </c>
      <c r="M73" s="111">
        <f t="shared" si="31"/>
        <v>0.35</v>
      </c>
      <c r="N73" s="112">
        <f t="shared" si="42"/>
        <v>7</v>
      </c>
      <c r="O73" s="113">
        <f t="shared" si="43"/>
        <v>-13</v>
      </c>
      <c r="P73" s="110">
        <v>10</v>
      </c>
      <c r="Q73" s="112">
        <v>3</v>
      </c>
      <c r="R73" s="125">
        <f t="shared" si="32"/>
        <v>0.3</v>
      </c>
      <c r="S73" s="112">
        <f t="shared" si="54"/>
        <v>3</v>
      </c>
      <c r="T73" s="113">
        <f t="shared" si="55"/>
        <v>-3.5</v>
      </c>
      <c r="U73" s="110">
        <v>10</v>
      </c>
      <c r="V73" s="110">
        <v>1</v>
      </c>
      <c r="W73" s="111">
        <f t="shared" si="33"/>
        <v>0.1</v>
      </c>
      <c r="X73" s="112">
        <f t="shared" si="40"/>
        <v>1.5</v>
      </c>
      <c r="Y73" s="113">
        <f t="shared" si="41"/>
        <v>-9</v>
      </c>
      <c r="Z73" s="110">
        <v>15</v>
      </c>
      <c r="AA73" s="126">
        <v>2</v>
      </c>
      <c r="AB73" s="134">
        <f t="shared" si="34"/>
        <v>0.133333333333333</v>
      </c>
      <c r="AC73" s="126">
        <f t="shared" si="56"/>
        <v>1</v>
      </c>
      <c r="AD73" s="113">
        <f t="shared" si="57"/>
        <v>-3.9</v>
      </c>
      <c r="AE73" s="99">
        <v>5</v>
      </c>
      <c r="AF73" s="109">
        <v>0</v>
      </c>
      <c r="AG73" s="139">
        <f t="shared" si="35"/>
        <v>0</v>
      </c>
      <c r="AH73" s="135">
        <f t="shared" si="50"/>
        <v>0</v>
      </c>
      <c r="AI73" s="113">
        <f t="shared" si="51"/>
        <v>-1.5</v>
      </c>
      <c r="AJ73" s="33">
        <f t="shared" si="36"/>
        <v>15.5</v>
      </c>
      <c r="AK73" s="33">
        <f t="shared" si="37"/>
        <v>-33.9</v>
      </c>
    </row>
    <row r="74" spans="1:37">
      <c r="A74" s="94">
        <v>137</v>
      </c>
      <c r="B74" s="95">
        <v>122718</v>
      </c>
      <c r="C74" s="96" t="s">
        <v>223</v>
      </c>
      <c r="D74" s="97" t="s">
        <v>14</v>
      </c>
      <c r="E74" s="98" t="s">
        <v>117</v>
      </c>
      <c r="F74" s="99">
        <v>5</v>
      </c>
      <c r="G74" s="99">
        <v>2</v>
      </c>
      <c r="H74" s="100">
        <f t="shared" si="30"/>
        <v>0.4</v>
      </c>
      <c r="I74" s="108">
        <f>G74*1.5</f>
        <v>3</v>
      </c>
      <c r="J74" s="114">
        <f>(F74-G74)*-1</f>
        <v>-3</v>
      </c>
      <c r="K74" s="110">
        <v>20</v>
      </c>
      <c r="L74" s="110">
        <v>1</v>
      </c>
      <c r="M74" s="111">
        <f t="shared" si="31"/>
        <v>0.05</v>
      </c>
      <c r="N74" s="112">
        <f t="shared" si="42"/>
        <v>1</v>
      </c>
      <c r="O74" s="113">
        <f t="shared" si="43"/>
        <v>-19</v>
      </c>
      <c r="P74" s="110">
        <v>10</v>
      </c>
      <c r="Q74" s="112">
        <v>4</v>
      </c>
      <c r="R74" s="125">
        <f t="shared" si="32"/>
        <v>0.4</v>
      </c>
      <c r="S74" s="112">
        <f t="shared" si="54"/>
        <v>4</v>
      </c>
      <c r="T74" s="113">
        <f t="shared" si="55"/>
        <v>-3</v>
      </c>
      <c r="U74" s="110">
        <v>10</v>
      </c>
      <c r="V74" s="110">
        <v>0</v>
      </c>
      <c r="W74" s="111">
        <f t="shared" si="33"/>
        <v>0</v>
      </c>
      <c r="X74" s="112">
        <f t="shared" si="40"/>
        <v>0</v>
      </c>
      <c r="Y74" s="113">
        <f t="shared" si="41"/>
        <v>-10</v>
      </c>
      <c r="Z74" s="110">
        <v>15</v>
      </c>
      <c r="AA74" s="126">
        <v>4</v>
      </c>
      <c r="AB74" s="134">
        <f t="shared" si="34"/>
        <v>0.266666666666667</v>
      </c>
      <c r="AC74" s="126">
        <f t="shared" si="56"/>
        <v>2</v>
      </c>
      <c r="AD74" s="113">
        <f t="shared" si="57"/>
        <v>-3.3</v>
      </c>
      <c r="AE74" s="99">
        <v>5</v>
      </c>
      <c r="AF74" s="109">
        <v>1</v>
      </c>
      <c r="AG74" s="139">
        <f t="shared" si="35"/>
        <v>0.2</v>
      </c>
      <c r="AH74" s="135">
        <f t="shared" si="50"/>
        <v>1</v>
      </c>
      <c r="AI74" s="113">
        <f t="shared" si="51"/>
        <v>-1.2</v>
      </c>
      <c r="AJ74" s="33">
        <f t="shared" si="36"/>
        <v>11</v>
      </c>
      <c r="AK74" s="33">
        <f t="shared" si="37"/>
        <v>-39.5</v>
      </c>
    </row>
    <row r="75" spans="1:37">
      <c r="A75" s="94">
        <v>138</v>
      </c>
      <c r="B75" s="95">
        <v>122906</v>
      </c>
      <c r="C75" s="96" t="s">
        <v>224</v>
      </c>
      <c r="D75" s="97" t="s">
        <v>14</v>
      </c>
      <c r="E75" s="98" t="s">
        <v>117</v>
      </c>
      <c r="F75" s="99">
        <v>5</v>
      </c>
      <c r="G75" s="99">
        <v>7</v>
      </c>
      <c r="H75" s="100">
        <f t="shared" si="30"/>
        <v>1.4</v>
      </c>
      <c r="I75" s="108">
        <f>G75*3</f>
        <v>21</v>
      </c>
      <c r="J75" s="109"/>
      <c r="K75" s="110">
        <v>20</v>
      </c>
      <c r="L75" s="110">
        <v>13</v>
      </c>
      <c r="M75" s="111">
        <f t="shared" si="31"/>
        <v>0.65</v>
      </c>
      <c r="N75" s="112">
        <f t="shared" si="42"/>
        <v>13</v>
      </c>
      <c r="O75" s="113">
        <f t="shared" si="43"/>
        <v>-7</v>
      </c>
      <c r="P75" s="110">
        <v>10</v>
      </c>
      <c r="Q75" s="112">
        <v>8</v>
      </c>
      <c r="R75" s="125">
        <f t="shared" si="32"/>
        <v>0.8</v>
      </c>
      <c r="S75" s="112">
        <f t="shared" si="54"/>
        <v>8</v>
      </c>
      <c r="T75" s="113">
        <f t="shared" si="55"/>
        <v>-1</v>
      </c>
      <c r="U75" s="110">
        <v>10</v>
      </c>
      <c r="V75" s="110">
        <v>2</v>
      </c>
      <c r="W75" s="111">
        <f t="shared" si="33"/>
        <v>0.2</v>
      </c>
      <c r="X75" s="112">
        <f t="shared" si="40"/>
        <v>3</v>
      </c>
      <c r="Y75" s="113">
        <f t="shared" si="41"/>
        <v>-8</v>
      </c>
      <c r="Z75" s="110">
        <v>15</v>
      </c>
      <c r="AA75" s="126">
        <v>11</v>
      </c>
      <c r="AB75" s="134">
        <f t="shared" si="34"/>
        <v>0.733333333333333</v>
      </c>
      <c r="AC75" s="126">
        <f t="shared" si="56"/>
        <v>5.5</v>
      </c>
      <c r="AD75" s="113">
        <f t="shared" si="57"/>
        <v>-1.2</v>
      </c>
      <c r="AE75" s="99">
        <v>5</v>
      </c>
      <c r="AF75" s="109">
        <v>2</v>
      </c>
      <c r="AG75" s="139">
        <f t="shared" si="35"/>
        <v>0.4</v>
      </c>
      <c r="AH75" s="135">
        <f t="shared" si="50"/>
        <v>2</v>
      </c>
      <c r="AI75" s="113">
        <f t="shared" si="51"/>
        <v>-0.9</v>
      </c>
      <c r="AJ75" s="33">
        <f t="shared" si="36"/>
        <v>52.5</v>
      </c>
      <c r="AK75" s="33">
        <f t="shared" si="37"/>
        <v>-18.1</v>
      </c>
    </row>
    <row r="76" spans="1:37">
      <c r="A76" s="94">
        <v>139</v>
      </c>
      <c r="B76" s="95">
        <v>123007</v>
      </c>
      <c r="C76" s="96" t="s">
        <v>225</v>
      </c>
      <c r="D76" s="97" t="s">
        <v>14</v>
      </c>
      <c r="E76" s="98" t="s">
        <v>117</v>
      </c>
      <c r="F76" s="99">
        <v>5</v>
      </c>
      <c r="G76" s="99">
        <v>4</v>
      </c>
      <c r="H76" s="100">
        <f t="shared" si="30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3</v>
      </c>
      <c r="M76" s="111">
        <f t="shared" si="31"/>
        <v>0.15</v>
      </c>
      <c r="N76" s="112">
        <f t="shared" si="42"/>
        <v>3</v>
      </c>
      <c r="O76" s="113">
        <f t="shared" si="43"/>
        <v>-17</v>
      </c>
      <c r="P76" s="110">
        <v>10</v>
      </c>
      <c r="Q76" s="112">
        <v>1</v>
      </c>
      <c r="R76" s="125">
        <f t="shared" si="32"/>
        <v>0.1</v>
      </c>
      <c r="S76" s="112">
        <f t="shared" si="54"/>
        <v>1</v>
      </c>
      <c r="T76" s="113">
        <f t="shared" si="55"/>
        <v>-4.5</v>
      </c>
      <c r="U76" s="110">
        <v>10</v>
      </c>
      <c r="V76" s="110">
        <v>1</v>
      </c>
      <c r="W76" s="111">
        <f t="shared" si="33"/>
        <v>0.1</v>
      </c>
      <c r="X76" s="112">
        <f t="shared" si="40"/>
        <v>1.5</v>
      </c>
      <c r="Y76" s="113">
        <f t="shared" si="41"/>
        <v>-9</v>
      </c>
      <c r="Z76" s="110">
        <v>15</v>
      </c>
      <c r="AA76" s="126">
        <v>2</v>
      </c>
      <c r="AB76" s="134">
        <f t="shared" si="34"/>
        <v>0.133333333333333</v>
      </c>
      <c r="AC76" s="126">
        <f t="shared" si="56"/>
        <v>1</v>
      </c>
      <c r="AD76" s="113">
        <f t="shared" si="57"/>
        <v>-3.9</v>
      </c>
      <c r="AE76" s="99">
        <v>5</v>
      </c>
      <c r="AF76" s="109">
        <v>0</v>
      </c>
      <c r="AG76" s="139">
        <f t="shared" si="35"/>
        <v>0</v>
      </c>
      <c r="AH76" s="135">
        <f t="shared" si="50"/>
        <v>0</v>
      </c>
      <c r="AI76" s="113">
        <f t="shared" si="51"/>
        <v>-1.5</v>
      </c>
      <c r="AJ76" s="33">
        <f t="shared" si="36"/>
        <v>12.5</v>
      </c>
      <c r="AK76" s="33">
        <f t="shared" si="37"/>
        <v>-36.9</v>
      </c>
    </row>
    <row r="77" spans="1:37">
      <c r="A77" s="94">
        <v>140</v>
      </c>
      <c r="B77" s="95">
        <v>307</v>
      </c>
      <c r="C77" s="96" t="s">
        <v>226</v>
      </c>
      <c r="D77" s="97" t="s">
        <v>43</v>
      </c>
      <c r="E77" s="98" t="s">
        <v>118</v>
      </c>
      <c r="F77" s="99">
        <v>10</v>
      </c>
      <c r="G77" s="99">
        <v>26</v>
      </c>
      <c r="H77" s="100">
        <f t="shared" si="30"/>
        <v>2.6</v>
      </c>
      <c r="I77" s="108">
        <f>G77*3</f>
        <v>78</v>
      </c>
      <c r="J77" s="109"/>
      <c r="K77" s="110">
        <v>50</v>
      </c>
      <c r="L77" s="110">
        <v>101</v>
      </c>
      <c r="M77" s="111">
        <f t="shared" si="31"/>
        <v>2.02</v>
      </c>
      <c r="N77" s="112">
        <f>L77*2.5</f>
        <v>252.5</v>
      </c>
      <c r="O77" s="113"/>
      <c r="P77" s="110">
        <v>30</v>
      </c>
      <c r="Q77" s="112">
        <v>12</v>
      </c>
      <c r="R77" s="125">
        <f t="shared" si="32"/>
        <v>0.4</v>
      </c>
      <c r="S77" s="112">
        <f t="shared" si="54"/>
        <v>12</v>
      </c>
      <c r="T77" s="113">
        <f t="shared" si="55"/>
        <v>-9</v>
      </c>
      <c r="U77" s="110">
        <v>30</v>
      </c>
      <c r="V77" s="110">
        <v>10</v>
      </c>
      <c r="W77" s="111">
        <f t="shared" si="33"/>
        <v>0.333333333333333</v>
      </c>
      <c r="X77" s="112">
        <f t="shared" si="40"/>
        <v>15</v>
      </c>
      <c r="Y77" s="113">
        <f t="shared" si="41"/>
        <v>-20</v>
      </c>
      <c r="Z77" s="110">
        <v>40</v>
      </c>
      <c r="AA77" s="126">
        <v>49</v>
      </c>
      <c r="AB77" s="134">
        <f t="shared" si="34"/>
        <v>1.225</v>
      </c>
      <c r="AC77" s="126">
        <f>AA77*1</f>
        <v>49</v>
      </c>
      <c r="AD77" s="135"/>
      <c r="AE77" s="99">
        <v>10</v>
      </c>
      <c r="AF77" s="109">
        <v>6</v>
      </c>
      <c r="AG77" s="139">
        <f t="shared" si="35"/>
        <v>0.6</v>
      </c>
      <c r="AH77" s="135">
        <f t="shared" si="50"/>
        <v>6</v>
      </c>
      <c r="AI77" s="113">
        <f t="shared" si="51"/>
        <v>-1.2</v>
      </c>
      <c r="AJ77" s="33">
        <f t="shared" si="36"/>
        <v>412.5</v>
      </c>
      <c r="AK77" s="33">
        <f t="shared" si="37"/>
        <v>-30.2</v>
      </c>
    </row>
    <row r="78" spans="1:37">
      <c r="A78" s="94">
        <v>141</v>
      </c>
      <c r="B78" s="141">
        <v>572</v>
      </c>
      <c r="C78" s="142" t="s">
        <v>90</v>
      </c>
      <c r="D78" s="141" t="s">
        <v>11</v>
      </c>
      <c r="E78" s="98" t="s">
        <v>119</v>
      </c>
      <c r="F78" s="99">
        <v>10</v>
      </c>
      <c r="G78" s="99">
        <v>3</v>
      </c>
      <c r="H78" s="100">
        <f t="shared" si="30"/>
        <v>0.3</v>
      </c>
      <c r="I78" s="108">
        <f>G78*1.5</f>
        <v>4.5</v>
      </c>
      <c r="J78" s="114">
        <f>(F78-G78)*-1</f>
        <v>-7</v>
      </c>
      <c r="K78" s="110">
        <v>25</v>
      </c>
      <c r="L78" s="110">
        <v>12</v>
      </c>
      <c r="M78" s="111">
        <f t="shared" si="31"/>
        <v>0.48</v>
      </c>
      <c r="N78" s="112">
        <f>L78*1</f>
        <v>12</v>
      </c>
      <c r="O78" s="113">
        <f>(K78-L78)*-1</f>
        <v>-13</v>
      </c>
      <c r="P78" s="110">
        <v>15</v>
      </c>
      <c r="Q78" s="112">
        <v>6</v>
      </c>
      <c r="R78" s="125">
        <f t="shared" si="32"/>
        <v>0.4</v>
      </c>
      <c r="S78" s="112">
        <f t="shared" si="54"/>
        <v>6</v>
      </c>
      <c r="T78" s="113">
        <f t="shared" si="55"/>
        <v>-4.5</v>
      </c>
      <c r="U78" s="110">
        <v>15</v>
      </c>
      <c r="V78" s="110">
        <v>6</v>
      </c>
      <c r="W78" s="111">
        <f t="shared" si="33"/>
        <v>0.4</v>
      </c>
      <c r="X78" s="112">
        <f t="shared" si="40"/>
        <v>9</v>
      </c>
      <c r="Y78" s="113">
        <f t="shared" si="41"/>
        <v>-9</v>
      </c>
      <c r="Z78" s="110">
        <v>25</v>
      </c>
      <c r="AA78" s="126">
        <v>9</v>
      </c>
      <c r="AB78" s="134">
        <f t="shared" si="34"/>
        <v>0.36</v>
      </c>
      <c r="AC78" s="126">
        <f>AA78*0.5</f>
        <v>4.5</v>
      </c>
      <c r="AD78" s="113">
        <f>(Z78-AA78)*-0.3</f>
        <v>-4.8</v>
      </c>
      <c r="AE78" s="99">
        <v>10</v>
      </c>
      <c r="AF78" s="109">
        <v>1</v>
      </c>
      <c r="AG78" s="139">
        <f t="shared" si="35"/>
        <v>0.1</v>
      </c>
      <c r="AH78" s="135">
        <f t="shared" si="50"/>
        <v>1</v>
      </c>
      <c r="AI78" s="113">
        <f t="shared" si="51"/>
        <v>-2.7</v>
      </c>
      <c r="AJ78" s="33">
        <f t="shared" si="36"/>
        <v>37</v>
      </c>
      <c r="AK78" s="33">
        <f t="shared" si="37"/>
        <v>-41</v>
      </c>
    </row>
    <row r="79" spans="1:37">
      <c r="A79" s="94">
        <v>142</v>
      </c>
      <c r="B79" s="141">
        <v>311</v>
      </c>
      <c r="C79" s="142" t="s">
        <v>91</v>
      </c>
      <c r="D79" s="141" t="s">
        <v>17</v>
      </c>
      <c r="E79" s="95" t="s">
        <v>116</v>
      </c>
      <c r="F79" s="99">
        <v>5</v>
      </c>
      <c r="G79" s="99">
        <v>9</v>
      </c>
      <c r="H79" s="100">
        <f t="shared" si="30"/>
        <v>1.8</v>
      </c>
      <c r="I79" s="108">
        <f>G79*3</f>
        <v>27</v>
      </c>
      <c r="J79" s="109"/>
      <c r="K79" s="110">
        <v>20</v>
      </c>
      <c r="L79" s="110">
        <v>12</v>
      </c>
      <c r="M79" s="111">
        <f t="shared" si="31"/>
        <v>0.6</v>
      </c>
      <c r="N79" s="112">
        <f>L79*1</f>
        <v>12</v>
      </c>
      <c r="O79" s="113">
        <f>(K79-L79)*-1</f>
        <v>-8</v>
      </c>
      <c r="P79" s="110">
        <v>10</v>
      </c>
      <c r="Q79" s="112">
        <v>2</v>
      </c>
      <c r="R79" s="125">
        <f t="shared" si="32"/>
        <v>0.2</v>
      </c>
      <c r="S79" s="112">
        <f t="shared" si="54"/>
        <v>2</v>
      </c>
      <c r="T79" s="113">
        <f t="shared" si="55"/>
        <v>-4</v>
      </c>
      <c r="U79" s="110">
        <v>10</v>
      </c>
      <c r="V79" s="110">
        <v>3</v>
      </c>
      <c r="W79" s="111">
        <f t="shared" si="33"/>
        <v>0.3</v>
      </c>
      <c r="X79" s="112">
        <f t="shared" si="40"/>
        <v>4.5</v>
      </c>
      <c r="Y79" s="113">
        <f t="shared" si="41"/>
        <v>-7</v>
      </c>
      <c r="Z79" s="110">
        <v>15</v>
      </c>
      <c r="AA79" s="126">
        <v>5</v>
      </c>
      <c r="AB79" s="134">
        <f t="shared" si="34"/>
        <v>0.333333333333333</v>
      </c>
      <c r="AC79" s="126">
        <f>AA79*0.5</f>
        <v>2.5</v>
      </c>
      <c r="AD79" s="113">
        <f>(Z79-AA79)*-0.3</f>
        <v>-3</v>
      </c>
      <c r="AE79" s="99">
        <v>5</v>
      </c>
      <c r="AF79" s="109">
        <v>4</v>
      </c>
      <c r="AG79" s="139">
        <f t="shared" si="35"/>
        <v>0.8</v>
      </c>
      <c r="AH79" s="135">
        <f t="shared" si="50"/>
        <v>4</v>
      </c>
      <c r="AI79" s="113">
        <f t="shared" si="51"/>
        <v>-0.3</v>
      </c>
      <c r="AJ79" s="33">
        <f t="shared" si="36"/>
        <v>52</v>
      </c>
      <c r="AK79" s="33">
        <f t="shared" si="37"/>
        <v>-22.3</v>
      </c>
    </row>
    <row r="80" s="72" customFormat="1" spans="1:37">
      <c r="A80" s="143" t="s">
        <v>92</v>
      </c>
      <c r="B80" s="143"/>
      <c r="C80" s="143"/>
      <c r="D80" s="143"/>
      <c r="E80" s="143"/>
      <c r="F80" s="144">
        <f>SUM(F4:F79)</f>
        <v>390</v>
      </c>
      <c r="G80" s="99">
        <f>SUM(G4:G79)</f>
        <v>339</v>
      </c>
      <c r="H80" s="100">
        <f t="shared" si="30"/>
        <v>0.869230769230769</v>
      </c>
      <c r="I80" s="109">
        <f>SUM(I4:I79)</f>
        <v>856.5</v>
      </c>
      <c r="J80" s="109"/>
      <c r="K80" s="144">
        <f>SUM(K4:K79)</f>
        <v>1555</v>
      </c>
      <c r="L80" s="110">
        <f>SUM(L4:L79)</f>
        <v>814</v>
      </c>
      <c r="M80" s="111">
        <f t="shared" si="31"/>
        <v>0.523472668810289</v>
      </c>
      <c r="N80" s="126">
        <f>SUM(N4:N79)</f>
        <v>1112.5</v>
      </c>
      <c r="O80" s="113"/>
      <c r="P80" s="144">
        <f>SUM(P4:P79)</f>
        <v>785</v>
      </c>
      <c r="Q80" s="126">
        <f>SUM(Q4:Q79)</f>
        <v>402</v>
      </c>
      <c r="R80" s="125">
        <f t="shared" si="32"/>
        <v>0.512101910828025</v>
      </c>
      <c r="S80" s="126">
        <f>SUM(S4:S79)</f>
        <v>537</v>
      </c>
      <c r="T80" s="126"/>
      <c r="U80" s="144">
        <f>SUM(U4:U79)</f>
        <v>785</v>
      </c>
      <c r="V80" s="110">
        <f>SUM(V4:V79)</f>
        <v>255</v>
      </c>
      <c r="W80" s="111">
        <f t="shared" si="33"/>
        <v>0.32484076433121</v>
      </c>
      <c r="X80" s="126">
        <f>SUM(X4:X79)</f>
        <v>403.5</v>
      </c>
      <c r="Y80" s="113"/>
      <c r="Z80" s="144">
        <f>SUM(Z4:Z79)</f>
        <v>1175</v>
      </c>
      <c r="AA80" s="145">
        <f>SUM(AA4:AA79)</f>
        <v>722</v>
      </c>
      <c r="AB80" s="134">
        <f t="shared" si="34"/>
        <v>0.614468085106383</v>
      </c>
      <c r="AC80" s="145"/>
      <c r="AD80" s="145"/>
      <c r="AE80" s="144">
        <f>SUM(AE4:AE79)</f>
        <v>390</v>
      </c>
      <c r="AF80" s="109">
        <f>SUM(AF4:AF79)</f>
        <v>123</v>
      </c>
      <c r="AG80" s="139">
        <f t="shared" si="35"/>
        <v>0.315384615384615</v>
      </c>
      <c r="AH80" s="146"/>
      <c r="AI80" s="147"/>
      <c r="AJ80" s="33">
        <f>SUM(AJ4:AJ79)</f>
        <v>3652</v>
      </c>
      <c r="AK80" s="33">
        <f>SUM(AK4:AK79)</f>
        <v>-1944.5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80:E80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D28" sqref="D28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243</v>
      </c>
      <c r="B1" s="9"/>
      <c r="C1" s="9"/>
      <c r="D1" s="9"/>
      <c r="E1" s="9"/>
      <c r="F1" s="9"/>
      <c r="G1" s="10" t="s">
        <v>244</v>
      </c>
      <c r="H1" s="10"/>
      <c r="I1" s="56"/>
      <c r="J1" s="57" t="s">
        <v>245</v>
      </c>
      <c r="K1" s="58" t="s">
        <v>246</v>
      </c>
    </row>
    <row r="2" ht="28" customHeight="1" spans="1:11">
      <c r="A2" s="11" t="s">
        <v>247</v>
      </c>
      <c r="B2" s="12" t="s">
        <v>248</v>
      </c>
      <c r="C2" s="13" t="s">
        <v>249</v>
      </c>
      <c r="D2" s="13" t="s">
        <v>250</v>
      </c>
      <c r="E2" s="12" t="s">
        <v>251</v>
      </c>
      <c r="F2" s="12" t="s">
        <v>252</v>
      </c>
      <c r="G2" s="12" t="s">
        <v>253</v>
      </c>
      <c r="H2" s="12" t="s">
        <v>254</v>
      </c>
      <c r="I2" s="59" t="s">
        <v>255</v>
      </c>
      <c r="J2" s="57"/>
      <c r="K2" s="58"/>
    </row>
    <row r="3" customHeight="1" spans="1:11">
      <c r="A3" s="14" t="s">
        <v>256</v>
      </c>
      <c r="B3" s="15">
        <v>155108</v>
      </c>
      <c r="C3" s="16" t="s">
        <v>257</v>
      </c>
      <c r="D3" s="17" t="s">
        <v>258</v>
      </c>
      <c r="E3" s="15">
        <v>45</v>
      </c>
      <c r="F3" s="18" t="s">
        <v>259</v>
      </c>
      <c r="G3" s="19" t="s">
        <v>260</v>
      </c>
      <c r="H3" s="19" t="s">
        <v>261</v>
      </c>
      <c r="I3" s="60" t="s">
        <v>262</v>
      </c>
      <c r="J3" s="61">
        <v>3200</v>
      </c>
      <c r="K3" s="14" t="s">
        <v>263</v>
      </c>
    </row>
    <row r="4" customHeight="1" spans="1:11">
      <c r="A4" s="14" t="s">
        <v>256</v>
      </c>
      <c r="B4" s="15">
        <v>171499</v>
      </c>
      <c r="C4" s="16" t="s">
        <v>264</v>
      </c>
      <c r="D4" s="17" t="s">
        <v>265</v>
      </c>
      <c r="E4" s="15">
        <v>45</v>
      </c>
      <c r="F4" s="18" t="s">
        <v>259</v>
      </c>
      <c r="G4" s="19" t="s">
        <v>260</v>
      </c>
      <c r="H4" s="20" t="s">
        <v>266</v>
      </c>
      <c r="I4" s="60" t="s">
        <v>262</v>
      </c>
      <c r="J4" s="61">
        <v>2800</v>
      </c>
      <c r="K4" s="14" t="s">
        <v>263</v>
      </c>
    </row>
    <row r="5" customHeight="1" spans="1:11">
      <c r="A5" s="21" t="s">
        <v>256</v>
      </c>
      <c r="B5" s="22">
        <v>110737</v>
      </c>
      <c r="C5" s="23" t="s">
        <v>267</v>
      </c>
      <c r="D5" s="24" t="s">
        <v>268</v>
      </c>
      <c r="E5" s="22">
        <v>33</v>
      </c>
      <c r="F5" s="25"/>
      <c r="G5" s="26"/>
      <c r="H5" s="27"/>
      <c r="I5" s="62"/>
      <c r="J5" s="61"/>
      <c r="K5" s="21" t="s">
        <v>269</v>
      </c>
    </row>
    <row r="6" ht="24" customHeight="1" spans="1:11">
      <c r="A6" s="14" t="s">
        <v>256</v>
      </c>
      <c r="B6" s="15">
        <v>170191</v>
      </c>
      <c r="C6" s="16" t="s">
        <v>270</v>
      </c>
      <c r="D6" s="17" t="s">
        <v>271</v>
      </c>
      <c r="E6" s="15">
        <v>49.8</v>
      </c>
      <c r="F6" s="18" t="s">
        <v>259</v>
      </c>
      <c r="G6" s="19" t="s">
        <v>272</v>
      </c>
      <c r="H6" s="20" t="s">
        <v>260</v>
      </c>
      <c r="I6" s="60" t="s">
        <v>262</v>
      </c>
      <c r="J6" s="61"/>
      <c r="K6" s="14" t="s">
        <v>263</v>
      </c>
    </row>
    <row r="7" customHeight="1" spans="1:11">
      <c r="A7" s="21" t="s">
        <v>256</v>
      </c>
      <c r="B7" s="22">
        <v>183042</v>
      </c>
      <c r="C7" s="23" t="s">
        <v>273</v>
      </c>
      <c r="D7" s="28" t="s">
        <v>274</v>
      </c>
      <c r="E7" s="29">
        <v>38.8</v>
      </c>
      <c r="F7" s="25"/>
      <c r="G7" s="30"/>
      <c r="H7" s="31"/>
      <c r="I7" s="63"/>
      <c r="J7" s="61"/>
      <c r="K7" s="21" t="s">
        <v>269</v>
      </c>
    </row>
    <row r="8" customHeight="1" spans="1:11">
      <c r="A8" s="21" t="s">
        <v>256</v>
      </c>
      <c r="B8" s="22">
        <v>201282</v>
      </c>
      <c r="C8" s="23" t="s">
        <v>275</v>
      </c>
      <c r="D8" s="28" t="s">
        <v>276</v>
      </c>
      <c r="E8" s="29">
        <v>34.9</v>
      </c>
      <c r="F8" s="25"/>
      <c r="G8" s="30"/>
      <c r="H8" s="31"/>
      <c r="I8" s="63"/>
      <c r="J8" s="61"/>
      <c r="K8" s="21" t="s">
        <v>269</v>
      </c>
    </row>
    <row r="9" customHeight="1" spans="1:11">
      <c r="A9" s="21" t="s">
        <v>256</v>
      </c>
      <c r="B9" s="22">
        <v>118600</v>
      </c>
      <c r="C9" s="32" t="s">
        <v>277</v>
      </c>
      <c r="D9" s="24" t="s">
        <v>278</v>
      </c>
      <c r="E9" s="22">
        <v>37.5</v>
      </c>
      <c r="F9" s="25"/>
      <c r="G9" s="30"/>
      <c r="H9" s="31"/>
      <c r="I9" s="63"/>
      <c r="J9" s="61"/>
      <c r="K9" s="21" t="s">
        <v>269</v>
      </c>
    </row>
    <row r="10" customHeight="1" spans="1:11">
      <c r="A10" s="33" t="s">
        <v>256</v>
      </c>
      <c r="B10" s="34">
        <v>37565</v>
      </c>
      <c r="C10" s="35" t="s">
        <v>279</v>
      </c>
      <c r="D10" s="36" t="s">
        <v>280</v>
      </c>
      <c r="E10" s="34">
        <v>38.8</v>
      </c>
      <c r="F10" s="37"/>
      <c r="G10" s="38"/>
      <c r="H10" s="39"/>
      <c r="I10" s="64"/>
      <c r="J10" s="65"/>
      <c r="K10" s="33" t="s">
        <v>269</v>
      </c>
    </row>
    <row r="11" customHeight="1" spans="1:11">
      <c r="A11" s="21" t="s">
        <v>256</v>
      </c>
      <c r="B11" s="22">
        <v>203841</v>
      </c>
      <c r="C11" s="32" t="s">
        <v>281</v>
      </c>
      <c r="D11" s="24" t="s">
        <v>282</v>
      </c>
      <c r="E11" s="22">
        <v>15</v>
      </c>
      <c r="F11" s="25"/>
      <c r="G11" s="21"/>
      <c r="H11" s="31"/>
      <c r="I11" s="63"/>
      <c r="J11" s="61"/>
      <c r="K11" s="21" t="s">
        <v>269</v>
      </c>
    </row>
    <row r="12" customHeight="1" spans="1:11">
      <c r="A12" s="21" t="s">
        <v>256</v>
      </c>
      <c r="B12" s="22">
        <v>201281</v>
      </c>
      <c r="C12" s="32" t="s">
        <v>283</v>
      </c>
      <c r="D12" s="24" t="s">
        <v>284</v>
      </c>
      <c r="E12" s="22">
        <v>19.9</v>
      </c>
      <c r="F12" s="25"/>
      <c r="G12" s="30"/>
      <c r="H12" s="31"/>
      <c r="I12" s="63"/>
      <c r="J12" s="61"/>
      <c r="K12" s="21" t="s">
        <v>269</v>
      </c>
    </row>
    <row r="13" customHeight="1" spans="1:11">
      <c r="A13" s="33" t="s">
        <v>256</v>
      </c>
      <c r="B13" s="34">
        <v>105528</v>
      </c>
      <c r="C13" s="35" t="s">
        <v>285</v>
      </c>
      <c r="D13" s="36" t="s">
        <v>286</v>
      </c>
      <c r="E13" s="34">
        <v>21.3</v>
      </c>
      <c r="F13" s="37"/>
      <c r="G13" s="38"/>
      <c r="H13" s="39"/>
      <c r="I13" s="64"/>
      <c r="J13" s="65"/>
      <c r="K13" s="33" t="s">
        <v>269</v>
      </c>
    </row>
    <row r="14" customHeight="1" spans="1:11">
      <c r="A14" s="21" t="s">
        <v>256</v>
      </c>
      <c r="B14" s="22">
        <v>98019</v>
      </c>
      <c r="C14" s="32" t="s">
        <v>287</v>
      </c>
      <c r="D14" s="24" t="s">
        <v>282</v>
      </c>
      <c r="E14" s="22">
        <v>29.9</v>
      </c>
      <c r="F14" s="25"/>
      <c r="G14" s="30"/>
      <c r="H14" s="31"/>
      <c r="I14" s="31"/>
      <c r="J14" s="61"/>
      <c r="K14" s="21" t="s">
        <v>269</v>
      </c>
    </row>
    <row r="15" customHeight="1" spans="1:11">
      <c r="A15" s="40" t="s">
        <v>2</v>
      </c>
      <c r="B15" s="41">
        <v>110038</v>
      </c>
      <c r="C15" s="42" t="s">
        <v>288</v>
      </c>
      <c r="D15" s="42" t="s">
        <v>289</v>
      </c>
      <c r="E15" s="43">
        <v>18</v>
      </c>
      <c r="F15" s="44"/>
      <c r="G15" s="45" t="s">
        <v>290</v>
      </c>
      <c r="H15" s="45" t="s">
        <v>291</v>
      </c>
      <c r="I15" s="45" t="s">
        <v>292</v>
      </c>
      <c r="J15" s="66">
        <v>3430</v>
      </c>
      <c r="K15" s="67" t="s">
        <v>263</v>
      </c>
    </row>
    <row r="16" customHeight="1" spans="1:11">
      <c r="A16" s="40" t="s">
        <v>2</v>
      </c>
      <c r="B16" s="41">
        <v>110030</v>
      </c>
      <c r="C16" s="42" t="s">
        <v>293</v>
      </c>
      <c r="D16" s="42" t="s">
        <v>294</v>
      </c>
      <c r="E16" s="43">
        <v>18</v>
      </c>
      <c r="F16" s="44"/>
      <c r="G16" s="45" t="s">
        <v>290</v>
      </c>
      <c r="H16" s="45" t="s">
        <v>291</v>
      </c>
      <c r="I16" s="45" t="s">
        <v>292</v>
      </c>
      <c r="J16" s="66">
        <v>1715</v>
      </c>
      <c r="K16" s="67" t="s">
        <v>263</v>
      </c>
    </row>
    <row r="17" ht="29" customHeight="1" spans="1:11">
      <c r="A17" s="40" t="s">
        <v>2</v>
      </c>
      <c r="B17" s="41">
        <v>161198</v>
      </c>
      <c r="C17" s="42" t="s">
        <v>295</v>
      </c>
      <c r="D17" s="42" t="s">
        <v>296</v>
      </c>
      <c r="E17" s="43">
        <v>31.5</v>
      </c>
      <c r="F17" s="46" t="s">
        <v>297</v>
      </c>
      <c r="G17" s="47" t="s">
        <v>298</v>
      </c>
      <c r="H17" s="47" t="s">
        <v>260</v>
      </c>
      <c r="I17" s="47" t="s">
        <v>262</v>
      </c>
      <c r="J17" s="66">
        <v>5000</v>
      </c>
      <c r="K17" s="67" t="s">
        <v>263</v>
      </c>
    </row>
    <row r="18" customHeight="1" spans="1:11">
      <c r="A18" s="40" t="s">
        <v>2</v>
      </c>
      <c r="B18" s="41">
        <v>130134</v>
      </c>
      <c r="C18" s="48" t="s">
        <v>299</v>
      </c>
      <c r="D18" s="48" t="s">
        <v>300</v>
      </c>
      <c r="E18" s="43">
        <v>16</v>
      </c>
      <c r="F18" s="44"/>
      <c r="G18" s="45" t="s">
        <v>290</v>
      </c>
      <c r="H18" s="45" t="s">
        <v>298</v>
      </c>
      <c r="I18" s="45" t="s">
        <v>292</v>
      </c>
      <c r="J18" s="66">
        <v>1715</v>
      </c>
      <c r="K18" s="67" t="s">
        <v>263</v>
      </c>
    </row>
    <row r="19" ht="25" customHeight="1" spans="1:11">
      <c r="A19" s="40" t="s">
        <v>2</v>
      </c>
      <c r="B19" s="41">
        <v>177394</v>
      </c>
      <c r="C19" s="42" t="s">
        <v>295</v>
      </c>
      <c r="D19" s="42" t="s">
        <v>301</v>
      </c>
      <c r="E19" s="43">
        <v>18</v>
      </c>
      <c r="F19" s="44"/>
      <c r="G19" s="45" t="s">
        <v>290</v>
      </c>
      <c r="H19" s="45" t="s">
        <v>298</v>
      </c>
      <c r="I19" s="45" t="s">
        <v>292</v>
      </c>
      <c r="J19" s="66">
        <v>1368</v>
      </c>
      <c r="K19" s="67" t="s">
        <v>263</v>
      </c>
    </row>
    <row r="20" ht="25" customHeight="1" spans="1:11">
      <c r="A20" s="40" t="s">
        <v>2</v>
      </c>
      <c r="B20" s="41">
        <v>208936</v>
      </c>
      <c r="C20" s="42" t="s">
        <v>302</v>
      </c>
      <c r="D20" s="42" t="s">
        <v>303</v>
      </c>
      <c r="E20" s="43">
        <v>68</v>
      </c>
      <c r="F20" s="46" t="s">
        <v>304</v>
      </c>
      <c r="G20" s="45" t="s">
        <v>305</v>
      </c>
      <c r="H20" s="45" t="s">
        <v>306</v>
      </c>
      <c r="I20" s="45" t="s">
        <v>298</v>
      </c>
      <c r="J20" s="66">
        <v>1082</v>
      </c>
      <c r="K20" s="67" t="s">
        <v>263</v>
      </c>
    </row>
    <row r="21" ht="28" customHeight="1" spans="1:11">
      <c r="A21" s="40" t="s">
        <v>2</v>
      </c>
      <c r="B21" s="41">
        <v>144423</v>
      </c>
      <c r="C21" s="42" t="s">
        <v>288</v>
      </c>
      <c r="D21" s="42" t="s">
        <v>307</v>
      </c>
      <c r="E21" s="43">
        <v>18</v>
      </c>
      <c r="F21" s="44" t="s">
        <v>308</v>
      </c>
      <c r="G21" s="45" t="s">
        <v>290</v>
      </c>
      <c r="H21" s="45" t="s">
        <v>298</v>
      </c>
      <c r="I21" s="45" t="s">
        <v>292</v>
      </c>
      <c r="J21" s="66">
        <v>1368</v>
      </c>
      <c r="K21" s="67" t="s">
        <v>263</v>
      </c>
    </row>
    <row r="22" customHeight="1" spans="1:11">
      <c r="A22" s="40" t="s">
        <v>2</v>
      </c>
      <c r="B22" s="41">
        <v>176240</v>
      </c>
      <c r="C22" s="48" t="s">
        <v>309</v>
      </c>
      <c r="D22" s="48" t="s">
        <v>310</v>
      </c>
      <c r="E22" s="43">
        <v>19.8</v>
      </c>
      <c r="F22" s="44"/>
      <c r="G22" s="45" t="s">
        <v>292</v>
      </c>
      <c r="H22" s="45" t="s">
        <v>290</v>
      </c>
      <c r="I22" s="45" t="s">
        <v>311</v>
      </c>
      <c r="J22" s="66">
        <v>1000</v>
      </c>
      <c r="K22" s="67" t="s">
        <v>263</v>
      </c>
    </row>
    <row r="23" customHeight="1" spans="1:11">
      <c r="A23" s="40" t="s">
        <v>2</v>
      </c>
      <c r="B23" s="41">
        <v>96009</v>
      </c>
      <c r="C23" s="48" t="s">
        <v>312</v>
      </c>
      <c r="D23" s="48" t="s">
        <v>313</v>
      </c>
      <c r="E23" s="43">
        <v>7.8</v>
      </c>
      <c r="F23" s="44"/>
      <c r="G23" s="45" t="s">
        <v>311</v>
      </c>
      <c r="H23" s="45" t="s">
        <v>292</v>
      </c>
      <c r="I23" s="45" t="s">
        <v>314</v>
      </c>
      <c r="J23" s="66">
        <v>1715</v>
      </c>
      <c r="K23" s="67" t="s">
        <v>263</v>
      </c>
    </row>
    <row r="24" customHeight="1" spans="1:11">
      <c r="A24" s="49" t="s">
        <v>3</v>
      </c>
      <c r="B24" s="50">
        <v>184082</v>
      </c>
      <c r="C24" s="51" t="s">
        <v>315</v>
      </c>
      <c r="D24" s="51" t="s">
        <v>316</v>
      </c>
      <c r="E24" s="52">
        <v>59</v>
      </c>
      <c r="F24" s="53" t="s">
        <v>317</v>
      </c>
      <c r="G24" s="54">
        <v>1.5</v>
      </c>
      <c r="H24" s="54">
        <v>3</v>
      </c>
      <c r="I24" s="54" t="s">
        <v>262</v>
      </c>
      <c r="J24" s="68">
        <v>1000</v>
      </c>
      <c r="K24" s="69" t="s">
        <v>263</v>
      </c>
    </row>
    <row r="25" customHeight="1" spans="1:11">
      <c r="A25" s="49" t="s">
        <v>3</v>
      </c>
      <c r="B25" s="50">
        <v>67665</v>
      </c>
      <c r="C25" s="51" t="s">
        <v>318</v>
      </c>
      <c r="D25" s="51" t="s">
        <v>319</v>
      </c>
      <c r="E25" s="52">
        <v>39.8</v>
      </c>
      <c r="F25" s="53" t="s">
        <v>320</v>
      </c>
      <c r="G25" s="54">
        <v>1</v>
      </c>
      <c r="H25" s="54">
        <v>2.5</v>
      </c>
      <c r="I25" s="54" t="s">
        <v>262</v>
      </c>
      <c r="J25" s="70">
        <v>3200</v>
      </c>
      <c r="K25" s="69" t="s">
        <v>263</v>
      </c>
    </row>
    <row r="26" customHeight="1" spans="1:11">
      <c r="A26" s="49" t="s">
        <v>3</v>
      </c>
      <c r="B26" s="50">
        <v>184102</v>
      </c>
      <c r="C26" s="51" t="s">
        <v>318</v>
      </c>
      <c r="D26" s="51" t="s">
        <v>321</v>
      </c>
      <c r="E26" s="52">
        <v>39.8</v>
      </c>
      <c r="F26" s="53" t="s">
        <v>320</v>
      </c>
      <c r="G26" s="54">
        <v>1</v>
      </c>
      <c r="H26" s="54">
        <v>2.5</v>
      </c>
      <c r="I26" s="54"/>
      <c r="J26" s="71"/>
      <c r="K26" s="69" t="s">
        <v>263</v>
      </c>
    </row>
    <row r="27" customHeight="1" spans="1:11">
      <c r="A27" s="49" t="s">
        <v>3</v>
      </c>
      <c r="B27" s="50">
        <v>146</v>
      </c>
      <c r="C27" s="51" t="s">
        <v>322</v>
      </c>
      <c r="D27" s="51" t="s">
        <v>323</v>
      </c>
      <c r="E27" s="52">
        <v>28</v>
      </c>
      <c r="F27" s="53" t="s">
        <v>324</v>
      </c>
      <c r="G27" s="54">
        <v>1</v>
      </c>
      <c r="H27" s="54">
        <v>2</v>
      </c>
      <c r="I27" s="54" t="s">
        <v>325</v>
      </c>
      <c r="J27" s="68">
        <v>1700</v>
      </c>
      <c r="K27" s="69" t="s">
        <v>263</v>
      </c>
    </row>
    <row r="28" customHeight="1" spans="1:11">
      <c r="A28" s="49" t="s">
        <v>3</v>
      </c>
      <c r="B28" s="50">
        <v>184103</v>
      </c>
      <c r="C28" s="51" t="s">
        <v>326</v>
      </c>
      <c r="D28" s="51" t="s">
        <v>327</v>
      </c>
      <c r="E28" s="52">
        <v>36</v>
      </c>
      <c r="F28" s="53" t="s">
        <v>324</v>
      </c>
      <c r="G28" s="54">
        <v>1.5</v>
      </c>
      <c r="H28" s="54">
        <v>2.5</v>
      </c>
      <c r="I28" s="54" t="s">
        <v>262</v>
      </c>
      <c r="J28" s="68">
        <v>1700</v>
      </c>
      <c r="K28" s="69" t="s">
        <v>263</v>
      </c>
    </row>
    <row r="29" customHeight="1" spans="1:11">
      <c r="A29" s="49" t="s">
        <v>3</v>
      </c>
      <c r="B29" s="50">
        <v>131752</v>
      </c>
      <c r="C29" s="55" t="s">
        <v>328</v>
      </c>
      <c r="D29" s="55" t="s">
        <v>329</v>
      </c>
      <c r="E29" s="52">
        <v>27.8</v>
      </c>
      <c r="F29" s="53"/>
      <c r="G29" s="54">
        <v>0.5</v>
      </c>
      <c r="H29" s="54">
        <v>1</v>
      </c>
      <c r="I29" s="54" t="s">
        <v>330</v>
      </c>
      <c r="J29" s="68">
        <v>2800</v>
      </c>
      <c r="K29" s="69" t="s">
        <v>263</v>
      </c>
    </row>
    <row r="30" customHeight="1" spans="1:11">
      <c r="A30" s="49" t="s">
        <v>3</v>
      </c>
      <c r="B30" s="50">
        <v>9856</v>
      </c>
      <c r="C30" s="55" t="s">
        <v>331</v>
      </c>
      <c r="D30" s="55" t="s">
        <v>332</v>
      </c>
      <c r="E30" s="52">
        <v>39.5</v>
      </c>
      <c r="F30" s="53"/>
      <c r="G30" s="54">
        <v>1</v>
      </c>
      <c r="H30" s="54">
        <v>2</v>
      </c>
      <c r="I30" s="54" t="s">
        <v>330</v>
      </c>
      <c r="J30" s="68">
        <v>1000</v>
      </c>
      <c r="K30" s="69" t="s">
        <v>263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2022-06-09T01:19:44Z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32AB63AD1A0C47F89E50D5A5E339FEE8</vt:lpwstr>
  </property>
  <property fmtid="{D5CDD505-2E9C-101B-9397-08002B2CF9AE}" pid="3" name="KSOProductBuildVer">
    <vt:lpwstr>2052-11.1.0.11744</vt:lpwstr>
  </property>
</Properties>
</file>