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60" tabRatio="799" activeTab="1"/>
  </bookViews>
  <sheets>
    <sheet name="4月营采2、3、4号奖励汇总" sheetId="7" r:id="rId1"/>
    <sheet name="4月员工奖励分配清单" sheetId="6" r:id="rId2"/>
    <sheet name="4月门店任务 英诺珐" sheetId="3" r:id="rId3"/>
    <sheet name="4月门店任务  江中" sheetId="4" r:id="rId4"/>
    <sheet name="4月门店任务 联邦" sheetId="5" r:id="rId5"/>
    <sheet name="品种清单" sheetId="1" r:id="rId6"/>
  </sheets>
  <definedNames>
    <definedName name="_xlnm._FilterDatabase" localSheetId="2" hidden="1">'4月门店任务 英诺珐'!$A$2:$S$143</definedName>
    <definedName name="_xlnm._FilterDatabase" localSheetId="3" hidden="1">'4月门店任务  江中'!$A$3:$AX$144</definedName>
    <definedName name="_xlnm.Print_Titles" localSheetId="5">品种清单!$1:$2</definedName>
    <definedName name="_xlnm._FilterDatabase" localSheetId="5" hidden="1">品种清单!$A$2:$K$2</definedName>
    <definedName name="_xlnm._FilterDatabase" localSheetId="4" hidden="1">'4月门店任务 联邦'!$A$3:$AI$146</definedName>
    <definedName name="_xlnm._FilterDatabase" localSheetId="0" hidden="1">'4月营采2、3、4号奖励汇总'!$A$2:$L$2</definedName>
  </definedNames>
  <calcPr calcId="144525"/>
</workbook>
</file>

<file path=xl/sharedStrings.xml><?xml version="1.0" encoding="utf-8"?>
<sst xmlns="http://schemas.openxmlformats.org/spreadsheetml/2006/main" count="1902" uniqueCount="466">
  <si>
    <t>2022年4月奖励</t>
  </si>
  <si>
    <t>英诺珐</t>
  </si>
  <si>
    <t>江中</t>
  </si>
  <si>
    <t>联邦</t>
  </si>
  <si>
    <t>合计奖励</t>
  </si>
  <si>
    <t>合计处罚</t>
  </si>
  <si>
    <t>序号</t>
  </si>
  <si>
    <t>门店ID</t>
  </si>
  <si>
    <t>门店</t>
  </si>
  <si>
    <t>片区</t>
  </si>
  <si>
    <t>四川太极金牛区黄苑东街药店</t>
  </si>
  <si>
    <t>西北片区</t>
  </si>
  <si>
    <t>四川太极青羊区北东街店</t>
  </si>
  <si>
    <t>城中片区</t>
  </si>
  <si>
    <t>四川太极青羊区十二桥药店</t>
  </si>
  <si>
    <t>成都成汉太极大药房有限公司</t>
  </si>
  <si>
    <t>旗舰片区</t>
  </si>
  <si>
    <t>四川太极青羊区青龙街药店</t>
  </si>
  <si>
    <t>四川太极邛崃中心药店</t>
  </si>
  <si>
    <t>城郊一片</t>
  </si>
  <si>
    <t>四川太极光华药店</t>
  </si>
  <si>
    <t>四川太极五津西路药店</t>
  </si>
  <si>
    <t>新津片区</t>
  </si>
  <si>
    <t>四川太极高新区锦城大道药店</t>
  </si>
  <si>
    <t>东南片区</t>
  </si>
  <si>
    <t>四川太极锦江区庆云南街药店</t>
  </si>
  <si>
    <t>四川太极邛崃市文君街道杏林路药店</t>
  </si>
  <si>
    <t>四川太极光华村街药店</t>
  </si>
  <si>
    <t>四川太极成华区万科路药店</t>
  </si>
  <si>
    <t>四川太极成华区华泰路药店</t>
  </si>
  <si>
    <t>四川太极新都区新繁镇繁江北路药店</t>
  </si>
  <si>
    <t>城郊二片</t>
  </si>
  <si>
    <t>四川太极锦江区梨花街药店</t>
  </si>
  <si>
    <t>四川太极新津县五津镇五津西路二药房</t>
  </si>
  <si>
    <t>四川太极成华区培华东路药店</t>
  </si>
  <si>
    <t>四川太极金牛区花照壁中横街药店</t>
  </si>
  <si>
    <t>四川太极怀远店</t>
  </si>
  <si>
    <t>四川太极温江店</t>
  </si>
  <si>
    <t>四川太极清江东路药店</t>
  </si>
  <si>
    <t>四川太极枣子巷药店</t>
  </si>
  <si>
    <t>四川太极通盈街药店</t>
  </si>
  <si>
    <t>四川太极土龙路药店</t>
  </si>
  <si>
    <t>四川太极新乐中街药店</t>
  </si>
  <si>
    <t>四川太极成华杉板桥南一路店</t>
  </si>
  <si>
    <t>四川太极武侯区顺和街店</t>
  </si>
  <si>
    <t>四川太极新津邓双镇岷江店</t>
  </si>
  <si>
    <t>四川太极锦江区榕声路店</t>
  </si>
  <si>
    <t>四川太极成华区二环路北四段药店（汇融名城）</t>
  </si>
  <si>
    <t>四川太极成华区羊子山西路药店（兴元华盛）</t>
  </si>
  <si>
    <t>四川太极锦江区观音桥街药店</t>
  </si>
  <si>
    <t>四川太极高新区大源北街药店</t>
  </si>
  <si>
    <t>四川太极武侯区科华街药店</t>
  </si>
  <si>
    <t>四川太极大邑县晋原镇内蒙古大道桃源药店</t>
  </si>
  <si>
    <t>四川太极郫县郫筒镇一环路东南段药店</t>
  </si>
  <si>
    <t>四川太极金牛区银河北街药店</t>
  </si>
  <si>
    <t>四川太极金牛区蜀汉路药店</t>
  </si>
  <si>
    <t>四川太极青羊区蜀辉路药店</t>
  </si>
  <si>
    <t>四川太极新都区新都街道万和北路药店</t>
  </si>
  <si>
    <t>四川太极金牛区花照壁药店</t>
  </si>
  <si>
    <t>四川太极成华区东昌路一药店</t>
  </si>
  <si>
    <t>四川太极新园大道药店</t>
  </si>
  <si>
    <t>四川太极成华区崔家店路药店</t>
  </si>
  <si>
    <t>四川太极成华区华油路药店</t>
  </si>
  <si>
    <t>四川太极锦江区水杉街药店</t>
  </si>
  <si>
    <t>四川太极新都区马超东路店</t>
  </si>
  <si>
    <t>四川太极大邑县沙渠镇方圆路药店</t>
  </si>
  <si>
    <t>四川太极大邑县晋原镇通达东路五段药店</t>
  </si>
  <si>
    <t>四川太极邛崃市临邛镇洪川小区药店</t>
  </si>
  <si>
    <t>四川太极金牛区交大路第三药店</t>
  </si>
  <si>
    <t>四川太极温江区公平街道江安路药店</t>
  </si>
  <si>
    <t>四川太极武侯区佳灵路药店</t>
  </si>
  <si>
    <t>四川太极青羊区贝森北路药店</t>
  </si>
  <si>
    <t>四川太极高新区新下街药店</t>
  </si>
  <si>
    <t>四川太极武侯区大悦路药店</t>
  </si>
  <si>
    <t>四川太极金牛区银沙路药店</t>
  </si>
  <si>
    <t>四川太极锦江区静沙南路药店</t>
  </si>
  <si>
    <t>四川太极三江店</t>
  </si>
  <si>
    <t>四川太极红星店</t>
  </si>
  <si>
    <t>四川太极沙河源药店</t>
  </si>
  <si>
    <t>四川太极都江堰药店</t>
  </si>
  <si>
    <t>四川太极双林路药店</t>
  </si>
  <si>
    <t>四川太极金带街药店</t>
  </si>
  <si>
    <t>四川太极金丝街药店</t>
  </si>
  <si>
    <t>四川太极高新天久北巷药店</t>
  </si>
  <si>
    <t>四川太极大邑县晋原镇子龙路店</t>
  </si>
  <si>
    <t>四川太极大邑县晋源镇东壕沟段药店</t>
  </si>
  <si>
    <t>四川太极青羊区大石西路药店</t>
  </si>
  <si>
    <t>四川太极双流县西航港街道锦华路一段药店</t>
  </si>
  <si>
    <t>四川太极都江堰景中路店</t>
  </si>
  <si>
    <t>四川太极大邑县安仁镇千禧街药店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</si>
  <si>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</si>
  <si>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</si>
  <si>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</si>
  <si>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</si>
  <si>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四川太极大邑县新场镇文昌街药店</t>
  </si>
  <si>
    <t>四川太极邛崃市羊安镇永康大道药店</t>
  </si>
  <si>
    <t>四川太极双流区东升街道三强西路药店</t>
  </si>
  <si>
    <t>四川太极都江堰市蒲阳路药店</t>
  </si>
  <si>
    <t>四川太极成华区华康路药店</t>
  </si>
  <si>
    <t>四川太极成华区万宇路药店</t>
  </si>
  <si>
    <t>四川太极金牛区金沙路药店</t>
  </si>
  <si>
    <t>四川太极大邑县晋原镇东街药店</t>
  </si>
  <si>
    <t>四川太极大药房连锁有限公司武侯区聚萃街药店</t>
  </si>
  <si>
    <t>四川太极崇州市崇阳镇尚贤坊街药店</t>
  </si>
  <si>
    <t>四川太极锦江区劼人路药店</t>
  </si>
  <si>
    <t>四川太极邛崃市临邛镇翠荫街药店</t>
  </si>
  <si>
    <t>四川太极新津县五津镇武阳西路药店</t>
  </si>
  <si>
    <t>四川太极青羊区童子街药店</t>
  </si>
  <si>
    <t>四川太极成华区西林一街药店</t>
  </si>
  <si>
    <t>四川太极成华区金马河路药店</t>
  </si>
  <si>
    <r>
      <rPr>
        <sz val="10"/>
        <rFont val="宋体"/>
        <charset val="0"/>
      </rPr>
      <t>四川太极崇州市崇阳镇永康东路药店</t>
    </r>
    <r>
      <rPr>
        <sz val="10"/>
        <rFont val="Arial"/>
        <charset val="0"/>
      </rPr>
      <t xml:space="preserve"> </t>
    </r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</si>
  <si>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</si>
  <si>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</si>
  <si>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</si>
  <si>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</si>
  <si>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四川太极高新区紫薇东路药店</t>
  </si>
  <si>
    <t>四川太极成都高新区元华二巷药店</t>
  </si>
  <si>
    <t>四川太极武侯区丝竹路药店</t>
  </si>
  <si>
    <t>四川太极大邑县晋原镇北街药店</t>
  </si>
  <si>
    <t>四川太极金牛区五福桥东路药店</t>
  </si>
  <si>
    <t>四川太极武侯区双楠路药店</t>
  </si>
  <si>
    <t>四川太极青羊区蜀鑫路药店</t>
  </si>
  <si>
    <t>四川太极武侯区倪家桥路药店</t>
  </si>
  <si>
    <t>四川太极青羊区光华北五路药店</t>
  </si>
  <si>
    <t>四川太极锦江区宏济中路药店</t>
  </si>
  <si>
    <t>四川太极武侯区长寿路药店</t>
  </si>
  <si>
    <t>四川太极大邑县观音阁街西段店</t>
  </si>
  <si>
    <t>四川太极高新区泰和二街药店</t>
  </si>
  <si>
    <t>四川太极金牛区沙湾东一路药店</t>
  </si>
  <si>
    <t>四川太极彭州市致和镇南三环路药店</t>
  </si>
  <si>
    <t>四川太极成华区华泰路二药店</t>
  </si>
  <si>
    <t>四川太极崇州中心店</t>
  </si>
  <si>
    <t>四川太极兴义镇万兴路药店</t>
  </si>
  <si>
    <t>四川太极邛崃市文君街道凤凰大道药店</t>
  </si>
  <si>
    <t>四川太极锦江区柳翠路药店</t>
  </si>
  <si>
    <t>四川太极高新区中和公济桥路药店</t>
  </si>
  <si>
    <t>四川太极都江堰市永丰街道宝莲路药店</t>
  </si>
  <si>
    <t>四川太极武侯区逸都路药店</t>
  </si>
  <si>
    <t>四川太极青羊区光华西一路药店</t>
  </si>
  <si>
    <t>四川太极高新区剑南大道药店</t>
  </si>
  <si>
    <t>四川太极高新区天顺路药店</t>
  </si>
  <si>
    <t>四川太极青羊区经一路药店</t>
  </si>
  <si>
    <t>四川太极武侯区科华北路药店</t>
  </si>
  <si>
    <t>四川太极大邑晋原街道金巷西街药店</t>
  </si>
  <si>
    <t>四川太极成华区水碾河路药店</t>
  </si>
  <si>
    <t>四川太极青羊区金祥路药店</t>
  </si>
  <si>
    <t>四川太极成华区驷马桥三路药店</t>
  </si>
  <si>
    <t>四川太极青羊区蜀源路药店</t>
  </si>
  <si>
    <t>四川太极崇州市怀远镇文井北路药店</t>
  </si>
  <si>
    <t>四川太极大邑县晋原街道蜀望路药店</t>
  </si>
  <si>
    <t>四川太极大邑县晋原街道南街药店</t>
  </si>
  <si>
    <t>四川太极新都区斑竹园街道医贸大道药店</t>
  </si>
  <si>
    <t>四川太极大邑县青霞街道元通路南段药店</t>
  </si>
  <si>
    <t>四川太极旗舰店</t>
  </si>
  <si>
    <t>四川太极郫县郫筒镇东大街药店</t>
  </si>
  <si>
    <t>四川太极西部店</t>
  </si>
  <si>
    <t>合计</t>
  </si>
  <si>
    <t>4月营采2、3、4号品种“奖罚”分配清单</t>
  </si>
  <si>
    <t>人员ID</t>
  </si>
  <si>
    <t>姓名</t>
  </si>
  <si>
    <t>奖励汇总</t>
  </si>
  <si>
    <t>处罚汇总</t>
  </si>
  <si>
    <t>西门一片</t>
  </si>
  <si>
    <t>黄苑东街</t>
  </si>
  <si>
    <t>梁娟</t>
  </si>
  <si>
    <t>马花</t>
  </si>
  <si>
    <t>155108   复方鱼腥草合剂</t>
  </si>
  <si>
    <t>171499 肠炎宁片</t>
  </si>
  <si>
    <t>170191              奥美拉唑肠溶</t>
  </si>
  <si>
    <t>门店分类</t>
  </si>
  <si>
    <t>门店      月任务</t>
  </si>
  <si>
    <t>4月  销售</t>
  </si>
  <si>
    <t>任务完成率</t>
  </si>
  <si>
    <t>奖励（完成4元/盒，未完成2元/盒）</t>
  </si>
  <si>
    <t>差额处罚 （1元/盒）</t>
  </si>
  <si>
    <t>门店    月任务</t>
  </si>
  <si>
    <t>4月销售</t>
  </si>
  <si>
    <t>奖励（完成3元/盒，未完成2元/盒）</t>
  </si>
  <si>
    <t>奖励    （1.5元/盒）</t>
  </si>
  <si>
    <t>四川太极浆洗街药店</t>
  </si>
  <si>
    <t>A1</t>
  </si>
  <si>
    <t>A2</t>
  </si>
  <si>
    <t>A3</t>
  </si>
  <si>
    <t>B1</t>
  </si>
  <si>
    <t>B2</t>
  </si>
  <si>
    <t>C1</t>
  </si>
  <si>
    <t>C2</t>
  </si>
  <si>
    <t>T</t>
  </si>
  <si>
    <t>2022.4.1-6.30（月任务）</t>
  </si>
  <si>
    <t>①号品种：★</t>
  </si>
  <si>
    <t>②号品种：★</t>
  </si>
  <si>
    <t>③号品种：★</t>
  </si>
  <si>
    <t>④号品种：</t>
  </si>
  <si>
    <t>⑤号品种：★</t>
  </si>
  <si>
    <t>⑥号品种：★</t>
  </si>
  <si>
    <t>⑦号品种：★</t>
  </si>
  <si>
    <t>⑧号品种：</t>
  </si>
  <si>
    <t>⑨号品种：</t>
  </si>
  <si>
    <t>110038    健胃消食片</t>
  </si>
  <si>
    <t>110030 健胃消食片(小儿)</t>
  </si>
  <si>
    <t>161198 乳酸菌素片64片</t>
  </si>
  <si>
    <t>130134 乳酸菌素片</t>
  </si>
  <si>
    <t>177394      乳酸菌素片</t>
  </si>
  <si>
    <t>208936 多维元素片（21</t>
  </si>
  <si>
    <t>144423 健胃消食片无糖型</t>
  </si>
  <si>
    <t>176240   复方草珊瑚含片</t>
  </si>
  <si>
    <t>96009 锐洁牌卫生湿巾</t>
  </si>
  <si>
    <t>门店 分类</t>
  </si>
  <si>
    <t>门店月任务</t>
  </si>
  <si>
    <t>奖励（完成1.5元/盒，未完成0.8元/盒）</t>
  </si>
  <si>
    <t>差额处罚 （0.5元/盒）</t>
  </si>
  <si>
    <t>门店 月任务</t>
  </si>
  <si>
    <t>门店  月任务</t>
  </si>
  <si>
    <t>奖励（完成2元/盒，未完成1元/盒）</t>
  </si>
  <si>
    <t>4月 销售</t>
  </si>
  <si>
    <t>奖励（完成1元/盒，未完成0.8元/盒）</t>
  </si>
  <si>
    <t>4月    销售</t>
  </si>
  <si>
    <t>奖励（完成3.5元/盒，未完成2.5元/盒）</t>
  </si>
  <si>
    <t>奖励（完成0.8元/盒，未完成0.5元/盒）</t>
  </si>
  <si>
    <t>差额处罚 （0.3元/盒）</t>
  </si>
  <si>
    <t>任务    完成率</t>
  </si>
  <si>
    <t>奖励（完成0.5元/盒，未完成0.3元/盒）</t>
  </si>
  <si>
    <t>差额处罚 （0.2元/盒）</t>
  </si>
  <si>
    <t>浆洗街药店</t>
  </si>
  <si>
    <t>青羊区北东街店</t>
  </si>
  <si>
    <t>青羊区十二桥药店</t>
  </si>
  <si>
    <t>青羊区青龙街药店</t>
  </si>
  <si>
    <t>邛崃中心药店</t>
  </si>
  <si>
    <t>光华药店</t>
  </si>
  <si>
    <t>五津西路药店</t>
  </si>
  <si>
    <t>高新区锦城大道药店</t>
  </si>
  <si>
    <t>锦江区庆云南街药店</t>
  </si>
  <si>
    <t>邛崃市文君街道杏林路药店</t>
  </si>
  <si>
    <t>光华村街药店</t>
  </si>
  <si>
    <t>成华区万科路药店</t>
  </si>
  <si>
    <t>成华区华泰路药店</t>
  </si>
  <si>
    <t>新都区新繁镇繁江北路药店</t>
  </si>
  <si>
    <t>锦江区梨花街药店</t>
  </si>
  <si>
    <t>新津县五津镇五津西路二药房</t>
  </si>
  <si>
    <t>成华区培华东路药店</t>
  </si>
  <si>
    <t>花照壁中横街药店</t>
  </si>
  <si>
    <t>怀远店</t>
  </si>
  <si>
    <t>温江店</t>
  </si>
  <si>
    <t>清江东路药店</t>
  </si>
  <si>
    <t>枣子巷药店</t>
  </si>
  <si>
    <t>通盈街药店</t>
  </si>
  <si>
    <t>土龙路药店</t>
  </si>
  <si>
    <t>新乐中街药店</t>
  </si>
  <si>
    <t>成华杉板桥南一路店</t>
  </si>
  <si>
    <t>武侯区顺和街店</t>
  </si>
  <si>
    <t>新津邓双镇岷江店</t>
  </si>
  <si>
    <t>锦江区榕声路店</t>
  </si>
  <si>
    <t>成华区二环路北四段药店（汇融名城）</t>
  </si>
  <si>
    <t>成华区羊子山西路药店（兴元华盛）</t>
  </si>
  <si>
    <t>锦江区观音桥街药店</t>
  </si>
  <si>
    <t>高新区大源北街药店</t>
  </si>
  <si>
    <t>武侯区科华街药店</t>
  </si>
  <si>
    <t>大邑县晋原镇内蒙古大道桃源药店</t>
  </si>
  <si>
    <t>郫县郫筒镇一环路东南段药店</t>
  </si>
  <si>
    <t>银河北街药店</t>
  </si>
  <si>
    <t>蜀汉路药店</t>
  </si>
  <si>
    <t>青羊区蜀辉路药店</t>
  </si>
  <si>
    <t>新都区新都街道万和北路药店</t>
  </si>
  <si>
    <t>花照壁药店</t>
  </si>
  <si>
    <t>成华区东昌路一药店</t>
  </si>
  <si>
    <t>新园大道药店</t>
  </si>
  <si>
    <t>成华区崔家店路药店</t>
  </si>
  <si>
    <t>成华区华油路药店</t>
  </si>
  <si>
    <t>锦江区水杉街药店</t>
  </si>
  <si>
    <t>新都区马超东路店</t>
  </si>
  <si>
    <t>大邑县沙渠镇方圆路药店</t>
  </si>
  <si>
    <t>大邑县晋原镇通达东路五段药店</t>
  </si>
  <si>
    <t>邛崃市临邛镇洪川小区药店</t>
  </si>
  <si>
    <t>交大路第三药店</t>
  </si>
  <si>
    <t>温江区公平街道江安路药店</t>
  </si>
  <si>
    <t>武侯区佳灵路药店</t>
  </si>
  <si>
    <t>青羊区贝森北路药店</t>
  </si>
  <si>
    <t>高新区新下街药店</t>
  </si>
  <si>
    <t>武侯区大悦路药店</t>
  </si>
  <si>
    <t>银沙路药店</t>
  </si>
  <si>
    <t>锦江区静沙南路药店</t>
  </si>
  <si>
    <t>三江店</t>
  </si>
  <si>
    <t>红星店</t>
  </si>
  <si>
    <t>沙河源药店</t>
  </si>
  <si>
    <t>都江堰药店</t>
  </si>
  <si>
    <t>双林路药店</t>
  </si>
  <si>
    <t>金带街药店</t>
  </si>
  <si>
    <t>金丝街药店</t>
  </si>
  <si>
    <t>高新天久北巷药店</t>
  </si>
  <si>
    <t>大邑县晋原镇子龙路店</t>
  </si>
  <si>
    <t>大邑县晋源镇东壕沟段药店</t>
  </si>
  <si>
    <t>青羊区大石西路药店</t>
  </si>
  <si>
    <t>双流县西航港街道锦华路一段药店</t>
  </si>
  <si>
    <t>都江堰景中路店</t>
  </si>
  <si>
    <t>大邑县安仁镇千禧街药店</t>
  </si>
  <si>
    <t>都江堰奎光路中段药店</t>
  </si>
  <si>
    <t>都江堰幸福镇翔凤路药店</t>
  </si>
  <si>
    <t>都江堰市蒲阳镇堰问道西路药店</t>
  </si>
  <si>
    <t>都江堰聚源镇药店</t>
  </si>
  <si>
    <t>大邑县新场镇文昌街药店</t>
  </si>
  <si>
    <t>黄苑东街药店</t>
  </si>
  <si>
    <t>邛崃市羊安镇永康大道药店</t>
  </si>
  <si>
    <t>双流区东升街道三强西路药店</t>
  </si>
  <si>
    <t>都江堰市蒲阳路药店</t>
  </si>
  <si>
    <t>成华区华康路药店</t>
  </si>
  <si>
    <t>成华区万宇路药店</t>
  </si>
  <si>
    <t>金沙路药店</t>
  </si>
  <si>
    <t>大邑县晋原镇东街药店</t>
  </si>
  <si>
    <t>大药房连锁有限公司武侯区聚萃街药店</t>
  </si>
  <si>
    <t>崇州市崇阳镇尚贤坊街药店</t>
  </si>
  <si>
    <t>锦江区劼人路药店</t>
  </si>
  <si>
    <t>邛崃市临邛镇翠荫街药店</t>
  </si>
  <si>
    <t>新津县五津镇武阳西路药店</t>
  </si>
  <si>
    <t>青羊区童子街药店</t>
  </si>
  <si>
    <t>成华区西林一街药店</t>
  </si>
  <si>
    <t>成华区金马河路药店</t>
  </si>
  <si>
    <t xml:space="preserve">崇州市崇阳镇永康东路药店 </t>
  </si>
  <si>
    <t>武侯区大华街药店</t>
  </si>
  <si>
    <t>高新区中和大道药店</t>
  </si>
  <si>
    <t>大邑县晋原镇潘家街药店</t>
  </si>
  <si>
    <t>崇州市崇阳镇蜀州中路药店</t>
  </si>
  <si>
    <t>高新区紫薇东路药店</t>
  </si>
  <si>
    <t>成都高新区元华二巷药店</t>
  </si>
  <si>
    <t>武侯区丝竹路药店</t>
  </si>
  <si>
    <t>大邑县晋原镇北街药店</t>
  </si>
  <si>
    <t>五福桥东路药店</t>
  </si>
  <si>
    <t>武侯区双楠路药店</t>
  </si>
  <si>
    <t>青羊区蜀鑫路药店</t>
  </si>
  <si>
    <t>武侯区倪家桥路药店</t>
  </si>
  <si>
    <t>青羊区光华北五路药店</t>
  </si>
  <si>
    <t>锦江区宏济中路药店</t>
  </si>
  <si>
    <t>武侯区长寿路药店</t>
  </si>
  <si>
    <t>大邑县观音阁街西段店</t>
  </si>
  <si>
    <t>高新区泰和二街药店</t>
  </si>
  <si>
    <t>沙湾东一路药店</t>
  </si>
  <si>
    <t>彭州市致和镇南三环路药店</t>
  </si>
  <si>
    <t>成华区华泰路二药店</t>
  </si>
  <si>
    <t>崇州中心店</t>
  </si>
  <si>
    <t>兴义镇万兴路药店</t>
  </si>
  <si>
    <t>邛崃市文君街道凤凰大道药店</t>
  </si>
  <si>
    <t>锦江区柳翠路药店</t>
  </si>
  <si>
    <t>高新区中和公济桥路药店</t>
  </si>
  <si>
    <t>都江堰市永丰街道宝莲路药店</t>
  </si>
  <si>
    <t>武侯区逸都路药店</t>
  </si>
  <si>
    <t>青羊区光华西一路药店</t>
  </si>
  <si>
    <t>高新区剑南大道药店</t>
  </si>
  <si>
    <t>高新区天顺路药店</t>
  </si>
  <si>
    <t>青羊区经一路药店</t>
  </si>
  <si>
    <t>武侯区科华北路药店</t>
  </si>
  <si>
    <t>大邑晋原街道金巷西街药店</t>
  </si>
  <si>
    <t>成华区水碾河路药店</t>
  </si>
  <si>
    <t>青羊区金祥路药店</t>
  </si>
  <si>
    <t>成华区驷马桥三路药店</t>
  </si>
  <si>
    <t>青羊区蜀源路药店</t>
  </si>
  <si>
    <t>崇州市怀远镇文井北路药店</t>
  </si>
  <si>
    <t>大邑县晋原街道蜀望路药店</t>
  </si>
  <si>
    <t>大邑县晋原街道南街药店</t>
  </si>
  <si>
    <t>新都区斑竹园街道医贸大道药店</t>
  </si>
  <si>
    <t>大邑县青霞街道元通路南段药店</t>
  </si>
  <si>
    <t>旗舰店</t>
  </si>
  <si>
    <t>④号品种：★</t>
  </si>
  <si>
    <t>184082 复方水杨酸甲酯乳膏</t>
  </si>
  <si>
    <t>67665\184102 维生素C泡腾片</t>
  </si>
  <si>
    <t>146 布洛芬缓释胶囊</t>
  </si>
  <si>
    <t>184103 盐酸曲普利啶胶囊</t>
  </si>
  <si>
    <t>131752  阿莫西林胶囊</t>
  </si>
  <si>
    <t>9856    阿奇霉素分散片</t>
  </si>
  <si>
    <t>奖励（完成3元/盒，未完成1.5元/盒）</t>
  </si>
  <si>
    <t>奖励（完成2.5元/盒，未完成1元/盒）</t>
  </si>
  <si>
    <t>任务   完成率</t>
  </si>
  <si>
    <t>任务      完成率</t>
  </si>
  <si>
    <t>奖励（完成2.5元/盒，未完成1.5元/盒）</t>
  </si>
  <si>
    <t>奖励（完成1元/盒，未完成0.5元/盒）</t>
  </si>
  <si>
    <t>武侯区聚萃街药店</t>
  </si>
  <si>
    <t>成华区龙潭西路药店</t>
  </si>
  <si>
    <t>武侯区聚福路药店</t>
  </si>
  <si>
    <t>2022年4月1日—12月31日 三大系列品种清单</t>
  </si>
  <si>
    <t>门店任务</t>
  </si>
  <si>
    <t>门店          月任务</t>
  </si>
  <si>
    <t>备注</t>
  </si>
  <si>
    <t>厂家</t>
  </si>
  <si>
    <t>货品ID</t>
  </si>
  <si>
    <t>品名</t>
  </si>
  <si>
    <t>规格</t>
  </si>
  <si>
    <t>零售价</t>
  </si>
  <si>
    <t>消费者活动</t>
  </si>
  <si>
    <t>未完成      任务奖励</t>
  </si>
  <si>
    <t>完成任务    奖励</t>
  </si>
  <si>
    <t>未完成          处罚</t>
  </si>
  <si>
    <t>浙江英诺珐</t>
  </si>
  <si>
    <r>
      <rPr>
        <sz val="10"/>
        <color rgb="FFFF0000"/>
        <rFont val="等线"/>
        <charset val="134"/>
      </rPr>
      <t>金笛</t>
    </r>
    <r>
      <rPr>
        <sz val="10"/>
        <color rgb="FFFF0000"/>
        <rFont val="宋体"/>
        <charset val="134"/>
      </rPr>
      <t>★</t>
    </r>
  </si>
  <si>
    <t>10ml*18瓶</t>
  </si>
  <si>
    <t>两盒7.5折</t>
  </si>
  <si>
    <t>2元/盒</t>
  </si>
  <si>
    <t>4元/盒</t>
  </si>
  <si>
    <t>1元/盒</t>
  </si>
  <si>
    <t>月考核</t>
  </si>
  <si>
    <r>
      <rPr>
        <sz val="10"/>
        <color rgb="FFFF0000"/>
        <rFont val="等线"/>
        <charset val="134"/>
      </rPr>
      <t>肠炎宁片</t>
    </r>
    <r>
      <rPr>
        <sz val="10"/>
        <color rgb="FFFF0000"/>
        <rFont val="宋体"/>
        <charset val="134"/>
      </rPr>
      <t>★</t>
    </r>
  </si>
  <si>
    <t>0.42g*60片</t>
  </si>
  <si>
    <t>3元/盒</t>
  </si>
  <si>
    <t>肠炎宁片</t>
  </si>
  <si>
    <t>0.42g*12片*3板</t>
  </si>
  <si>
    <t>毛利段提成</t>
  </si>
  <si>
    <t>奥美拉唑肠溶</t>
  </si>
  <si>
    <t>10mg*14s</t>
  </si>
  <si>
    <t>1.5元/盒</t>
  </si>
  <si>
    <t>肠炎宁颗粒</t>
  </si>
  <si>
    <t>10g*4袋</t>
  </si>
  <si>
    <t>积雪苷霜软膏</t>
  </si>
  <si>
    <t>14g</t>
  </si>
  <si>
    <t>萘普生肠溶微丸胶囊</t>
  </si>
  <si>
    <t>0.125g*24粒</t>
  </si>
  <si>
    <t>抗宫炎片</t>
  </si>
  <si>
    <t>72s</t>
  </si>
  <si>
    <t>复方陈香胃片</t>
  </si>
  <si>
    <t>36s</t>
  </si>
  <si>
    <t>消炎止咳片</t>
  </si>
  <si>
    <t>24s</t>
  </si>
  <si>
    <t>红药胶囊</t>
  </si>
  <si>
    <t>0.25g*12粒*2板</t>
  </si>
  <si>
    <t>牛黄上清胶囊</t>
  </si>
  <si>
    <r>
      <rPr>
        <sz val="9"/>
        <color rgb="FFFF0000"/>
        <rFont val="宋体"/>
        <charset val="134"/>
        <scheme val="minor"/>
      </rPr>
      <t>健胃消食片</t>
    </r>
    <r>
      <rPr>
        <sz val="9"/>
        <color rgb="FFFF0000"/>
        <rFont val="宋体"/>
        <charset val="134"/>
      </rPr>
      <t>★</t>
    </r>
  </si>
  <si>
    <r>
      <rPr>
        <sz val="9"/>
        <color rgb="FFFF0000"/>
        <rFont val="宋体"/>
        <charset val="134"/>
        <scheme val="minor"/>
      </rPr>
      <t>0.8gx8片x8板</t>
    </r>
    <r>
      <rPr>
        <sz val="9"/>
        <color rgb="FFFF0000"/>
        <rFont val="宋体"/>
        <charset val="134"/>
      </rPr>
      <t>（薄膜衣）</t>
    </r>
  </si>
  <si>
    <t>0.8元</t>
  </si>
  <si>
    <t>1.5元</t>
  </si>
  <si>
    <t>0.5元</t>
  </si>
  <si>
    <r>
      <rPr>
        <sz val="9"/>
        <color rgb="FFFF0000"/>
        <rFont val="宋体"/>
        <charset val="134"/>
        <scheme val="minor"/>
      </rPr>
      <t>健胃消食片(小儿)</t>
    </r>
    <r>
      <rPr>
        <sz val="9"/>
        <color rgb="FFFF0000"/>
        <rFont val="宋体"/>
        <charset val="134"/>
      </rPr>
      <t>★</t>
    </r>
  </si>
  <si>
    <r>
      <rPr>
        <sz val="9"/>
        <color rgb="FFFF0000"/>
        <rFont val="宋体"/>
        <charset val="134"/>
        <scheme val="minor"/>
      </rPr>
      <t>0.5gx12片x6板</t>
    </r>
    <r>
      <rPr>
        <sz val="9"/>
        <color rgb="FFFF0000"/>
        <rFont val="宋体"/>
        <charset val="134"/>
      </rPr>
      <t>(薄膜衣）</t>
    </r>
  </si>
  <si>
    <r>
      <rPr>
        <sz val="9"/>
        <color rgb="FFFF0000"/>
        <rFont val="宋体"/>
        <charset val="134"/>
        <scheme val="minor"/>
      </rPr>
      <t>乳酸菌素片</t>
    </r>
    <r>
      <rPr>
        <sz val="9"/>
        <color rgb="FFFF0000"/>
        <rFont val="宋体"/>
        <charset val="134"/>
      </rPr>
      <t>★</t>
    </r>
  </si>
  <si>
    <t>0.4gx64片</t>
  </si>
  <si>
    <t>买三盒+0.1元换购一盒(原品）</t>
  </si>
  <si>
    <t>1元</t>
  </si>
  <si>
    <t>乳酸菌素片</t>
  </si>
  <si>
    <t>0.4gx8片x4板</t>
  </si>
  <si>
    <t>0.2gx12片x3板</t>
  </si>
  <si>
    <r>
      <rPr>
        <sz val="9"/>
        <color rgb="FFFF0000"/>
        <rFont val="宋体"/>
        <charset val="134"/>
        <scheme val="minor"/>
      </rPr>
      <t>多维元素片（21）</t>
    </r>
    <r>
      <rPr>
        <sz val="9"/>
        <color rgb="FFFF0000"/>
        <rFont val="宋体"/>
        <charset val="134"/>
      </rPr>
      <t>★</t>
    </r>
  </si>
  <si>
    <t>90片</t>
  </si>
  <si>
    <t>买二盒+0.1元换购一盒(原品）</t>
  </si>
  <si>
    <t>2.5元</t>
  </si>
  <si>
    <t>3.5元</t>
  </si>
  <si>
    <r>
      <rPr>
        <sz val="9"/>
        <color rgb="FFFF0000"/>
        <rFont val="宋体"/>
        <charset val="134"/>
        <scheme val="minor"/>
      </rPr>
      <t>0.8gx32片</t>
    </r>
    <r>
      <rPr>
        <sz val="9"/>
        <color rgb="FFFF0000"/>
        <rFont val="宋体"/>
        <charset val="134"/>
      </rPr>
      <t>（无糖型薄膜衣片）</t>
    </r>
  </si>
  <si>
    <t>2盒立省5元</t>
  </si>
  <si>
    <t>复方草珊瑚含片</t>
  </si>
  <si>
    <t>1gx6片x3板</t>
  </si>
  <si>
    <t>0.3元</t>
  </si>
  <si>
    <t>锐洁牌卫生湿巾</t>
  </si>
  <si>
    <t>180mmx150mmx8片</t>
  </si>
  <si>
    <t>0.2元</t>
  </si>
  <si>
    <r>
      <rPr>
        <sz val="9"/>
        <color rgb="FFFF0000"/>
        <rFont val="宋体"/>
        <charset val="134"/>
        <scheme val="minor"/>
      </rPr>
      <t>复方水杨酸甲酯乳膏</t>
    </r>
    <r>
      <rPr>
        <sz val="9"/>
        <color rgb="FFFF0000"/>
        <rFont val="宋体"/>
        <charset val="134"/>
      </rPr>
      <t>★</t>
    </r>
  </si>
  <si>
    <t>40g</t>
  </si>
  <si>
    <t>2盒 7.5折</t>
  </si>
  <si>
    <r>
      <rPr>
        <sz val="9"/>
        <color rgb="FFFF0000"/>
        <rFont val="宋体"/>
        <charset val="134"/>
        <scheme val="minor"/>
      </rPr>
      <t>维生素C泡腾片</t>
    </r>
    <r>
      <rPr>
        <sz val="9"/>
        <color rgb="FFFF0000"/>
        <rFont val="宋体"/>
        <charset val="134"/>
      </rPr>
      <t>★</t>
    </r>
  </si>
  <si>
    <t>1gx15片鲜橙口味</t>
  </si>
  <si>
    <t>换购价:29.8元</t>
  </si>
  <si>
    <r>
      <rPr>
        <sz val="9"/>
        <color rgb="FFFF0000"/>
        <rFont val="宋体"/>
        <charset val="134"/>
        <scheme val="minor"/>
      </rPr>
      <t>1gx15片</t>
    </r>
    <r>
      <rPr>
        <sz val="9"/>
        <color rgb="FFFF0000"/>
        <rFont val="宋体"/>
        <charset val="134"/>
      </rPr>
      <t>黑加仑子口味</t>
    </r>
  </si>
  <si>
    <r>
      <rPr>
        <sz val="9"/>
        <color rgb="FFFF0000"/>
        <rFont val="宋体"/>
        <charset val="134"/>
        <scheme val="minor"/>
      </rPr>
      <t>布洛芬缓释胶囊</t>
    </r>
    <r>
      <rPr>
        <sz val="9"/>
        <color rgb="FFFF0000"/>
        <rFont val="宋体"/>
        <charset val="134"/>
      </rPr>
      <t>★</t>
    </r>
  </si>
  <si>
    <t>0.3gx24粒</t>
  </si>
  <si>
    <t>2盒立省15元</t>
  </si>
  <si>
    <t>0.5元/盒</t>
  </si>
  <si>
    <r>
      <rPr>
        <sz val="9"/>
        <color rgb="FFFF0000"/>
        <rFont val="宋体"/>
        <charset val="134"/>
        <scheme val="minor"/>
      </rPr>
      <t>盐酸曲普利啶胶囊</t>
    </r>
    <r>
      <rPr>
        <sz val="9"/>
        <color rgb="FFFF0000"/>
        <rFont val="宋体"/>
        <charset val="134"/>
      </rPr>
      <t>★</t>
    </r>
  </si>
  <si>
    <t>2.5mgx12粒</t>
  </si>
  <si>
    <t>阿莫西林胶囊</t>
  </si>
  <si>
    <t>0.25gx36粒</t>
  </si>
  <si>
    <t>0.3元/盒</t>
  </si>
  <si>
    <t>阿奇霉素分散片</t>
  </si>
  <si>
    <t>0.25g*6片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</si>
</sst>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5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等线"/>
      <charset val="134"/>
    </font>
    <font>
      <sz val="10"/>
      <color rgb="FF000000"/>
      <name val="等线"/>
      <charset val="134"/>
    </font>
    <font>
      <sz val="10"/>
      <color theme="1"/>
      <name val="等线"/>
      <charset val="134"/>
    </font>
    <font>
      <sz val="9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FF0000"/>
      <name val="宋体"/>
      <charset val="134"/>
    </font>
    <font>
      <b/>
      <sz val="9"/>
      <color rgb="FFFF0000"/>
      <name val="微软雅黑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sz val="11"/>
      <color rgb="FF7030A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  <scheme val="minor"/>
    </font>
    <font>
      <b/>
      <sz val="12"/>
      <color rgb="FF7030A0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color rgb="FF7030A0"/>
      <name val="宋体"/>
      <charset val="134"/>
      <scheme val="minor"/>
    </font>
    <font>
      <sz val="10"/>
      <color rgb="FF7030A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FC7E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5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2" fillId="6" borderId="7" applyNumberFormat="0" applyAlignment="0" applyProtection="0">
      <alignment vertical="center"/>
    </xf>
    <xf numFmtId="0" fontId="43" fillId="6" borderId="8" applyNumberFormat="0" applyAlignment="0" applyProtection="0">
      <alignment vertical="center"/>
    </xf>
    <xf numFmtId="0" fontId="48" fillId="26" borderId="13" applyNumberFormat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0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0" fontId="21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10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10" fontId="25" fillId="0" borderId="3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10" fontId="25" fillId="0" borderId="3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10" fontId="30" fillId="0" borderId="2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0" fontId="27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0" fontId="23" fillId="0" borderId="2" xfId="0" applyNumberFormat="1" applyFont="1" applyBorder="1" applyAlignment="1">
      <alignment horizontal="center" vertical="center" wrapText="1"/>
    </xf>
    <xf numFmtId="1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10" fontId="30" fillId="0" borderId="2" xfId="0" applyNumberFormat="1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/>
    </xf>
    <xf numFmtId="10" fontId="30" fillId="0" borderId="3" xfId="0" applyNumberFormat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19" fillId="0" borderId="0" xfId="0" applyFont="1">
      <alignment vertical="center"/>
    </xf>
    <xf numFmtId="0" fontId="2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20" fillId="0" borderId="0" xfId="0" applyFont="1">
      <alignment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0" fillId="0" borderId="3" xfId="0" applyFont="1" applyBorder="1">
      <alignment vertical="center"/>
    </xf>
    <xf numFmtId="0" fontId="3" fillId="0" borderId="0" xfId="0" applyFont="1" applyAlignment="1">
      <alignment vertical="center"/>
    </xf>
    <xf numFmtId="0" fontId="29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10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0" fontId="29" fillId="0" borderId="3" xfId="0" applyNumberFormat="1" applyFont="1" applyBorder="1" applyAlignment="1">
      <alignment horizontal="center" vertical="center" wrapText="1"/>
    </xf>
    <xf numFmtId="0" fontId="24" fillId="3" borderId="3" xfId="0" applyFont="1" applyFill="1" applyBorder="1" applyAlignment="1">
      <alignment vertical="center"/>
    </xf>
    <xf numFmtId="0" fontId="28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10" fontId="29" fillId="0" borderId="3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vertical="center"/>
    </xf>
    <xf numFmtId="0" fontId="18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/>
    </xf>
    <xf numFmtId="0" fontId="28" fillId="0" borderId="3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FC7E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143"/>
  <sheetViews>
    <sheetView workbookViewId="0">
      <selection activeCell="A3" sqref="$A3:$XFD3"/>
    </sheetView>
  </sheetViews>
  <sheetFormatPr defaultColWidth="9" defaultRowHeight="12.75"/>
  <cols>
    <col min="1" max="1" width="4.375" style="73" customWidth="1"/>
    <col min="2" max="2" width="8" style="74"/>
    <col min="3" max="3" width="24.375" style="75" customWidth="1"/>
    <col min="4" max="4" width="9" style="76"/>
    <col min="5" max="7" width="9" style="1"/>
    <col min="8" max="10" width="9" style="82"/>
    <col min="11" max="12" width="9" style="157"/>
    <col min="13" max="16384" width="9" style="82"/>
  </cols>
  <sheetData>
    <row r="1" spans="1:12">
      <c r="A1" s="8" t="s">
        <v>0</v>
      </c>
      <c r="B1" s="9"/>
      <c r="C1" s="9"/>
      <c r="D1" s="9"/>
      <c r="E1" s="146" t="s">
        <v>1</v>
      </c>
      <c r="F1" s="146"/>
      <c r="G1" s="146" t="s">
        <v>2</v>
      </c>
      <c r="H1" s="146"/>
      <c r="I1" s="146" t="s">
        <v>3</v>
      </c>
      <c r="J1" s="146"/>
      <c r="K1" s="184" t="s">
        <v>4</v>
      </c>
      <c r="L1" s="184" t="s">
        <v>5</v>
      </c>
    </row>
    <row r="2" spans="1:12">
      <c r="A2" s="58" t="s">
        <v>6</v>
      </c>
      <c r="B2" s="89" t="s">
        <v>7</v>
      </c>
      <c r="C2" s="89" t="s">
        <v>8</v>
      </c>
      <c r="D2" s="192" t="s">
        <v>9</v>
      </c>
      <c r="E2" s="146" t="s">
        <v>4</v>
      </c>
      <c r="F2" s="146" t="s">
        <v>5</v>
      </c>
      <c r="G2" s="146" t="s">
        <v>4</v>
      </c>
      <c r="H2" s="146" t="s">
        <v>5</v>
      </c>
      <c r="I2" s="146" t="s">
        <v>4</v>
      </c>
      <c r="J2" s="146" t="s">
        <v>5</v>
      </c>
      <c r="K2" s="184"/>
      <c r="L2" s="184"/>
    </row>
    <row r="3" spans="1:12">
      <c r="A3" s="94">
        <v>79</v>
      </c>
      <c r="B3" s="95">
        <v>727</v>
      </c>
      <c r="C3" s="96" t="s">
        <v>10</v>
      </c>
      <c r="D3" s="193" t="s">
        <v>11</v>
      </c>
      <c r="E3" s="139">
        <v>79</v>
      </c>
      <c r="F3" s="139">
        <v>-15</v>
      </c>
      <c r="G3" s="139">
        <v>132.3</v>
      </c>
      <c r="H3" s="139">
        <v>-25.1</v>
      </c>
      <c r="I3" s="139">
        <v>16</v>
      </c>
      <c r="J3" s="139">
        <v>-34.1</v>
      </c>
      <c r="K3" s="126">
        <f>E3+G3+I3</f>
        <v>227.3</v>
      </c>
      <c r="L3" s="126">
        <f>F3+H3+J3</f>
        <v>-74.2</v>
      </c>
    </row>
    <row r="4" spans="1:12">
      <c r="A4" s="94">
        <v>2</v>
      </c>
      <c r="B4" s="95">
        <v>517</v>
      </c>
      <c r="C4" s="96" t="s">
        <v>12</v>
      </c>
      <c r="D4" s="193" t="s">
        <v>13</v>
      </c>
      <c r="E4" s="139">
        <v>291</v>
      </c>
      <c r="F4" s="139">
        <v>-3</v>
      </c>
      <c r="G4" s="139">
        <v>305.5</v>
      </c>
      <c r="H4" s="139">
        <v>-34.5</v>
      </c>
      <c r="I4" s="139">
        <v>209</v>
      </c>
      <c r="J4" s="139">
        <v>-16.3</v>
      </c>
      <c r="K4" s="126">
        <f t="shared" ref="K4:K35" si="0">E4+G4+I4</f>
        <v>805.5</v>
      </c>
      <c r="L4" s="126">
        <f t="shared" ref="L4:L35" si="1">F4+H4+J4</f>
        <v>-53.8</v>
      </c>
    </row>
    <row r="5" spans="1:12">
      <c r="A5" s="94">
        <v>3</v>
      </c>
      <c r="B5" s="95">
        <v>582</v>
      </c>
      <c r="C5" s="96" t="s">
        <v>14</v>
      </c>
      <c r="D5" s="193" t="s">
        <v>11</v>
      </c>
      <c r="E5" s="139">
        <v>60</v>
      </c>
      <c r="F5" s="139">
        <v>-45</v>
      </c>
      <c r="G5" s="139">
        <v>102.8</v>
      </c>
      <c r="H5" s="139">
        <v>-40</v>
      </c>
      <c r="I5" s="139">
        <v>52.5</v>
      </c>
      <c r="J5" s="139">
        <v>-39.6</v>
      </c>
      <c r="K5" s="126">
        <f t="shared" si="0"/>
        <v>215.3</v>
      </c>
      <c r="L5" s="126">
        <f t="shared" si="1"/>
        <v>-124.6</v>
      </c>
    </row>
    <row r="6" spans="1:12">
      <c r="A6" s="94">
        <v>4</v>
      </c>
      <c r="B6" s="95">
        <v>750</v>
      </c>
      <c r="C6" s="181" t="s">
        <v>15</v>
      </c>
      <c r="D6" s="193" t="s">
        <v>16</v>
      </c>
      <c r="E6" s="139">
        <v>783.5</v>
      </c>
      <c r="F6" s="139">
        <v>0</v>
      </c>
      <c r="G6" s="139">
        <v>201.9</v>
      </c>
      <c r="H6" s="139">
        <v>-43.5</v>
      </c>
      <c r="I6" s="139">
        <v>232</v>
      </c>
      <c r="J6" s="139">
        <v>-15.5</v>
      </c>
      <c r="K6" s="126">
        <f t="shared" si="0"/>
        <v>1217.4</v>
      </c>
      <c r="L6" s="126">
        <f t="shared" si="1"/>
        <v>-59</v>
      </c>
    </row>
    <row r="7" spans="1:12">
      <c r="A7" s="94">
        <v>5</v>
      </c>
      <c r="B7" s="95">
        <v>114685</v>
      </c>
      <c r="C7" s="96" t="s">
        <v>17</v>
      </c>
      <c r="D7" s="193" t="s">
        <v>13</v>
      </c>
      <c r="E7" s="139">
        <v>208.5</v>
      </c>
      <c r="F7" s="139">
        <v>-18</v>
      </c>
      <c r="G7" s="139">
        <v>60.8</v>
      </c>
      <c r="H7" s="139">
        <v>-58.5</v>
      </c>
      <c r="I7" s="139">
        <v>47</v>
      </c>
      <c r="J7" s="139">
        <v>-43.6</v>
      </c>
      <c r="K7" s="126">
        <f t="shared" si="0"/>
        <v>316.3</v>
      </c>
      <c r="L7" s="126">
        <f t="shared" si="1"/>
        <v>-120.1</v>
      </c>
    </row>
    <row r="8" spans="1:12">
      <c r="A8" s="94">
        <v>6</v>
      </c>
      <c r="B8" s="95">
        <v>341</v>
      </c>
      <c r="C8" s="96" t="s">
        <v>18</v>
      </c>
      <c r="D8" s="193" t="s">
        <v>19</v>
      </c>
      <c r="E8" s="139">
        <v>578</v>
      </c>
      <c r="F8" s="139">
        <v>-12</v>
      </c>
      <c r="G8" s="139">
        <v>113</v>
      </c>
      <c r="H8" s="139">
        <v>-31.2</v>
      </c>
      <c r="I8" s="139">
        <v>101.5</v>
      </c>
      <c r="J8" s="139">
        <v>-17.3</v>
      </c>
      <c r="K8" s="126">
        <f t="shared" si="0"/>
        <v>792.5</v>
      </c>
      <c r="L8" s="126">
        <f t="shared" si="1"/>
        <v>-60.5</v>
      </c>
    </row>
    <row r="9" spans="1:12">
      <c r="A9" s="94">
        <v>7</v>
      </c>
      <c r="B9" s="95">
        <v>343</v>
      </c>
      <c r="C9" s="96" t="s">
        <v>20</v>
      </c>
      <c r="D9" s="193" t="s">
        <v>11</v>
      </c>
      <c r="E9" s="139">
        <v>241</v>
      </c>
      <c r="F9" s="139">
        <v>-16</v>
      </c>
      <c r="G9" s="139">
        <v>83.3</v>
      </c>
      <c r="H9" s="139">
        <v>-50.1</v>
      </c>
      <c r="I9" s="139">
        <v>155.5</v>
      </c>
      <c r="J9" s="139">
        <v>-29</v>
      </c>
      <c r="K9" s="126">
        <f t="shared" si="0"/>
        <v>479.8</v>
      </c>
      <c r="L9" s="126">
        <f t="shared" si="1"/>
        <v>-95.1</v>
      </c>
    </row>
    <row r="10" spans="1:12">
      <c r="A10" s="94">
        <v>8</v>
      </c>
      <c r="B10" s="95">
        <v>385</v>
      </c>
      <c r="C10" s="96" t="s">
        <v>21</v>
      </c>
      <c r="D10" s="193" t="s">
        <v>22</v>
      </c>
      <c r="E10" s="139">
        <v>188.5</v>
      </c>
      <c r="F10" s="139">
        <v>-17</v>
      </c>
      <c r="G10" s="139">
        <v>57.3</v>
      </c>
      <c r="H10" s="139">
        <v>-63.9</v>
      </c>
      <c r="I10" s="139">
        <v>32</v>
      </c>
      <c r="J10" s="139">
        <v>-49</v>
      </c>
      <c r="K10" s="126">
        <f t="shared" si="0"/>
        <v>277.8</v>
      </c>
      <c r="L10" s="126">
        <f t="shared" si="1"/>
        <v>-129.9</v>
      </c>
    </row>
    <row r="11" spans="1:12">
      <c r="A11" s="94">
        <v>9</v>
      </c>
      <c r="B11" s="95">
        <v>571</v>
      </c>
      <c r="C11" s="96" t="s">
        <v>23</v>
      </c>
      <c r="D11" s="193" t="s">
        <v>24</v>
      </c>
      <c r="E11" s="139">
        <v>277</v>
      </c>
      <c r="F11" s="139">
        <v>0</v>
      </c>
      <c r="G11" s="139">
        <v>117.8</v>
      </c>
      <c r="H11" s="139">
        <v>-37.5</v>
      </c>
      <c r="I11" s="139">
        <v>130.5</v>
      </c>
      <c r="J11" s="139">
        <v>-22.8</v>
      </c>
      <c r="K11" s="126">
        <f t="shared" si="0"/>
        <v>525.3</v>
      </c>
      <c r="L11" s="126">
        <f t="shared" si="1"/>
        <v>-60.3</v>
      </c>
    </row>
    <row r="12" spans="1:12">
      <c r="A12" s="94">
        <v>10</v>
      </c>
      <c r="B12" s="95">
        <v>742</v>
      </c>
      <c r="C12" s="96" t="s">
        <v>25</v>
      </c>
      <c r="D12" s="193" t="s">
        <v>16</v>
      </c>
      <c r="E12" s="139">
        <v>81.5</v>
      </c>
      <c r="F12" s="139">
        <v>-21</v>
      </c>
      <c r="G12" s="139">
        <v>133.4</v>
      </c>
      <c r="H12" s="139">
        <v>-36.4</v>
      </c>
      <c r="I12" s="139">
        <v>172.5</v>
      </c>
      <c r="J12" s="139">
        <v>-10.1</v>
      </c>
      <c r="K12" s="126">
        <f t="shared" si="0"/>
        <v>387.4</v>
      </c>
      <c r="L12" s="126">
        <f t="shared" si="1"/>
        <v>-67.5</v>
      </c>
    </row>
    <row r="13" spans="1:12">
      <c r="A13" s="94">
        <v>11</v>
      </c>
      <c r="B13" s="95">
        <v>111400</v>
      </c>
      <c r="C13" s="96" t="s">
        <v>26</v>
      </c>
      <c r="D13" s="193" t="s">
        <v>19</v>
      </c>
      <c r="E13" s="139">
        <v>114</v>
      </c>
      <c r="F13" s="139">
        <v>-26</v>
      </c>
      <c r="G13" s="139">
        <v>60.1</v>
      </c>
      <c r="H13" s="139">
        <v>-69.7</v>
      </c>
      <c r="I13" s="139">
        <v>22.5</v>
      </c>
      <c r="J13" s="139">
        <v>-58.8</v>
      </c>
      <c r="K13" s="126">
        <f t="shared" si="0"/>
        <v>196.6</v>
      </c>
      <c r="L13" s="126">
        <f t="shared" si="1"/>
        <v>-154.5</v>
      </c>
    </row>
    <row r="14" spans="1:12">
      <c r="A14" s="94">
        <v>12</v>
      </c>
      <c r="B14" s="95">
        <v>365</v>
      </c>
      <c r="C14" s="96" t="s">
        <v>27</v>
      </c>
      <c r="D14" s="193" t="s">
        <v>11</v>
      </c>
      <c r="E14" s="139">
        <v>117</v>
      </c>
      <c r="F14" s="139">
        <v>-8</v>
      </c>
      <c r="G14" s="139">
        <v>111.3</v>
      </c>
      <c r="H14" s="139">
        <v>-41.9</v>
      </c>
      <c r="I14" s="139">
        <v>116</v>
      </c>
      <c r="J14" s="139">
        <v>-38.3</v>
      </c>
      <c r="K14" s="126">
        <f t="shared" si="0"/>
        <v>344.3</v>
      </c>
      <c r="L14" s="126">
        <f t="shared" si="1"/>
        <v>-88.2</v>
      </c>
    </row>
    <row r="15" spans="1:12">
      <c r="A15" s="94">
        <v>13</v>
      </c>
      <c r="B15" s="95">
        <v>707</v>
      </c>
      <c r="C15" s="96" t="s">
        <v>28</v>
      </c>
      <c r="D15" s="193" t="s">
        <v>24</v>
      </c>
      <c r="E15" s="139">
        <v>372</v>
      </c>
      <c r="F15" s="139">
        <v>-2</v>
      </c>
      <c r="G15" s="139">
        <v>106</v>
      </c>
      <c r="H15" s="139">
        <v>-43</v>
      </c>
      <c r="I15" s="139">
        <v>85.5</v>
      </c>
      <c r="J15" s="139">
        <v>-23.3</v>
      </c>
      <c r="K15" s="126">
        <f t="shared" si="0"/>
        <v>563.5</v>
      </c>
      <c r="L15" s="126">
        <f t="shared" si="1"/>
        <v>-68.3</v>
      </c>
    </row>
    <row r="16" spans="1:12">
      <c r="A16" s="94">
        <v>14</v>
      </c>
      <c r="B16" s="95">
        <v>712</v>
      </c>
      <c r="C16" s="96" t="s">
        <v>29</v>
      </c>
      <c r="D16" s="193" t="s">
        <v>24</v>
      </c>
      <c r="E16" s="139">
        <v>567</v>
      </c>
      <c r="F16" s="139">
        <v>-13</v>
      </c>
      <c r="G16" s="139">
        <v>62</v>
      </c>
      <c r="H16" s="139">
        <v>-62</v>
      </c>
      <c r="I16" s="139">
        <v>125.5</v>
      </c>
      <c r="J16" s="139">
        <v>-23.2</v>
      </c>
      <c r="K16" s="126">
        <f t="shared" si="0"/>
        <v>754.5</v>
      </c>
      <c r="L16" s="126">
        <f t="shared" si="1"/>
        <v>-98.2</v>
      </c>
    </row>
    <row r="17" spans="1:12">
      <c r="A17" s="94">
        <v>15</v>
      </c>
      <c r="B17" s="95">
        <v>730</v>
      </c>
      <c r="C17" s="96" t="s">
        <v>30</v>
      </c>
      <c r="D17" s="193" t="s">
        <v>31</v>
      </c>
      <c r="E17" s="139">
        <v>347</v>
      </c>
      <c r="F17" s="139">
        <v>-13</v>
      </c>
      <c r="G17" s="139">
        <v>174</v>
      </c>
      <c r="H17" s="139">
        <v>-40.2</v>
      </c>
      <c r="I17" s="139">
        <v>239</v>
      </c>
      <c r="J17" s="139">
        <v>-18.2</v>
      </c>
      <c r="K17" s="126">
        <f t="shared" si="0"/>
        <v>760</v>
      </c>
      <c r="L17" s="126">
        <f t="shared" si="1"/>
        <v>-71.4</v>
      </c>
    </row>
    <row r="18" spans="1:12">
      <c r="A18" s="94">
        <v>16</v>
      </c>
      <c r="B18" s="95">
        <v>106066</v>
      </c>
      <c r="C18" s="96" t="s">
        <v>32</v>
      </c>
      <c r="D18" s="193" t="s">
        <v>16</v>
      </c>
      <c r="E18" s="139">
        <v>329.5</v>
      </c>
      <c r="F18" s="139">
        <v>-10</v>
      </c>
      <c r="G18" s="139">
        <v>182.1</v>
      </c>
      <c r="H18" s="139">
        <v>-31.6</v>
      </c>
      <c r="I18" s="139">
        <v>249</v>
      </c>
      <c r="J18" s="139">
        <v>-9</v>
      </c>
      <c r="K18" s="126">
        <f t="shared" si="0"/>
        <v>760.6</v>
      </c>
      <c r="L18" s="126">
        <f t="shared" si="1"/>
        <v>-50.6</v>
      </c>
    </row>
    <row r="19" spans="1:12">
      <c r="A19" s="94">
        <v>17</v>
      </c>
      <c r="B19" s="95">
        <v>108656</v>
      </c>
      <c r="C19" s="96" t="s">
        <v>33</v>
      </c>
      <c r="D19" s="193" t="s">
        <v>22</v>
      </c>
      <c r="E19" s="139">
        <v>35</v>
      </c>
      <c r="F19" s="139">
        <v>-47</v>
      </c>
      <c r="G19" s="139">
        <v>20.2</v>
      </c>
      <c r="H19" s="139">
        <v>-73.7</v>
      </c>
      <c r="I19" s="139">
        <v>6.5</v>
      </c>
      <c r="J19" s="139">
        <v>-69.2</v>
      </c>
      <c r="K19" s="126">
        <f t="shared" si="0"/>
        <v>61.7</v>
      </c>
      <c r="L19" s="126">
        <f t="shared" si="1"/>
        <v>-189.9</v>
      </c>
    </row>
    <row r="20" spans="1:12">
      <c r="A20" s="94">
        <v>18</v>
      </c>
      <c r="B20" s="95">
        <v>114844</v>
      </c>
      <c r="C20" s="96" t="s">
        <v>34</v>
      </c>
      <c r="D20" s="193" t="s">
        <v>13</v>
      </c>
      <c r="E20" s="139">
        <v>31.5</v>
      </c>
      <c r="F20" s="139">
        <v>-48</v>
      </c>
      <c r="G20" s="139">
        <v>93.1</v>
      </c>
      <c r="H20" s="139">
        <v>-42.1</v>
      </c>
      <c r="I20" s="139">
        <v>47.5</v>
      </c>
      <c r="J20" s="139">
        <v>-43.8</v>
      </c>
      <c r="K20" s="126">
        <f t="shared" si="0"/>
        <v>172.1</v>
      </c>
      <c r="L20" s="126">
        <f t="shared" si="1"/>
        <v>-133.9</v>
      </c>
    </row>
    <row r="21" spans="1:12">
      <c r="A21" s="94">
        <v>19</v>
      </c>
      <c r="B21" s="95">
        <v>117491</v>
      </c>
      <c r="C21" s="96" t="s">
        <v>35</v>
      </c>
      <c r="D21" s="193" t="s">
        <v>11</v>
      </c>
      <c r="E21" s="139">
        <v>209</v>
      </c>
      <c r="F21" s="139">
        <v>-10</v>
      </c>
      <c r="G21" s="139">
        <v>82.2</v>
      </c>
      <c r="H21" s="139">
        <v>-48</v>
      </c>
      <c r="I21" s="139">
        <v>96</v>
      </c>
      <c r="J21" s="139">
        <v>-26.4</v>
      </c>
      <c r="K21" s="126">
        <f t="shared" si="0"/>
        <v>387.2</v>
      </c>
      <c r="L21" s="126">
        <f t="shared" si="1"/>
        <v>-84.4</v>
      </c>
    </row>
    <row r="22" spans="1:12">
      <c r="A22" s="94">
        <v>20</v>
      </c>
      <c r="B22" s="95">
        <v>54</v>
      </c>
      <c r="C22" s="96" t="s">
        <v>36</v>
      </c>
      <c r="D22" s="193" t="s">
        <v>31</v>
      </c>
      <c r="E22" s="139">
        <v>97</v>
      </c>
      <c r="F22" s="139">
        <v>-20</v>
      </c>
      <c r="G22" s="139">
        <v>163.3</v>
      </c>
      <c r="H22" s="139">
        <v>-28.5</v>
      </c>
      <c r="I22" s="139">
        <v>46</v>
      </c>
      <c r="J22" s="139">
        <v>-34.7</v>
      </c>
      <c r="K22" s="126">
        <f t="shared" si="0"/>
        <v>306.3</v>
      </c>
      <c r="L22" s="126">
        <f t="shared" si="1"/>
        <v>-83.2</v>
      </c>
    </row>
    <row r="23" spans="1:12">
      <c r="A23" s="94">
        <v>21</v>
      </c>
      <c r="B23" s="95">
        <v>329</v>
      </c>
      <c r="C23" s="96" t="s">
        <v>37</v>
      </c>
      <c r="D23" s="193" t="s">
        <v>31</v>
      </c>
      <c r="E23" s="139">
        <v>57.5</v>
      </c>
      <c r="F23" s="139">
        <v>-20</v>
      </c>
      <c r="G23" s="139">
        <v>183.9</v>
      </c>
      <c r="H23" s="139">
        <v>-40.7</v>
      </c>
      <c r="I23" s="139">
        <v>35.5</v>
      </c>
      <c r="J23" s="139">
        <v>-42.9</v>
      </c>
      <c r="K23" s="126">
        <f t="shared" si="0"/>
        <v>276.9</v>
      </c>
      <c r="L23" s="126">
        <f t="shared" si="1"/>
        <v>-103.6</v>
      </c>
    </row>
    <row r="24" spans="1:12">
      <c r="A24" s="94">
        <v>22</v>
      </c>
      <c r="B24" s="95">
        <v>357</v>
      </c>
      <c r="C24" s="96" t="s">
        <v>38</v>
      </c>
      <c r="D24" s="193" t="s">
        <v>11</v>
      </c>
      <c r="E24" s="139">
        <v>91</v>
      </c>
      <c r="F24" s="139">
        <v>-9</v>
      </c>
      <c r="G24" s="139">
        <v>39.8</v>
      </c>
      <c r="H24" s="139">
        <v>-72.9</v>
      </c>
      <c r="I24" s="139">
        <v>57.5</v>
      </c>
      <c r="J24" s="139">
        <v>-30</v>
      </c>
      <c r="K24" s="126">
        <f t="shared" si="0"/>
        <v>188.3</v>
      </c>
      <c r="L24" s="126">
        <f t="shared" si="1"/>
        <v>-111.9</v>
      </c>
    </row>
    <row r="25" spans="1:12">
      <c r="A25" s="94">
        <v>23</v>
      </c>
      <c r="B25" s="95">
        <v>359</v>
      </c>
      <c r="C25" s="96" t="s">
        <v>39</v>
      </c>
      <c r="D25" s="193" t="s">
        <v>11</v>
      </c>
      <c r="E25" s="139">
        <v>52</v>
      </c>
      <c r="F25" s="139">
        <v>-27</v>
      </c>
      <c r="G25" s="139">
        <v>103.5</v>
      </c>
      <c r="H25" s="139">
        <v>-51.5</v>
      </c>
      <c r="I25" s="139">
        <v>60</v>
      </c>
      <c r="J25" s="139">
        <v>-39.2</v>
      </c>
      <c r="K25" s="126">
        <f t="shared" si="0"/>
        <v>215.5</v>
      </c>
      <c r="L25" s="126">
        <f t="shared" si="1"/>
        <v>-117.7</v>
      </c>
    </row>
    <row r="26" spans="1:12">
      <c r="A26" s="94">
        <v>24</v>
      </c>
      <c r="B26" s="95">
        <v>373</v>
      </c>
      <c r="C26" s="96" t="s">
        <v>40</v>
      </c>
      <c r="D26" s="193" t="s">
        <v>13</v>
      </c>
      <c r="E26" s="139">
        <v>357</v>
      </c>
      <c r="F26" s="139">
        <v>-5</v>
      </c>
      <c r="G26" s="139">
        <v>198.8</v>
      </c>
      <c r="H26" s="139">
        <v>-26.6</v>
      </c>
      <c r="I26" s="139">
        <v>49.5</v>
      </c>
      <c r="J26" s="139">
        <v>-31.4</v>
      </c>
      <c r="K26" s="126">
        <f t="shared" si="0"/>
        <v>605.3</v>
      </c>
      <c r="L26" s="126">
        <f t="shared" si="1"/>
        <v>-63</v>
      </c>
    </row>
    <row r="27" spans="1:12">
      <c r="A27" s="94">
        <v>25</v>
      </c>
      <c r="B27" s="95">
        <v>379</v>
      </c>
      <c r="C27" s="96" t="s">
        <v>41</v>
      </c>
      <c r="D27" s="193" t="s">
        <v>11</v>
      </c>
      <c r="E27" s="139">
        <v>219</v>
      </c>
      <c r="F27" s="139">
        <v>-10</v>
      </c>
      <c r="G27" s="139">
        <v>226.3</v>
      </c>
      <c r="H27" s="139">
        <v>-19.8</v>
      </c>
      <c r="I27" s="139">
        <v>89</v>
      </c>
      <c r="J27" s="139">
        <v>-34.2</v>
      </c>
      <c r="K27" s="126">
        <f t="shared" si="0"/>
        <v>534.3</v>
      </c>
      <c r="L27" s="126">
        <f t="shared" si="1"/>
        <v>-64</v>
      </c>
    </row>
    <row r="28" spans="1:12">
      <c r="A28" s="94">
        <v>26</v>
      </c>
      <c r="B28" s="95">
        <v>387</v>
      </c>
      <c r="C28" s="96" t="s">
        <v>42</v>
      </c>
      <c r="D28" s="193" t="s">
        <v>24</v>
      </c>
      <c r="E28" s="139">
        <v>251.5</v>
      </c>
      <c r="F28" s="139">
        <v>-20</v>
      </c>
      <c r="G28" s="139">
        <v>85</v>
      </c>
      <c r="H28" s="139">
        <v>-54.7</v>
      </c>
      <c r="I28" s="139">
        <v>23</v>
      </c>
      <c r="J28" s="139">
        <v>-49.1</v>
      </c>
      <c r="K28" s="126">
        <f t="shared" si="0"/>
        <v>359.5</v>
      </c>
      <c r="L28" s="126">
        <f t="shared" si="1"/>
        <v>-123.8</v>
      </c>
    </row>
    <row r="29" spans="1:12">
      <c r="A29" s="94">
        <v>27</v>
      </c>
      <c r="B29" s="95">
        <v>511</v>
      </c>
      <c r="C29" s="96" t="s">
        <v>43</v>
      </c>
      <c r="D29" s="193" t="s">
        <v>24</v>
      </c>
      <c r="E29" s="139">
        <v>121.5</v>
      </c>
      <c r="F29" s="139">
        <v>-10</v>
      </c>
      <c r="G29" s="139">
        <v>145.7</v>
      </c>
      <c r="H29" s="139">
        <v>-37.9</v>
      </c>
      <c r="I29" s="139">
        <v>114.5</v>
      </c>
      <c r="J29" s="139">
        <v>-30</v>
      </c>
      <c r="K29" s="126">
        <f t="shared" si="0"/>
        <v>381.7</v>
      </c>
      <c r="L29" s="126">
        <f t="shared" si="1"/>
        <v>-77.9</v>
      </c>
    </row>
    <row r="30" spans="1:12">
      <c r="A30" s="94">
        <v>28</v>
      </c>
      <c r="B30" s="95">
        <v>513</v>
      </c>
      <c r="C30" s="96" t="s">
        <v>44</v>
      </c>
      <c r="D30" s="193" t="s">
        <v>11</v>
      </c>
      <c r="E30" s="139">
        <v>214</v>
      </c>
      <c r="F30" s="139">
        <v>-13</v>
      </c>
      <c r="G30" s="139">
        <v>96.4</v>
      </c>
      <c r="H30" s="139">
        <v>-44.2</v>
      </c>
      <c r="I30" s="139">
        <v>85.5</v>
      </c>
      <c r="J30" s="139">
        <v>-18.2</v>
      </c>
      <c r="K30" s="126">
        <f t="shared" si="0"/>
        <v>395.9</v>
      </c>
      <c r="L30" s="126">
        <f t="shared" si="1"/>
        <v>-75.4</v>
      </c>
    </row>
    <row r="31" spans="1:12">
      <c r="A31" s="94">
        <v>29</v>
      </c>
      <c r="B31" s="95">
        <v>514</v>
      </c>
      <c r="C31" s="181" t="s">
        <v>45</v>
      </c>
      <c r="D31" s="193" t="s">
        <v>22</v>
      </c>
      <c r="E31" s="139">
        <v>419.5</v>
      </c>
      <c r="F31" s="139">
        <v>0</v>
      </c>
      <c r="G31" s="139">
        <v>365.9</v>
      </c>
      <c r="H31" s="139">
        <v>-4.3</v>
      </c>
      <c r="I31" s="139">
        <v>123.5</v>
      </c>
      <c r="J31" s="139">
        <v>-21.4</v>
      </c>
      <c r="K31" s="126">
        <f t="shared" si="0"/>
        <v>908.9</v>
      </c>
      <c r="L31" s="126">
        <f t="shared" si="1"/>
        <v>-25.7</v>
      </c>
    </row>
    <row r="32" spans="1:12">
      <c r="A32" s="94">
        <v>30</v>
      </c>
      <c r="B32" s="95">
        <v>546</v>
      </c>
      <c r="C32" s="181" t="s">
        <v>46</v>
      </c>
      <c r="D32" s="193" t="s">
        <v>24</v>
      </c>
      <c r="E32" s="139">
        <v>281</v>
      </c>
      <c r="F32" s="139">
        <v>0</v>
      </c>
      <c r="G32" s="139">
        <v>86.2</v>
      </c>
      <c r="H32" s="139">
        <v>-44.2</v>
      </c>
      <c r="I32" s="139">
        <v>89.5</v>
      </c>
      <c r="J32" s="139">
        <v>-34.6</v>
      </c>
      <c r="K32" s="126">
        <f t="shared" si="0"/>
        <v>456.7</v>
      </c>
      <c r="L32" s="126">
        <f t="shared" si="1"/>
        <v>-78.8</v>
      </c>
    </row>
    <row r="33" spans="1:12">
      <c r="A33" s="94">
        <v>31</v>
      </c>
      <c r="B33" s="95">
        <v>581</v>
      </c>
      <c r="C33" s="96" t="s">
        <v>47</v>
      </c>
      <c r="D33" s="193" t="s">
        <v>13</v>
      </c>
      <c r="E33" s="139">
        <v>250.5</v>
      </c>
      <c r="F33" s="139">
        <v>-11</v>
      </c>
      <c r="G33" s="139">
        <v>112</v>
      </c>
      <c r="H33" s="139">
        <v>-44.1</v>
      </c>
      <c r="I33" s="139">
        <v>154.5</v>
      </c>
      <c r="J33" s="139">
        <v>-17.7</v>
      </c>
      <c r="K33" s="126">
        <f t="shared" si="0"/>
        <v>517</v>
      </c>
      <c r="L33" s="126">
        <f t="shared" si="1"/>
        <v>-72.8</v>
      </c>
    </row>
    <row r="34" spans="1:12">
      <c r="A34" s="94">
        <v>32</v>
      </c>
      <c r="B34" s="95">
        <v>585</v>
      </c>
      <c r="C34" s="96" t="s">
        <v>48</v>
      </c>
      <c r="D34" s="193" t="s">
        <v>13</v>
      </c>
      <c r="E34" s="139">
        <v>210</v>
      </c>
      <c r="F34" s="139">
        <v>-6</v>
      </c>
      <c r="G34" s="139">
        <v>104</v>
      </c>
      <c r="H34" s="139">
        <v>-58.1</v>
      </c>
      <c r="I34" s="139">
        <v>205.5</v>
      </c>
      <c r="J34" s="139">
        <v>-9</v>
      </c>
      <c r="K34" s="126">
        <f t="shared" si="0"/>
        <v>519.5</v>
      </c>
      <c r="L34" s="126">
        <f t="shared" si="1"/>
        <v>-73.1</v>
      </c>
    </row>
    <row r="35" spans="1:12">
      <c r="A35" s="94">
        <v>33</v>
      </c>
      <c r="B35" s="95">
        <v>724</v>
      </c>
      <c r="C35" s="181" t="s">
        <v>49</v>
      </c>
      <c r="D35" s="193" t="s">
        <v>13</v>
      </c>
      <c r="E35" s="139">
        <v>318.5</v>
      </c>
      <c r="F35" s="139">
        <v>0</v>
      </c>
      <c r="G35" s="139">
        <v>109.8</v>
      </c>
      <c r="H35" s="139">
        <v>-44.2</v>
      </c>
      <c r="I35" s="139">
        <v>103.5</v>
      </c>
      <c r="J35" s="139">
        <v>-21.1</v>
      </c>
      <c r="K35" s="126">
        <f t="shared" si="0"/>
        <v>531.8</v>
      </c>
      <c r="L35" s="126">
        <f t="shared" si="1"/>
        <v>-65.3</v>
      </c>
    </row>
    <row r="36" spans="1:12">
      <c r="A36" s="94">
        <v>34</v>
      </c>
      <c r="B36" s="95">
        <v>737</v>
      </c>
      <c r="C36" s="96" t="s">
        <v>50</v>
      </c>
      <c r="D36" s="193" t="s">
        <v>24</v>
      </c>
      <c r="E36" s="139">
        <v>218</v>
      </c>
      <c r="F36" s="139">
        <v>-2</v>
      </c>
      <c r="G36" s="139">
        <v>168.4</v>
      </c>
      <c r="H36" s="139">
        <v>-22.2</v>
      </c>
      <c r="I36" s="139">
        <v>851.5</v>
      </c>
      <c r="J36" s="139">
        <v>-19.7</v>
      </c>
      <c r="K36" s="126">
        <f t="shared" ref="K36:K67" si="2">E36+G36+I36</f>
        <v>1237.9</v>
      </c>
      <c r="L36" s="126">
        <f t="shared" ref="L36:L67" si="3">F36+H36+J36</f>
        <v>-43.9</v>
      </c>
    </row>
    <row r="37" spans="1:12">
      <c r="A37" s="94">
        <v>35</v>
      </c>
      <c r="B37" s="95">
        <v>744</v>
      </c>
      <c r="C37" s="96" t="s">
        <v>51</v>
      </c>
      <c r="D37" s="193" t="s">
        <v>13</v>
      </c>
      <c r="E37" s="139">
        <v>173</v>
      </c>
      <c r="F37" s="139">
        <v>-3</v>
      </c>
      <c r="G37" s="139">
        <v>69.6</v>
      </c>
      <c r="H37" s="139">
        <v>-51.7</v>
      </c>
      <c r="I37" s="139">
        <v>119</v>
      </c>
      <c r="J37" s="139">
        <v>-18</v>
      </c>
      <c r="K37" s="126">
        <f t="shared" si="2"/>
        <v>361.6</v>
      </c>
      <c r="L37" s="126">
        <f t="shared" si="3"/>
        <v>-72.7</v>
      </c>
    </row>
    <row r="38" spans="1:12">
      <c r="A38" s="94">
        <v>36</v>
      </c>
      <c r="B38" s="95">
        <v>746</v>
      </c>
      <c r="C38" s="96" t="s">
        <v>52</v>
      </c>
      <c r="D38" s="193" t="s">
        <v>19</v>
      </c>
      <c r="E38" s="139">
        <v>169.5</v>
      </c>
      <c r="F38" s="139">
        <v>-14</v>
      </c>
      <c r="G38" s="139">
        <v>88.4</v>
      </c>
      <c r="H38" s="139">
        <v>-32.6</v>
      </c>
      <c r="I38" s="139">
        <v>36</v>
      </c>
      <c r="J38" s="139">
        <v>-41.9</v>
      </c>
      <c r="K38" s="126">
        <f t="shared" si="2"/>
        <v>293.9</v>
      </c>
      <c r="L38" s="126">
        <f t="shared" si="3"/>
        <v>-88.5</v>
      </c>
    </row>
    <row r="39" spans="1:12">
      <c r="A39" s="94">
        <v>37</v>
      </c>
      <c r="B39" s="95">
        <v>747</v>
      </c>
      <c r="C39" s="96" t="s">
        <v>53</v>
      </c>
      <c r="D39" s="193" t="s">
        <v>13</v>
      </c>
      <c r="E39" s="139">
        <v>139.5</v>
      </c>
      <c r="F39" s="139">
        <v>-12</v>
      </c>
      <c r="G39" s="139">
        <v>80.5</v>
      </c>
      <c r="H39" s="139">
        <v>-50.6</v>
      </c>
      <c r="I39" s="139">
        <v>44.5</v>
      </c>
      <c r="J39" s="139">
        <v>-36.7</v>
      </c>
      <c r="K39" s="126">
        <f t="shared" si="2"/>
        <v>264.5</v>
      </c>
      <c r="L39" s="126">
        <f t="shared" si="3"/>
        <v>-99.3</v>
      </c>
    </row>
    <row r="40" spans="1:12">
      <c r="A40" s="94">
        <v>38</v>
      </c>
      <c r="B40" s="95">
        <v>102934</v>
      </c>
      <c r="C40" s="96" t="s">
        <v>54</v>
      </c>
      <c r="D40" s="193" t="s">
        <v>11</v>
      </c>
      <c r="E40" s="139">
        <v>58</v>
      </c>
      <c r="F40" s="139">
        <v>-24</v>
      </c>
      <c r="G40" s="139">
        <v>118.1</v>
      </c>
      <c r="H40" s="139">
        <v>-27.5</v>
      </c>
      <c r="I40" s="139">
        <v>105</v>
      </c>
      <c r="J40" s="139">
        <v>-25.2</v>
      </c>
      <c r="K40" s="126">
        <f t="shared" si="2"/>
        <v>281.1</v>
      </c>
      <c r="L40" s="126">
        <f t="shared" si="3"/>
        <v>-76.7</v>
      </c>
    </row>
    <row r="41" spans="1:12">
      <c r="A41" s="94">
        <v>39</v>
      </c>
      <c r="B41" s="95">
        <v>105267</v>
      </c>
      <c r="C41" s="96" t="s">
        <v>55</v>
      </c>
      <c r="D41" s="193" t="s">
        <v>11</v>
      </c>
      <c r="E41" s="139">
        <v>135.5</v>
      </c>
      <c r="F41" s="139">
        <v>-3</v>
      </c>
      <c r="G41" s="139">
        <v>71.1</v>
      </c>
      <c r="H41" s="139">
        <v>-42.5</v>
      </c>
      <c r="I41" s="139">
        <v>80.5</v>
      </c>
      <c r="J41" s="139">
        <v>-24.9</v>
      </c>
      <c r="K41" s="126">
        <f t="shared" si="2"/>
        <v>287.1</v>
      </c>
      <c r="L41" s="126">
        <f t="shared" si="3"/>
        <v>-70.4</v>
      </c>
    </row>
    <row r="42" spans="1:12">
      <c r="A42" s="94">
        <v>40</v>
      </c>
      <c r="B42" s="95">
        <v>106399</v>
      </c>
      <c r="C42" s="96" t="s">
        <v>56</v>
      </c>
      <c r="D42" s="193" t="s">
        <v>11</v>
      </c>
      <c r="E42" s="139">
        <v>81.5</v>
      </c>
      <c r="F42" s="139">
        <v>-13</v>
      </c>
      <c r="G42" s="139">
        <v>41.8</v>
      </c>
      <c r="H42" s="139">
        <v>-68.3</v>
      </c>
      <c r="I42" s="139">
        <v>122</v>
      </c>
      <c r="J42" s="139">
        <v>-22.2</v>
      </c>
      <c r="K42" s="126">
        <f t="shared" si="2"/>
        <v>245.3</v>
      </c>
      <c r="L42" s="126">
        <f t="shared" si="3"/>
        <v>-103.5</v>
      </c>
    </row>
    <row r="43" spans="1:12">
      <c r="A43" s="94">
        <v>41</v>
      </c>
      <c r="B43" s="95">
        <v>107658</v>
      </c>
      <c r="C43" s="181" t="s">
        <v>57</v>
      </c>
      <c r="D43" s="193" t="s">
        <v>31</v>
      </c>
      <c r="E43" s="139">
        <v>483</v>
      </c>
      <c r="F43" s="139">
        <v>0</v>
      </c>
      <c r="G43" s="139">
        <v>310.1</v>
      </c>
      <c r="H43" s="139">
        <v>-7.4</v>
      </c>
      <c r="I43" s="139">
        <v>168.5</v>
      </c>
      <c r="J43" s="139">
        <v>-12</v>
      </c>
      <c r="K43" s="126">
        <f t="shared" si="2"/>
        <v>961.6</v>
      </c>
      <c r="L43" s="126">
        <f t="shared" si="3"/>
        <v>-19.4</v>
      </c>
    </row>
    <row r="44" spans="1:12">
      <c r="A44" s="94">
        <v>42</v>
      </c>
      <c r="B44" s="95">
        <v>111219</v>
      </c>
      <c r="C44" s="96" t="s">
        <v>58</v>
      </c>
      <c r="D44" s="193" t="s">
        <v>11</v>
      </c>
      <c r="E44" s="139">
        <v>87</v>
      </c>
      <c r="F44" s="139">
        <v>-8</v>
      </c>
      <c r="G44" s="139">
        <v>60.8</v>
      </c>
      <c r="H44" s="139">
        <v>-52.4</v>
      </c>
      <c r="I44" s="139">
        <v>148</v>
      </c>
      <c r="J44" s="139">
        <v>-21.2</v>
      </c>
      <c r="K44" s="126">
        <f t="shared" si="2"/>
        <v>295.8</v>
      </c>
      <c r="L44" s="126">
        <f t="shared" si="3"/>
        <v>-81.6</v>
      </c>
    </row>
    <row r="45" spans="1:12">
      <c r="A45" s="94">
        <v>43</v>
      </c>
      <c r="B45" s="95">
        <v>114622</v>
      </c>
      <c r="C45" s="96" t="s">
        <v>59</v>
      </c>
      <c r="D45" s="193" t="s">
        <v>13</v>
      </c>
      <c r="E45" s="139">
        <v>150.5</v>
      </c>
      <c r="F45" s="139">
        <v>-8</v>
      </c>
      <c r="G45" s="139">
        <v>223.5</v>
      </c>
      <c r="H45" s="139">
        <v>-26.4</v>
      </c>
      <c r="I45" s="139">
        <v>201</v>
      </c>
      <c r="J45" s="139">
        <v>-4.9</v>
      </c>
      <c r="K45" s="126">
        <f t="shared" si="2"/>
        <v>575</v>
      </c>
      <c r="L45" s="126">
        <f t="shared" si="3"/>
        <v>-39.3</v>
      </c>
    </row>
    <row r="46" spans="1:12">
      <c r="A46" s="94">
        <v>44</v>
      </c>
      <c r="B46" s="95">
        <v>377</v>
      </c>
      <c r="C46" s="96" t="s">
        <v>60</v>
      </c>
      <c r="D46" s="193" t="s">
        <v>24</v>
      </c>
      <c r="E46" s="139">
        <v>64</v>
      </c>
      <c r="F46" s="139">
        <v>-21</v>
      </c>
      <c r="G46" s="139">
        <v>90.8</v>
      </c>
      <c r="H46" s="139">
        <v>-31.8</v>
      </c>
      <c r="I46" s="139">
        <v>25</v>
      </c>
      <c r="J46" s="139">
        <v>-49</v>
      </c>
      <c r="K46" s="126">
        <f t="shared" si="2"/>
        <v>179.8</v>
      </c>
      <c r="L46" s="126">
        <f t="shared" si="3"/>
        <v>-101.8</v>
      </c>
    </row>
    <row r="47" spans="1:12">
      <c r="A47" s="94">
        <v>45</v>
      </c>
      <c r="B47" s="95">
        <v>515</v>
      </c>
      <c r="C47" s="96" t="s">
        <v>61</v>
      </c>
      <c r="D47" s="193" t="s">
        <v>24</v>
      </c>
      <c r="E47" s="139">
        <v>63</v>
      </c>
      <c r="F47" s="139">
        <v>-20</v>
      </c>
      <c r="G47" s="139">
        <v>106.2</v>
      </c>
      <c r="H47" s="139">
        <v>-30.1</v>
      </c>
      <c r="I47" s="139">
        <v>45</v>
      </c>
      <c r="J47" s="139">
        <v>-35</v>
      </c>
      <c r="K47" s="126">
        <f t="shared" si="2"/>
        <v>214.2</v>
      </c>
      <c r="L47" s="126">
        <f t="shared" si="3"/>
        <v>-85.1</v>
      </c>
    </row>
    <row r="48" spans="1:12">
      <c r="A48" s="94">
        <v>46</v>
      </c>
      <c r="B48" s="95">
        <v>578</v>
      </c>
      <c r="C48" s="96" t="s">
        <v>62</v>
      </c>
      <c r="D48" s="193" t="s">
        <v>13</v>
      </c>
      <c r="E48" s="139">
        <v>407</v>
      </c>
      <c r="F48" s="139">
        <v>-7</v>
      </c>
      <c r="G48" s="139">
        <v>203.4</v>
      </c>
      <c r="H48" s="139">
        <v>-23.7</v>
      </c>
      <c r="I48" s="139">
        <v>81</v>
      </c>
      <c r="J48" s="139">
        <v>-35.1</v>
      </c>
      <c r="K48" s="126">
        <f t="shared" si="2"/>
        <v>691.4</v>
      </c>
      <c r="L48" s="126">
        <f t="shared" si="3"/>
        <v>-65.8</v>
      </c>
    </row>
    <row r="49" spans="1:12">
      <c r="A49" s="94">
        <v>47</v>
      </c>
      <c r="B49" s="95">
        <v>598</v>
      </c>
      <c r="C49" s="96" t="s">
        <v>63</v>
      </c>
      <c r="D49" s="193" t="s">
        <v>13</v>
      </c>
      <c r="E49" s="139">
        <v>90</v>
      </c>
      <c r="F49" s="139">
        <v>-11</v>
      </c>
      <c r="G49" s="139">
        <v>145.8</v>
      </c>
      <c r="H49" s="139">
        <v>-19.5</v>
      </c>
      <c r="I49" s="139">
        <v>105</v>
      </c>
      <c r="J49" s="139">
        <v>-17.7</v>
      </c>
      <c r="K49" s="126">
        <f t="shared" si="2"/>
        <v>340.8</v>
      </c>
      <c r="L49" s="126">
        <f t="shared" si="3"/>
        <v>-48.2</v>
      </c>
    </row>
    <row r="50" spans="1:12">
      <c r="A50" s="94">
        <v>48</v>
      </c>
      <c r="B50" s="95">
        <v>709</v>
      </c>
      <c r="C50" s="96" t="s">
        <v>64</v>
      </c>
      <c r="D50" s="193" t="s">
        <v>31</v>
      </c>
      <c r="E50" s="139">
        <v>78.5</v>
      </c>
      <c r="F50" s="139">
        <v>-13</v>
      </c>
      <c r="G50" s="139">
        <v>136.4</v>
      </c>
      <c r="H50" s="139">
        <v>-39.4</v>
      </c>
      <c r="I50" s="139">
        <v>44.5</v>
      </c>
      <c r="J50" s="139">
        <v>-36.7</v>
      </c>
      <c r="K50" s="126">
        <f t="shared" si="2"/>
        <v>259.4</v>
      </c>
      <c r="L50" s="126">
        <f t="shared" si="3"/>
        <v>-89.1</v>
      </c>
    </row>
    <row r="51" spans="1:12">
      <c r="A51" s="94">
        <v>49</v>
      </c>
      <c r="B51" s="95">
        <v>716</v>
      </c>
      <c r="C51" s="96" t="s">
        <v>65</v>
      </c>
      <c r="D51" s="193" t="s">
        <v>19</v>
      </c>
      <c r="E51" s="139">
        <v>204</v>
      </c>
      <c r="F51" s="139">
        <v>-10</v>
      </c>
      <c r="G51" s="139">
        <v>141</v>
      </c>
      <c r="H51" s="139">
        <v>-40.2</v>
      </c>
      <c r="I51" s="139">
        <v>45</v>
      </c>
      <c r="J51" s="139">
        <v>-40.2</v>
      </c>
      <c r="K51" s="126">
        <f t="shared" si="2"/>
        <v>390</v>
      </c>
      <c r="L51" s="126">
        <f t="shared" si="3"/>
        <v>-90.4</v>
      </c>
    </row>
    <row r="52" spans="1:12">
      <c r="A52" s="94">
        <v>50</v>
      </c>
      <c r="B52" s="95">
        <v>717</v>
      </c>
      <c r="C52" s="96" t="s">
        <v>66</v>
      </c>
      <c r="D52" s="193" t="s">
        <v>19</v>
      </c>
      <c r="E52" s="139">
        <v>110</v>
      </c>
      <c r="F52" s="139">
        <v>-12</v>
      </c>
      <c r="G52" s="139">
        <v>103.9</v>
      </c>
      <c r="H52" s="139">
        <v>-44.3</v>
      </c>
      <c r="I52" s="139">
        <v>43</v>
      </c>
      <c r="J52" s="139">
        <v>-42.9</v>
      </c>
      <c r="K52" s="126">
        <f t="shared" si="2"/>
        <v>256.9</v>
      </c>
      <c r="L52" s="126">
        <f t="shared" si="3"/>
        <v>-99.2</v>
      </c>
    </row>
    <row r="53" spans="1:12">
      <c r="A53" s="94">
        <v>51</v>
      </c>
      <c r="B53" s="95">
        <v>721</v>
      </c>
      <c r="C53" s="96" t="s">
        <v>67</v>
      </c>
      <c r="D53" s="193" t="s">
        <v>19</v>
      </c>
      <c r="E53" s="139">
        <v>84.5</v>
      </c>
      <c r="F53" s="139">
        <v>-24</v>
      </c>
      <c r="G53" s="139">
        <v>98.5</v>
      </c>
      <c r="H53" s="139">
        <v>-46</v>
      </c>
      <c r="I53" s="139">
        <v>74.5</v>
      </c>
      <c r="J53" s="139">
        <v>-29.4</v>
      </c>
      <c r="K53" s="126">
        <f t="shared" si="2"/>
        <v>257.5</v>
      </c>
      <c r="L53" s="126">
        <f t="shared" si="3"/>
        <v>-99.4</v>
      </c>
    </row>
    <row r="54" spans="1:12">
      <c r="A54" s="94">
        <v>52</v>
      </c>
      <c r="B54" s="95">
        <v>726</v>
      </c>
      <c r="C54" s="96" t="s">
        <v>68</v>
      </c>
      <c r="D54" s="193" t="s">
        <v>11</v>
      </c>
      <c r="E54" s="139">
        <v>208</v>
      </c>
      <c r="F54" s="139">
        <v>-1</v>
      </c>
      <c r="G54" s="139">
        <v>123.6</v>
      </c>
      <c r="H54" s="139">
        <v>-50.1</v>
      </c>
      <c r="I54" s="139">
        <v>179</v>
      </c>
      <c r="J54" s="139">
        <v>-7</v>
      </c>
      <c r="K54" s="126">
        <f t="shared" si="2"/>
        <v>510.6</v>
      </c>
      <c r="L54" s="126">
        <f t="shared" si="3"/>
        <v>-58.1</v>
      </c>
    </row>
    <row r="55" spans="1:12">
      <c r="A55" s="94">
        <v>53</v>
      </c>
      <c r="B55" s="95">
        <v>101453</v>
      </c>
      <c r="C55" s="96" t="s">
        <v>69</v>
      </c>
      <c r="D55" s="193" t="s">
        <v>31</v>
      </c>
      <c r="E55" s="139">
        <v>64</v>
      </c>
      <c r="F55" s="139">
        <v>-24</v>
      </c>
      <c r="G55" s="139">
        <v>130.3</v>
      </c>
      <c r="H55" s="139">
        <v>-40.5</v>
      </c>
      <c r="I55" s="139">
        <v>80.5</v>
      </c>
      <c r="J55" s="139">
        <v>-32.3</v>
      </c>
      <c r="K55" s="126">
        <f t="shared" si="2"/>
        <v>274.8</v>
      </c>
      <c r="L55" s="126">
        <f t="shared" si="3"/>
        <v>-96.8</v>
      </c>
    </row>
    <row r="56" spans="1:12">
      <c r="A56" s="94">
        <v>54</v>
      </c>
      <c r="B56" s="95">
        <v>102565</v>
      </c>
      <c r="C56" s="181" t="s">
        <v>70</v>
      </c>
      <c r="D56" s="193" t="s">
        <v>11</v>
      </c>
      <c r="E56" s="139">
        <v>361.5</v>
      </c>
      <c r="F56" s="139">
        <v>0</v>
      </c>
      <c r="G56" s="139">
        <v>222.5</v>
      </c>
      <c r="H56" s="139">
        <v>-25.9</v>
      </c>
      <c r="I56" s="139">
        <v>191.5</v>
      </c>
      <c r="J56" s="139">
        <v>-4.7</v>
      </c>
      <c r="K56" s="126">
        <f t="shared" si="2"/>
        <v>775.5</v>
      </c>
      <c r="L56" s="126">
        <f t="shared" si="3"/>
        <v>-30.6</v>
      </c>
    </row>
    <row r="57" spans="1:12">
      <c r="A57" s="94">
        <v>55</v>
      </c>
      <c r="B57" s="95">
        <v>103198</v>
      </c>
      <c r="C57" s="96" t="s">
        <v>71</v>
      </c>
      <c r="D57" s="193" t="s">
        <v>11</v>
      </c>
      <c r="E57" s="139">
        <v>239.5</v>
      </c>
      <c r="F57" s="139">
        <v>0</v>
      </c>
      <c r="G57" s="139">
        <v>46.6</v>
      </c>
      <c r="H57" s="139">
        <v>-60.4</v>
      </c>
      <c r="I57" s="139">
        <v>55</v>
      </c>
      <c r="J57" s="139">
        <v>-33.4</v>
      </c>
      <c r="K57" s="126">
        <f t="shared" si="2"/>
        <v>341.1</v>
      </c>
      <c r="L57" s="126">
        <f t="shared" si="3"/>
        <v>-93.8</v>
      </c>
    </row>
    <row r="58" spans="1:12">
      <c r="A58" s="94">
        <v>56</v>
      </c>
      <c r="B58" s="95">
        <v>105751</v>
      </c>
      <c r="C58" s="96" t="s">
        <v>72</v>
      </c>
      <c r="D58" s="193" t="s">
        <v>24</v>
      </c>
      <c r="E58" s="139">
        <v>127.5</v>
      </c>
      <c r="F58" s="139">
        <v>-14</v>
      </c>
      <c r="G58" s="139">
        <v>45.6</v>
      </c>
      <c r="H58" s="139">
        <v>-68</v>
      </c>
      <c r="I58" s="139">
        <v>48</v>
      </c>
      <c r="J58" s="139">
        <v>-31.4</v>
      </c>
      <c r="K58" s="126">
        <f t="shared" si="2"/>
        <v>221.1</v>
      </c>
      <c r="L58" s="126">
        <f t="shared" si="3"/>
        <v>-113.4</v>
      </c>
    </row>
    <row r="59" spans="1:12">
      <c r="A59" s="94">
        <v>57</v>
      </c>
      <c r="B59" s="95">
        <v>106569</v>
      </c>
      <c r="C59" s="96" t="s">
        <v>73</v>
      </c>
      <c r="D59" s="193" t="s">
        <v>11</v>
      </c>
      <c r="E59" s="139">
        <v>83</v>
      </c>
      <c r="F59" s="139">
        <v>-13</v>
      </c>
      <c r="G59" s="139">
        <v>191</v>
      </c>
      <c r="H59" s="139">
        <v>-29.5</v>
      </c>
      <c r="I59" s="139">
        <v>57.5</v>
      </c>
      <c r="J59" s="139">
        <v>-27.7</v>
      </c>
      <c r="K59" s="126">
        <f t="shared" si="2"/>
        <v>331.5</v>
      </c>
      <c r="L59" s="126">
        <f t="shared" si="3"/>
        <v>-70.2</v>
      </c>
    </row>
    <row r="60" spans="1:12">
      <c r="A60" s="94">
        <v>58</v>
      </c>
      <c r="B60" s="95">
        <v>108277</v>
      </c>
      <c r="C60" s="96" t="s">
        <v>74</v>
      </c>
      <c r="D60" s="193" t="s">
        <v>11</v>
      </c>
      <c r="E60" s="139">
        <v>75.5</v>
      </c>
      <c r="F60" s="139">
        <v>-22</v>
      </c>
      <c r="G60" s="139">
        <v>54.3</v>
      </c>
      <c r="H60" s="139">
        <v>-48.9</v>
      </c>
      <c r="I60" s="139">
        <v>82</v>
      </c>
      <c r="J60" s="139">
        <v>-27.7</v>
      </c>
      <c r="K60" s="126">
        <f t="shared" si="2"/>
        <v>211.8</v>
      </c>
      <c r="L60" s="126">
        <f t="shared" si="3"/>
        <v>-98.6</v>
      </c>
    </row>
    <row r="61" spans="1:12">
      <c r="A61" s="94">
        <v>59</v>
      </c>
      <c r="B61" s="95">
        <v>117184</v>
      </c>
      <c r="C61" s="96" t="s">
        <v>75</v>
      </c>
      <c r="D61" s="193" t="s">
        <v>13</v>
      </c>
      <c r="E61" s="139">
        <v>125</v>
      </c>
      <c r="F61" s="139">
        <v>-8</v>
      </c>
      <c r="G61" s="139">
        <v>72.5</v>
      </c>
      <c r="H61" s="139">
        <v>-50.8</v>
      </c>
      <c r="I61" s="139">
        <v>129</v>
      </c>
      <c r="J61" s="139">
        <v>-25.8</v>
      </c>
      <c r="K61" s="126">
        <f t="shared" si="2"/>
        <v>326.5</v>
      </c>
      <c r="L61" s="126">
        <f t="shared" si="3"/>
        <v>-84.6</v>
      </c>
    </row>
    <row r="62" spans="1:12">
      <c r="A62" s="94">
        <v>60</v>
      </c>
      <c r="B62" s="95">
        <v>56</v>
      </c>
      <c r="C62" s="96" t="s">
        <v>76</v>
      </c>
      <c r="D62" s="193" t="s">
        <v>31</v>
      </c>
      <c r="E62" s="139">
        <v>40</v>
      </c>
      <c r="F62" s="139">
        <v>-15</v>
      </c>
      <c r="G62" s="139">
        <v>16.6</v>
      </c>
      <c r="H62" s="139">
        <v>-62.6</v>
      </c>
      <c r="I62" s="139">
        <v>8</v>
      </c>
      <c r="J62" s="139">
        <v>-41</v>
      </c>
      <c r="K62" s="126">
        <f t="shared" si="2"/>
        <v>64.6</v>
      </c>
      <c r="L62" s="126">
        <f t="shared" si="3"/>
        <v>-118.6</v>
      </c>
    </row>
    <row r="63" spans="1:12">
      <c r="A63" s="94">
        <v>61</v>
      </c>
      <c r="B63" s="95">
        <v>308</v>
      </c>
      <c r="C63" s="96" t="s">
        <v>77</v>
      </c>
      <c r="D63" s="193" t="s">
        <v>13</v>
      </c>
      <c r="E63" s="139">
        <v>32.5</v>
      </c>
      <c r="F63" s="139">
        <v>-21</v>
      </c>
      <c r="G63" s="139">
        <v>125.9</v>
      </c>
      <c r="H63" s="139">
        <v>-19.4</v>
      </c>
      <c r="I63" s="139">
        <v>43</v>
      </c>
      <c r="J63" s="139">
        <v>-24.8</v>
      </c>
      <c r="K63" s="126">
        <f t="shared" si="2"/>
        <v>201.4</v>
      </c>
      <c r="L63" s="126">
        <f t="shared" si="3"/>
        <v>-65.2</v>
      </c>
    </row>
    <row r="64" spans="1:12">
      <c r="A64" s="94">
        <v>62</v>
      </c>
      <c r="B64" s="95">
        <v>339</v>
      </c>
      <c r="C64" s="96" t="s">
        <v>78</v>
      </c>
      <c r="D64" s="193" t="s">
        <v>11</v>
      </c>
      <c r="E64" s="139">
        <v>31</v>
      </c>
      <c r="F64" s="139">
        <v>-21</v>
      </c>
      <c r="G64" s="139">
        <v>91.6</v>
      </c>
      <c r="H64" s="139">
        <v>-26.2</v>
      </c>
      <c r="I64" s="139">
        <v>29.5</v>
      </c>
      <c r="J64" s="139">
        <v>-25.7</v>
      </c>
      <c r="K64" s="126">
        <f t="shared" si="2"/>
        <v>152.1</v>
      </c>
      <c r="L64" s="126">
        <f t="shared" si="3"/>
        <v>-72.9</v>
      </c>
    </row>
    <row r="65" spans="1:12">
      <c r="A65" s="94">
        <v>63</v>
      </c>
      <c r="B65" s="95">
        <v>351</v>
      </c>
      <c r="C65" s="96" t="s">
        <v>79</v>
      </c>
      <c r="D65" s="193" t="s">
        <v>31</v>
      </c>
      <c r="E65" s="139">
        <v>41.5</v>
      </c>
      <c r="F65" s="139">
        <v>-15</v>
      </c>
      <c r="G65" s="139">
        <v>85.3</v>
      </c>
      <c r="H65" s="139">
        <v>-27.1</v>
      </c>
      <c r="I65" s="139">
        <v>21</v>
      </c>
      <c r="J65" s="139">
        <v>-30.9</v>
      </c>
      <c r="K65" s="126">
        <f t="shared" si="2"/>
        <v>147.8</v>
      </c>
      <c r="L65" s="126">
        <f t="shared" si="3"/>
        <v>-73</v>
      </c>
    </row>
    <row r="66" spans="1:12">
      <c r="A66" s="94">
        <v>64</v>
      </c>
      <c r="B66" s="95">
        <v>355</v>
      </c>
      <c r="C66" s="96" t="s">
        <v>80</v>
      </c>
      <c r="D66" s="193" t="s">
        <v>24</v>
      </c>
      <c r="E66" s="139">
        <v>44.5</v>
      </c>
      <c r="F66" s="139">
        <v>-15</v>
      </c>
      <c r="G66" s="139">
        <v>34.7</v>
      </c>
      <c r="H66" s="139">
        <v>-40</v>
      </c>
      <c r="I66" s="139">
        <v>23</v>
      </c>
      <c r="J66" s="139">
        <v>-28.9</v>
      </c>
      <c r="K66" s="126">
        <f t="shared" si="2"/>
        <v>102.2</v>
      </c>
      <c r="L66" s="126">
        <f t="shared" si="3"/>
        <v>-83.9</v>
      </c>
    </row>
    <row r="67" spans="1:12">
      <c r="A67" s="94">
        <v>65</v>
      </c>
      <c r="B67" s="95">
        <v>367</v>
      </c>
      <c r="C67" s="96" t="s">
        <v>81</v>
      </c>
      <c r="D67" s="193" t="s">
        <v>31</v>
      </c>
      <c r="E67" s="139">
        <v>68.5</v>
      </c>
      <c r="F67" s="139">
        <v>-6</v>
      </c>
      <c r="G67" s="139">
        <v>42.2</v>
      </c>
      <c r="H67" s="139">
        <v>-32.7</v>
      </c>
      <c r="I67" s="139">
        <v>22.5</v>
      </c>
      <c r="J67" s="139">
        <v>-29.9</v>
      </c>
      <c r="K67" s="126">
        <f t="shared" si="2"/>
        <v>133.2</v>
      </c>
      <c r="L67" s="126">
        <f t="shared" si="3"/>
        <v>-68.6</v>
      </c>
    </row>
    <row r="68" spans="1:12">
      <c r="A68" s="94">
        <v>66</v>
      </c>
      <c r="B68" s="95">
        <v>391</v>
      </c>
      <c r="C68" s="96" t="s">
        <v>82</v>
      </c>
      <c r="D68" s="193" t="s">
        <v>13</v>
      </c>
      <c r="E68" s="139">
        <v>55.5</v>
      </c>
      <c r="F68" s="139">
        <v>-11</v>
      </c>
      <c r="G68" s="139">
        <v>87.2</v>
      </c>
      <c r="H68" s="139">
        <v>-22.2</v>
      </c>
      <c r="I68" s="139">
        <v>46.5</v>
      </c>
      <c r="J68" s="139">
        <v>-11.8</v>
      </c>
      <c r="K68" s="126">
        <f t="shared" ref="K68:K99" si="4">E68+G68+I68</f>
        <v>189.2</v>
      </c>
      <c r="L68" s="126">
        <f t="shared" ref="L68:L99" si="5">F68+H68+J68</f>
        <v>-45</v>
      </c>
    </row>
    <row r="69" spans="1:12">
      <c r="A69" s="94">
        <v>67</v>
      </c>
      <c r="B69" s="95">
        <v>399</v>
      </c>
      <c r="C69" s="96" t="s">
        <v>83</v>
      </c>
      <c r="D69" s="193" t="s">
        <v>13</v>
      </c>
      <c r="E69" s="139">
        <v>169</v>
      </c>
      <c r="F69" s="139">
        <v>0</v>
      </c>
      <c r="G69" s="139">
        <v>69.3</v>
      </c>
      <c r="H69" s="139">
        <v>-37.4</v>
      </c>
      <c r="I69" s="139">
        <v>47</v>
      </c>
      <c r="J69" s="139">
        <v>-16.4</v>
      </c>
      <c r="K69" s="126">
        <f t="shared" si="4"/>
        <v>285.3</v>
      </c>
      <c r="L69" s="126">
        <f t="shared" si="5"/>
        <v>-53.8</v>
      </c>
    </row>
    <row r="70" spans="1:12">
      <c r="A70" s="94">
        <v>68</v>
      </c>
      <c r="B70" s="95">
        <v>539</v>
      </c>
      <c r="C70" s="96" t="s">
        <v>84</v>
      </c>
      <c r="D70" s="193" t="s">
        <v>19</v>
      </c>
      <c r="E70" s="139">
        <v>62.5</v>
      </c>
      <c r="F70" s="139">
        <v>-6</v>
      </c>
      <c r="G70" s="139">
        <v>65</v>
      </c>
      <c r="H70" s="139">
        <v>-32.4</v>
      </c>
      <c r="I70" s="139">
        <v>67.5</v>
      </c>
      <c r="J70" s="139">
        <v>-13.9</v>
      </c>
      <c r="K70" s="126">
        <f t="shared" si="4"/>
        <v>195</v>
      </c>
      <c r="L70" s="126">
        <f t="shared" si="5"/>
        <v>-52.3</v>
      </c>
    </row>
    <row r="71" spans="1:12">
      <c r="A71" s="94">
        <v>69</v>
      </c>
      <c r="B71" s="95">
        <v>549</v>
      </c>
      <c r="C71" s="96" t="s">
        <v>85</v>
      </c>
      <c r="D71" s="193" t="s">
        <v>19</v>
      </c>
      <c r="E71" s="139">
        <v>29.5</v>
      </c>
      <c r="F71" s="139">
        <v>-24</v>
      </c>
      <c r="G71" s="139">
        <v>30.6</v>
      </c>
      <c r="H71" s="139">
        <v>-46.7</v>
      </c>
      <c r="I71" s="139">
        <v>57</v>
      </c>
      <c r="J71" s="139">
        <v>-24</v>
      </c>
      <c r="K71" s="126">
        <f t="shared" si="4"/>
        <v>117.1</v>
      </c>
      <c r="L71" s="126">
        <f t="shared" si="5"/>
        <v>-94.7</v>
      </c>
    </row>
    <row r="72" spans="1:12">
      <c r="A72" s="94">
        <v>70</v>
      </c>
      <c r="B72" s="95">
        <v>570</v>
      </c>
      <c r="C72" s="96" t="s">
        <v>86</v>
      </c>
      <c r="D72" s="193" t="s">
        <v>11</v>
      </c>
      <c r="E72" s="139">
        <v>45</v>
      </c>
      <c r="F72" s="139">
        <v>-14</v>
      </c>
      <c r="G72" s="139">
        <v>98.6</v>
      </c>
      <c r="H72" s="139">
        <v>-21.3</v>
      </c>
      <c r="I72" s="139">
        <v>30</v>
      </c>
      <c r="J72" s="139">
        <v>-25.6</v>
      </c>
      <c r="K72" s="126">
        <f t="shared" si="4"/>
        <v>173.6</v>
      </c>
      <c r="L72" s="126">
        <f t="shared" si="5"/>
        <v>-60.9</v>
      </c>
    </row>
    <row r="73" spans="1:12">
      <c r="A73" s="94">
        <v>71</v>
      </c>
      <c r="B73" s="95">
        <v>573</v>
      </c>
      <c r="C73" s="96" t="s">
        <v>87</v>
      </c>
      <c r="D73" s="193" t="s">
        <v>24</v>
      </c>
      <c r="E73" s="139">
        <v>61</v>
      </c>
      <c r="F73" s="139">
        <v>-18</v>
      </c>
      <c r="G73" s="139">
        <v>180.1</v>
      </c>
      <c r="H73" s="139">
        <v>-26</v>
      </c>
      <c r="I73" s="139">
        <v>8.5</v>
      </c>
      <c r="J73" s="139">
        <v>-38.5</v>
      </c>
      <c r="K73" s="126">
        <f t="shared" si="4"/>
        <v>249.6</v>
      </c>
      <c r="L73" s="126">
        <f t="shared" si="5"/>
        <v>-82.5</v>
      </c>
    </row>
    <row r="74" spans="1:12">
      <c r="A74" s="94">
        <v>72</v>
      </c>
      <c r="B74" s="95">
        <v>587</v>
      </c>
      <c r="C74" s="96" t="s">
        <v>88</v>
      </c>
      <c r="D74" s="193" t="s">
        <v>31</v>
      </c>
      <c r="E74" s="139">
        <v>97</v>
      </c>
      <c r="F74" s="139">
        <v>-15</v>
      </c>
      <c r="G74" s="139">
        <v>81.5</v>
      </c>
      <c r="H74" s="139">
        <v>-23.5</v>
      </c>
      <c r="I74" s="139">
        <v>58.5</v>
      </c>
      <c r="J74" s="139">
        <v>-20.4</v>
      </c>
      <c r="K74" s="126">
        <f t="shared" si="4"/>
        <v>237</v>
      </c>
      <c r="L74" s="126">
        <f t="shared" si="5"/>
        <v>-58.9</v>
      </c>
    </row>
    <row r="75" spans="1:12">
      <c r="A75" s="94">
        <v>73</v>
      </c>
      <c r="B75" s="95">
        <v>594</v>
      </c>
      <c r="C75" s="96" t="s">
        <v>89</v>
      </c>
      <c r="D75" s="193" t="s">
        <v>19</v>
      </c>
      <c r="E75" s="139">
        <v>164</v>
      </c>
      <c r="F75" s="139">
        <v>-5</v>
      </c>
      <c r="G75" s="139">
        <v>136.3</v>
      </c>
      <c r="H75" s="139">
        <v>-19.7</v>
      </c>
      <c r="I75" s="139">
        <v>74.5</v>
      </c>
      <c r="J75" s="139">
        <v>-11.3</v>
      </c>
      <c r="K75" s="126">
        <f t="shared" si="4"/>
        <v>374.8</v>
      </c>
      <c r="L75" s="126">
        <f t="shared" si="5"/>
        <v>-36</v>
      </c>
    </row>
    <row r="76" spans="1:12">
      <c r="A76" s="94">
        <v>74</v>
      </c>
      <c r="B76" s="95">
        <v>704</v>
      </c>
      <c r="C76" s="96" t="s">
        <v>90</v>
      </c>
      <c r="D76" s="193" t="s">
        <v>31</v>
      </c>
      <c r="E76" s="139">
        <v>49</v>
      </c>
      <c r="F76" s="139">
        <v>-15</v>
      </c>
      <c r="G76" s="139">
        <v>46.8</v>
      </c>
      <c r="H76" s="139">
        <v>-34.9</v>
      </c>
      <c r="I76" s="139">
        <v>49.5</v>
      </c>
      <c r="J76" s="139">
        <v>-24.5</v>
      </c>
      <c r="K76" s="126">
        <f t="shared" si="4"/>
        <v>145.3</v>
      </c>
      <c r="L76" s="126">
        <f t="shared" si="5"/>
        <v>-74.4</v>
      </c>
    </row>
    <row r="77" spans="1:12">
      <c r="A77" s="94">
        <v>75</v>
      </c>
      <c r="B77" s="95">
        <v>706</v>
      </c>
      <c r="C77" s="96" t="s">
        <v>91</v>
      </c>
      <c r="D77" s="193" t="s">
        <v>31</v>
      </c>
      <c r="E77" s="139">
        <v>132.5</v>
      </c>
      <c r="F77" s="139">
        <v>0</v>
      </c>
      <c r="G77" s="139">
        <v>155.9</v>
      </c>
      <c r="H77" s="139">
        <v>-12</v>
      </c>
      <c r="I77" s="139">
        <v>65.5</v>
      </c>
      <c r="J77" s="139">
        <v>-16.8</v>
      </c>
      <c r="K77" s="126">
        <f t="shared" si="4"/>
        <v>353.9</v>
      </c>
      <c r="L77" s="126">
        <f t="shared" si="5"/>
        <v>-28.8</v>
      </c>
    </row>
    <row r="78" spans="1:12">
      <c r="A78" s="94">
        <v>76</v>
      </c>
      <c r="B78" s="95">
        <v>710</v>
      </c>
      <c r="C78" s="96" t="s">
        <v>92</v>
      </c>
      <c r="D78" s="193" t="s">
        <v>31</v>
      </c>
      <c r="E78" s="139">
        <v>58</v>
      </c>
      <c r="F78" s="139">
        <v>-12</v>
      </c>
      <c r="G78" s="139">
        <v>79.5</v>
      </c>
      <c r="H78" s="139">
        <v>-26.4</v>
      </c>
      <c r="I78" s="139">
        <v>23</v>
      </c>
      <c r="J78" s="139">
        <v>-28.6</v>
      </c>
      <c r="K78" s="126">
        <f t="shared" si="4"/>
        <v>160.5</v>
      </c>
      <c r="L78" s="126">
        <f t="shared" si="5"/>
        <v>-67</v>
      </c>
    </row>
    <row r="79" spans="1:12">
      <c r="A79" s="94">
        <v>77</v>
      </c>
      <c r="B79" s="95">
        <v>713</v>
      </c>
      <c r="C79" s="96" t="s">
        <v>93</v>
      </c>
      <c r="D79" s="193" t="s">
        <v>31</v>
      </c>
      <c r="E79" s="139">
        <v>170.5</v>
      </c>
      <c r="F79" s="139">
        <v>0</v>
      </c>
      <c r="G79" s="139">
        <v>117.2</v>
      </c>
      <c r="H79" s="139">
        <v>-24</v>
      </c>
      <c r="I79" s="139">
        <v>36</v>
      </c>
      <c r="J79" s="139">
        <v>-22.1</v>
      </c>
      <c r="K79" s="126">
        <f t="shared" si="4"/>
        <v>323.7</v>
      </c>
      <c r="L79" s="126">
        <f t="shared" si="5"/>
        <v>-46.1</v>
      </c>
    </row>
    <row r="80" spans="1:12">
      <c r="A80" s="94">
        <v>78</v>
      </c>
      <c r="B80" s="95">
        <v>720</v>
      </c>
      <c r="C80" s="96" t="s">
        <v>94</v>
      </c>
      <c r="D80" s="193" t="s">
        <v>19</v>
      </c>
      <c r="E80" s="139">
        <v>66.5</v>
      </c>
      <c r="F80" s="139">
        <v>-16</v>
      </c>
      <c r="G80" s="139">
        <v>89.6</v>
      </c>
      <c r="H80" s="139">
        <v>-26.8</v>
      </c>
      <c r="I80" s="139">
        <v>29.5</v>
      </c>
      <c r="J80" s="139">
        <v>-29.6</v>
      </c>
      <c r="K80" s="126">
        <f t="shared" si="4"/>
        <v>185.6</v>
      </c>
      <c r="L80" s="126">
        <f t="shared" si="5"/>
        <v>-72.4</v>
      </c>
    </row>
    <row r="81" spans="1:12">
      <c r="A81" s="94">
        <v>79</v>
      </c>
      <c r="B81" s="95">
        <v>727</v>
      </c>
      <c r="C81" s="96" t="s">
        <v>10</v>
      </c>
      <c r="D81" s="193" t="s">
        <v>11</v>
      </c>
      <c r="E81" s="139">
        <v>79</v>
      </c>
      <c r="F81" s="139">
        <v>-15</v>
      </c>
      <c r="G81" s="139">
        <v>132.3</v>
      </c>
      <c r="H81" s="139">
        <v>-25.1</v>
      </c>
      <c r="I81" s="139">
        <v>16</v>
      </c>
      <c r="J81" s="139">
        <v>-34.1</v>
      </c>
      <c r="K81" s="126">
        <f t="shared" si="4"/>
        <v>227.3</v>
      </c>
      <c r="L81" s="126">
        <f t="shared" si="5"/>
        <v>-74.2</v>
      </c>
    </row>
    <row r="82" spans="1:12">
      <c r="A82" s="94">
        <v>80</v>
      </c>
      <c r="B82" s="95">
        <v>732</v>
      </c>
      <c r="C82" s="96" t="s">
        <v>95</v>
      </c>
      <c r="D82" s="193" t="s">
        <v>19</v>
      </c>
      <c r="E82" s="139">
        <v>98.5</v>
      </c>
      <c r="F82" s="139">
        <v>-8</v>
      </c>
      <c r="G82" s="139">
        <v>63.7</v>
      </c>
      <c r="H82" s="139">
        <v>-36.5</v>
      </c>
      <c r="I82" s="139">
        <v>38.5</v>
      </c>
      <c r="J82" s="139">
        <v>-25.8</v>
      </c>
      <c r="K82" s="126">
        <f t="shared" si="4"/>
        <v>200.7</v>
      </c>
      <c r="L82" s="126">
        <f t="shared" si="5"/>
        <v>-70.3</v>
      </c>
    </row>
    <row r="83" spans="1:12">
      <c r="A83" s="94">
        <v>81</v>
      </c>
      <c r="B83" s="95">
        <v>733</v>
      </c>
      <c r="C83" s="96" t="s">
        <v>96</v>
      </c>
      <c r="D83" s="193" t="s">
        <v>24</v>
      </c>
      <c r="E83" s="139">
        <v>63</v>
      </c>
      <c r="F83" s="139">
        <v>-8</v>
      </c>
      <c r="G83" s="139">
        <v>176.3</v>
      </c>
      <c r="H83" s="139">
        <v>-11</v>
      </c>
      <c r="I83" s="139">
        <v>50</v>
      </c>
      <c r="J83" s="139">
        <v>-26.8</v>
      </c>
      <c r="K83" s="126">
        <f t="shared" si="4"/>
        <v>289.3</v>
      </c>
      <c r="L83" s="126">
        <f t="shared" si="5"/>
        <v>-45.8</v>
      </c>
    </row>
    <row r="84" spans="1:12">
      <c r="A84" s="94">
        <v>82</v>
      </c>
      <c r="B84" s="95">
        <v>738</v>
      </c>
      <c r="C84" s="96" t="s">
        <v>97</v>
      </c>
      <c r="D84" s="193" t="s">
        <v>31</v>
      </c>
      <c r="E84" s="139">
        <v>41</v>
      </c>
      <c r="F84" s="139">
        <v>-16</v>
      </c>
      <c r="G84" s="139">
        <v>121</v>
      </c>
      <c r="H84" s="139">
        <v>-13.1</v>
      </c>
      <c r="I84" s="139">
        <v>35.5</v>
      </c>
      <c r="J84" s="139">
        <v>-25.3</v>
      </c>
      <c r="K84" s="126">
        <f t="shared" si="4"/>
        <v>197.5</v>
      </c>
      <c r="L84" s="126">
        <f t="shared" si="5"/>
        <v>-54.4</v>
      </c>
    </row>
    <row r="85" spans="1:12">
      <c r="A85" s="94">
        <v>83</v>
      </c>
      <c r="B85" s="95">
        <v>740</v>
      </c>
      <c r="C85" s="96" t="s">
        <v>98</v>
      </c>
      <c r="D85" s="193" t="s">
        <v>24</v>
      </c>
      <c r="E85" s="139">
        <v>147.5</v>
      </c>
      <c r="F85" s="139">
        <v>-9</v>
      </c>
      <c r="G85" s="139">
        <v>77</v>
      </c>
      <c r="H85" s="139">
        <v>-32.5</v>
      </c>
      <c r="I85" s="139">
        <v>44</v>
      </c>
      <c r="J85" s="139">
        <v>-24.1</v>
      </c>
      <c r="K85" s="126">
        <f t="shared" si="4"/>
        <v>268.5</v>
      </c>
      <c r="L85" s="126">
        <f t="shared" si="5"/>
        <v>-65.6</v>
      </c>
    </row>
    <row r="86" spans="1:12">
      <c r="A86" s="94">
        <v>84</v>
      </c>
      <c r="B86" s="95">
        <v>743</v>
      </c>
      <c r="C86" s="96" t="s">
        <v>99</v>
      </c>
      <c r="D86" s="193" t="s">
        <v>24</v>
      </c>
      <c r="E86" s="139">
        <v>129.5</v>
      </c>
      <c r="F86" s="139">
        <v>-1</v>
      </c>
      <c r="G86" s="139">
        <v>33.8</v>
      </c>
      <c r="H86" s="139">
        <v>-51.9</v>
      </c>
      <c r="I86" s="139">
        <v>45</v>
      </c>
      <c r="J86" s="139">
        <v>-17.3</v>
      </c>
      <c r="K86" s="126">
        <f t="shared" si="4"/>
        <v>208.3</v>
      </c>
      <c r="L86" s="126">
        <f t="shared" si="5"/>
        <v>-70.2</v>
      </c>
    </row>
    <row r="87" spans="1:12">
      <c r="A87" s="94">
        <v>85</v>
      </c>
      <c r="B87" s="95">
        <v>745</v>
      </c>
      <c r="C87" s="96" t="s">
        <v>100</v>
      </c>
      <c r="D87" s="193" t="s">
        <v>11</v>
      </c>
      <c r="E87" s="139">
        <v>26</v>
      </c>
      <c r="F87" s="139">
        <v>-22</v>
      </c>
      <c r="G87" s="139">
        <v>51.2</v>
      </c>
      <c r="H87" s="139">
        <v>-33.7</v>
      </c>
      <c r="I87" s="139">
        <v>47.5</v>
      </c>
      <c r="J87" s="139">
        <v>-16.4</v>
      </c>
      <c r="K87" s="126">
        <f t="shared" si="4"/>
        <v>124.7</v>
      </c>
      <c r="L87" s="126">
        <f t="shared" si="5"/>
        <v>-72.1</v>
      </c>
    </row>
    <row r="88" spans="1:12">
      <c r="A88" s="94">
        <v>86</v>
      </c>
      <c r="B88" s="95">
        <v>748</v>
      </c>
      <c r="C88" s="96" t="s">
        <v>101</v>
      </c>
      <c r="D88" s="193" t="s">
        <v>19</v>
      </c>
      <c r="E88" s="139">
        <v>68</v>
      </c>
      <c r="F88" s="139">
        <v>-16</v>
      </c>
      <c r="G88" s="139">
        <v>38.6</v>
      </c>
      <c r="H88" s="139">
        <v>-39.8</v>
      </c>
      <c r="I88" s="139">
        <v>29</v>
      </c>
      <c r="J88" s="139">
        <v>-24.3</v>
      </c>
      <c r="K88" s="126">
        <f t="shared" si="4"/>
        <v>135.6</v>
      </c>
      <c r="L88" s="126">
        <f t="shared" si="5"/>
        <v>-80.1</v>
      </c>
    </row>
    <row r="89" spans="1:12">
      <c r="A89" s="94">
        <v>87</v>
      </c>
      <c r="B89" s="95">
        <v>752</v>
      </c>
      <c r="C89" s="96" t="s">
        <v>102</v>
      </c>
      <c r="D89" s="193" t="s">
        <v>11</v>
      </c>
      <c r="E89" s="139">
        <v>22</v>
      </c>
      <c r="F89" s="139">
        <v>-24</v>
      </c>
      <c r="G89" s="139">
        <v>60.5</v>
      </c>
      <c r="H89" s="139">
        <v>-35</v>
      </c>
      <c r="I89" s="139">
        <v>15.5</v>
      </c>
      <c r="J89" s="139">
        <v>-35.1</v>
      </c>
      <c r="K89" s="126">
        <f t="shared" si="4"/>
        <v>98</v>
      </c>
      <c r="L89" s="126">
        <f t="shared" si="5"/>
        <v>-94.1</v>
      </c>
    </row>
    <row r="90" spans="1:12">
      <c r="A90" s="94">
        <v>88</v>
      </c>
      <c r="B90" s="95">
        <v>754</v>
      </c>
      <c r="C90" s="96" t="s">
        <v>103</v>
      </c>
      <c r="D90" s="193" t="s">
        <v>31</v>
      </c>
      <c r="E90" s="139">
        <v>57.5</v>
      </c>
      <c r="F90" s="139">
        <v>-7</v>
      </c>
      <c r="G90" s="139">
        <v>64.2</v>
      </c>
      <c r="H90" s="139">
        <v>-26.8</v>
      </c>
      <c r="I90" s="139">
        <v>61</v>
      </c>
      <c r="J90" s="139">
        <v>-14.9</v>
      </c>
      <c r="K90" s="126">
        <f t="shared" si="4"/>
        <v>182.7</v>
      </c>
      <c r="L90" s="126">
        <f t="shared" si="5"/>
        <v>-48.7</v>
      </c>
    </row>
    <row r="91" spans="1:12">
      <c r="A91" s="94">
        <v>89</v>
      </c>
      <c r="B91" s="95">
        <v>102479</v>
      </c>
      <c r="C91" s="96" t="s">
        <v>104</v>
      </c>
      <c r="D91" s="193" t="s">
        <v>13</v>
      </c>
      <c r="E91" s="139">
        <v>116</v>
      </c>
      <c r="F91" s="139">
        <v>-7</v>
      </c>
      <c r="G91" s="139">
        <v>83</v>
      </c>
      <c r="H91" s="139">
        <v>-23.1</v>
      </c>
      <c r="I91" s="139">
        <v>123.5</v>
      </c>
      <c r="J91" s="139">
        <v>-7</v>
      </c>
      <c r="K91" s="126">
        <f t="shared" si="4"/>
        <v>322.5</v>
      </c>
      <c r="L91" s="126">
        <f t="shared" si="5"/>
        <v>-37.1</v>
      </c>
    </row>
    <row r="92" spans="1:12">
      <c r="A92" s="94">
        <v>90</v>
      </c>
      <c r="B92" s="95">
        <v>102564</v>
      </c>
      <c r="C92" s="96" t="s">
        <v>105</v>
      </c>
      <c r="D92" s="193" t="s">
        <v>19</v>
      </c>
      <c r="E92" s="139">
        <v>55.5</v>
      </c>
      <c r="F92" s="139">
        <v>-11</v>
      </c>
      <c r="G92" s="139">
        <v>76.3</v>
      </c>
      <c r="H92" s="139">
        <v>-27.2</v>
      </c>
      <c r="I92" s="139">
        <v>9.5</v>
      </c>
      <c r="J92" s="139">
        <v>-39.2</v>
      </c>
      <c r="K92" s="126">
        <f t="shared" si="4"/>
        <v>141.3</v>
      </c>
      <c r="L92" s="126">
        <f t="shared" si="5"/>
        <v>-77.4</v>
      </c>
    </row>
    <row r="93" spans="1:12">
      <c r="A93" s="94">
        <v>91</v>
      </c>
      <c r="B93" s="95">
        <v>102567</v>
      </c>
      <c r="C93" s="96" t="s">
        <v>106</v>
      </c>
      <c r="D93" s="193" t="s">
        <v>22</v>
      </c>
      <c r="E93" s="139">
        <v>36</v>
      </c>
      <c r="F93" s="139">
        <v>-17</v>
      </c>
      <c r="G93" s="139">
        <v>30.2</v>
      </c>
      <c r="H93" s="139">
        <v>-47.7</v>
      </c>
      <c r="I93" s="139">
        <v>25.5</v>
      </c>
      <c r="J93" s="139">
        <v>-25.5</v>
      </c>
      <c r="K93" s="126">
        <f t="shared" si="4"/>
        <v>91.7</v>
      </c>
      <c r="L93" s="126">
        <f t="shared" si="5"/>
        <v>-90.2</v>
      </c>
    </row>
    <row r="94" spans="1:12">
      <c r="A94" s="94">
        <v>92</v>
      </c>
      <c r="B94" s="95">
        <v>102935</v>
      </c>
      <c r="C94" s="96" t="s">
        <v>107</v>
      </c>
      <c r="D94" s="193" t="s">
        <v>16</v>
      </c>
      <c r="E94" s="139">
        <v>199</v>
      </c>
      <c r="F94" s="139">
        <v>-5</v>
      </c>
      <c r="G94" s="139">
        <v>143.7</v>
      </c>
      <c r="H94" s="139">
        <v>-21.1</v>
      </c>
      <c r="I94" s="139">
        <v>93</v>
      </c>
      <c r="J94" s="139">
        <v>-11.9</v>
      </c>
      <c r="K94" s="126">
        <f t="shared" si="4"/>
        <v>435.7</v>
      </c>
      <c r="L94" s="126">
        <f t="shared" si="5"/>
        <v>-38</v>
      </c>
    </row>
    <row r="95" spans="1:12">
      <c r="A95" s="94">
        <v>93</v>
      </c>
      <c r="B95" s="95">
        <v>103199</v>
      </c>
      <c r="C95" s="96" t="s">
        <v>108</v>
      </c>
      <c r="D95" s="193" t="s">
        <v>13</v>
      </c>
      <c r="E95" s="139">
        <v>110.5</v>
      </c>
      <c r="F95" s="139">
        <v>-3</v>
      </c>
      <c r="G95" s="139">
        <v>160.5</v>
      </c>
      <c r="H95" s="139">
        <v>-13.7</v>
      </c>
      <c r="I95" s="139">
        <v>114</v>
      </c>
      <c r="J95" s="139">
        <v>-12</v>
      </c>
      <c r="K95" s="126">
        <f t="shared" si="4"/>
        <v>385</v>
      </c>
      <c r="L95" s="126">
        <f t="shared" si="5"/>
        <v>-28.7</v>
      </c>
    </row>
    <row r="96" spans="1:12">
      <c r="A96" s="94">
        <v>94</v>
      </c>
      <c r="B96" s="95">
        <v>103639</v>
      </c>
      <c r="C96" s="96" t="s">
        <v>109</v>
      </c>
      <c r="D96" s="193" t="s">
        <v>24</v>
      </c>
      <c r="E96" s="139">
        <v>275</v>
      </c>
      <c r="F96" s="139">
        <v>0</v>
      </c>
      <c r="G96" s="139">
        <v>92.9</v>
      </c>
      <c r="H96" s="139">
        <v>-23.7</v>
      </c>
      <c r="I96" s="139">
        <v>111</v>
      </c>
      <c r="J96" s="139">
        <v>-12</v>
      </c>
      <c r="K96" s="126">
        <f t="shared" si="4"/>
        <v>478.9</v>
      </c>
      <c r="L96" s="126">
        <f t="shared" si="5"/>
        <v>-35.7</v>
      </c>
    </row>
    <row r="97" spans="1:12">
      <c r="A97" s="94">
        <v>95</v>
      </c>
      <c r="B97" s="95">
        <v>104428</v>
      </c>
      <c r="C97" s="96" t="s">
        <v>110</v>
      </c>
      <c r="D97" s="193" t="s">
        <v>31</v>
      </c>
      <c r="E97" s="139">
        <v>39</v>
      </c>
      <c r="F97" s="139">
        <v>-17</v>
      </c>
      <c r="G97" s="139">
        <v>56.2</v>
      </c>
      <c r="H97" s="139">
        <v>-48.6</v>
      </c>
      <c r="I97" s="139">
        <v>43.5</v>
      </c>
      <c r="J97" s="139">
        <v>-16</v>
      </c>
      <c r="K97" s="126">
        <f t="shared" si="4"/>
        <v>138.7</v>
      </c>
      <c r="L97" s="126">
        <f t="shared" si="5"/>
        <v>-81.6</v>
      </c>
    </row>
    <row r="98" spans="1:12">
      <c r="A98" s="94">
        <v>96</v>
      </c>
      <c r="B98" s="95">
        <v>104429</v>
      </c>
      <c r="C98" s="96" t="s">
        <v>111</v>
      </c>
      <c r="D98" s="193" t="s">
        <v>11</v>
      </c>
      <c r="E98" s="139">
        <v>14</v>
      </c>
      <c r="F98" s="139">
        <v>-28</v>
      </c>
      <c r="G98" s="139">
        <v>56.9</v>
      </c>
      <c r="H98" s="139">
        <v>-21.5</v>
      </c>
      <c r="I98" s="139">
        <v>16</v>
      </c>
      <c r="J98" s="139">
        <v>-35.1</v>
      </c>
      <c r="K98" s="126">
        <f t="shared" si="4"/>
        <v>86.9</v>
      </c>
      <c r="L98" s="126">
        <f t="shared" si="5"/>
        <v>-84.6</v>
      </c>
    </row>
    <row r="99" spans="1:12">
      <c r="A99" s="94">
        <v>97</v>
      </c>
      <c r="B99" s="95">
        <v>104430</v>
      </c>
      <c r="C99" s="96" t="s">
        <v>112</v>
      </c>
      <c r="D99" s="193" t="s">
        <v>24</v>
      </c>
      <c r="E99" s="139">
        <v>29</v>
      </c>
      <c r="F99" s="139">
        <v>-22</v>
      </c>
      <c r="G99" s="139">
        <v>56.2</v>
      </c>
      <c r="H99" s="139">
        <v>-37.5</v>
      </c>
      <c r="I99" s="139">
        <v>16.5</v>
      </c>
      <c r="J99" s="139">
        <v>-33.2</v>
      </c>
      <c r="K99" s="126">
        <f t="shared" si="4"/>
        <v>101.7</v>
      </c>
      <c r="L99" s="126">
        <f t="shared" si="5"/>
        <v>-92.7</v>
      </c>
    </row>
    <row r="100" spans="1:12">
      <c r="A100" s="94">
        <v>98</v>
      </c>
      <c r="B100" s="95">
        <v>104533</v>
      </c>
      <c r="C100" s="96" t="s">
        <v>113</v>
      </c>
      <c r="D100" s="193" t="s">
        <v>19</v>
      </c>
      <c r="E100" s="139">
        <v>37.5</v>
      </c>
      <c r="F100" s="139">
        <v>-20</v>
      </c>
      <c r="G100" s="139">
        <v>24</v>
      </c>
      <c r="H100" s="139">
        <v>-51.7</v>
      </c>
      <c r="I100" s="139">
        <v>22</v>
      </c>
      <c r="J100" s="139">
        <v>-30.4</v>
      </c>
      <c r="K100" s="126">
        <f t="shared" ref="K100:K142" si="6">E100+G100+I100</f>
        <v>83.5</v>
      </c>
      <c r="L100" s="126">
        <f t="shared" ref="L100:L143" si="7">F100+H100+J100</f>
        <v>-102.1</v>
      </c>
    </row>
    <row r="101" spans="1:12">
      <c r="A101" s="94">
        <v>99</v>
      </c>
      <c r="B101" s="95">
        <v>104838</v>
      </c>
      <c r="C101" s="96" t="s">
        <v>114</v>
      </c>
      <c r="D101" s="193" t="s">
        <v>31</v>
      </c>
      <c r="E101" s="139">
        <v>45.5</v>
      </c>
      <c r="F101" s="139">
        <v>-13</v>
      </c>
      <c r="G101" s="139">
        <v>43.9</v>
      </c>
      <c r="H101" s="139">
        <v>-35.6</v>
      </c>
      <c r="I101" s="139">
        <v>35.5</v>
      </c>
      <c r="J101" s="139">
        <v>-32.5</v>
      </c>
      <c r="K101" s="126">
        <f t="shared" si="6"/>
        <v>124.9</v>
      </c>
      <c r="L101" s="126">
        <f t="shared" si="7"/>
        <v>-81.1</v>
      </c>
    </row>
    <row r="102" spans="1:12">
      <c r="A102" s="94">
        <v>100</v>
      </c>
      <c r="B102" s="95">
        <v>105910</v>
      </c>
      <c r="C102" s="96" t="s">
        <v>115</v>
      </c>
      <c r="D102" s="193" t="s">
        <v>13</v>
      </c>
      <c r="E102" s="139">
        <v>151</v>
      </c>
      <c r="F102" s="139">
        <v>0</v>
      </c>
      <c r="G102" s="139">
        <v>161.1</v>
      </c>
      <c r="H102" s="139">
        <v>-16.2</v>
      </c>
      <c r="I102" s="139">
        <v>65</v>
      </c>
      <c r="J102" s="139">
        <v>-13.6</v>
      </c>
      <c r="K102" s="126">
        <f t="shared" si="6"/>
        <v>377.1</v>
      </c>
      <c r="L102" s="126">
        <f t="shared" si="7"/>
        <v>-29.8</v>
      </c>
    </row>
    <row r="103" spans="1:12">
      <c r="A103" s="94">
        <v>101</v>
      </c>
      <c r="B103" s="95">
        <v>106485</v>
      </c>
      <c r="C103" s="96" t="s">
        <v>116</v>
      </c>
      <c r="D103" s="193" t="s">
        <v>13</v>
      </c>
      <c r="E103" s="139">
        <v>143</v>
      </c>
      <c r="F103" s="139">
        <v>-6</v>
      </c>
      <c r="G103" s="139">
        <v>164.3</v>
      </c>
      <c r="H103" s="139">
        <v>-11.2</v>
      </c>
      <c r="I103" s="139">
        <v>92</v>
      </c>
      <c r="J103" s="139">
        <v>-13.7</v>
      </c>
      <c r="K103" s="126">
        <f t="shared" si="6"/>
        <v>399.3</v>
      </c>
      <c r="L103" s="126">
        <f t="shared" si="7"/>
        <v>-30.9</v>
      </c>
    </row>
    <row r="104" spans="1:12">
      <c r="A104" s="94">
        <v>102</v>
      </c>
      <c r="B104" s="95">
        <v>106865</v>
      </c>
      <c r="C104" s="96" t="s">
        <v>117</v>
      </c>
      <c r="D104" s="193" t="s">
        <v>16</v>
      </c>
      <c r="E104" s="139">
        <v>168</v>
      </c>
      <c r="F104" s="139">
        <v>0</v>
      </c>
      <c r="G104" s="139">
        <v>177.1</v>
      </c>
      <c r="H104" s="139">
        <v>-19.6</v>
      </c>
      <c r="I104" s="139">
        <v>51.5</v>
      </c>
      <c r="J104" s="139">
        <v>-14.1</v>
      </c>
      <c r="K104" s="126">
        <f t="shared" si="6"/>
        <v>396.6</v>
      </c>
      <c r="L104" s="126">
        <f t="shared" si="7"/>
        <v>-33.7</v>
      </c>
    </row>
    <row r="105" spans="1:12">
      <c r="A105" s="94">
        <v>103</v>
      </c>
      <c r="B105" s="95">
        <v>107728</v>
      </c>
      <c r="C105" s="96" t="s">
        <v>118</v>
      </c>
      <c r="D105" s="193" t="s">
        <v>19</v>
      </c>
      <c r="E105" s="139">
        <v>26.5</v>
      </c>
      <c r="F105" s="139">
        <v>-24</v>
      </c>
      <c r="G105" s="139">
        <v>75.8</v>
      </c>
      <c r="H105" s="139">
        <v>-32.1</v>
      </c>
      <c r="I105" s="139">
        <v>21</v>
      </c>
      <c r="J105" s="139">
        <v>-29.1</v>
      </c>
      <c r="K105" s="126">
        <f t="shared" si="6"/>
        <v>123.3</v>
      </c>
      <c r="L105" s="126">
        <f t="shared" si="7"/>
        <v>-85.2</v>
      </c>
    </row>
    <row r="106" spans="1:12">
      <c r="A106" s="94">
        <v>104</v>
      </c>
      <c r="B106" s="95">
        <v>112415</v>
      </c>
      <c r="C106" s="96" t="s">
        <v>119</v>
      </c>
      <c r="D106" s="193" t="s">
        <v>11</v>
      </c>
      <c r="E106" s="139">
        <v>47</v>
      </c>
      <c r="F106" s="139">
        <v>-16</v>
      </c>
      <c r="G106" s="139">
        <v>29.4</v>
      </c>
      <c r="H106" s="139">
        <v>-43.5</v>
      </c>
      <c r="I106" s="139">
        <v>17.5</v>
      </c>
      <c r="J106" s="139">
        <v>-31.3</v>
      </c>
      <c r="K106" s="126">
        <f t="shared" si="6"/>
        <v>93.9</v>
      </c>
      <c r="L106" s="126">
        <f t="shared" si="7"/>
        <v>-90.8</v>
      </c>
    </row>
    <row r="107" spans="1:12">
      <c r="A107" s="94">
        <v>105</v>
      </c>
      <c r="B107" s="95">
        <v>112888</v>
      </c>
      <c r="C107" s="96" t="s">
        <v>120</v>
      </c>
      <c r="D107" s="193" t="s">
        <v>11</v>
      </c>
      <c r="E107" s="139">
        <v>59</v>
      </c>
      <c r="F107" s="139">
        <v>-16</v>
      </c>
      <c r="G107" s="139">
        <v>50.1</v>
      </c>
      <c r="H107" s="139">
        <v>-31.1</v>
      </c>
      <c r="I107" s="139">
        <v>38</v>
      </c>
      <c r="J107" s="139">
        <v>-28</v>
      </c>
      <c r="K107" s="126">
        <f t="shared" si="6"/>
        <v>147.1</v>
      </c>
      <c r="L107" s="126">
        <f t="shared" si="7"/>
        <v>-75.1</v>
      </c>
    </row>
    <row r="108" spans="1:12">
      <c r="A108" s="94">
        <v>106</v>
      </c>
      <c r="B108" s="95">
        <v>113025</v>
      </c>
      <c r="C108" s="96" t="s">
        <v>121</v>
      </c>
      <c r="D108" s="193" t="s">
        <v>11</v>
      </c>
      <c r="E108" s="139">
        <v>29</v>
      </c>
      <c r="F108" s="139">
        <v>-22</v>
      </c>
      <c r="G108" s="139">
        <v>36.3</v>
      </c>
      <c r="H108" s="139">
        <v>-42.2</v>
      </c>
      <c r="I108" s="139">
        <v>9</v>
      </c>
      <c r="J108" s="139">
        <v>-38.6</v>
      </c>
      <c r="K108" s="126">
        <f t="shared" si="6"/>
        <v>74.3</v>
      </c>
      <c r="L108" s="126">
        <f t="shared" si="7"/>
        <v>-102.8</v>
      </c>
    </row>
    <row r="109" spans="1:12">
      <c r="A109" s="94">
        <v>107</v>
      </c>
      <c r="B109" s="95">
        <v>113299</v>
      </c>
      <c r="C109" s="96" t="s">
        <v>122</v>
      </c>
      <c r="D109" s="193" t="s">
        <v>13</v>
      </c>
      <c r="E109" s="139">
        <v>56.5</v>
      </c>
      <c r="F109" s="139">
        <v>-12</v>
      </c>
      <c r="G109" s="139">
        <v>60.8</v>
      </c>
      <c r="H109" s="139">
        <v>-32.8</v>
      </c>
      <c r="I109" s="139">
        <v>62</v>
      </c>
      <c r="J109" s="139">
        <v>-9.6</v>
      </c>
      <c r="K109" s="126">
        <f t="shared" si="6"/>
        <v>179.3</v>
      </c>
      <c r="L109" s="126">
        <f t="shared" si="7"/>
        <v>-54.4</v>
      </c>
    </row>
    <row r="110" spans="1:12">
      <c r="A110" s="94">
        <v>108</v>
      </c>
      <c r="B110" s="95">
        <v>114286</v>
      </c>
      <c r="C110" s="96" t="s">
        <v>123</v>
      </c>
      <c r="D110" s="193" t="s">
        <v>11</v>
      </c>
      <c r="E110" s="139">
        <v>116.5</v>
      </c>
      <c r="F110" s="139">
        <v>-5</v>
      </c>
      <c r="G110" s="139">
        <v>86.3</v>
      </c>
      <c r="H110" s="139">
        <v>-22.9</v>
      </c>
      <c r="I110" s="139">
        <v>149.5</v>
      </c>
      <c r="J110" s="139">
        <v>-6</v>
      </c>
      <c r="K110" s="126">
        <f t="shared" si="6"/>
        <v>352.3</v>
      </c>
      <c r="L110" s="126">
        <f t="shared" si="7"/>
        <v>-33.9</v>
      </c>
    </row>
    <row r="111" spans="1:12">
      <c r="A111" s="94">
        <v>109</v>
      </c>
      <c r="B111" s="95">
        <v>116482</v>
      </c>
      <c r="C111" s="96" t="s">
        <v>124</v>
      </c>
      <c r="D111" s="193" t="s">
        <v>13</v>
      </c>
      <c r="E111" s="139">
        <v>53.5</v>
      </c>
      <c r="F111" s="139">
        <v>-9</v>
      </c>
      <c r="G111" s="139">
        <v>48.8</v>
      </c>
      <c r="H111" s="139">
        <v>-36.8</v>
      </c>
      <c r="I111" s="139">
        <v>22.5</v>
      </c>
      <c r="J111" s="139">
        <v>-30.3</v>
      </c>
      <c r="K111" s="126">
        <f t="shared" si="6"/>
        <v>124.8</v>
      </c>
      <c r="L111" s="126">
        <f t="shared" si="7"/>
        <v>-76.1</v>
      </c>
    </row>
    <row r="112" spans="1:12">
      <c r="A112" s="94">
        <v>110</v>
      </c>
      <c r="B112" s="95">
        <v>117310</v>
      </c>
      <c r="C112" s="96" t="s">
        <v>125</v>
      </c>
      <c r="D112" s="193" t="s">
        <v>13</v>
      </c>
      <c r="E112" s="139">
        <v>56</v>
      </c>
      <c r="F112" s="139">
        <v>-10</v>
      </c>
      <c r="G112" s="139">
        <v>87</v>
      </c>
      <c r="H112" s="139">
        <v>-31.9</v>
      </c>
      <c r="I112" s="139">
        <v>54</v>
      </c>
      <c r="J112" s="139">
        <v>-25.5</v>
      </c>
      <c r="K112" s="126">
        <f t="shared" si="6"/>
        <v>197</v>
      </c>
      <c r="L112" s="126">
        <f t="shared" si="7"/>
        <v>-67.4</v>
      </c>
    </row>
    <row r="113" spans="1:12">
      <c r="A113" s="94">
        <v>111</v>
      </c>
      <c r="B113" s="95">
        <v>117923</v>
      </c>
      <c r="C113" s="96" t="s">
        <v>126</v>
      </c>
      <c r="D113" s="193" t="s">
        <v>19</v>
      </c>
      <c r="E113" s="139">
        <v>33.5</v>
      </c>
      <c r="F113" s="139">
        <v>-19</v>
      </c>
      <c r="G113" s="139">
        <v>62.4</v>
      </c>
      <c r="H113" s="139">
        <v>-23.8</v>
      </c>
      <c r="I113" s="139">
        <v>12</v>
      </c>
      <c r="J113" s="139">
        <v>-35.7</v>
      </c>
      <c r="K113" s="126">
        <f t="shared" si="6"/>
        <v>107.9</v>
      </c>
      <c r="L113" s="126">
        <f t="shared" si="7"/>
        <v>-78.5</v>
      </c>
    </row>
    <row r="114" spans="1:12">
      <c r="A114" s="94">
        <v>112</v>
      </c>
      <c r="B114" s="95">
        <v>118074</v>
      </c>
      <c r="C114" s="181" t="s">
        <v>127</v>
      </c>
      <c r="D114" s="193" t="s">
        <v>24</v>
      </c>
      <c r="E114" s="139">
        <v>434</v>
      </c>
      <c r="F114" s="139">
        <v>0</v>
      </c>
      <c r="G114" s="139">
        <v>164.4</v>
      </c>
      <c r="H114" s="139">
        <v>-12</v>
      </c>
      <c r="I114" s="139">
        <v>225</v>
      </c>
      <c r="J114" s="139">
        <v>-4.7</v>
      </c>
      <c r="K114" s="126">
        <f t="shared" si="6"/>
        <v>823.4</v>
      </c>
      <c r="L114" s="126">
        <f t="shared" si="7"/>
        <v>-16.7</v>
      </c>
    </row>
    <row r="115" spans="1:12">
      <c r="A115" s="94">
        <v>113</v>
      </c>
      <c r="B115" s="95">
        <v>118151</v>
      </c>
      <c r="C115" s="96" t="s">
        <v>128</v>
      </c>
      <c r="D115" s="193" t="s">
        <v>11</v>
      </c>
      <c r="E115" s="139">
        <v>47.5</v>
      </c>
      <c r="F115" s="139">
        <v>-15</v>
      </c>
      <c r="G115" s="139">
        <v>68.5</v>
      </c>
      <c r="H115" s="139">
        <v>-25.9</v>
      </c>
      <c r="I115" s="139">
        <v>104</v>
      </c>
      <c r="J115" s="139">
        <v>-20</v>
      </c>
      <c r="K115" s="126">
        <f t="shared" si="6"/>
        <v>220</v>
      </c>
      <c r="L115" s="126">
        <f t="shared" si="7"/>
        <v>-60.9</v>
      </c>
    </row>
    <row r="116" spans="1:12">
      <c r="A116" s="94">
        <v>114</v>
      </c>
      <c r="B116" s="95">
        <v>120844</v>
      </c>
      <c r="C116" s="96" t="s">
        <v>129</v>
      </c>
      <c r="D116" s="193" t="s">
        <v>31</v>
      </c>
      <c r="E116" s="139">
        <v>50</v>
      </c>
      <c r="F116" s="139">
        <v>-13</v>
      </c>
      <c r="G116" s="139">
        <v>22.9</v>
      </c>
      <c r="H116" s="139">
        <v>-45</v>
      </c>
      <c r="I116" s="139">
        <v>24.5</v>
      </c>
      <c r="J116" s="139">
        <v>-28</v>
      </c>
      <c r="K116" s="126">
        <f t="shared" si="6"/>
        <v>97.4</v>
      </c>
      <c r="L116" s="126">
        <f t="shared" si="7"/>
        <v>-86</v>
      </c>
    </row>
    <row r="117" spans="1:12">
      <c r="A117" s="94">
        <v>115</v>
      </c>
      <c r="B117" s="95">
        <v>122198</v>
      </c>
      <c r="C117" s="96" t="s">
        <v>130</v>
      </c>
      <c r="D117" s="193" t="s">
        <v>24</v>
      </c>
      <c r="E117" s="139">
        <v>41.5</v>
      </c>
      <c r="F117" s="139">
        <v>-18</v>
      </c>
      <c r="G117" s="139">
        <v>48.6</v>
      </c>
      <c r="H117" s="139">
        <v>-37.6</v>
      </c>
      <c r="I117" s="139">
        <v>45.5</v>
      </c>
      <c r="J117" s="139">
        <v>-25.5</v>
      </c>
      <c r="K117" s="126">
        <f t="shared" si="6"/>
        <v>135.6</v>
      </c>
      <c r="L117" s="126">
        <f t="shared" si="7"/>
        <v>-81.1</v>
      </c>
    </row>
    <row r="118" spans="1:12">
      <c r="A118" s="94">
        <v>116</v>
      </c>
      <c r="B118" s="95">
        <v>52</v>
      </c>
      <c r="C118" s="96" t="s">
        <v>131</v>
      </c>
      <c r="D118" s="193" t="s">
        <v>31</v>
      </c>
      <c r="E118" s="139">
        <v>42.5</v>
      </c>
      <c r="F118" s="139">
        <v>-19</v>
      </c>
      <c r="G118" s="139">
        <v>72.4</v>
      </c>
      <c r="H118" s="139">
        <v>-37</v>
      </c>
      <c r="I118" s="139">
        <v>26.5</v>
      </c>
      <c r="J118" s="139">
        <v>-27.2</v>
      </c>
      <c r="K118" s="126">
        <f t="shared" si="6"/>
        <v>141.4</v>
      </c>
      <c r="L118" s="126">
        <f t="shared" si="7"/>
        <v>-83.2</v>
      </c>
    </row>
    <row r="119" spans="1:12">
      <c r="A119" s="94">
        <v>117</v>
      </c>
      <c r="B119" s="95">
        <v>371</v>
      </c>
      <c r="C119" s="96" t="s">
        <v>132</v>
      </c>
      <c r="D119" s="193" t="s">
        <v>22</v>
      </c>
      <c r="E119" s="139">
        <v>54.5</v>
      </c>
      <c r="F119" s="139">
        <v>-10</v>
      </c>
      <c r="G119" s="139">
        <v>58.8</v>
      </c>
      <c r="H119" s="139">
        <v>-36.4</v>
      </c>
      <c r="I119" s="139">
        <v>14.5</v>
      </c>
      <c r="J119" s="139">
        <v>-34.9</v>
      </c>
      <c r="K119" s="126">
        <f t="shared" si="6"/>
        <v>127.8</v>
      </c>
      <c r="L119" s="126">
        <f t="shared" si="7"/>
        <v>-81.3</v>
      </c>
    </row>
    <row r="120" spans="1:12">
      <c r="A120" s="94">
        <v>119</v>
      </c>
      <c r="B120" s="95">
        <v>591</v>
      </c>
      <c r="C120" s="96" t="s">
        <v>133</v>
      </c>
      <c r="D120" s="193" t="s">
        <v>19</v>
      </c>
      <c r="E120" s="139">
        <v>28.5</v>
      </c>
      <c r="F120" s="139">
        <v>-23</v>
      </c>
      <c r="G120" s="139">
        <v>55.1</v>
      </c>
      <c r="H120" s="139">
        <v>-36.1</v>
      </c>
      <c r="I120" s="139">
        <v>8</v>
      </c>
      <c r="J120" s="139">
        <v>-40.9</v>
      </c>
      <c r="K120" s="126">
        <f t="shared" si="6"/>
        <v>91.6</v>
      </c>
      <c r="L120" s="126">
        <f t="shared" si="7"/>
        <v>-100</v>
      </c>
    </row>
    <row r="121" spans="1:12">
      <c r="A121" s="94">
        <v>120</v>
      </c>
      <c r="B121" s="95">
        <v>723</v>
      </c>
      <c r="C121" s="96" t="s">
        <v>134</v>
      </c>
      <c r="D121" s="193" t="s">
        <v>24</v>
      </c>
      <c r="E121" s="139">
        <v>145.5</v>
      </c>
      <c r="F121" s="139">
        <v>-6</v>
      </c>
      <c r="G121" s="139">
        <v>164.9</v>
      </c>
      <c r="H121" s="139">
        <v>-15</v>
      </c>
      <c r="I121" s="139">
        <v>37</v>
      </c>
      <c r="J121" s="139">
        <v>-25.9</v>
      </c>
      <c r="K121" s="126">
        <f t="shared" si="6"/>
        <v>347.4</v>
      </c>
      <c r="L121" s="126">
        <f t="shared" si="7"/>
        <v>-46.9</v>
      </c>
    </row>
    <row r="122" spans="1:12">
      <c r="A122" s="94">
        <v>121</v>
      </c>
      <c r="B122" s="95">
        <v>106568</v>
      </c>
      <c r="C122" s="96" t="s">
        <v>135</v>
      </c>
      <c r="D122" s="193" t="s">
        <v>24</v>
      </c>
      <c r="E122" s="139">
        <v>46.5</v>
      </c>
      <c r="F122" s="139">
        <v>-14</v>
      </c>
      <c r="G122" s="139">
        <v>97.4</v>
      </c>
      <c r="H122" s="139">
        <v>-22.2</v>
      </c>
      <c r="I122" s="139">
        <v>37.5</v>
      </c>
      <c r="J122" s="139">
        <v>-17.1</v>
      </c>
      <c r="K122" s="126">
        <f t="shared" si="6"/>
        <v>181.4</v>
      </c>
      <c r="L122" s="126">
        <f t="shared" si="7"/>
        <v>-53.3</v>
      </c>
    </row>
    <row r="123" spans="1:12">
      <c r="A123" s="94">
        <v>122</v>
      </c>
      <c r="B123" s="95">
        <v>110378</v>
      </c>
      <c r="C123" s="96" t="s">
        <v>136</v>
      </c>
      <c r="D123" s="193" t="s">
        <v>31</v>
      </c>
      <c r="E123" s="139">
        <v>48.5</v>
      </c>
      <c r="F123" s="139">
        <v>-13</v>
      </c>
      <c r="G123" s="139">
        <v>120.7</v>
      </c>
      <c r="H123" s="139">
        <v>-24.5</v>
      </c>
      <c r="I123" s="139">
        <v>20.5</v>
      </c>
      <c r="J123" s="139">
        <v>-31.8</v>
      </c>
      <c r="K123" s="126">
        <f t="shared" si="6"/>
        <v>189.7</v>
      </c>
      <c r="L123" s="126">
        <f t="shared" si="7"/>
        <v>-69.3</v>
      </c>
    </row>
    <row r="124" spans="1:12">
      <c r="A124" s="94">
        <v>123</v>
      </c>
      <c r="B124" s="95">
        <v>113298</v>
      </c>
      <c r="C124" s="96" t="s">
        <v>137</v>
      </c>
      <c r="D124" s="193" t="s">
        <v>11</v>
      </c>
      <c r="E124" s="139">
        <v>41</v>
      </c>
      <c r="F124" s="139">
        <v>-16</v>
      </c>
      <c r="G124" s="139">
        <v>49.9</v>
      </c>
      <c r="H124" s="139">
        <v>-27</v>
      </c>
      <c r="I124" s="139">
        <v>24.5</v>
      </c>
      <c r="J124" s="139">
        <v>-27.9</v>
      </c>
      <c r="K124" s="126">
        <f t="shared" si="6"/>
        <v>115.4</v>
      </c>
      <c r="L124" s="126">
        <f t="shared" si="7"/>
        <v>-70.9</v>
      </c>
    </row>
    <row r="125" spans="1:12">
      <c r="A125" s="94">
        <v>124</v>
      </c>
      <c r="B125" s="95">
        <v>113833</v>
      </c>
      <c r="C125" s="96" t="s">
        <v>138</v>
      </c>
      <c r="D125" s="193" t="s">
        <v>11</v>
      </c>
      <c r="E125" s="139">
        <v>64</v>
      </c>
      <c r="F125" s="139">
        <v>-9</v>
      </c>
      <c r="G125" s="139">
        <v>132</v>
      </c>
      <c r="H125" s="139">
        <v>-19.3</v>
      </c>
      <c r="I125" s="139">
        <v>52</v>
      </c>
      <c r="J125" s="139">
        <v>-22.9</v>
      </c>
      <c r="K125" s="126">
        <f t="shared" si="6"/>
        <v>248</v>
      </c>
      <c r="L125" s="126">
        <f t="shared" si="7"/>
        <v>-51.2</v>
      </c>
    </row>
    <row r="126" spans="1:12">
      <c r="A126" s="94">
        <v>125</v>
      </c>
      <c r="B126" s="95">
        <v>114069</v>
      </c>
      <c r="C126" s="96" t="s">
        <v>139</v>
      </c>
      <c r="D126" s="193" t="s">
        <v>24</v>
      </c>
      <c r="E126" s="139">
        <v>38</v>
      </c>
      <c r="F126" s="139">
        <v>-22</v>
      </c>
      <c r="G126" s="139">
        <v>39.3</v>
      </c>
      <c r="H126" s="139">
        <v>-37.1</v>
      </c>
      <c r="I126" s="139">
        <v>27</v>
      </c>
      <c r="J126" s="139">
        <v>-23.9</v>
      </c>
      <c r="K126" s="126">
        <f t="shared" si="6"/>
        <v>104.3</v>
      </c>
      <c r="L126" s="126">
        <f t="shared" si="7"/>
        <v>-83</v>
      </c>
    </row>
    <row r="127" spans="1:12">
      <c r="A127" s="94">
        <v>126</v>
      </c>
      <c r="B127" s="95">
        <v>115971</v>
      </c>
      <c r="C127" s="96" t="s">
        <v>140</v>
      </c>
      <c r="D127" s="193" t="s">
        <v>13</v>
      </c>
      <c r="E127" s="139">
        <v>152.5</v>
      </c>
      <c r="F127" s="139">
        <v>0</v>
      </c>
      <c r="G127" s="139">
        <v>35.7</v>
      </c>
      <c r="H127" s="139">
        <v>-35.9</v>
      </c>
      <c r="I127" s="139">
        <v>25.5</v>
      </c>
      <c r="J127" s="139">
        <v>-26.5</v>
      </c>
      <c r="K127" s="126">
        <f t="shared" si="6"/>
        <v>213.7</v>
      </c>
      <c r="L127" s="126">
        <f t="shared" si="7"/>
        <v>-62.4</v>
      </c>
    </row>
    <row r="128" spans="1:12">
      <c r="A128" s="94">
        <v>127</v>
      </c>
      <c r="B128" s="95">
        <v>116773</v>
      </c>
      <c r="C128" s="96" t="s">
        <v>141</v>
      </c>
      <c r="D128" s="193" t="s">
        <v>11</v>
      </c>
      <c r="E128" s="139">
        <v>56.5</v>
      </c>
      <c r="F128" s="139">
        <v>-12</v>
      </c>
      <c r="G128" s="139">
        <v>59.4</v>
      </c>
      <c r="H128" s="139">
        <v>-32.3</v>
      </c>
      <c r="I128" s="139">
        <v>28</v>
      </c>
      <c r="J128" s="139">
        <v>-26.8</v>
      </c>
      <c r="K128" s="126">
        <f t="shared" si="6"/>
        <v>143.9</v>
      </c>
      <c r="L128" s="126">
        <f t="shared" si="7"/>
        <v>-71.1</v>
      </c>
    </row>
    <row r="129" spans="1:12">
      <c r="A129" s="94">
        <v>128</v>
      </c>
      <c r="B129" s="95">
        <v>116919</v>
      </c>
      <c r="C129" s="96" t="s">
        <v>142</v>
      </c>
      <c r="D129" s="193" t="s">
        <v>13</v>
      </c>
      <c r="E129" s="139">
        <v>69</v>
      </c>
      <c r="F129" s="139">
        <v>-14</v>
      </c>
      <c r="G129" s="139">
        <v>57.2</v>
      </c>
      <c r="H129" s="139">
        <v>-26.2</v>
      </c>
      <c r="I129" s="139">
        <v>53</v>
      </c>
      <c r="J129" s="139">
        <v>-24</v>
      </c>
      <c r="K129" s="126">
        <f t="shared" si="6"/>
        <v>179.2</v>
      </c>
      <c r="L129" s="126">
        <f t="shared" si="7"/>
        <v>-64.2</v>
      </c>
    </row>
    <row r="130" spans="1:12">
      <c r="A130" s="94">
        <v>129</v>
      </c>
      <c r="B130" s="95">
        <v>117637</v>
      </c>
      <c r="C130" s="96" t="s">
        <v>143</v>
      </c>
      <c r="D130" s="193" t="s">
        <v>19</v>
      </c>
      <c r="E130" s="139">
        <v>34.5</v>
      </c>
      <c r="F130" s="139">
        <v>-20</v>
      </c>
      <c r="G130" s="139">
        <v>36</v>
      </c>
      <c r="H130" s="139">
        <v>-43.4</v>
      </c>
      <c r="I130" s="139">
        <v>17</v>
      </c>
      <c r="J130" s="139">
        <v>-33.7</v>
      </c>
      <c r="K130" s="126">
        <f t="shared" si="6"/>
        <v>87.5</v>
      </c>
      <c r="L130" s="126">
        <f t="shared" si="7"/>
        <v>-97.1</v>
      </c>
    </row>
    <row r="131" spans="1:12">
      <c r="A131" s="94">
        <v>130</v>
      </c>
      <c r="B131" s="95">
        <v>118758</v>
      </c>
      <c r="C131" s="96" t="s">
        <v>144</v>
      </c>
      <c r="D131" s="193" t="s">
        <v>24</v>
      </c>
      <c r="E131" s="139">
        <v>30.5</v>
      </c>
      <c r="F131" s="139">
        <v>-22</v>
      </c>
      <c r="G131" s="139">
        <v>33.4</v>
      </c>
      <c r="H131" s="139">
        <v>-38.4</v>
      </c>
      <c r="I131" s="139">
        <v>13</v>
      </c>
      <c r="J131" s="139">
        <v>-36.4</v>
      </c>
      <c r="K131" s="126">
        <f t="shared" si="6"/>
        <v>76.9</v>
      </c>
      <c r="L131" s="126">
        <f t="shared" si="7"/>
        <v>-96.8</v>
      </c>
    </row>
    <row r="132" spans="1:12">
      <c r="A132" s="94">
        <v>131</v>
      </c>
      <c r="B132" s="95">
        <v>118951</v>
      </c>
      <c r="C132" s="96" t="s">
        <v>145</v>
      </c>
      <c r="D132" s="193" t="s">
        <v>11</v>
      </c>
      <c r="E132" s="139">
        <v>109.5</v>
      </c>
      <c r="F132" s="139">
        <v>-2</v>
      </c>
      <c r="G132" s="139">
        <v>97.6</v>
      </c>
      <c r="H132" s="139">
        <v>-16.6</v>
      </c>
      <c r="I132" s="139">
        <v>50</v>
      </c>
      <c r="J132" s="139">
        <v>-14.7</v>
      </c>
      <c r="K132" s="126">
        <f t="shared" si="6"/>
        <v>257.1</v>
      </c>
      <c r="L132" s="126">
        <f t="shared" si="7"/>
        <v>-33.3</v>
      </c>
    </row>
    <row r="133" spans="1:12">
      <c r="A133" s="94">
        <v>132</v>
      </c>
      <c r="B133" s="95">
        <v>119262</v>
      </c>
      <c r="C133" s="96" t="s">
        <v>146</v>
      </c>
      <c r="D133" s="193" t="s">
        <v>13</v>
      </c>
      <c r="E133" s="139">
        <v>27</v>
      </c>
      <c r="F133" s="139">
        <v>-23</v>
      </c>
      <c r="G133" s="139">
        <v>29.8</v>
      </c>
      <c r="H133" s="139">
        <v>-39.2</v>
      </c>
      <c r="I133" s="139">
        <v>18</v>
      </c>
      <c r="J133" s="139">
        <v>-34.3</v>
      </c>
      <c r="K133" s="126">
        <f t="shared" si="6"/>
        <v>74.8</v>
      </c>
      <c r="L133" s="126">
        <f t="shared" si="7"/>
        <v>-96.5</v>
      </c>
    </row>
    <row r="134" spans="1:12">
      <c r="A134" s="94">
        <v>133</v>
      </c>
      <c r="B134" s="95">
        <v>119263</v>
      </c>
      <c r="C134" s="96" t="s">
        <v>147</v>
      </c>
      <c r="D134" s="193" t="s">
        <v>11</v>
      </c>
      <c r="E134" s="139">
        <v>21.5</v>
      </c>
      <c r="F134" s="139">
        <v>-25</v>
      </c>
      <c r="G134" s="139">
        <v>58.9</v>
      </c>
      <c r="H134" s="139">
        <v>-33.4</v>
      </c>
      <c r="I134" s="139">
        <v>41.5</v>
      </c>
      <c r="J134" s="139">
        <v>-23.2</v>
      </c>
      <c r="K134" s="126">
        <f t="shared" si="6"/>
        <v>121.9</v>
      </c>
      <c r="L134" s="126">
        <f t="shared" si="7"/>
        <v>-81.6</v>
      </c>
    </row>
    <row r="135" spans="1:12">
      <c r="A135" s="94">
        <v>135</v>
      </c>
      <c r="B135" s="95">
        <v>122176</v>
      </c>
      <c r="C135" s="96" t="s">
        <v>148</v>
      </c>
      <c r="D135" s="193" t="s">
        <v>31</v>
      </c>
      <c r="E135" s="139">
        <v>31.5</v>
      </c>
      <c r="F135" s="139">
        <v>-18</v>
      </c>
      <c r="G135" s="139">
        <v>26</v>
      </c>
      <c r="H135" s="139">
        <v>-42.5</v>
      </c>
      <c r="I135" s="139">
        <v>34</v>
      </c>
      <c r="J135" s="139">
        <v>-34.2</v>
      </c>
      <c r="K135" s="126">
        <f t="shared" si="6"/>
        <v>91.5</v>
      </c>
      <c r="L135" s="126">
        <f t="shared" si="7"/>
        <v>-94.7</v>
      </c>
    </row>
    <row r="136" spans="1:12">
      <c r="A136" s="94">
        <v>136</v>
      </c>
      <c r="B136" s="95">
        <v>122686</v>
      </c>
      <c r="C136" s="96" t="s">
        <v>149</v>
      </c>
      <c r="D136" s="193" t="s">
        <v>19</v>
      </c>
      <c r="E136" s="139">
        <v>19</v>
      </c>
      <c r="F136" s="139">
        <v>-27</v>
      </c>
      <c r="G136" s="139">
        <v>21.9</v>
      </c>
      <c r="H136" s="139">
        <v>-50.7</v>
      </c>
      <c r="I136" s="139">
        <v>15.5</v>
      </c>
      <c r="J136" s="139">
        <v>-33.9</v>
      </c>
      <c r="K136" s="126">
        <f t="shared" si="6"/>
        <v>56.4</v>
      </c>
      <c r="L136" s="126">
        <f t="shared" si="7"/>
        <v>-111.6</v>
      </c>
    </row>
    <row r="137" spans="1:12">
      <c r="A137" s="94">
        <v>137</v>
      </c>
      <c r="B137" s="95">
        <v>122718</v>
      </c>
      <c r="C137" s="96" t="s">
        <v>150</v>
      </c>
      <c r="D137" s="193" t="s">
        <v>19</v>
      </c>
      <c r="E137" s="139">
        <v>14</v>
      </c>
      <c r="F137" s="139">
        <v>-28</v>
      </c>
      <c r="G137" s="139">
        <v>13.8</v>
      </c>
      <c r="H137" s="139">
        <v>-57</v>
      </c>
      <c r="I137" s="139">
        <v>11</v>
      </c>
      <c r="J137" s="139">
        <v>-39.5</v>
      </c>
      <c r="K137" s="126">
        <f t="shared" si="6"/>
        <v>38.8</v>
      </c>
      <c r="L137" s="126">
        <f t="shared" si="7"/>
        <v>-124.5</v>
      </c>
    </row>
    <row r="138" spans="1:12">
      <c r="A138" s="94">
        <v>138</v>
      </c>
      <c r="B138" s="95">
        <v>122906</v>
      </c>
      <c r="C138" s="96" t="s">
        <v>151</v>
      </c>
      <c r="D138" s="193" t="s">
        <v>19</v>
      </c>
      <c r="E138" s="139">
        <v>63.5</v>
      </c>
      <c r="F138" s="139">
        <v>-10</v>
      </c>
      <c r="G138" s="139">
        <v>62.9</v>
      </c>
      <c r="H138" s="139">
        <v>-35.5</v>
      </c>
      <c r="I138" s="139">
        <v>52.5</v>
      </c>
      <c r="J138" s="139">
        <v>-18.1</v>
      </c>
      <c r="K138" s="126">
        <f t="shared" si="6"/>
        <v>178.9</v>
      </c>
      <c r="L138" s="126">
        <f t="shared" si="7"/>
        <v>-63.6</v>
      </c>
    </row>
    <row r="139" spans="1:12">
      <c r="A139" s="94">
        <v>139</v>
      </c>
      <c r="B139" s="95">
        <v>123007</v>
      </c>
      <c r="C139" s="96" t="s">
        <v>152</v>
      </c>
      <c r="D139" s="193" t="s">
        <v>19</v>
      </c>
      <c r="E139" s="139">
        <v>35.5</v>
      </c>
      <c r="F139" s="139">
        <v>-21</v>
      </c>
      <c r="G139" s="139">
        <v>23.1</v>
      </c>
      <c r="H139" s="139">
        <v>-53.6</v>
      </c>
      <c r="I139" s="139">
        <v>12.5</v>
      </c>
      <c r="J139" s="139">
        <v>-36.9</v>
      </c>
      <c r="K139" s="126">
        <f t="shared" si="6"/>
        <v>71.1</v>
      </c>
      <c r="L139" s="126">
        <f t="shared" si="7"/>
        <v>-111.5</v>
      </c>
    </row>
    <row r="140" spans="1:12">
      <c r="A140" s="94">
        <v>140</v>
      </c>
      <c r="B140" s="95">
        <v>307</v>
      </c>
      <c r="C140" s="96" t="s">
        <v>153</v>
      </c>
      <c r="D140" s="193" t="s">
        <v>16</v>
      </c>
      <c r="E140" s="139">
        <v>392</v>
      </c>
      <c r="F140" s="139">
        <v>-20</v>
      </c>
      <c r="G140" s="139">
        <v>631.6</v>
      </c>
      <c r="H140" s="139">
        <v>-112.6</v>
      </c>
      <c r="I140" s="139">
        <v>412.5</v>
      </c>
      <c r="J140" s="139">
        <v>-30.2</v>
      </c>
      <c r="K140" s="126">
        <f t="shared" si="6"/>
        <v>1436.1</v>
      </c>
      <c r="L140" s="126">
        <f t="shared" si="7"/>
        <v>-162.8</v>
      </c>
    </row>
    <row r="141" spans="1:12">
      <c r="A141" s="94">
        <v>141</v>
      </c>
      <c r="B141" s="141">
        <v>572</v>
      </c>
      <c r="C141" s="142" t="s">
        <v>154</v>
      </c>
      <c r="D141" s="194" t="s">
        <v>13</v>
      </c>
      <c r="E141" s="139">
        <v>80.5</v>
      </c>
      <c r="F141" s="139">
        <v>-15</v>
      </c>
      <c r="G141" s="139">
        <v>165.3</v>
      </c>
      <c r="H141" s="139">
        <v>-25</v>
      </c>
      <c r="I141" s="139">
        <v>37</v>
      </c>
      <c r="J141" s="139">
        <v>-41</v>
      </c>
      <c r="K141" s="126">
        <f t="shared" si="6"/>
        <v>282.8</v>
      </c>
      <c r="L141" s="126">
        <f t="shared" si="7"/>
        <v>-81</v>
      </c>
    </row>
    <row r="142" spans="1:12">
      <c r="A142" s="94">
        <v>142</v>
      </c>
      <c r="B142" s="141">
        <v>311</v>
      </c>
      <c r="C142" s="142" t="s">
        <v>155</v>
      </c>
      <c r="D142" s="194" t="s">
        <v>11</v>
      </c>
      <c r="E142" s="139">
        <v>33</v>
      </c>
      <c r="F142" s="139">
        <v>-20</v>
      </c>
      <c r="G142" s="139">
        <v>62.5</v>
      </c>
      <c r="H142" s="139">
        <v>-38.5</v>
      </c>
      <c r="I142" s="139">
        <v>52</v>
      </c>
      <c r="J142" s="139">
        <v>-22.3</v>
      </c>
      <c r="K142" s="126">
        <f t="shared" si="6"/>
        <v>147.5</v>
      </c>
      <c r="L142" s="126">
        <f t="shared" si="7"/>
        <v>-80.8</v>
      </c>
    </row>
    <row r="143" spans="1:12">
      <c r="A143" s="8" t="s">
        <v>156</v>
      </c>
      <c r="B143" s="9"/>
      <c r="C143" s="9"/>
      <c r="D143" s="9"/>
      <c r="E143" s="139">
        <v>18251.5</v>
      </c>
      <c r="F143" s="139">
        <v>-1858</v>
      </c>
      <c r="G143" s="139">
        <f>SUM(G3:G142)</f>
        <v>14190.1</v>
      </c>
      <c r="H143" s="139">
        <f>SUM(H3:H142)</f>
        <v>-5093.4</v>
      </c>
      <c r="I143" s="139">
        <f>SUM(I3:I142)</f>
        <v>10380</v>
      </c>
      <c r="J143" s="139">
        <f>SUM(J3:J142)</f>
        <v>-3749.2</v>
      </c>
      <c r="K143" s="126">
        <f>SUM(K3:K142)</f>
        <v>42799.1</v>
      </c>
      <c r="L143" s="126">
        <f t="shared" si="7"/>
        <v>-10700.6</v>
      </c>
    </row>
  </sheetData>
  <mergeCells count="7">
    <mergeCell ref="A1:D1"/>
    <mergeCell ref="E1:F1"/>
    <mergeCell ref="G1:H1"/>
    <mergeCell ref="I1:J1"/>
    <mergeCell ref="A143:D143"/>
    <mergeCell ref="K1:K2"/>
    <mergeCell ref="L1:L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0"/>
  <sheetViews>
    <sheetView tabSelected="1" workbookViewId="0">
      <selection activeCell="G4" sqref="G4"/>
    </sheetView>
  </sheetViews>
  <sheetFormatPr defaultColWidth="9" defaultRowHeight="18" customHeight="1" outlineLevelCol="7"/>
  <cols>
    <col min="1" max="2" width="7.5" style="1" customWidth="1"/>
    <col min="3" max="3" width="10.125" style="1" customWidth="1"/>
    <col min="4" max="6" width="9" style="1"/>
    <col min="7" max="7" width="10" style="155" customWidth="1"/>
    <col min="8" max="8" width="10.25" style="155" customWidth="1"/>
    <col min="9" max="16384" width="9" style="82"/>
  </cols>
  <sheetData>
    <row r="1" ht="19" customHeight="1" spans="1:8">
      <c r="A1" s="146" t="s">
        <v>157</v>
      </c>
      <c r="B1" s="146"/>
      <c r="C1" s="146"/>
      <c r="D1" s="146"/>
      <c r="E1" s="146"/>
      <c r="F1" s="146"/>
      <c r="G1" s="184"/>
      <c r="H1" s="184"/>
    </row>
    <row r="2" ht="19" customHeight="1" spans="1:8">
      <c r="A2" s="146" t="s">
        <v>6</v>
      </c>
      <c r="B2" s="146" t="s">
        <v>9</v>
      </c>
      <c r="C2" s="146" t="s">
        <v>7</v>
      </c>
      <c r="D2" s="146" t="s">
        <v>8</v>
      </c>
      <c r="E2" s="146" t="s">
        <v>158</v>
      </c>
      <c r="F2" s="146" t="s">
        <v>159</v>
      </c>
      <c r="G2" s="184" t="s">
        <v>160</v>
      </c>
      <c r="H2" s="184" t="s">
        <v>161</v>
      </c>
    </row>
    <row r="3" ht="19" customHeight="1" spans="1:8">
      <c r="A3" s="139"/>
      <c r="B3" s="139" t="s">
        <v>162</v>
      </c>
      <c r="C3" s="139">
        <v>727</v>
      </c>
      <c r="D3" s="139" t="s">
        <v>163</v>
      </c>
      <c r="E3" s="139">
        <v>8060</v>
      </c>
      <c r="F3" s="139" t="s">
        <v>164</v>
      </c>
      <c r="G3" s="126">
        <v>113.65</v>
      </c>
      <c r="H3" s="126">
        <v>37.1</v>
      </c>
    </row>
    <row r="4" ht="19" customHeight="1" spans="1:8">
      <c r="A4" s="139"/>
      <c r="B4" s="139" t="s">
        <v>162</v>
      </c>
      <c r="C4" s="139">
        <v>727</v>
      </c>
      <c r="D4" s="139" t="s">
        <v>163</v>
      </c>
      <c r="E4" s="139">
        <v>13161</v>
      </c>
      <c r="F4" s="139" t="s">
        <v>165</v>
      </c>
      <c r="G4" s="126">
        <v>113.65</v>
      </c>
      <c r="H4" s="126">
        <v>37.1</v>
      </c>
    </row>
    <row r="5" ht="19" customHeight="1" spans="1:8">
      <c r="A5" s="139"/>
      <c r="B5" s="139"/>
      <c r="C5" s="139"/>
      <c r="D5" s="139"/>
      <c r="E5" s="139"/>
      <c r="F5" s="139"/>
      <c r="G5" s="126"/>
      <c r="H5" s="126"/>
    </row>
    <row r="6" ht="19" customHeight="1" spans="1:8">
      <c r="A6" s="139"/>
      <c r="B6" s="139"/>
      <c r="C6" s="139"/>
      <c r="D6" s="139"/>
      <c r="E6" s="139"/>
      <c r="F6" s="139"/>
      <c r="G6" s="126"/>
      <c r="H6" s="126"/>
    </row>
    <row r="7" ht="19" customHeight="1" spans="1:8">
      <c r="A7" s="139"/>
      <c r="B7" s="139"/>
      <c r="C7" s="139"/>
      <c r="D7" s="139"/>
      <c r="E7" s="139"/>
      <c r="F7" s="139"/>
      <c r="G7" s="126"/>
      <c r="H7" s="126"/>
    </row>
    <row r="8" ht="19" customHeight="1" spans="1:8">
      <c r="A8" s="139"/>
      <c r="B8" s="139"/>
      <c r="C8" s="139"/>
      <c r="D8" s="139"/>
      <c r="E8" s="139"/>
      <c r="F8" s="139"/>
      <c r="G8" s="126"/>
      <c r="H8" s="126"/>
    </row>
    <row r="9" ht="19" customHeight="1" spans="1:8">
      <c r="A9" s="139"/>
      <c r="B9" s="139"/>
      <c r="C9" s="139"/>
      <c r="D9" s="139"/>
      <c r="E9" s="139"/>
      <c r="F9" s="139"/>
      <c r="G9" s="126"/>
      <c r="H9" s="126"/>
    </row>
    <row r="10" ht="19" customHeight="1" spans="1:8">
      <c r="A10" s="139"/>
      <c r="B10" s="139"/>
      <c r="C10" s="139"/>
      <c r="D10" s="139"/>
      <c r="E10" s="139"/>
      <c r="F10" s="139"/>
      <c r="G10" s="126"/>
      <c r="H10" s="126"/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3"/>
  <sheetViews>
    <sheetView workbookViewId="0">
      <selection activeCell="R1" sqref="R$1:S$1048576"/>
    </sheetView>
  </sheetViews>
  <sheetFormatPr defaultColWidth="9" defaultRowHeight="12.75"/>
  <cols>
    <col min="1" max="1" width="4.375" style="73" customWidth="1"/>
    <col min="2" max="2" width="8" style="74"/>
    <col min="3" max="3" width="21.5" style="75" customWidth="1"/>
    <col min="4" max="4" width="9" style="76"/>
    <col min="5" max="5" width="5.625" style="77" customWidth="1"/>
    <col min="6" max="6" width="6.125" style="149" customWidth="1"/>
    <col min="7" max="7" width="6.5" style="150" customWidth="1"/>
    <col min="8" max="8" width="10.25" style="151" customWidth="1"/>
    <col min="9" max="9" width="11.375" style="150" customWidth="1"/>
    <col min="10" max="10" width="10" style="175" customWidth="1"/>
    <col min="11" max="11" width="8" style="152" customWidth="1"/>
    <col min="12" max="12" width="7.5" style="176" customWidth="1"/>
    <col min="13" max="13" width="10.125" style="177" customWidth="1"/>
    <col min="14" max="14" width="10.625" style="155" customWidth="1"/>
    <col min="15" max="15" width="10.5" style="154" customWidth="1"/>
    <col min="16" max="16" width="7.375" style="178" customWidth="1"/>
    <col min="17" max="17" width="11.625" style="155" customWidth="1"/>
    <col min="18" max="19" width="9" style="179"/>
    <col min="20" max="16384" width="9" style="178"/>
  </cols>
  <sheetData>
    <row r="1" ht="28" customHeight="1" spans="1:19">
      <c r="A1" s="58" t="s">
        <v>0</v>
      </c>
      <c r="B1" s="58"/>
      <c r="C1" s="58"/>
      <c r="D1" s="58"/>
      <c r="E1" s="57"/>
      <c r="F1" s="133" t="s">
        <v>166</v>
      </c>
      <c r="G1" s="133"/>
      <c r="H1" s="133"/>
      <c r="I1" s="133"/>
      <c r="J1" s="182"/>
      <c r="K1" s="183" t="s">
        <v>167</v>
      </c>
      <c r="L1" s="184"/>
      <c r="M1" s="146"/>
      <c r="N1" s="184"/>
      <c r="O1" s="185"/>
      <c r="P1" s="91" t="s">
        <v>168</v>
      </c>
      <c r="Q1" s="167"/>
      <c r="R1" s="136" t="s">
        <v>4</v>
      </c>
      <c r="S1" s="136" t="s">
        <v>5</v>
      </c>
    </row>
    <row r="2" ht="44" customHeight="1" spans="1:19">
      <c r="A2" s="58" t="s">
        <v>6</v>
      </c>
      <c r="B2" s="89" t="s">
        <v>7</v>
      </c>
      <c r="C2" s="89" t="s">
        <v>8</v>
      </c>
      <c r="D2" s="90" t="s">
        <v>9</v>
      </c>
      <c r="E2" s="91" t="s">
        <v>169</v>
      </c>
      <c r="F2" s="92" t="s">
        <v>170</v>
      </c>
      <c r="G2" s="12" t="s">
        <v>171</v>
      </c>
      <c r="H2" s="93" t="s">
        <v>172</v>
      </c>
      <c r="I2" s="12" t="s">
        <v>173</v>
      </c>
      <c r="J2" s="107" t="s">
        <v>174</v>
      </c>
      <c r="K2" s="92" t="s">
        <v>175</v>
      </c>
      <c r="L2" s="12" t="s">
        <v>176</v>
      </c>
      <c r="M2" s="93" t="s">
        <v>172</v>
      </c>
      <c r="N2" s="12" t="s">
        <v>177</v>
      </c>
      <c r="O2" s="107" t="s">
        <v>174</v>
      </c>
      <c r="P2" s="12" t="s">
        <v>176</v>
      </c>
      <c r="Q2" s="12" t="s">
        <v>178</v>
      </c>
      <c r="R2" s="136"/>
      <c r="S2" s="136"/>
    </row>
    <row r="3" spans="1:19">
      <c r="A3" s="94">
        <v>1</v>
      </c>
      <c r="B3" s="95">
        <v>337</v>
      </c>
      <c r="C3" s="96" t="s">
        <v>179</v>
      </c>
      <c r="D3" s="97" t="s">
        <v>13</v>
      </c>
      <c r="E3" s="98" t="s">
        <v>180</v>
      </c>
      <c r="F3" s="99">
        <v>30</v>
      </c>
      <c r="G3" s="109">
        <v>23</v>
      </c>
      <c r="H3" s="180">
        <f>G3/F3</f>
        <v>0.766666666666667</v>
      </c>
      <c r="I3" s="109">
        <f>G3*2</f>
        <v>46</v>
      </c>
      <c r="J3" s="114">
        <f>(F3-G3)*-1</f>
        <v>-7</v>
      </c>
      <c r="K3" s="110">
        <v>30</v>
      </c>
      <c r="L3" s="126">
        <v>18</v>
      </c>
      <c r="M3" s="186">
        <f>L3/K3</f>
        <v>0.6</v>
      </c>
      <c r="N3" s="126">
        <f>L3*2</f>
        <v>36</v>
      </c>
      <c r="O3" s="113">
        <f>(K3-L3)*-1</f>
        <v>-12</v>
      </c>
      <c r="P3" s="139">
        <v>13</v>
      </c>
      <c r="Q3" s="126">
        <f>P3*1.5</f>
        <v>19.5</v>
      </c>
      <c r="R3" s="33">
        <f>I3+N3+Q3</f>
        <v>101.5</v>
      </c>
      <c r="S3" s="33">
        <f>J3+O3</f>
        <v>-19</v>
      </c>
    </row>
    <row r="4" spans="1:19">
      <c r="A4" s="94">
        <v>2</v>
      </c>
      <c r="B4" s="95">
        <v>517</v>
      </c>
      <c r="C4" s="96" t="s">
        <v>12</v>
      </c>
      <c r="D4" s="97" t="s">
        <v>13</v>
      </c>
      <c r="E4" s="98" t="s">
        <v>180</v>
      </c>
      <c r="F4" s="99">
        <v>30</v>
      </c>
      <c r="G4" s="109">
        <v>54</v>
      </c>
      <c r="H4" s="138">
        <f t="shared" ref="H4:H35" si="0">G4/F4</f>
        <v>1.8</v>
      </c>
      <c r="I4" s="109">
        <f>G4*4</f>
        <v>216</v>
      </c>
      <c r="J4" s="114"/>
      <c r="K4" s="110">
        <v>30</v>
      </c>
      <c r="L4" s="126">
        <v>27</v>
      </c>
      <c r="M4" s="186">
        <f t="shared" ref="M4:M35" si="1">L4/K4</f>
        <v>0.9</v>
      </c>
      <c r="N4" s="126">
        <f>L4*2</f>
        <v>54</v>
      </c>
      <c r="O4" s="113">
        <f>(K4-L4)*-1</f>
        <v>-3</v>
      </c>
      <c r="P4" s="139">
        <v>14</v>
      </c>
      <c r="Q4" s="126">
        <f t="shared" ref="Q4:Q35" si="2">P4*1.5</f>
        <v>21</v>
      </c>
      <c r="R4" s="33">
        <f t="shared" ref="R4:R35" si="3">I4+N4+Q4</f>
        <v>291</v>
      </c>
      <c r="S4" s="33">
        <f t="shared" ref="S4:S35" si="4">J4+O4</f>
        <v>-3</v>
      </c>
    </row>
    <row r="5" spans="1:19">
      <c r="A5" s="94">
        <v>3</v>
      </c>
      <c r="B5" s="95">
        <v>582</v>
      </c>
      <c r="C5" s="96" t="s">
        <v>14</v>
      </c>
      <c r="D5" s="97" t="s">
        <v>11</v>
      </c>
      <c r="E5" s="98" t="s">
        <v>180</v>
      </c>
      <c r="F5" s="99">
        <v>30</v>
      </c>
      <c r="G5" s="109">
        <v>6</v>
      </c>
      <c r="H5" s="180">
        <f t="shared" si="0"/>
        <v>0.2</v>
      </c>
      <c r="I5" s="109">
        <f>G5*2</f>
        <v>12</v>
      </c>
      <c r="J5" s="114">
        <f>(F5-G5)*-1</f>
        <v>-24</v>
      </c>
      <c r="K5" s="110">
        <v>30</v>
      </c>
      <c r="L5" s="126">
        <v>9</v>
      </c>
      <c r="M5" s="186">
        <f t="shared" si="1"/>
        <v>0.3</v>
      </c>
      <c r="N5" s="126">
        <f>L5*2</f>
        <v>18</v>
      </c>
      <c r="O5" s="113">
        <f>(K5-L5)*-1</f>
        <v>-21</v>
      </c>
      <c r="P5" s="139">
        <v>20</v>
      </c>
      <c r="Q5" s="126">
        <f t="shared" si="2"/>
        <v>30</v>
      </c>
      <c r="R5" s="33">
        <f t="shared" si="3"/>
        <v>60</v>
      </c>
      <c r="S5" s="33">
        <f t="shared" si="4"/>
        <v>-45</v>
      </c>
    </row>
    <row r="6" spans="1:19">
      <c r="A6" s="94">
        <v>4</v>
      </c>
      <c r="B6" s="95">
        <v>750</v>
      </c>
      <c r="C6" s="181" t="s">
        <v>15</v>
      </c>
      <c r="D6" s="97" t="s">
        <v>16</v>
      </c>
      <c r="E6" s="98" t="s">
        <v>180</v>
      </c>
      <c r="F6" s="99">
        <v>50</v>
      </c>
      <c r="G6" s="109">
        <v>146</v>
      </c>
      <c r="H6" s="138">
        <f t="shared" si="0"/>
        <v>2.92</v>
      </c>
      <c r="I6" s="109">
        <f t="shared" ref="I6:I11" si="5">G6*4</f>
        <v>584</v>
      </c>
      <c r="J6" s="114"/>
      <c r="K6" s="110">
        <v>30</v>
      </c>
      <c r="L6" s="126">
        <v>49</v>
      </c>
      <c r="M6" s="134">
        <f t="shared" si="1"/>
        <v>1.63333333333333</v>
      </c>
      <c r="N6" s="126">
        <f>L6*3</f>
        <v>147</v>
      </c>
      <c r="O6" s="187"/>
      <c r="P6" s="33">
        <v>35</v>
      </c>
      <c r="Q6" s="126">
        <f t="shared" si="2"/>
        <v>52.5</v>
      </c>
      <c r="R6" s="33">
        <f t="shared" si="3"/>
        <v>783.5</v>
      </c>
      <c r="S6" s="33">
        <f t="shared" si="4"/>
        <v>0</v>
      </c>
    </row>
    <row r="7" spans="1:19">
      <c r="A7" s="94">
        <v>5</v>
      </c>
      <c r="B7" s="95">
        <v>114685</v>
      </c>
      <c r="C7" s="96" t="s">
        <v>17</v>
      </c>
      <c r="D7" s="97" t="s">
        <v>13</v>
      </c>
      <c r="E7" s="98" t="s">
        <v>180</v>
      </c>
      <c r="F7" s="99">
        <v>30</v>
      </c>
      <c r="G7" s="109">
        <v>45</v>
      </c>
      <c r="H7" s="138">
        <f t="shared" si="0"/>
        <v>1.5</v>
      </c>
      <c r="I7" s="109">
        <f t="shared" si="5"/>
        <v>180</v>
      </c>
      <c r="J7" s="114"/>
      <c r="K7" s="110">
        <v>30</v>
      </c>
      <c r="L7" s="126">
        <v>12</v>
      </c>
      <c r="M7" s="186">
        <f t="shared" si="1"/>
        <v>0.4</v>
      </c>
      <c r="N7" s="126">
        <f>L7*2</f>
        <v>24</v>
      </c>
      <c r="O7" s="113">
        <f>(K7-L7)*-1</f>
        <v>-18</v>
      </c>
      <c r="P7" s="139">
        <v>3</v>
      </c>
      <c r="Q7" s="126">
        <f t="shared" si="2"/>
        <v>4.5</v>
      </c>
      <c r="R7" s="33">
        <f t="shared" si="3"/>
        <v>208.5</v>
      </c>
      <c r="S7" s="33">
        <f t="shared" si="4"/>
        <v>-18</v>
      </c>
    </row>
    <row r="8" spans="1:19">
      <c r="A8" s="94">
        <v>6</v>
      </c>
      <c r="B8" s="95">
        <v>341</v>
      </c>
      <c r="C8" s="96" t="s">
        <v>18</v>
      </c>
      <c r="D8" s="97" t="s">
        <v>19</v>
      </c>
      <c r="E8" s="98" t="s">
        <v>181</v>
      </c>
      <c r="F8" s="99">
        <v>35</v>
      </c>
      <c r="G8" s="109">
        <v>131</v>
      </c>
      <c r="H8" s="138">
        <f t="shared" si="0"/>
        <v>3.74285714285714</v>
      </c>
      <c r="I8" s="109">
        <f t="shared" si="5"/>
        <v>524</v>
      </c>
      <c r="J8" s="114"/>
      <c r="K8" s="110">
        <v>30</v>
      </c>
      <c r="L8" s="126">
        <v>18</v>
      </c>
      <c r="M8" s="186">
        <f t="shared" si="1"/>
        <v>0.6</v>
      </c>
      <c r="N8" s="126">
        <f>L8*2</f>
        <v>36</v>
      </c>
      <c r="O8" s="113">
        <f>(K8-L8)*-1</f>
        <v>-12</v>
      </c>
      <c r="P8" s="139">
        <v>12</v>
      </c>
      <c r="Q8" s="126">
        <f t="shared" si="2"/>
        <v>18</v>
      </c>
      <c r="R8" s="33">
        <f t="shared" si="3"/>
        <v>578</v>
      </c>
      <c r="S8" s="33">
        <f t="shared" si="4"/>
        <v>-12</v>
      </c>
    </row>
    <row r="9" spans="1:19">
      <c r="A9" s="94">
        <v>7</v>
      </c>
      <c r="B9" s="95">
        <v>343</v>
      </c>
      <c r="C9" s="96" t="s">
        <v>20</v>
      </c>
      <c r="D9" s="97" t="s">
        <v>11</v>
      </c>
      <c r="E9" s="98" t="s">
        <v>181</v>
      </c>
      <c r="F9" s="99">
        <v>35</v>
      </c>
      <c r="G9" s="109">
        <v>51</v>
      </c>
      <c r="H9" s="138">
        <f t="shared" si="0"/>
        <v>1.45714285714286</v>
      </c>
      <c r="I9" s="109">
        <f t="shared" si="5"/>
        <v>204</v>
      </c>
      <c r="J9" s="114"/>
      <c r="K9" s="110">
        <v>30</v>
      </c>
      <c r="L9" s="126">
        <v>14</v>
      </c>
      <c r="M9" s="186">
        <f t="shared" si="1"/>
        <v>0.466666666666667</v>
      </c>
      <c r="N9" s="126">
        <f>L9*2</f>
        <v>28</v>
      </c>
      <c r="O9" s="113">
        <f>(K9-L9)*-1</f>
        <v>-16</v>
      </c>
      <c r="P9" s="139">
        <v>6</v>
      </c>
      <c r="Q9" s="126">
        <f t="shared" si="2"/>
        <v>9</v>
      </c>
      <c r="R9" s="33">
        <f t="shared" si="3"/>
        <v>241</v>
      </c>
      <c r="S9" s="33">
        <f t="shared" si="4"/>
        <v>-16</v>
      </c>
    </row>
    <row r="10" spans="1:19">
      <c r="A10" s="94">
        <v>8</v>
      </c>
      <c r="B10" s="95">
        <v>385</v>
      </c>
      <c r="C10" s="96" t="s">
        <v>21</v>
      </c>
      <c r="D10" s="97" t="s">
        <v>22</v>
      </c>
      <c r="E10" s="98" t="s">
        <v>181</v>
      </c>
      <c r="F10" s="99">
        <v>35</v>
      </c>
      <c r="G10" s="109">
        <v>38</v>
      </c>
      <c r="H10" s="138">
        <f t="shared" si="0"/>
        <v>1.08571428571429</v>
      </c>
      <c r="I10" s="109">
        <f t="shared" si="5"/>
        <v>152</v>
      </c>
      <c r="J10" s="114"/>
      <c r="K10" s="110">
        <v>30</v>
      </c>
      <c r="L10" s="126">
        <v>13</v>
      </c>
      <c r="M10" s="186">
        <f t="shared" si="1"/>
        <v>0.433333333333333</v>
      </c>
      <c r="N10" s="126">
        <f>L10*2</f>
        <v>26</v>
      </c>
      <c r="O10" s="113">
        <f>(K10-L10)*-1</f>
        <v>-17</v>
      </c>
      <c r="P10" s="139">
        <v>7</v>
      </c>
      <c r="Q10" s="126">
        <f t="shared" si="2"/>
        <v>10.5</v>
      </c>
      <c r="R10" s="33">
        <f t="shared" si="3"/>
        <v>188.5</v>
      </c>
      <c r="S10" s="33">
        <f t="shared" si="4"/>
        <v>-17</v>
      </c>
    </row>
    <row r="11" spans="1:19">
      <c r="A11" s="94">
        <v>9</v>
      </c>
      <c r="B11" s="95">
        <v>571</v>
      </c>
      <c r="C11" s="96" t="s">
        <v>23</v>
      </c>
      <c r="D11" s="97" t="s">
        <v>24</v>
      </c>
      <c r="E11" s="98" t="s">
        <v>181</v>
      </c>
      <c r="F11" s="99">
        <v>35</v>
      </c>
      <c r="G11" s="109">
        <v>43</v>
      </c>
      <c r="H11" s="138">
        <f t="shared" si="0"/>
        <v>1.22857142857143</v>
      </c>
      <c r="I11" s="109">
        <f t="shared" si="5"/>
        <v>172</v>
      </c>
      <c r="J11" s="114"/>
      <c r="K11" s="110">
        <v>30</v>
      </c>
      <c r="L11" s="126">
        <v>33</v>
      </c>
      <c r="M11" s="134">
        <f t="shared" si="1"/>
        <v>1.1</v>
      </c>
      <c r="N11" s="126">
        <f>L11*3</f>
        <v>99</v>
      </c>
      <c r="O11" s="187"/>
      <c r="P11" s="139">
        <v>4</v>
      </c>
      <c r="Q11" s="126">
        <f t="shared" si="2"/>
        <v>6</v>
      </c>
      <c r="R11" s="33">
        <f t="shared" si="3"/>
        <v>277</v>
      </c>
      <c r="S11" s="33">
        <f t="shared" si="4"/>
        <v>0</v>
      </c>
    </row>
    <row r="12" spans="1:19">
      <c r="A12" s="94">
        <v>10</v>
      </c>
      <c r="B12" s="95">
        <v>742</v>
      </c>
      <c r="C12" s="96" t="s">
        <v>25</v>
      </c>
      <c r="D12" s="97" t="s">
        <v>16</v>
      </c>
      <c r="E12" s="98" t="s">
        <v>181</v>
      </c>
      <c r="F12" s="99">
        <v>25</v>
      </c>
      <c r="G12" s="109">
        <v>19</v>
      </c>
      <c r="H12" s="180">
        <f t="shared" si="0"/>
        <v>0.76</v>
      </c>
      <c r="I12" s="109">
        <f>G12*2</f>
        <v>38</v>
      </c>
      <c r="J12" s="114">
        <f>(F12-G12)*-1</f>
        <v>-6</v>
      </c>
      <c r="K12" s="110">
        <v>30</v>
      </c>
      <c r="L12" s="126">
        <v>15</v>
      </c>
      <c r="M12" s="186">
        <f t="shared" si="1"/>
        <v>0.5</v>
      </c>
      <c r="N12" s="126">
        <f t="shared" ref="N12:N28" si="6">L12*2</f>
        <v>30</v>
      </c>
      <c r="O12" s="113">
        <f t="shared" ref="O12:O28" si="7">(K12-L12)*-1</f>
        <v>-15</v>
      </c>
      <c r="P12" s="139">
        <v>9</v>
      </c>
      <c r="Q12" s="126">
        <f t="shared" si="2"/>
        <v>13.5</v>
      </c>
      <c r="R12" s="33">
        <f t="shared" si="3"/>
        <v>81.5</v>
      </c>
      <c r="S12" s="33">
        <f t="shared" si="4"/>
        <v>-21</v>
      </c>
    </row>
    <row r="13" spans="1:19">
      <c r="A13" s="94">
        <v>11</v>
      </c>
      <c r="B13" s="95">
        <v>111400</v>
      </c>
      <c r="C13" s="96" t="s">
        <v>26</v>
      </c>
      <c r="D13" s="97" t="s">
        <v>19</v>
      </c>
      <c r="E13" s="98" t="s">
        <v>181</v>
      </c>
      <c r="F13" s="99">
        <v>25</v>
      </c>
      <c r="G13" s="109">
        <v>25</v>
      </c>
      <c r="H13" s="138">
        <f t="shared" si="0"/>
        <v>1</v>
      </c>
      <c r="I13" s="109">
        <f>G13*4</f>
        <v>100</v>
      </c>
      <c r="J13" s="114"/>
      <c r="K13" s="110">
        <v>30</v>
      </c>
      <c r="L13" s="126">
        <v>4</v>
      </c>
      <c r="M13" s="186">
        <f t="shared" si="1"/>
        <v>0.133333333333333</v>
      </c>
      <c r="N13" s="126">
        <f t="shared" si="6"/>
        <v>8</v>
      </c>
      <c r="O13" s="113">
        <f t="shared" si="7"/>
        <v>-26</v>
      </c>
      <c r="P13" s="139">
        <v>4</v>
      </c>
      <c r="Q13" s="126">
        <f t="shared" si="2"/>
        <v>6</v>
      </c>
      <c r="R13" s="33">
        <f t="shared" si="3"/>
        <v>114</v>
      </c>
      <c r="S13" s="33">
        <f t="shared" si="4"/>
        <v>-26</v>
      </c>
    </row>
    <row r="14" spans="1:19">
      <c r="A14" s="94">
        <v>12</v>
      </c>
      <c r="B14" s="95">
        <v>365</v>
      </c>
      <c r="C14" s="96" t="s">
        <v>27</v>
      </c>
      <c r="D14" s="97" t="s">
        <v>11</v>
      </c>
      <c r="E14" s="98" t="s">
        <v>182</v>
      </c>
      <c r="F14" s="99">
        <v>35</v>
      </c>
      <c r="G14" s="109">
        <v>29</v>
      </c>
      <c r="H14" s="180">
        <f t="shared" si="0"/>
        <v>0.828571428571429</v>
      </c>
      <c r="I14" s="109">
        <f>G14*2</f>
        <v>58</v>
      </c>
      <c r="J14" s="114">
        <f>(F14-G14)*-1</f>
        <v>-6</v>
      </c>
      <c r="K14" s="110">
        <v>30</v>
      </c>
      <c r="L14" s="126">
        <v>28</v>
      </c>
      <c r="M14" s="186">
        <f t="shared" si="1"/>
        <v>0.933333333333333</v>
      </c>
      <c r="N14" s="126">
        <f t="shared" si="6"/>
        <v>56</v>
      </c>
      <c r="O14" s="113">
        <f t="shared" si="7"/>
        <v>-2</v>
      </c>
      <c r="P14" s="139">
        <v>2</v>
      </c>
      <c r="Q14" s="126">
        <f t="shared" si="2"/>
        <v>3</v>
      </c>
      <c r="R14" s="33">
        <f t="shared" si="3"/>
        <v>117</v>
      </c>
      <c r="S14" s="33">
        <f t="shared" si="4"/>
        <v>-8</v>
      </c>
    </row>
    <row r="15" spans="1:19">
      <c r="A15" s="94">
        <v>13</v>
      </c>
      <c r="B15" s="95">
        <v>707</v>
      </c>
      <c r="C15" s="96" t="s">
        <v>28</v>
      </c>
      <c r="D15" s="97" t="s">
        <v>24</v>
      </c>
      <c r="E15" s="98" t="s">
        <v>182</v>
      </c>
      <c r="F15" s="99">
        <v>35</v>
      </c>
      <c r="G15" s="109">
        <v>76</v>
      </c>
      <c r="H15" s="138">
        <f t="shared" si="0"/>
        <v>2.17142857142857</v>
      </c>
      <c r="I15" s="109">
        <f>G15*4</f>
        <v>304</v>
      </c>
      <c r="J15" s="114"/>
      <c r="K15" s="110">
        <v>30</v>
      </c>
      <c r="L15" s="126">
        <v>28</v>
      </c>
      <c r="M15" s="186">
        <f t="shared" si="1"/>
        <v>0.933333333333333</v>
      </c>
      <c r="N15" s="126">
        <f t="shared" si="6"/>
        <v>56</v>
      </c>
      <c r="O15" s="113">
        <f t="shared" si="7"/>
        <v>-2</v>
      </c>
      <c r="P15" s="139">
        <v>8</v>
      </c>
      <c r="Q15" s="126">
        <f t="shared" si="2"/>
        <v>12</v>
      </c>
      <c r="R15" s="33">
        <f t="shared" si="3"/>
        <v>372</v>
      </c>
      <c r="S15" s="33">
        <f t="shared" si="4"/>
        <v>-2</v>
      </c>
    </row>
    <row r="16" spans="1:19">
      <c r="A16" s="94">
        <v>14</v>
      </c>
      <c r="B16" s="95">
        <v>712</v>
      </c>
      <c r="C16" s="96" t="s">
        <v>29</v>
      </c>
      <c r="D16" s="97" t="s">
        <v>24</v>
      </c>
      <c r="E16" s="98" t="s">
        <v>182</v>
      </c>
      <c r="F16" s="99">
        <v>35</v>
      </c>
      <c r="G16" s="109">
        <v>131</v>
      </c>
      <c r="H16" s="138">
        <f t="shared" si="0"/>
        <v>3.74285714285714</v>
      </c>
      <c r="I16" s="109">
        <f>G16*4</f>
        <v>524</v>
      </c>
      <c r="J16" s="114"/>
      <c r="K16" s="110">
        <v>30</v>
      </c>
      <c r="L16" s="126">
        <v>17</v>
      </c>
      <c r="M16" s="186">
        <f t="shared" si="1"/>
        <v>0.566666666666667</v>
      </c>
      <c r="N16" s="126">
        <f t="shared" si="6"/>
        <v>34</v>
      </c>
      <c r="O16" s="113">
        <f t="shared" si="7"/>
        <v>-13</v>
      </c>
      <c r="P16" s="139">
        <v>6</v>
      </c>
      <c r="Q16" s="126">
        <f t="shared" si="2"/>
        <v>9</v>
      </c>
      <c r="R16" s="33">
        <f t="shared" si="3"/>
        <v>567</v>
      </c>
      <c r="S16" s="33">
        <f t="shared" si="4"/>
        <v>-13</v>
      </c>
    </row>
    <row r="17" spans="1:19">
      <c r="A17" s="94">
        <v>15</v>
      </c>
      <c r="B17" s="95">
        <v>730</v>
      </c>
      <c r="C17" s="96" t="s">
        <v>30</v>
      </c>
      <c r="D17" s="97" t="s">
        <v>31</v>
      </c>
      <c r="E17" s="98" t="s">
        <v>182</v>
      </c>
      <c r="F17" s="99">
        <v>35</v>
      </c>
      <c r="G17" s="109">
        <v>73</v>
      </c>
      <c r="H17" s="138">
        <f t="shared" si="0"/>
        <v>2.08571428571429</v>
      </c>
      <c r="I17" s="109">
        <f>G17*4</f>
        <v>292</v>
      </c>
      <c r="J17" s="114"/>
      <c r="K17" s="110">
        <v>30</v>
      </c>
      <c r="L17" s="126">
        <v>17</v>
      </c>
      <c r="M17" s="186">
        <f t="shared" si="1"/>
        <v>0.566666666666667</v>
      </c>
      <c r="N17" s="126">
        <f t="shared" si="6"/>
        <v>34</v>
      </c>
      <c r="O17" s="113">
        <f t="shared" si="7"/>
        <v>-13</v>
      </c>
      <c r="P17" s="139">
        <v>14</v>
      </c>
      <c r="Q17" s="126">
        <f t="shared" si="2"/>
        <v>21</v>
      </c>
      <c r="R17" s="33">
        <f t="shared" si="3"/>
        <v>347</v>
      </c>
      <c r="S17" s="33">
        <f t="shared" si="4"/>
        <v>-13</v>
      </c>
    </row>
    <row r="18" spans="1:19">
      <c r="A18" s="94">
        <v>16</v>
      </c>
      <c r="B18" s="95">
        <v>106066</v>
      </c>
      <c r="C18" s="96" t="s">
        <v>32</v>
      </c>
      <c r="D18" s="97" t="s">
        <v>16</v>
      </c>
      <c r="E18" s="98" t="s">
        <v>182</v>
      </c>
      <c r="F18" s="99">
        <v>30</v>
      </c>
      <c r="G18" s="109">
        <v>72</v>
      </c>
      <c r="H18" s="138">
        <f t="shared" si="0"/>
        <v>2.4</v>
      </c>
      <c r="I18" s="109">
        <f>G18*4</f>
        <v>288</v>
      </c>
      <c r="J18" s="114"/>
      <c r="K18" s="110">
        <v>30</v>
      </c>
      <c r="L18" s="126">
        <v>20</v>
      </c>
      <c r="M18" s="186">
        <f t="shared" si="1"/>
        <v>0.666666666666667</v>
      </c>
      <c r="N18" s="126">
        <f t="shared" si="6"/>
        <v>40</v>
      </c>
      <c r="O18" s="113">
        <f t="shared" si="7"/>
        <v>-10</v>
      </c>
      <c r="P18" s="139">
        <v>1</v>
      </c>
      <c r="Q18" s="126">
        <f t="shared" si="2"/>
        <v>1.5</v>
      </c>
      <c r="R18" s="33">
        <f t="shared" si="3"/>
        <v>329.5</v>
      </c>
      <c r="S18" s="33">
        <f t="shared" si="4"/>
        <v>-10</v>
      </c>
    </row>
    <row r="19" spans="1:19">
      <c r="A19" s="94">
        <v>17</v>
      </c>
      <c r="B19" s="95">
        <v>108656</v>
      </c>
      <c r="C19" s="96" t="s">
        <v>33</v>
      </c>
      <c r="D19" s="97" t="s">
        <v>22</v>
      </c>
      <c r="E19" s="98" t="s">
        <v>182</v>
      </c>
      <c r="F19" s="99">
        <v>30</v>
      </c>
      <c r="G19" s="109">
        <v>11</v>
      </c>
      <c r="H19" s="180">
        <f t="shared" si="0"/>
        <v>0.366666666666667</v>
      </c>
      <c r="I19" s="109">
        <f>G19*2</f>
        <v>22</v>
      </c>
      <c r="J19" s="114">
        <f>(F19-G19)*-1</f>
        <v>-19</v>
      </c>
      <c r="K19" s="110">
        <v>30</v>
      </c>
      <c r="L19" s="126">
        <v>2</v>
      </c>
      <c r="M19" s="186">
        <f t="shared" si="1"/>
        <v>0.0666666666666667</v>
      </c>
      <c r="N19" s="126">
        <f t="shared" si="6"/>
        <v>4</v>
      </c>
      <c r="O19" s="113">
        <f t="shared" si="7"/>
        <v>-28</v>
      </c>
      <c r="P19" s="139">
        <v>6</v>
      </c>
      <c r="Q19" s="126">
        <f t="shared" si="2"/>
        <v>9</v>
      </c>
      <c r="R19" s="33">
        <f t="shared" si="3"/>
        <v>35</v>
      </c>
      <c r="S19" s="33">
        <f t="shared" si="4"/>
        <v>-47</v>
      </c>
    </row>
    <row r="20" spans="1:19">
      <c r="A20" s="94">
        <v>18</v>
      </c>
      <c r="B20" s="95">
        <v>114844</v>
      </c>
      <c r="C20" s="96" t="s">
        <v>34</v>
      </c>
      <c r="D20" s="97" t="s">
        <v>13</v>
      </c>
      <c r="E20" s="98" t="s">
        <v>182</v>
      </c>
      <c r="F20" s="99">
        <v>30</v>
      </c>
      <c r="G20" s="109">
        <v>1</v>
      </c>
      <c r="H20" s="180">
        <f t="shared" si="0"/>
        <v>0.0333333333333333</v>
      </c>
      <c r="I20" s="109">
        <f>G20*2</f>
        <v>2</v>
      </c>
      <c r="J20" s="114">
        <f>(F20-G20)*-1</f>
        <v>-29</v>
      </c>
      <c r="K20" s="110">
        <v>30</v>
      </c>
      <c r="L20" s="126">
        <v>11</v>
      </c>
      <c r="M20" s="186">
        <f t="shared" si="1"/>
        <v>0.366666666666667</v>
      </c>
      <c r="N20" s="126">
        <f t="shared" si="6"/>
        <v>22</v>
      </c>
      <c r="O20" s="113">
        <f t="shared" si="7"/>
        <v>-19</v>
      </c>
      <c r="P20" s="139">
        <v>5</v>
      </c>
      <c r="Q20" s="126">
        <f t="shared" si="2"/>
        <v>7.5</v>
      </c>
      <c r="R20" s="33">
        <f t="shared" si="3"/>
        <v>31.5</v>
      </c>
      <c r="S20" s="33">
        <f t="shared" si="4"/>
        <v>-48</v>
      </c>
    </row>
    <row r="21" spans="1:19">
      <c r="A21" s="94">
        <v>19</v>
      </c>
      <c r="B21" s="95">
        <v>117491</v>
      </c>
      <c r="C21" s="96" t="s">
        <v>35</v>
      </c>
      <c r="D21" s="97" t="s">
        <v>11</v>
      </c>
      <c r="E21" s="98" t="s">
        <v>182</v>
      </c>
      <c r="F21" s="99">
        <v>30</v>
      </c>
      <c r="G21" s="109">
        <v>40</v>
      </c>
      <c r="H21" s="138">
        <f t="shared" si="0"/>
        <v>1.33333333333333</v>
      </c>
      <c r="I21" s="109">
        <f>G21*4</f>
        <v>160</v>
      </c>
      <c r="J21" s="114"/>
      <c r="K21" s="110">
        <v>30</v>
      </c>
      <c r="L21" s="126">
        <v>20</v>
      </c>
      <c r="M21" s="186">
        <f t="shared" si="1"/>
        <v>0.666666666666667</v>
      </c>
      <c r="N21" s="126">
        <f t="shared" si="6"/>
        <v>40</v>
      </c>
      <c r="O21" s="113">
        <f t="shared" si="7"/>
        <v>-10</v>
      </c>
      <c r="P21" s="139">
        <v>6</v>
      </c>
      <c r="Q21" s="126">
        <f t="shared" si="2"/>
        <v>9</v>
      </c>
      <c r="R21" s="33">
        <f t="shared" si="3"/>
        <v>209</v>
      </c>
      <c r="S21" s="33">
        <f t="shared" si="4"/>
        <v>-10</v>
      </c>
    </row>
    <row r="22" spans="1:19">
      <c r="A22" s="94">
        <v>20</v>
      </c>
      <c r="B22" s="95">
        <v>54</v>
      </c>
      <c r="C22" s="96" t="s">
        <v>36</v>
      </c>
      <c r="D22" s="97" t="s">
        <v>31</v>
      </c>
      <c r="E22" s="98" t="s">
        <v>183</v>
      </c>
      <c r="F22" s="99">
        <v>36</v>
      </c>
      <c r="G22" s="109">
        <v>25</v>
      </c>
      <c r="H22" s="180">
        <f t="shared" si="0"/>
        <v>0.694444444444444</v>
      </c>
      <c r="I22" s="109">
        <f>G22*2</f>
        <v>50</v>
      </c>
      <c r="J22" s="114">
        <f>(F22-G22)*-1</f>
        <v>-11</v>
      </c>
      <c r="K22" s="110">
        <v>25</v>
      </c>
      <c r="L22" s="126">
        <v>16</v>
      </c>
      <c r="M22" s="186">
        <f t="shared" si="1"/>
        <v>0.64</v>
      </c>
      <c r="N22" s="126">
        <f t="shared" si="6"/>
        <v>32</v>
      </c>
      <c r="O22" s="113">
        <f t="shared" si="7"/>
        <v>-9</v>
      </c>
      <c r="P22" s="139">
        <v>10</v>
      </c>
      <c r="Q22" s="126">
        <f t="shared" si="2"/>
        <v>15</v>
      </c>
      <c r="R22" s="33">
        <f t="shared" si="3"/>
        <v>97</v>
      </c>
      <c r="S22" s="33">
        <f t="shared" si="4"/>
        <v>-20</v>
      </c>
    </row>
    <row r="23" spans="1:19">
      <c r="A23" s="94">
        <v>21</v>
      </c>
      <c r="B23" s="95">
        <v>329</v>
      </c>
      <c r="C23" s="96" t="s">
        <v>37</v>
      </c>
      <c r="D23" s="97" t="s">
        <v>31</v>
      </c>
      <c r="E23" s="98" t="s">
        <v>183</v>
      </c>
      <c r="F23" s="99">
        <v>20</v>
      </c>
      <c r="G23" s="109">
        <v>9</v>
      </c>
      <c r="H23" s="180">
        <f t="shared" si="0"/>
        <v>0.45</v>
      </c>
      <c r="I23" s="109">
        <f>G23*2</f>
        <v>18</v>
      </c>
      <c r="J23" s="114">
        <f>(F23-G23)*-1</f>
        <v>-11</v>
      </c>
      <c r="K23" s="110">
        <v>25</v>
      </c>
      <c r="L23" s="126">
        <v>16</v>
      </c>
      <c r="M23" s="186">
        <f t="shared" si="1"/>
        <v>0.64</v>
      </c>
      <c r="N23" s="126">
        <f t="shared" si="6"/>
        <v>32</v>
      </c>
      <c r="O23" s="113">
        <f t="shared" si="7"/>
        <v>-9</v>
      </c>
      <c r="P23" s="139">
        <v>5</v>
      </c>
      <c r="Q23" s="126">
        <f t="shared" si="2"/>
        <v>7.5</v>
      </c>
      <c r="R23" s="33">
        <f t="shared" si="3"/>
        <v>57.5</v>
      </c>
      <c r="S23" s="33">
        <f t="shared" si="4"/>
        <v>-20</v>
      </c>
    </row>
    <row r="24" spans="1:19">
      <c r="A24" s="94">
        <v>22</v>
      </c>
      <c r="B24" s="95">
        <v>357</v>
      </c>
      <c r="C24" s="96" t="s">
        <v>38</v>
      </c>
      <c r="D24" s="97" t="s">
        <v>11</v>
      </c>
      <c r="E24" s="98" t="s">
        <v>183</v>
      </c>
      <c r="F24" s="99">
        <v>25</v>
      </c>
      <c r="G24" s="109">
        <v>22</v>
      </c>
      <c r="H24" s="180">
        <f t="shared" si="0"/>
        <v>0.88</v>
      </c>
      <c r="I24" s="109">
        <f>G24*2</f>
        <v>44</v>
      </c>
      <c r="J24" s="114">
        <f>(F24-G24)*-1</f>
        <v>-3</v>
      </c>
      <c r="K24" s="110">
        <v>25</v>
      </c>
      <c r="L24" s="126">
        <v>19</v>
      </c>
      <c r="M24" s="186">
        <f t="shared" si="1"/>
        <v>0.76</v>
      </c>
      <c r="N24" s="126">
        <f t="shared" si="6"/>
        <v>38</v>
      </c>
      <c r="O24" s="113">
        <f t="shared" si="7"/>
        <v>-6</v>
      </c>
      <c r="P24" s="139">
        <v>6</v>
      </c>
      <c r="Q24" s="126">
        <f t="shared" si="2"/>
        <v>9</v>
      </c>
      <c r="R24" s="33">
        <f t="shared" si="3"/>
        <v>91</v>
      </c>
      <c r="S24" s="33">
        <f t="shared" si="4"/>
        <v>-9</v>
      </c>
    </row>
    <row r="25" spans="1:19">
      <c r="A25" s="94">
        <v>23</v>
      </c>
      <c r="B25" s="95">
        <v>359</v>
      </c>
      <c r="C25" s="96" t="s">
        <v>39</v>
      </c>
      <c r="D25" s="97" t="s">
        <v>11</v>
      </c>
      <c r="E25" s="98" t="s">
        <v>183</v>
      </c>
      <c r="F25" s="99">
        <v>25</v>
      </c>
      <c r="G25" s="109">
        <v>10</v>
      </c>
      <c r="H25" s="180">
        <f t="shared" si="0"/>
        <v>0.4</v>
      </c>
      <c r="I25" s="109">
        <f>G25*2</f>
        <v>20</v>
      </c>
      <c r="J25" s="114">
        <f>(F25-G25)*-1</f>
        <v>-15</v>
      </c>
      <c r="K25" s="110">
        <v>25</v>
      </c>
      <c r="L25" s="126">
        <v>13</v>
      </c>
      <c r="M25" s="186">
        <f t="shared" si="1"/>
        <v>0.52</v>
      </c>
      <c r="N25" s="126">
        <f t="shared" si="6"/>
        <v>26</v>
      </c>
      <c r="O25" s="113">
        <f t="shared" si="7"/>
        <v>-12</v>
      </c>
      <c r="P25" s="139">
        <v>4</v>
      </c>
      <c r="Q25" s="126">
        <f t="shared" si="2"/>
        <v>6</v>
      </c>
      <c r="R25" s="33">
        <f t="shared" si="3"/>
        <v>52</v>
      </c>
      <c r="S25" s="33">
        <f t="shared" si="4"/>
        <v>-27</v>
      </c>
    </row>
    <row r="26" spans="1:19">
      <c r="A26" s="94">
        <v>24</v>
      </c>
      <c r="B26" s="95">
        <v>373</v>
      </c>
      <c r="C26" s="96" t="s">
        <v>40</v>
      </c>
      <c r="D26" s="97" t="s">
        <v>13</v>
      </c>
      <c r="E26" s="98" t="s">
        <v>183</v>
      </c>
      <c r="F26" s="99">
        <v>25</v>
      </c>
      <c r="G26" s="109">
        <v>77</v>
      </c>
      <c r="H26" s="138">
        <f t="shared" si="0"/>
        <v>3.08</v>
      </c>
      <c r="I26" s="109">
        <f>G26*4</f>
        <v>308</v>
      </c>
      <c r="J26" s="114"/>
      <c r="K26" s="110">
        <v>25</v>
      </c>
      <c r="L26" s="126">
        <v>20</v>
      </c>
      <c r="M26" s="186">
        <f t="shared" si="1"/>
        <v>0.8</v>
      </c>
      <c r="N26" s="126">
        <f t="shared" si="6"/>
        <v>40</v>
      </c>
      <c r="O26" s="113">
        <f t="shared" si="7"/>
        <v>-5</v>
      </c>
      <c r="P26" s="139">
        <v>6</v>
      </c>
      <c r="Q26" s="126">
        <f t="shared" si="2"/>
        <v>9</v>
      </c>
      <c r="R26" s="33">
        <f t="shared" si="3"/>
        <v>357</v>
      </c>
      <c r="S26" s="33">
        <f t="shared" si="4"/>
        <v>-5</v>
      </c>
    </row>
    <row r="27" spans="1:19">
      <c r="A27" s="94">
        <v>25</v>
      </c>
      <c r="B27" s="95">
        <v>379</v>
      </c>
      <c r="C27" s="96" t="s">
        <v>41</v>
      </c>
      <c r="D27" s="97" t="s">
        <v>11</v>
      </c>
      <c r="E27" s="98" t="s">
        <v>183</v>
      </c>
      <c r="F27" s="99">
        <v>25</v>
      </c>
      <c r="G27" s="109">
        <v>42</v>
      </c>
      <c r="H27" s="138">
        <f t="shared" si="0"/>
        <v>1.68</v>
      </c>
      <c r="I27" s="109">
        <f>G27*4</f>
        <v>168</v>
      </c>
      <c r="J27" s="114"/>
      <c r="K27" s="110">
        <v>25</v>
      </c>
      <c r="L27" s="126">
        <v>15</v>
      </c>
      <c r="M27" s="186">
        <f t="shared" si="1"/>
        <v>0.6</v>
      </c>
      <c r="N27" s="126">
        <f t="shared" si="6"/>
        <v>30</v>
      </c>
      <c r="O27" s="113">
        <f t="shared" si="7"/>
        <v>-10</v>
      </c>
      <c r="P27" s="139">
        <v>14</v>
      </c>
      <c r="Q27" s="126">
        <f t="shared" si="2"/>
        <v>21</v>
      </c>
      <c r="R27" s="33">
        <f t="shared" si="3"/>
        <v>219</v>
      </c>
      <c r="S27" s="33">
        <f t="shared" si="4"/>
        <v>-10</v>
      </c>
    </row>
    <row r="28" spans="1:19">
      <c r="A28" s="94">
        <v>26</v>
      </c>
      <c r="B28" s="95">
        <v>387</v>
      </c>
      <c r="C28" s="96" t="s">
        <v>42</v>
      </c>
      <c r="D28" s="97" t="s">
        <v>24</v>
      </c>
      <c r="E28" s="98" t="s">
        <v>183</v>
      </c>
      <c r="F28" s="99">
        <v>25</v>
      </c>
      <c r="G28" s="109">
        <v>57</v>
      </c>
      <c r="H28" s="138">
        <f t="shared" si="0"/>
        <v>2.28</v>
      </c>
      <c r="I28" s="109">
        <f>G28*4</f>
        <v>228</v>
      </c>
      <c r="J28" s="114"/>
      <c r="K28" s="110">
        <v>25</v>
      </c>
      <c r="L28" s="126">
        <v>5</v>
      </c>
      <c r="M28" s="186">
        <f t="shared" si="1"/>
        <v>0.2</v>
      </c>
      <c r="N28" s="126">
        <f t="shared" si="6"/>
        <v>10</v>
      </c>
      <c r="O28" s="113">
        <f t="shared" si="7"/>
        <v>-20</v>
      </c>
      <c r="P28" s="139">
        <v>9</v>
      </c>
      <c r="Q28" s="126">
        <f t="shared" si="2"/>
        <v>13.5</v>
      </c>
      <c r="R28" s="33">
        <f t="shared" si="3"/>
        <v>251.5</v>
      </c>
      <c r="S28" s="33">
        <f t="shared" si="4"/>
        <v>-20</v>
      </c>
    </row>
    <row r="29" spans="1:19">
      <c r="A29" s="94">
        <v>27</v>
      </c>
      <c r="B29" s="95">
        <v>511</v>
      </c>
      <c r="C29" s="96" t="s">
        <v>43</v>
      </c>
      <c r="D29" s="97" t="s">
        <v>24</v>
      </c>
      <c r="E29" s="98" t="s">
        <v>183</v>
      </c>
      <c r="F29" s="99">
        <v>25</v>
      </c>
      <c r="G29" s="109">
        <v>15</v>
      </c>
      <c r="H29" s="180">
        <f t="shared" si="0"/>
        <v>0.6</v>
      </c>
      <c r="I29" s="109">
        <f>G29*2</f>
        <v>30</v>
      </c>
      <c r="J29" s="114">
        <f>(F29-G29)*-1</f>
        <v>-10</v>
      </c>
      <c r="K29" s="110">
        <v>25</v>
      </c>
      <c r="L29" s="126">
        <v>27</v>
      </c>
      <c r="M29" s="134">
        <f t="shared" si="1"/>
        <v>1.08</v>
      </c>
      <c r="N29" s="126">
        <f>L29*3</f>
        <v>81</v>
      </c>
      <c r="O29" s="187"/>
      <c r="P29" s="139">
        <v>7</v>
      </c>
      <c r="Q29" s="126">
        <f t="shared" si="2"/>
        <v>10.5</v>
      </c>
      <c r="R29" s="33">
        <f t="shared" si="3"/>
        <v>121.5</v>
      </c>
      <c r="S29" s="33">
        <f t="shared" si="4"/>
        <v>-10</v>
      </c>
    </row>
    <row r="30" spans="1:19">
      <c r="A30" s="94">
        <v>28</v>
      </c>
      <c r="B30" s="95">
        <v>513</v>
      </c>
      <c r="C30" s="96" t="s">
        <v>44</v>
      </c>
      <c r="D30" s="97" t="s">
        <v>11</v>
      </c>
      <c r="E30" s="98" t="s">
        <v>183</v>
      </c>
      <c r="F30" s="99">
        <v>25</v>
      </c>
      <c r="G30" s="109">
        <v>43</v>
      </c>
      <c r="H30" s="138">
        <f t="shared" si="0"/>
        <v>1.72</v>
      </c>
      <c r="I30" s="109">
        <f t="shared" ref="I30:I39" si="8">G30*4</f>
        <v>172</v>
      </c>
      <c r="J30" s="114"/>
      <c r="K30" s="110">
        <v>25</v>
      </c>
      <c r="L30" s="126">
        <v>12</v>
      </c>
      <c r="M30" s="186">
        <f t="shared" si="1"/>
        <v>0.48</v>
      </c>
      <c r="N30" s="126">
        <f>L30*2</f>
        <v>24</v>
      </c>
      <c r="O30" s="113">
        <f>(K30-L30)*-1</f>
        <v>-13</v>
      </c>
      <c r="P30" s="139">
        <v>12</v>
      </c>
      <c r="Q30" s="126">
        <f t="shared" si="2"/>
        <v>18</v>
      </c>
      <c r="R30" s="33">
        <f t="shared" si="3"/>
        <v>214</v>
      </c>
      <c r="S30" s="33">
        <f t="shared" si="4"/>
        <v>-13</v>
      </c>
    </row>
    <row r="31" spans="1:19">
      <c r="A31" s="94">
        <v>29</v>
      </c>
      <c r="B31" s="95">
        <v>514</v>
      </c>
      <c r="C31" s="181" t="s">
        <v>45</v>
      </c>
      <c r="D31" s="97" t="s">
        <v>22</v>
      </c>
      <c r="E31" s="98" t="s">
        <v>183</v>
      </c>
      <c r="F31" s="99">
        <v>25</v>
      </c>
      <c r="G31" s="109">
        <v>73</v>
      </c>
      <c r="H31" s="138">
        <f t="shared" si="0"/>
        <v>2.92</v>
      </c>
      <c r="I31" s="109">
        <f t="shared" si="8"/>
        <v>292</v>
      </c>
      <c r="J31" s="114"/>
      <c r="K31" s="110">
        <v>25</v>
      </c>
      <c r="L31" s="126">
        <v>40</v>
      </c>
      <c r="M31" s="134">
        <f t="shared" si="1"/>
        <v>1.6</v>
      </c>
      <c r="N31" s="126">
        <f>L31*3</f>
        <v>120</v>
      </c>
      <c r="O31" s="187"/>
      <c r="P31" s="139">
        <v>5</v>
      </c>
      <c r="Q31" s="126">
        <f t="shared" si="2"/>
        <v>7.5</v>
      </c>
      <c r="R31" s="33">
        <f t="shared" si="3"/>
        <v>419.5</v>
      </c>
      <c r="S31" s="33">
        <f t="shared" si="4"/>
        <v>0</v>
      </c>
    </row>
    <row r="32" spans="1:19">
      <c r="A32" s="94">
        <v>30</v>
      </c>
      <c r="B32" s="95">
        <v>546</v>
      </c>
      <c r="C32" s="181" t="s">
        <v>46</v>
      </c>
      <c r="D32" s="97" t="s">
        <v>24</v>
      </c>
      <c r="E32" s="98" t="s">
        <v>183</v>
      </c>
      <c r="F32" s="99">
        <v>25</v>
      </c>
      <c r="G32" s="109">
        <v>32</v>
      </c>
      <c r="H32" s="138">
        <f t="shared" si="0"/>
        <v>1.28</v>
      </c>
      <c r="I32" s="109">
        <f t="shared" si="8"/>
        <v>128</v>
      </c>
      <c r="J32" s="114"/>
      <c r="K32" s="110">
        <v>25</v>
      </c>
      <c r="L32" s="126">
        <v>44</v>
      </c>
      <c r="M32" s="134">
        <f t="shared" si="1"/>
        <v>1.76</v>
      </c>
      <c r="N32" s="126">
        <f>L32*3</f>
        <v>132</v>
      </c>
      <c r="O32" s="187"/>
      <c r="P32" s="139">
        <v>14</v>
      </c>
      <c r="Q32" s="126">
        <f t="shared" si="2"/>
        <v>21</v>
      </c>
      <c r="R32" s="33">
        <f t="shared" si="3"/>
        <v>281</v>
      </c>
      <c r="S32" s="33">
        <f t="shared" si="4"/>
        <v>0</v>
      </c>
    </row>
    <row r="33" spans="1:19">
      <c r="A33" s="94">
        <v>31</v>
      </c>
      <c r="B33" s="95">
        <v>581</v>
      </c>
      <c r="C33" s="96" t="s">
        <v>47</v>
      </c>
      <c r="D33" s="97" t="s">
        <v>13</v>
      </c>
      <c r="E33" s="98" t="s">
        <v>183</v>
      </c>
      <c r="F33" s="99">
        <v>25</v>
      </c>
      <c r="G33" s="109">
        <v>50</v>
      </c>
      <c r="H33" s="138">
        <f t="shared" si="0"/>
        <v>2</v>
      </c>
      <c r="I33" s="109">
        <f t="shared" si="8"/>
        <v>200</v>
      </c>
      <c r="J33" s="114"/>
      <c r="K33" s="110">
        <v>25</v>
      </c>
      <c r="L33" s="126">
        <v>14</v>
      </c>
      <c r="M33" s="186">
        <f t="shared" si="1"/>
        <v>0.56</v>
      </c>
      <c r="N33" s="126">
        <f>L33*2</f>
        <v>28</v>
      </c>
      <c r="O33" s="113">
        <f>(K33-L33)*-1</f>
        <v>-11</v>
      </c>
      <c r="P33" s="139">
        <v>15</v>
      </c>
      <c r="Q33" s="126">
        <f t="shared" si="2"/>
        <v>22.5</v>
      </c>
      <c r="R33" s="33">
        <f t="shared" si="3"/>
        <v>250.5</v>
      </c>
      <c r="S33" s="33">
        <f t="shared" si="4"/>
        <v>-11</v>
      </c>
    </row>
    <row r="34" spans="1:19">
      <c r="A34" s="94">
        <v>32</v>
      </c>
      <c r="B34" s="95">
        <v>585</v>
      </c>
      <c r="C34" s="96" t="s">
        <v>48</v>
      </c>
      <c r="D34" s="97" t="s">
        <v>13</v>
      </c>
      <c r="E34" s="98" t="s">
        <v>183</v>
      </c>
      <c r="F34" s="99">
        <v>25</v>
      </c>
      <c r="G34" s="109">
        <v>37</v>
      </c>
      <c r="H34" s="138">
        <f t="shared" si="0"/>
        <v>1.48</v>
      </c>
      <c r="I34" s="109">
        <f t="shared" si="8"/>
        <v>148</v>
      </c>
      <c r="J34" s="114"/>
      <c r="K34" s="110">
        <v>25</v>
      </c>
      <c r="L34" s="126">
        <v>19</v>
      </c>
      <c r="M34" s="186">
        <f t="shared" si="1"/>
        <v>0.76</v>
      </c>
      <c r="N34" s="126">
        <f>L34*2</f>
        <v>38</v>
      </c>
      <c r="O34" s="113">
        <f>(K34-L34)*-1</f>
        <v>-6</v>
      </c>
      <c r="P34" s="139">
        <v>16</v>
      </c>
      <c r="Q34" s="126">
        <f t="shared" si="2"/>
        <v>24</v>
      </c>
      <c r="R34" s="33">
        <f t="shared" si="3"/>
        <v>210</v>
      </c>
      <c r="S34" s="33">
        <f t="shared" si="4"/>
        <v>-6</v>
      </c>
    </row>
    <row r="35" spans="1:19">
      <c r="A35" s="94">
        <v>33</v>
      </c>
      <c r="B35" s="95">
        <v>724</v>
      </c>
      <c r="C35" s="181" t="s">
        <v>49</v>
      </c>
      <c r="D35" s="97" t="s">
        <v>13</v>
      </c>
      <c r="E35" s="98" t="s">
        <v>183</v>
      </c>
      <c r="F35" s="99">
        <v>25</v>
      </c>
      <c r="G35" s="109">
        <v>47</v>
      </c>
      <c r="H35" s="138">
        <f t="shared" si="0"/>
        <v>1.88</v>
      </c>
      <c r="I35" s="109">
        <f t="shared" si="8"/>
        <v>188</v>
      </c>
      <c r="J35" s="114"/>
      <c r="K35" s="110">
        <v>25</v>
      </c>
      <c r="L35" s="126">
        <v>38</v>
      </c>
      <c r="M35" s="134">
        <f t="shared" si="1"/>
        <v>1.52</v>
      </c>
      <c r="N35" s="126">
        <f>L35*3</f>
        <v>114</v>
      </c>
      <c r="O35" s="187"/>
      <c r="P35" s="139">
        <v>11</v>
      </c>
      <c r="Q35" s="126">
        <f t="shared" si="2"/>
        <v>16.5</v>
      </c>
      <c r="R35" s="33">
        <f t="shared" si="3"/>
        <v>318.5</v>
      </c>
      <c r="S35" s="33">
        <f t="shared" si="4"/>
        <v>0</v>
      </c>
    </row>
    <row r="36" spans="1:19">
      <c r="A36" s="94">
        <v>34</v>
      </c>
      <c r="B36" s="95">
        <v>737</v>
      </c>
      <c r="C36" s="96" t="s">
        <v>50</v>
      </c>
      <c r="D36" s="97" t="s">
        <v>24</v>
      </c>
      <c r="E36" s="98" t="s">
        <v>183</v>
      </c>
      <c r="F36" s="99">
        <v>25</v>
      </c>
      <c r="G36" s="109">
        <v>37</v>
      </c>
      <c r="H36" s="138">
        <f t="shared" ref="H36:H67" si="9">G36/F36</f>
        <v>1.48</v>
      </c>
      <c r="I36" s="109">
        <f t="shared" si="8"/>
        <v>148</v>
      </c>
      <c r="J36" s="114"/>
      <c r="K36" s="110">
        <v>25</v>
      </c>
      <c r="L36" s="126">
        <v>23</v>
      </c>
      <c r="M36" s="186">
        <f t="shared" ref="M36:M67" si="10">L36/K36</f>
        <v>0.92</v>
      </c>
      <c r="N36" s="126">
        <f>L36*2</f>
        <v>46</v>
      </c>
      <c r="O36" s="113">
        <f>(K36-L36)*-1</f>
        <v>-2</v>
      </c>
      <c r="P36" s="139">
        <v>16</v>
      </c>
      <c r="Q36" s="126">
        <f t="shared" ref="Q36:Q67" si="11">P36*1.5</f>
        <v>24</v>
      </c>
      <c r="R36" s="33">
        <f t="shared" ref="R36:R67" si="12">I36+N36+Q36</f>
        <v>218</v>
      </c>
      <c r="S36" s="33">
        <f t="shared" ref="S36:S67" si="13">J36+O36</f>
        <v>-2</v>
      </c>
    </row>
    <row r="37" spans="1:19">
      <c r="A37" s="94">
        <v>35</v>
      </c>
      <c r="B37" s="95">
        <v>744</v>
      </c>
      <c r="C37" s="96" t="s">
        <v>51</v>
      </c>
      <c r="D37" s="97" t="s">
        <v>13</v>
      </c>
      <c r="E37" s="98" t="s">
        <v>183</v>
      </c>
      <c r="F37" s="99">
        <v>25</v>
      </c>
      <c r="G37" s="109">
        <v>30</v>
      </c>
      <c r="H37" s="138">
        <f t="shared" si="9"/>
        <v>1.2</v>
      </c>
      <c r="I37" s="109">
        <f t="shared" si="8"/>
        <v>120</v>
      </c>
      <c r="J37" s="114"/>
      <c r="K37" s="110">
        <v>25</v>
      </c>
      <c r="L37" s="126">
        <v>22</v>
      </c>
      <c r="M37" s="186">
        <f t="shared" si="10"/>
        <v>0.88</v>
      </c>
      <c r="N37" s="126">
        <f>L37*2</f>
        <v>44</v>
      </c>
      <c r="O37" s="113">
        <f>(K37-L37)*-1</f>
        <v>-3</v>
      </c>
      <c r="P37" s="139">
        <v>6</v>
      </c>
      <c r="Q37" s="126">
        <f t="shared" si="11"/>
        <v>9</v>
      </c>
      <c r="R37" s="33">
        <f t="shared" si="12"/>
        <v>173</v>
      </c>
      <c r="S37" s="33">
        <f t="shared" si="13"/>
        <v>-3</v>
      </c>
    </row>
    <row r="38" spans="1:19">
      <c r="A38" s="94">
        <v>36</v>
      </c>
      <c r="B38" s="95">
        <v>746</v>
      </c>
      <c r="C38" s="96" t="s">
        <v>52</v>
      </c>
      <c r="D38" s="97" t="s">
        <v>19</v>
      </c>
      <c r="E38" s="98" t="s">
        <v>183</v>
      </c>
      <c r="F38" s="99">
        <v>25</v>
      </c>
      <c r="G38" s="109">
        <v>35</v>
      </c>
      <c r="H38" s="138">
        <f t="shared" si="9"/>
        <v>1.4</v>
      </c>
      <c r="I38" s="109">
        <f t="shared" si="8"/>
        <v>140</v>
      </c>
      <c r="J38" s="114"/>
      <c r="K38" s="110">
        <v>25</v>
      </c>
      <c r="L38" s="126">
        <v>11</v>
      </c>
      <c r="M38" s="186">
        <f t="shared" si="10"/>
        <v>0.44</v>
      </c>
      <c r="N38" s="126">
        <f>L38*2</f>
        <v>22</v>
      </c>
      <c r="O38" s="113">
        <f>(K38-L38)*-1</f>
        <v>-14</v>
      </c>
      <c r="P38" s="139">
        <v>5</v>
      </c>
      <c r="Q38" s="126">
        <f t="shared" si="11"/>
        <v>7.5</v>
      </c>
      <c r="R38" s="33">
        <f t="shared" si="12"/>
        <v>169.5</v>
      </c>
      <c r="S38" s="33">
        <f t="shared" si="13"/>
        <v>-14</v>
      </c>
    </row>
    <row r="39" spans="1:19">
      <c r="A39" s="94">
        <v>37</v>
      </c>
      <c r="B39" s="95">
        <v>747</v>
      </c>
      <c r="C39" s="96" t="s">
        <v>53</v>
      </c>
      <c r="D39" s="97" t="s">
        <v>13</v>
      </c>
      <c r="E39" s="98" t="s">
        <v>183</v>
      </c>
      <c r="F39" s="99">
        <v>25</v>
      </c>
      <c r="G39" s="109">
        <v>28</v>
      </c>
      <c r="H39" s="138">
        <f t="shared" si="9"/>
        <v>1.12</v>
      </c>
      <c r="I39" s="109">
        <f t="shared" si="8"/>
        <v>112</v>
      </c>
      <c r="J39" s="114"/>
      <c r="K39" s="110">
        <v>25</v>
      </c>
      <c r="L39" s="126">
        <v>13</v>
      </c>
      <c r="M39" s="186">
        <f t="shared" si="10"/>
        <v>0.52</v>
      </c>
      <c r="N39" s="126">
        <f>L39*2</f>
        <v>26</v>
      </c>
      <c r="O39" s="113">
        <f>(K39-L39)*-1</f>
        <v>-12</v>
      </c>
      <c r="P39" s="139">
        <v>1</v>
      </c>
      <c r="Q39" s="126">
        <f t="shared" si="11"/>
        <v>1.5</v>
      </c>
      <c r="R39" s="33">
        <f t="shared" si="12"/>
        <v>139.5</v>
      </c>
      <c r="S39" s="33">
        <f t="shared" si="13"/>
        <v>-12</v>
      </c>
    </row>
    <row r="40" spans="1:19">
      <c r="A40" s="94">
        <v>38</v>
      </c>
      <c r="B40" s="95">
        <v>102934</v>
      </c>
      <c r="C40" s="96" t="s">
        <v>54</v>
      </c>
      <c r="D40" s="97" t="s">
        <v>11</v>
      </c>
      <c r="E40" s="98" t="s">
        <v>183</v>
      </c>
      <c r="F40" s="99">
        <v>25</v>
      </c>
      <c r="G40" s="109">
        <v>12</v>
      </c>
      <c r="H40" s="180">
        <f t="shared" si="9"/>
        <v>0.48</v>
      </c>
      <c r="I40" s="109">
        <f>G40*2</f>
        <v>24</v>
      </c>
      <c r="J40" s="114">
        <f>(F40-G40)*-1</f>
        <v>-13</v>
      </c>
      <c r="K40" s="110">
        <v>25</v>
      </c>
      <c r="L40" s="126">
        <v>14</v>
      </c>
      <c r="M40" s="186">
        <f t="shared" si="10"/>
        <v>0.56</v>
      </c>
      <c r="N40" s="126">
        <f>L40*2</f>
        <v>28</v>
      </c>
      <c r="O40" s="113">
        <f>(K40-L40)*-1</f>
        <v>-11</v>
      </c>
      <c r="P40" s="139">
        <v>4</v>
      </c>
      <c r="Q40" s="126">
        <f t="shared" si="11"/>
        <v>6</v>
      </c>
      <c r="R40" s="33">
        <f t="shared" si="12"/>
        <v>58</v>
      </c>
      <c r="S40" s="33">
        <f t="shared" si="13"/>
        <v>-24</v>
      </c>
    </row>
    <row r="41" spans="1:19">
      <c r="A41" s="94">
        <v>39</v>
      </c>
      <c r="B41" s="95">
        <v>105267</v>
      </c>
      <c r="C41" s="96" t="s">
        <v>55</v>
      </c>
      <c r="D41" s="97" t="s">
        <v>11</v>
      </c>
      <c r="E41" s="98" t="s">
        <v>183</v>
      </c>
      <c r="F41" s="99">
        <v>25</v>
      </c>
      <c r="G41" s="109">
        <v>22</v>
      </c>
      <c r="H41" s="180">
        <f t="shared" si="9"/>
        <v>0.88</v>
      </c>
      <c r="I41" s="109">
        <f>G41*2</f>
        <v>44</v>
      </c>
      <c r="J41" s="114">
        <f>(F41-G41)*-1</f>
        <v>-3</v>
      </c>
      <c r="K41" s="110">
        <v>25</v>
      </c>
      <c r="L41" s="126">
        <v>27</v>
      </c>
      <c r="M41" s="134">
        <f t="shared" si="10"/>
        <v>1.08</v>
      </c>
      <c r="N41" s="126">
        <f>L41*3</f>
        <v>81</v>
      </c>
      <c r="O41" s="187"/>
      <c r="P41" s="139">
        <v>7</v>
      </c>
      <c r="Q41" s="126">
        <f t="shared" si="11"/>
        <v>10.5</v>
      </c>
      <c r="R41" s="33">
        <f t="shared" si="12"/>
        <v>135.5</v>
      </c>
      <c r="S41" s="33">
        <f t="shared" si="13"/>
        <v>-3</v>
      </c>
    </row>
    <row r="42" spans="1:19">
      <c r="A42" s="94">
        <v>40</v>
      </c>
      <c r="B42" s="95">
        <v>106399</v>
      </c>
      <c r="C42" s="96" t="s">
        <v>56</v>
      </c>
      <c r="D42" s="97" t="s">
        <v>11</v>
      </c>
      <c r="E42" s="98" t="s">
        <v>183</v>
      </c>
      <c r="F42" s="99">
        <v>25</v>
      </c>
      <c r="G42" s="109">
        <v>20</v>
      </c>
      <c r="H42" s="180">
        <f t="shared" si="9"/>
        <v>0.8</v>
      </c>
      <c r="I42" s="109">
        <f>G42*2</f>
        <v>40</v>
      </c>
      <c r="J42" s="114">
        <f>(F42-G42)*-1</f>
        <v>-5</v>
      </c>
      <c r="K42" s="110">
        <v>25</v>
      </c>
      <c r="L42" s="126">
        <v>17</v>
      </c>
      <c r="M42" s="186">
        <f t="shared" si="10"/>
        <v>0.68</v>
      </c>
      <c r="N42" s="126">
        <f>L42*2</f>
        <v>34</v>
      </c>
      <c r="O42" s="113">
        <f>(K42-L42)*-1</f>
        <v>-8</v>
      </c>
      <c r="P42" s="139">
        <v>5</v>
      </c>
      <c r="Q42" s="126">
        <f t="shared" si="11"/>
        <v>7.5</v>
      </c>
      <c r="R42" s="33">
        <f t="shared" si="12"/>
        <v>81.5</v>
      </c>
      <c r="S42" s="33">
        <f t="shared" si="13"/>
        <v>-13</v>
      </c>
    </row>
    <row r="43" spans="1:19">
      <c r="A43" s="94">
        <v>41</v>
      </c>
      <c r="B43" s="95">
        <v>107658</v>
      </c>
      <c r="C43" s="181" t="s">
        <v>57</v>
      </c>
      <c r="D43" s="97" t="s">
        <v>31</v>
      </c>
      <c r="E43" s="98" t="s">
        <v>183</v>
      </c>
      <c r="F43" s="99">
        <v>25</v>
      </c>
      <c r="G43" s="109">
        <v>81</v>
      </c>
      <c r="H43" s="138">
        <f t="shared" si="9"/>
        <v>3.24</v>
      </c>
      <c r="I43" s="109">
        <f>G43*4</f>
        <v>324</v>
      </c>
      <c r="J43" s="114"/>
      <c r="K43" s="110">
        <v>25</v>
      </c>
      <c r="L43" s="126">
        <v>45</v>
      </c>
      <c r="M43" s="134">
        <f t="shared" si="10"/>
        <v>1.8</v>
      </c>
      <c r="N43" s="126">
        <f>L43*3</f>
        <v>135</v>
      </c>
      <c r="O43" s="187"/>
      <c r="P43" s="139">
        <v>16</v>
      </c>
      <c r="Q43" s="126">
        <f t="shared" si="11"/>
        <v>24</v>
      </c>
      <c r="R43" s="33">
        <f t="shared" si="12"/>
        <v>483</v>
      </c>
      <c r="S43" s="33">
        <f t="shared" si="13"/>
        <v>0</v>
      </c>
    </row>
    <row r="44" spans="1:19">
      <c r="A44" s="94">
        <v>42</v>
      </c>
      <c r="B44" s="95">
        <v>111219</v>
      </c>
      <c r="C44" s="96" t="s">
        <v>58</v>
      </c>
      <c r="D44" s="97" t="s">
        <v>11</v>
      </c>
      <c r="E44" s="98" t="s">
        <v>183</v>
      </c>
      <c r="F44" s="99">
        <v>25</v>
      </c>
      <c r="G44" s="109">
        <v>24</v>
      </c>
      <c r="H44" s="180">
        <f t="shared" si="9"/>
        <v>0.96</v>
      </c>
      <c r="I44" s="109">
        <f>G44*2</f>
        <v>48</v>
      </c>
      <c r="J44" s="114">
        <f>(F44-G44)*-1</f>
        <v>-1</v>
      </c>
      <c r="K44" s="110">
        <v>25</v>
      </c>
      <c r="L44" s="126">
        <v>18</v>
      </c>
      <c r="M44" s="186">
        <f t="shared" si="10"/>
        <v>0.72</v>
      </c>
      <c r="N44" s="126">
        <f t="shared" ref="N44:N51" si="14">L44*2</f>
        <v>36</v>
      </c>
      <c r="O44" s="113">
        <f t="shared" ref="O44:O51" si="15">(K44-L44)*-1</f>
        <v>-7</v>
      </c>
      <c r="P44" s="139">
        <v>2</v>
      </c>
      <c r="Q44" s="126">
        <f t="shared" si="11"/>
        <v>3</v>
      </c>
      <c r="R44" s="33">
        <f t="shared" si="12"/>
        <v>87</v>
      </c>
      <c r="S44" s="33">
        <f t="shared" si="13"/>
        <v>-8</v>
      </c>
    </row>
    <row r="45" spans="1:19">
      <c r="A45" s="94">
        <v>43</v>
      </c>
      <c r="B45" s="95">
        <v>114622</v>
      </c>
      <c r="C45" s="96" t="s">
        <v>59</v>
      </c>
      <c r="D45" s="97" t="s">
        <v>13</v>
      </c>
      <c r="E45" s="98" t="s">
        <v>183</v>
      </c>
      <c r="F45" s="99">
        <v>25</v>
      </c>
      <c r="G45" s="109">
        <v>25</v>
      </c>
      <c r="H45" s="138">
        <f t="shared" si="9"/>
        <v>1</v>
      </c>
      <c r="I45" s="109">
        <f>G45*4</f>
        <v>100</v>
      </c>
      <c r="J45" s="114"/>
      <c r="K45" s="110">
        <v>25</v>
      </c>
      <c r="L45" s="126">
        <v>17</v>
      </c>
      <c r="M45" s="186">
        <f t="shared" si="10"/>
        <v>0.68</v>
      </c>
      <c r="N45" s="126">
        <f t="shared" si="14"/>
        <v>34</v>
      </c>
      <c r="O45" s="113">
        <f t="shared" si="15"/>
        <v>-8</v>
      </c>
      <c r="P45" s="139">
        <v>11</v>
      </c>
      <c r="Q45" s="126">
        <f t="shared" si="11"/>
        <v>16.5</v>
      </c>
      <c r="R45" s="33">
        <f t="shared" si="12"/>
        <v>150.5</v>
      </c>
      <c r="S45" s="33">
        <f t="shared" si="13"/>
        <v>-8</v>
      </c>
    </row>
    <row r="46" spans="1:19">
      <c r="A46" s="94">
        <v>44</v>
      </c>
      <c r="B46" s="95">
        <v>377</v>
      </c>
      <c r="C46" s="96" t="s">
        <v>60</v>
      </c>
      <c r="D46" s="97" t="s">
        <v>24</v>
      </c>
      <c r="E46" s="98" t="s">
        <v>184</v>
      </c>
      <c r="F46" s="99">
        <v>25</v>
      </c>
      <c r="G46" s="109">
        <v>13</v>
      </c>
      <c r="H46" s="180">
        <f t="shared" si="9"/>
        <v>0.52</v>
      </c>
      <c r="I46" s="109">
        <f>G46*2</f>
        <v>26</v>
      </c>
      <c r="J46" s="114">
        <f>(F46-G46)*-1</f>
        <v>-12</v>
      </c>
      <c r="K46" s="110">
        <v>25</v>
      </c>
      <c r="L46" s="126">
        <v>16</v>
      </c>
      <c r="M46" s="186">
        <f t="shared" si="10"/>
        <v>0.64</v>
      </c>
      <c r="N46" s="126">
        <f t="shared" si="14"/>
        <v>32</v>
      </c>
      <c r="O46" s="113">
        <f t="shared" si="15"/>
        <v>-9</v>
      </c>
      <c r="P46" s="139">
        <v>4</v>
      </c>
      <c r="Q46" s="126">
        <f t="shared" si="11"/>
        <v>6</v>
      </c>
      <c r="R46" s="33">
        <f t="shared" si="12"/>
        <v>64</v>
      </c>
      <c r="S46" s="33">
        <f t="shared" si="13"/>
        <v>-21</v>
      </c>
    </row>
    <row r="47" spans="1:19">
      <c r="A47" s="94">
        <v>45</v>
      </c>
      <c r="B47" s="95">
        <v>515</v>
      </c>
      <c r="C47" s="96" t="s">
        <v>61</v>
      </c>
      <c r="D47" s="97" t="s">
        <v>24</v>
      </c>
      <c r="E47" s="98" t="s">
        <v>184</v>
      </c>
      <c r="F47" s="99">
        <v>25</v>
      </c>
      <c r="G47" s="109">
        <v>19</v>
      </c>
      <c r="H47" s="180">
        <f t="shared" si="9"/>
        <v>0.76</v>
      </c>
      <c r="I47" s="109">
        <f>G47*2</f>
        <v>38</v>
      </c>
      <c r="J47" s="114">
        <f>(F47-G47)*-1</f>
        <v>-6</v>
      </c>
      <c r="K47" s="110">
        <v>25</v>
      </c>
      <c r="L47" s="126">
        <v>11</v>
      </c>
      <c r="M47" s="186">
        <f t="shared" si="10"/>
        <v>0.44</v>
      </c>
      <c r="N47" s="126">
        <f t="shared" si="14"/>
        <v>22</v>
      </c>
      <c r="O47" s="113">
        <f t="shared" si="15"/>
        <v>-14</v>
      </c>
      <c r="P47" s="139">
        <v>2</v>
      </c>
      <c r="Q47" s="126">
        <f t="shared" si="11"/>
        <v>3</v>
      </c>
      <c r="R47" s="33">
        <f t="shared" si="12"/>
        <v>63</v>
      </c>
      <c r="S47" s="33">
        <f t="shared" si="13"/>
        <v>-20</v>
      </c>
    </row>
    <row r="48" spans="1:19">
      <c r="A48" s="94">
        <v>46</v>
      </c>
      <c r="B48" s="95">
        <v>578</v>
      </c>
      <c r="C48" s="96" t="s">
        <v>62</v>
      </c>
      <c r="D48" s="97" t="s">
        <v>13</v>
      </c>
      <c r="E48" s="98" t="s">
        <v>184</v>
      </c>
      <c r="F48" s="99">
        <v>25</v>
      </c>
      <c r="G48" s="109">
        <v>86</v>
      </c>
      <c r="H48" s="138">
        <f t="shared" si="9"/>
        <v>3.44</v>
      </c>
      <c r="I48" s="109">
        <f>G48*4</f>
        <v>344</v>
      </c>
      <c r="J48" s="114"/>
      <c r="K48" s="110">
        <v>25</v>
      </c>
      <c r="L48" s="126">
        <v>18</v>
      </c>
      <c r="M48" s="186">
        <f t="shared" si="10"/>
        <v>0.72</v>
      </c>
      <c r="N48" s="126">
        <f t="shared" si="14"/>
        <v>36</v>
      </c>
      <c r="O48" s="113">
        <f t="shared" si="15"/>
        <v>-7</v>
      </c>
      <c r="P48" s="139">
        <v>18</v>
      </c>
      <c r="Q48" s="126">
        <f t="shared" si="11"/>
        <v>27</v>
      </c>
      <c r="R48" s="33">
        <f t="shared" si="12"/>
        <v>407</v>
      </c>
      <c r="S48" s="33">
        <f t="shared" si="13"/>
        <v>-7</v>
      </c>
    </row>
    <row r="49" spans="1:19">
      <c r="A49" s="94">
        <v>47</v>
      </c>
      <c r="B49" s="95">
        <v>598</v>
      </c>
      <c r="C49" s="96" t="s">
        <v>63</v>
      </c>
      <c r="D49" s="97" t="s">
        <v>13</v>
      </c>
      <c r="E49" s="98" t="s">
        <v>184</v>
      </c>
      <c r="F49" s="99">
        <v>25</v>
      </c>
      <c r="G49" s="109">
        <v>17</v>
      </c>
      <c r="H49" s="180">
        <f t="shared" si="9"/>
        <v>0.68</v>
      </c>
      <c r="I49" s="109">
        <f>G49*2</f>
        <v>34</v>
      </c>
      <c r="J49" s="114">
        <f>(F49-G49)*-1</f>
        <v>-8</v>
      </c>
      <c r="K49" s="110">
        <v>25</v>
      </c>
      <c r="L49" s="126">
        <v>22</v>
      </c>
      <c r="M49" s="186">
        <f t="shared" si="10"/>
        <v>0.88</v>
      </c>
      <c r="N49" s="126">
        <f t="shared" si="14"/>
        <v>44</v>
      </c>
      <c r="O49" s="113">
        <f t="shared" si="15"/>
        <v>-3</v>
      </c>
      <c r="P49" s="139">
        <v>8</v>
      </c>
      <c r="Q49" s="126">
        <f t="shared" si="11"/>
        <v>12</v>
      </c>
      <c r="R49" s="33">
        <f t="shared" si="12"/>
        <v>90</v>
      </c>
      <c r="S49" s="33">
        <f t="shared" si="13"/>
        <v>-11</v>
      </c>
    </row>
    <row r="50" spans="1:19">
      <c r="A50" s="94">
        <v>48</v>
      </c>
      <c r="B50" s="95">
        <v>709</v>
      </c>
      <c r="C50" s="96" t="s">
        <v>64</v>
      </c>
      <c r="D50" s="97" t="s">
        <v>31</v>
      </c>
      <c r="E50" s="98" t="s">
        <v>184</v>
      </c>
      <c r="F50" s="99">
        <v>25</v>
      </c>
      <c r="G50" s="109">
        <v>23</v>
      </c>
      <c r="H50" s="180">
        <f t="shared" si="9"/>
        <v>0.92</v>
      </c>
      <c r="I50" s="109">
        <f>G50*2</f>
        <v>46</v>
      </c>
      <c r="J50" s="114">
        <f>(F50-G50)*-1</f>
        <v>-2</v>
      </c>
      <c r="K50" s="110">
        <v>25</v>
      </c>
      <c r="L50" s="126">
        <v>14</v>
      </c>
      <c r="M50" s="186">
        <f t="shared" si="10"/>
        <v>0.56</v>
      </c>
      <c r="N50" s="126">
        <f t="shared" si="14"/>
        <v>28</v>
      </c>
      <c r="O50" s="113">
        <f t="shared" si="15"/>
        <v>-11</v>
      </c>
      <c r="P50" s="139">
        <v>3</v>
      </c>
      <c r="Q50" s="126">
        <f t="shared" si="11"/>
        <v>4.5</v>
      </c>
      <c r="R50" s="33">
        <f t="shared" si="12"/>
        <v>78.5</v>
      </c>
      <c r="S50" s="33">
        <f t="shared" si="13"/>
        <v>-13</v>
      </c>
    </row>
    <row r="51" spans="1:19">
      <c r="A51" s="94">
        <v>49</v>
      </c>
      <c r="B51" s="95">
        <v>716</v>
      </c>
      <c r="C51" s="96" t="s">
        <v>65</v>
      </c>
      <c r="D51" s="97" t="s">
        <v>19</v>
      </c>
      <c r="E51" s="98" t="s">
        <v>184</v>
      </c>
      <c r="F51" s="99">
        <v>25</v>
      </c>
      <c r="G51" s="109">
        <v>42</v>
      </c>
      <c r="H51" s="138">
        <f t="shared" si="9"/>
        <v>1.68</v>
      </c>
      <c r="I51" s="109">
        <f>G51*4</f>
        <v>168</v>
      </c>
      <c r="J51" s="114"/>
      <c r="K51" s="110">
        <v>25</v>
      </c>
      <c r="L51" s="126">
        <v>15</v>
      </c>
      <c r="M51" s="186">
        <f t="shared" si="10"/>
        <v>0.6</v>
      </c>
      <c r="N51" s="126">
        <f t="shared" si="14"/>
        <v>30</v>
      </c>
      <c r="O51" s="113">
        <f t="shared" si="15"/>
        <v>-10</v>
      </c>
      <c r="P51" s="139">
        <v>4</v>
      </c>
      <c r="Q51" s="126">
        <f t="shared" si="11"/>
        <v>6</v>
      </c>
      <c r="R51" s="33">
        <f t="shared" si="12"/>
        <v>204</v>
      </c>
      <c r="S51" s="33">
        <f t="shared" si="13"/>
        <v>-10</v>
      </c>
    </row>
    <row r="52" spans="1:19">
      <c r="A52" s="94">
        <v>50</v>
      </c>
      <c r="B52" s="95">
        <v>717</v>
      </c>
      <c r="C52" s="96" t="s">
        <v>66</v>
      </c>
      <c r="D52" s="97" t="s">
        <v>19</v>
      </c>
      <c r="E52" s="98" t="s">
        <v>184</v>
      </c>
      <c r="F52" s="99">
        <v>25</v>
      </c>
      <c r="G52" s="109">
        <v>13</v>
      </c>
      <c r="H52" s="180">
        <f t="shared" si="9"/>
        <v>0.52</v>
      </c>
      <c r="I52" s="109">
        <f>G52*2</f>
        <v>26</v>
      </c>
      <c r="J52" s="114">
        <f>(F52-G52)*-1</f>
        <v>-12</v>
      </c>
      <c r="K52" s="110">
        <v>25</v>
      </c>
      <c r="L52" s="126">
        <v>27</v>
      </c>
      <c r="M52" s="134">
        <f t="shared" si="10"/>
        <v>1.08</v>
      </c>
      <c r="N52" s="126">
        <f>L52*3</f>
        <v>81</v>
      </c>
      <c r="O52" s="187"/>
      <c r="P52" s="139">
        <v>2</v>
      </c>
      <c r="Q52" s="126">
        <f t="shared" si="11"/>
        <v>3</v>
      </c>
      <c r="R52" s="33">
        <f t="shared" si="12"/>
        <v>110</v>
      </c>
      <c r="S52" s="33">
        <f t="shared" si="13"/>
        <v>-12</v>
      </c>
    </row>
    <row r="53" spans="1:19">
      <c r="A53" s="94">
        <v>51</v>
      </c>
      <c r="B53" s="95">
        <v>721</v>
      </c>
      <c r="C53" s="96" t="s">
        <v>67</v>
      </c>
      <c r="D53" s="97" t="s">
        <v>19</v>
      </c>
      <c r="E53" s="98" t="s">
        <v>184</v>
      </c>
      <c r="F53" s="99">
        <v>25</v>
      </c>
      <c r="G53" s="109">
        <v>1</v>
      </c>
      <c r="H53" s="180">
        <f t="shared" si="9"/>
        <v>0.04</v>
      </c>
      <c r="I53" s="109">
        <f>G53*2</f>
        <v>2</v>
      </c>
      <c r="J53" s="114">
        <f>(F53-G53)*-1</f>
        <v>-24</v>
      </c>
      <c r="K53" s="110">
        <v>25</v>
      </c>
      <c r="L53" s="126">
        <v>26</v>
      </c>
      <c r="M53" s="134">
        <f t="shared" si="10"/>
        <v>1.04</v>
      </c>
      <c r="N53" s="126">
        <f>L53*3</f>
        <v>78</v>
      </c>
      <c r="O53" s="187"/>
      <c r="P53" s="139">
        <v>3</v>
      </c>
      <c r="Q53" s="126">
        <f t="shared" si="11"/>
        <v>4.5</v>
      </c>
      <c r="R53" s="33">
        <f t="shared" si="12"/>
        <v>84.5</v>
      </c>
      <c r="S53" s="33">
        <f t="shared" si="13"/>
        <v>-24</v>
      </c>
    </row>
    <row r="54" spans="1:19">
      <c r="A54" s="94">
        <v>52</v>
      </c>
      <c r="B54" s="95">
        <v>726</v>
      </c>
      <c r="C54" s="96" t="s">
        <v>68</v>
      </c>
      <c r="D54" s="97" t="s">
        <v>11</v>
      </c>
      <c r="E54" s="98" t="s">
        <v>184</v>
      </c>
      <c r="F54" s="99">
        <v>25</v>
      </c>
      <c r="G54" s="109">
        <v>34</v>
      </c>
      <c r="H54" s="138">
        <f t="shared" si="9"/>
        <v>1.36</v>
      </c>
      <c r="I54" s="109">
        <f>G54*4</f>
        <v>136</v>
      </c>
      <c r="J54" s="114"/>
      <c r="K54" s="110">
        <v>25</v>
      </c>
      <c r="L54" s="126">
        <v>24</v>
      </c>
      <c r="M54" s="186">
        <f t="shared" si="10"/>
        <v>0.96</v>
      </c>
      <c r="N54" s="126">
        <f>L54*2</f>
        <v>48</v>
      </c>
      <c r="O54" s="113">
        <f>(K54-L54)*-1</f>
        <v>-1</v>
      </c>
      <c r="P54" s="139">
        <v>16</v>
      </c>
      <c r="Q54" s="126">
        <f t="shared" si="11"/>
        <v>24</v>
      </c>
      <c r="R54" s="33">
        <f t="shared" si="12"/>
        <v>208</v>
      </c>
      <c r="S54" s="33">
        <f t="shared" si="13"/>
        <v>-1</v>
      </c>
    </row>
    <row r="55" spans="1:19">
      <c r="A55" s="94">
        <v>53</v>
      </c>
      <c r="B55" s="95">
        <v>101453</v>
      </c>
      <c r="C55" s="96" t="s">
        <v>69</v>
      </c>
      <c r="D55" s="97" t="s">
        <v>31</v>
      </c>
      <c r="E55" s="98" t="s">
        <v>184</v>
      </c>
      <c r="F55" s="99">
        <v>25</v>
      </c>
      <c r="G55" s="109">
        <v>16</v>
      </c>
      <c r="H55" s="180">
        <f t="shared" si="9"/>
        <v>0.64</v>
      </c>
      <c r="I55" s="109">
        <f>G55*2</f>
        <v>32</v>
      </c>
      <c r="J55" s="114">
        <f>(F55-G55)*-1</f>
        <v>-9</v>
      </c>
      <c r="K55" s="110">
        <v>25</v>
      </c>
      <c r="L55" s="126">
        <v>10</v>
      </c>
      <c r="M55" s="186">
        <f t="shared" si="10"/>
        <v>0.4</v>
      </c>
      <c r="N55" s="126">
        <f>L55*2</f>
        <v>20</v>
      </c>
      <c r="O55" s="113">
        <f>(K55-L55)*-1</f>
        <v>-15</v>
      </c>
      <c r="P55" s="139">
        <v>8</v>
      </c>
      <c r="Q55" s="126">
        <f t="shared" si="11"/>
        <v>12</v>
      </c>
      <c r="R55" s="33">
        <f t="shared" si="12"/>
        <v>64</v>
      </c>
      <c r="S55" s="33">
        <f t="shared" si="13"/>
        <v>-24</v>
      </c>
    </row>
    <row r="56" spans="1:19">
      <c r="A56" s="94">
        <v>54</v>
      </c>
      <c r="B56" s="95">
        <v>102565</v>
      </c>
      <c r="C56" s="181" t="s">
        <v>70</v>
      </c>
      <c r="D56" s="97" t="s">
        <v>11</v>
      </c>
      <c r="E56" s="98" t="s">
        <v>184</v>
      </c>
      <c r="F56" s="99">
        <v>25</v>
      </c>
      <c r="G56" s="109">
        <v>60</v>
      </c>
      <c r="H56" s="138">
        <f t="shared" si="9"/>
        <v>2.4</v>
      </c>
      <c r="I56" s="109">
        <f>G56*4</f>
        <v>240</v>
      </c>
      <c r="J56" s="114"/>
      <c r="K56" s="110">
        <v>25</v>
      </c>
      <c r="L56" s="126">
        <v>28</v>
      </c>
      <c r="M56" s="134">
        <f t="shared" si="10"/>
        <v>1.12</v>
      </c>
      <c r="N56" s="126">
        <f>L56*3</f>
        <v>84</v>
      </c>
      <c r="O56" s="187"/>
      <c r="P56" s="33">
        <v>25</v>
      </c>
      <c r="Q56" s="126">
        <f t="shared" si="11"/>
        <v>37.5</v>
      </c>
      <c r="R56" s="33">
        <f t="shared" si="12"/>
        <v>361.5</v>
      </c>
      <c r="S56" s="33">
        <f t="shared" si="13"/>
        <v>0</v>
      </c>
    </row>
    <row r="57" spans="1:19">
      <c r="A57" s="94">
        <v>55</v>
      </c>
      <c r="B57" s="95">
        <v>103198</v>
      </c>
      <c r="C57" s="96" t="s">
        <v>71</v>
      </c>
      <c r="D57" s="97" t="s">
        <v>11</v>
      </c>
      <c r="E57" s="98" t="s">
        <v>184</v>
      </c>
      <c r="F57" s="99">
        <v>25</v>
      </c>
      <c r="G57" s="109">
        <v>34</v>
      </c>
      <c r="H57" s="138">
        <f t="shared" si="9"/>
        <v>1.36</v>
      </c>
      <c r="I57" s="109">
        <f>G57*4</f>
        <v>136</v>
      </c>
      <c r="J57" s="114"/>
      <c r="K57" s="110">
        <v>25</v>
      </c>
      <c r="L57" s="126">
        <v>29</v>
      </c>
      <c r="M57" s="134">
        <f t="shared" si="10"/>
        <v>1.16</v>
      </c>
      <c r="N57" s="126">
        <f>L57*3</f>
        <v>87</v>
      </c>
      <c r="O57" s="187"/>
      <c r="P57" s="139">
        <v>11</v>
      </c>
      <c r="Q57" s="126">
        <f t="shared" si="11"/>
        <v>16.5</v>
      </c>
      <c r="R57" s="33">
        <f t="shared" si="12"/>
        <v>239.5</v>
      </c>
      <c r="S57" s="33">
        <f t="shared" si="13"/>
        <v>0</v>
      </c>
    </row>
    <row r="58" spans="1:19">
      <c r="A58" s="94">
        <v>56</v>
      </c>
      <c r="B58" s="95">
        <v>105751</v>
      </c>
      <c r="C58" s="96" t="s">
        <v>72</v>
      </c>
      <c r="D58" s="97" t="s">
        <v>24</v>
      </c>
      <c r="E58" s="98" t="s">
        <v>184</v>
      </c>
      <c r="F58" s="99">
        <v>25</v>
      </c>
      <c r="G58" s="109">
        <v>26</v>
      </c>
      <c r="H58" s="138">
        <f t="shared" si="9"/>
        <v>1.04</v>
      </c>
      <c r="I58" s="109">
        <f>G58*4</f>
        <v>104</v>
      </c>
      <c r="J58" s="114"/>
      <c r="K58" s="110">
        <v>25</v>
      </c>
      <c r="L58" s="126">
        <v>11</v>
      </c>
      <c r="M58" s="186">
        <f t="shared" si="10"/>
        <v>0.44</v>
      </c>
      <c r="N58" s="126">
        <f>L58*2</f>
        <v>22</v>
      </c>
      <c r="O58" s="113">
        <f>(K58-L58)*-1</f>
        <v>-14</v>
      </c>
      <c r="P58" s="139">
        <v>1</v>
      </c>
      <c r="Q58" s="126">
        <f t="shared" si="11"/>
        <v>1.5</v>
      </c>
      <c r="R58" s="33">
        <f t="shared" si="12"/>
        <v>127.5</v>
      </c>
      <c r="S58" s="33">
        <f t="shared" si="13"/>
        <v>-14</v>
      </c>
    </row>
    <row r="59" spans="1:19">
      <c r="A59" s="94">
        <v>57</v>
      </c>
      <c r="B59" s="95">
        <v>106569</v>
      </c>
      <c r="C59" s="96" t="s">
        <v>73</v>
      </c>
      <c r="D59" s="97" t="s">
        <v>11</v>
      </c>
      <c r="E59" s="98" t="s">
        <v>184</v>
      </c>
      <c r="F59" s="99">
        <v>25</v>
      </c>
      <c r="G59" s="109">
        <v>21</v>
      </c>
      <c r="H59" s="180">
        <f t="shared" si="9"/>
        <v>0.84</v>
      </c>
      <c r="I59" s="109">
        <f t="shared" ref="I59:I68" si="16">G59*2</f>
        <v>42</v>
      </c>
      <c r="J59" s="114">
        <f t="shared" ref="J59:J68" si="17">(F59-G59)*-1</f>
        <v>-4</v>
      </c>
      <c r="K59" s="110">
        <v>25</v>
      </c>
      <c r="L59" s="126">
        <v>16</v>
      </c>
      <c r="M59" s="186">
        <f t="shared" si="10"/>
        <v>0.64</v>
      </c>
      <c r="N59" s="126">
        <f>L59*2</f>
        <v>32</v>
      </c>
      <c r="O59" s="113">
        <f>(K59-L59)*-1</f>
        <v>-9</v>
      </c>
      <c r="P59" s="139">
        <v>6</v>
      </c>
      <c r="Q59" s="126">
        <f t="shared" si="11"/>
        <v>9</v>
      </c>
      <c r="R59" s="33">
        <f t="shared" si="12"/>
        <v>83</v>
      </c>
      <c r="S59" s="33">
        <f t="shared" si="13"/>
        <v>-13</v>
      </c>
    </row>
    <row r="60" spans="1:19">
      <c r="A60" s="94">
        <v>58</v>
      </c>
      <c r="B60" s="95">
        <v>108277</v>
      </c>
      <c r="C60" s="96" t="s">
        <v>74</v>
      </c>
      <c r="D60" s="97" t="s">
        <v>11</v>
      </c>
      <c r="E60" s="98" t="s">
        <v>184</v>
      </c>
      <c r="F60" s="99">
        <v>25</v>
      </c>
      <c r="G60" s="109">
        <v>19</v>
      </c>
      <c r="H60" s="180">
        <f t="shared" si="9"/>
        <v>0.76</v>
      </c>
      <c r="I60" s="109">
        <f t="shared" si="16"/>
        <v>38</v>
      </c>
      <c r="J60" s="114">
        <f t="shared" si="17"/>
        <v>-6</v>
      </c>
      <c r="K60" s="110">
        <v>25</v>
      </c>
      <c r="L60" s="126">
        <v>9</v>
      </c>
      <c r="M60" s="186">
        <f t="shared" si="10"/>
        <v>0.36</v>
      </c>
      <c r="N60" s="126">
        <f>L60*2</f>
        <v>18</v>
      </c>
      <c r="O60" s="113">
        <f>(K60-L60)*-1</f>
        <v>-16</v>
      </c>
      <c r="P60" s="139">
        <v>13</v>
      </c>
      <c r="Q60" s="126">
        <f t="shared" si="11"/>
        <v>19.5</v>
      </c>
      <c r="R60" s="33">
        <f t="shared" si="12"/>
        <v>75.5</v>
      </c>
      <c r="S60" s="33">
        <f t="shared" si="13"/>
        <v>-22</v>
      </c>
    </row>
    <row r="61" spans="1:19">
      <c r="A61" s="94">
        <v>59</v>
      </c>
      <c r="B61" s="95">
        <v>117184</v>
      </c>
      <c r="C61" s="96" t="s">
        <v>75</v>
      </c>
      <c r="D61" s="97" t="s">
        <v>13</v>
      </c>
      <c r="E61" s="98" t="s">
        <v>184</v>
      </c>
      <c r="F61" s="99">
        <v>24</v>
      </c>
      <c r="G61" s="109">
        <v>16</v>
      </c>
      <c r="H61" s="180">
        <f t="shared" si="9"/>
        <v>0.666666666666667</v>
      </c>
      <c r="I61" s="109">
        <f t="shared" si="16"/>
        <v>32</v>
      </c>
      <c r="J61" s="114">
        <f t="shared" si="17"/>
        <v>-8</v>
      </c>
      <c r="K61" s="110">
        <v>25</v>
      </c>
      <c r="L61" s="126">
        <v>28</v>
      </c>
      <c r="M61" s="134">
        <f t="shared" si="10"/>
        <v>1.12</v>
      </c>
      <c r="N61" s="126">
        <f>L61*3</f>
        <v>84</v>
      </c>
      <c r="O61" s="187"/>
      <c r="P61" s="139">
        <v>6</v>
      </c>
      <c r="Q61" s="126">
        <f t="shared" si="11"/>
        <v>9</v>
      </c>
      <c r="R61" s="33">
        <f t="shared" si="12"/>
        <v>125</v>
      </c>
      <c r="S61" s="33">
        <f t="shared" si="13"/>
        <v>-8</v>
      </c>
    </row>
    <row r="62" spans="1:19">
      <c r="A62" s="94">
        <v>60</v>
      </c>
      <c r="B62" s="95">
        <v>56</v>
      </c>
      <c r="C62" s="96" t="s">
        <v>76</v>
      </c>
      <c r="D62" s="97" t="s">
        <v>31</v>
      </c>
      <c r="E62" s="98" t="s">
        <v>185</v>
      </c>
      <c r="F62" s="99">
        <v>20</v>
      </c>
      <c r="G62" s="109">
        <v>18</v>
      </c>
      <c r="H62" s="180">
        <f t="shared" si="9"/>
        <v>0.9</v>
      </c>
      <c r="I62" s="109">
        <f t="shared" si="16"/>
        <v>36</v>
      </c>
      <c r="J62" s="114">
        <f t="shared" si="17"/>
        <v>-2</v>
      </c>
      <c r="K62" s="110">
        <v>15</v>
      </c>
      <c r="L62" s="126">
        <v>2</v>
      </c>
      <c r="M62" s="186">
        <f t="shared" si="10"/>
        <v>0.133333333333333</v>
      </c>
      <c r="N62" s="126">
        <f t="shared" ref="N62:N68" si="18">L62*2</f>
        <v>4</v>
      </c>
      <c r="O62" s="113">
        <f t="shared" ref="O62:O68" si="19">(K62-L62)*-1</f>
        <v>-13</v>
      </c>
      <c r="P62" s="139">
        <v>0</v>
      </c>
      <c r="Q62" s="126">
        <f t="shared" si="11"/>
        <v>0</v>
      </c>
      <c r="R62" s="33">
        <f t="shared" si="12"/>
        <v>40</v>
      </c>
      <c r="S62" s="33">
        <f t="shared" si="13"/>
        <v>-15</v>
      </c>
    </row>
    <row r="63" spans="1:19">
      <c r="A63" s="94">
        <v>61</v>
      </c>
      <c r="B63" s="95">
        <v>308</v>
      </c>
      <c r="C63" s="96" t="s">
        <v>77</v>
      </c>
      <c r="D63" s="97" t="s">
        <v>13</v>
      </c>
      <c r="E63" s="98" t="s">
        <v>185</v>
      </c>
      <c r="F63" s="99">
        <v>20</v>
      </c>
      <c r="G63" s="109">
        <v>10</v>
      </c>
      <c r="H63" s="180">
        <f t="shared" si="9"/>
        <v>0.5</v>
      </c>
      <c r="I63" s="109">
        <f t="shared" si="16"/>
        <v>20</v>
      </c>
      <c r="J63" s="114">
        <f t="shared" si="17"/>
        <v>-10</v>
      </c>
      <c r="K63" s="110">
        <v>15</v>
      </c>
      <c r="L63" s="126">
        <v>4</v>
      </c>
      <c r="M63" s="186">
        <f t="shared" si="10"/>
        <v>0.266666666666667</v>
      </c>
      <c r="N63" s="126">
        <f t="shared" si="18"/>
        <v>8</v>
      </c>
      <c r="O63" s="113">
        <f t="shared" si="19"/>
        <v>-11</v>
      </c>
      <c r="P63" s="139">
        <v>3</v>
      </c>
      <c r="Q63" s="126">
        <f t="shared" si="11"/>
        <v>4.5</v>
      </c>
      <c r="R63" s="33">
        <f t="shared" si="12"/>
        <v>32.5</v>
      </c>
      <c r="S63" s="33">
        <f t="shared" si="13"/>
        <v>-21</v>
      </c>
    </row>
    <row r="64" spans="1:19">
      <c r="A64" s="94">
        <v>62</v>
      </c>
      <c r="B64" s="95">
        <v>339</v>
      </c>
      <c r="C64" s="96" t="s">
        <v>78</v>
      </c>
      <c r="D64" s="97" t="s">
        <v>11</v>
      </c>
      <c r="E64" s="98" t="s">
        <v>185</v>
      </c>
      <c r="F64" s="99">
        <v>20</v>
      </c>
      <c r="G64" s="109">
        <v>6</v>
      </c>
      <c r="H64" s="180">
        <f t="shared" si="9"/>
        <v>0.3</v>
      </c>
      <c r="I64" s="109">
        <f t="shared" si="16"/>
        <v>12</v>
      </c>
      <c r="J64" s="114">
        <f t="shared" si="17"/>
        <v>-14</v>
      </c>
      <c r="K64" s="110">
        <v>15</v>
      </c>
      <c r="L64" s="126">
        <v>8</v>
      </c>
      <c r="M64" s="186">
        <f t="shared" si="10"/>
        <v>0.533333333333333</v>
      </c>
      <c r="N64" s="126">
        <f t="shared" si="18"/>
        <v>16</v>
      </c>
      <c r="O64" s="113">
        <f t="shared" si="19"/>
        <v>-7</v>
      </c>
      <c r="P64" s="139">
        <v>2</v>
      </c>
      <c r="Q64" s="126">
        <f t="shared" si="11"/>
        <v>3</v>
      </c>
      <c r="R64" s="33">
        <f t="shared" si="12"/>
        <v>31</v>
      </c>
      <c r="S64" s="33">
        <f t="shared" si="13"/>
        <v>-21</v>
      </c>
    </row>
    <row r="65" spans="1:19">
      <c r="A65" s="94">
        <v>63</v>
      </c>
      <c r="B65" s="95">
        <v>351</v>
      </c>
      <c r="C65" s="96" t="s">
        <v>79</v>
      </c>
      <c r="D65" s="97" t="s">
        <v>31</v>
      </c>
      <c r="E65" s="98" t="s">
        <v>185</v>
      </c>
      <c r="F65" s="99">
        <v>20</v>
      </c>
      <c r="G65" s="109">
        <v>10</v>
      </c>
      <c r="H65" s="180">
        <f t="shared" si="9"/>
        <v>0.5</v>
      </c>
      <c r="I65" s="109">
        <f t="shared" si="16"/>
        <v>20</v>
      </c>
      <c r="J65" s="114">
        <f t="shared" si="17"/>
        <v>-10</v>
      </c>
      <c r="K65" s="110">
        <v>15</v>
      </c>
      <c r="L65" s="126">
        <v>10</v>
      </c>
      <c r="M65" s="186">
        <f t="shared" si="10"/>
        <v>0.666666666666667</v>
      </c>
      <c r="N65" s="126">
        <f t="shared" si="18"/>
        <v>20</v>
      </c>
      <c r="O65" s="113">
        <f t="shared" si="19"/>
        <v>-5</v>
      </c>
      <c r="P65" s="139">
        <v>1</v>
      </c>
      <c r="Q65" s="126">
        <f t="shared" si="11"/>
        <v>1.5</v>
      </c>
      <c r="R65" s="33">
        <f t="shared" si="12"/>
        <v>41.5</v>
      </c>
      <c r="S65" s="33">
        <f t="shared" si="13"/>
        <v>-15</v>
      </c>
    </row>
    <row r="66" spans="1:19">
      <c r="A66" s="94">
        <v>64</v>
      </c>
      <c r="B66" s="95">
        <v>355</v>
      </c>
      <c r="C66" s="96" t="s">
        <v>80</v>
      </c>
      <c r="D66" s="97" t="s">
        <v>24</v>
      </c>
      <c r="E66" s="98" t="s">
        <v>185</v>
      </c>
      <c r="F66" s="99">
        <v>20</v>
      </c>
      <c r="G66" s="109">
        <v>14</v>
      </c>
      <c r="H66" s="180">
        <f t="shared" si="9"/>
        <v>0.7</v>
      </c>
      <c r="I66" s="109">
        <f t="shared" si="16"/>
        <v>28</v>
      </c>
      <c r="J66" s="114">
        <f t="shared" si="17"/>
        <v>-6</v>
      </c>
      <c r="K66" s="110">
        <v>15</v>
      </c>
      <c r="L66" s="126">
        <v>6</v>
      </c>
      <c r="M66" s="186">
        <f t="shared" si="10"/>
        <v>0.4</v>
      </c>
      <c r="N66" s="126">
        <f t="shared" si="18"/>
        <v>12</v>
      </c>
      <c r="O66" s="113">
        <f t="shared" si="19"/>
        <v>-9</v>
      </c>
      <c r="P66" s="139">
        <v>3</v>
      </c>
      <c r="Q66" s="126">
        <f t="shared" si="11"/>
        <v>4.5</v>
      </c>
      <c r="R66" s="33">
        <f t="shared" si="12"/>
        <v>44.5</v>
      </c>
      <c r="S66" s="33">
        <f t="shared" si="13"/>
        <v>-15</v>
      </c>
    </row>
    <row r="67" spans="1:19">
      <c r="A67" s="94">
        <v>65</v>
      </c>
      <c r="B67" s="95">
        <v>367</v>
      </c>
      <c r="C67" s="96" t="s">
        <v>81</v>
      </c>
      <c r="D67" s="97" t="s">
        <v>31</v>
      </c>
      <c r="E67" s="98" t="s">
        <v>185</v>
      </c>
      <c r="F67" s="99">
        <v>20</v>
      </c>
      <c r="G67" s="109">
        <v>17</v>
      </c>
      <c r="H67" s="180">
        <f t="shared" si="9"/>
        <v>0.85</v>
      </c>
      <c r="I67" s="109">
        <f t="shared" si="16"/>
        <v>34</v>
      </c>
      <c r="J67" s="114">
        <f t="shared" si="17"/>
        <v>-3</v>
      </c>
      <c r="K67" s="110">
        <v>15</v>
      </c>
      <c r="L67" s="126">
        <v>12</v>
      </c>
      <c r="M67" s="186">
        <f t="shared" si="10"/>
        <v>0.8</v>
      </c>
      <c r="N67" s="126">
        <f t="shared" si="18"/>
        <v>24</v>
      </c>
      <c r="O67" s="113">
        <f t="shared" si="19"/>
        <v>-3</v>
      </c>
      <c r="P67" s="139">
        <v>7</v>
      </c>
      <c r="Q67" s="126">
        <f t="shared" si="11"/>
        <v>10.5</v>
      </c>
      <c r="R67" s="33">
        <f t="shared" si="12"/>
        <v>68.5</v>
      </c>
      <c r="S67" s="33">
        <f t="shared" si="13"/>
        <v>-6</v>
      </c>
    </row>
    <row r="68" spans="1:19">
      <c r="A68" s="94">
        <v>66</v>
      </c>
      <c r="B68" s="95">
        <v>391</v>
      </c>
      <c r="C68" s="96" t="s">
        <v>82</v>
      </c>
      <c r="D68" s="97" t="s">
        <v>13</v>
      </c>
      <c r="E68" s="98" t="s">
        <v>185</v>
      </c>
      <c r="F68" s="99">
        <v>20</v>
      </c>
      <c r="G68" s="109">
        <v>15</v>
      </c>
      <c r="H68" s="180">
        <f t="shared" ref="H68:H99" si="20">G68/F68</f>
        <v>0.75</v>
      </c>
      <c r="I68" s="109">
        <f t="shared" si="16"/>
        <v>30</v>
      </c>
      <c r="J68" s="114">
        <f t="shared" si="17"/>
        <v>-5</v>
      </c>
      <c r="K68" s="110">
        <v>15</v>
      </c>
      <c r="L68" s="126">
        <v>9</v>
      </c>
      <c r="M68" s="186">
        <f t="shared" ref="M68:M99" si="21">L68/K68</f>
        <v>0.6</v>
      </c>
      <c r="N68" s="126">
        <f t="shared" si="18"/>
        <v>18</v>
      </c>
      <c r="O68" s="113">
        <f t="shared" si="19"/>
        <v>-6</v>
      </c>
      <c r="P68" s="139">
        <v>5</v>
      </c>
      <c r="Q68" s="126">
        <f t="shared" ref="Q68:Q99" si="22">P68*1.5</f>
        <v>7.5</v>
      </c>
      <c r="R68" s="33">
        <f t="shared" ref="R68:R99" si="23">I68+N68+Q68</f>
        <v>55.5</v>
      </c>
      <c r="S68" s="33">
        <f t="shared" ref="S68:S99" si="24">J68+O68</f>
        <v>-11</v>
      </c>
    </row>
    <row r="69" spans="1:19">
      <c r="A69" s="94">
        <v>67</v>
      </c>
      <c r="B69" s="95">
        <v>399</v>
      </c>
      <c r="C69" s="96" t="s">
        <v>83</v>
      </c>
      <c r="D69" s="97" t="s">
        <v>13</v>
      </c>
      <c r="E69" s="98" t="s">
        <v>185</v>
      </c>
      <c r="F69" s="99">
        <v>20</v>
      </c>
      <c r="G69" s="109">
        <v>28</v>
      </c>
      <c r="H69" s="138">
        <f t="shared" si="20"/>
        <v>1.4</v>
      </c>
      <c r="I69" s="109">
        <f>G69*4</f>
        <v>112</v>
      </c>
      <c r="J69" s="114"/>
      <c r="K69" s="110">
        <v>15</v>
      </c>
      <c r="L69" s="126">
        <v>16</v>
      </c>
      <c r="M69" s="134">
        <f t="shared" si="21"/>
        <v>1.06666666666667</v>
      </c>
      <c r="N69" s="126">
        <f>L69*3</f>
        <v>48</v>
      </c>
      <c r="O69" s="187"/>
      <c r="P69" s="139">
        <v>6</v>
      </c>
      <c r="Q69" s="126">
        <f t="shared" si="22"/>
        <v>9</v>
      </c>
      <c r="R69" s="33">
        <f t="shared" si="23"/>
        <v>169</v>
      </c>
      <c r="S69" s="33">
        <f t="shared" si="24"/>
        <v>0</v>
      </c>
    </row>
    <row r="70" spans="1:19">
      <c r="A70" s="94">
        <v>68</v>
      </c>
      <c r="B70" s="95">
        <v>539</v>
      </c>
      <c r="C70" s="96" t="s">
        <v>84</v>
      </c>
      <c r="D70" s="97" t="s">
        <v>19</v>
      </c>
      <c r="E70" s="98" t="s">
        <v>185</v>
      </c>
      <c r="F70" s="99">
        <v>20</v>
      </c>
      <c r="G70" s="109">
        <v>18</v>
      </c>
      <c r="H70" s="180">
        <f t="shared" si="20"/>
        <v>0.9</v>
      </c>
      <c r="I70" s="109">
        <f>G70*2</f>
        <v>36</v>
      </c>
      <c r="J70" s="114">
        <f>(F70-G70)*-1</f>
        <v>-2</v>
      </c>
      <c r="K70" s="110">
        <v>15</v>
      </c>
      <c r="L70" s="126">
        <v>11</v>
      </c>
      <c r="M70" s="186">
        <f t="shared" si="21"/>
        <v>0.733333333333333</v>
      </c>
      <c r="N70" s="126">
        <f>L70*2</f>
        <v>22</v>
      </c>
      <c r="O70" s="113">
        <f>(K70-L70)*-1</f>
        <v>-4</v>
      </c>
      <c r="P70" s="139">
        <v>3</v>
      </c>
      <c r="Q70" s="126">
        <f t="shared" si="22"/>
        <v>4.5</v>
      </c>
      <c r="R70" s="33">
        <f t="shared" si="23"/>
        <v>62.5</v>
      </c>
      <c r="S70" s="33">
        <f t="shared" si="24"/>
        <v>-6</v>
      </c>
    </row>
    <row r="71" spans="1:19">
      <c r="A71" s="94">
        <v>69</v>
      </c>
      <c r="B71" s="95">
        <v>549</v>
      </c>
      <c r="C71" s="96" t="s">
        <v>85</v>
      </c>
      <c r="D71" s="97" t="s">
        <v>19</v>
      </c>
      <c r="E71" s="98" t="s">
        <v>185</v>
      </c>
      <c r="F71" s="99">
        <v>20</v>
      </c>
      <c r="G71" s="109">
        <v>5</v>
      </c>
      <c r="H71" s="180">
        <f t="shared" si="20"/>
        <v>0.25</v>
      </c>
      <c r="I71" s="109">
        <f>G71*2</f>
        <v>10</v>
      </c>
      <c r="J71" s="114">
        <f>(F71-G71)*-1</f>
        <v>-15</v>
      </c>
      <c r="K71" s="110">
        <v>15</v>
      </c>
      <c r="L71" s="126">
        <v>6</v>
      </c>
      <c r="M71" s="186">
        <f t="shared" si="21"/>
        <v>0.4</v>
      </c>
      <c r="N71" s="126">
        <f>L71*2</f>
        <v>12</v>
      </c>
      <c r="O71" s="113">
        <f>(K71-L71)*-1</f>
        <v>-9</v>
      </c>
      <c r="P71" s="139">
        <v>5</v>
      </c>
      <c r="Q71" s="126">
        <f t="shared" si="22"/>
        <v>7.5</v>
      </c>
      <c r="R71" s="33">
        <f t="shared" si="23"/>
        <v>29.5</v>
      </c>
      <c r="S71" s="33">
        <f t="shared" si="24"/>
        <v>-24</v>
      </c>
    </row>
    <row r="72" spans="1:19">
      <c r="A72" s="94">
        <v>70</v>
      </c>
      <c r="B72" s="95">
        <v>570</v>
      </c>
      <c r="C72" s="96" t="s">
        <v>86</v>
      </c>
      <c r="D72" s="97" t="s">
        <v>11</v>
      </c>
      <c r="E72" s="98" t="s">
        <v>185</v>
      </c>
      <c r="F72" s="99">
        <v>20</v>
      </c>
      <c r="G72" s="109">
        <v>7</v>
      </c>
      <c r="H72" s="180">
        <f t="shared" si="20"/>
        <v>0.35</v>
      </c>
      <c r="I72" s="109">
        <f>G72*2</f>
        <v>14</v>
      </c>
      <c r="J72" s="114">
        <f>(F72-G72)*-1</f>
        <v>-13</v>
      </c>
      <c r="K72" s="110">
        <v>15</v>
      </c>
      <c r="L72" s="126">
        <v>14</v>
      </c>
      <c r="M72" s="186">
        <f t="shared" si="21"/>
        <v>0.933333333333333</v>
      </c>
      <c r="N72" s="126">
        <f>L72*2</f>
        <v>28</v>
      </c>
      <c r="O72" s="113">
        <f>(K72-L72)*-1</f>
        <v>-1</v>
      </c>
      <c r="P72" s="139">
        <v>2</v>
      </c>
      <c r="Q72" s="126">
        <f t="shared" si="22"/>
        <v>3</v>
      </c>
      <c r="R72" s="33">
        <f t="shared" si="23"/>
        <v>45</v>
      </c>
      <c r="S72" s="33">
        <f t="shared" si="24"/>
        <v>-14</v>
      </c>
    </row>
    <row r="73" spans="1:19">
      <c r="A73" s="94">
        <v>71</v>
      </c>
      <c r="B73" s="95">
        <v>573</v>
      </c>
      <c r="C73" s="96" t="s">
        <v>87</v>
      </c>
      <c r="D73" s="97" t="s">
        <v>24</v>
      </c>
      <c r="E73" s="98" t="s">
        <v>185</v>
      </c>
      <c r="F73" s="99">
        <v>20</v>
      </c>
      <c r="G73" s="109">
        <v>2</v>
      </c>
      <c r="H73" s="180">
        <f t="shared" si="20"/>
        <v>0.1</v>
      </c>
      <c r="I73" s="109">
        <f>G73*2</f>
        <v>4</v>
      </c>
      <c r="J73" s="114">
        <f>(F73-G73)*-1</f>
        <v>-18</v>
      </c>
      <c r="K73" s="110">
        <v>15</v>
      </c>
      <c r="L73" s="126">
        <v>19</v>
      </c>
      <c r="M73" s="134">
        <f t="shared" si="21"/>
        <v>1.26666666666667</v>
      </c>
      <c r="N73" s="126">
        <f>L73*3</f>
        <v>57</v>
      </c>
      <c r="O73" s="187"/>
      <c r="P73" s="139">
        <v>0</v>
      </c>
      <c r="Q73" s="126">
        <f t="shared" si="22"/>
        <v>0</v>
      </c>
      <c r="R73" s="33">
        <f t="shared" si="23"/>
        <v>61</v>
      </c>
      <c r="S73" s="33">
        <f t="shared" si="24"/>
        <v>-18</v>
      </c>
    </row>
    <row r="74" spans="1:19">
      <c r="A74" s="94">
        <v>72</v>
      </c>
      <c r="B74" s="95">
        <v>587</v>
      </c>
      <c r="C74" s="96" t="s">
        <v>88</v>
      </c>
      <c r="D74" s="97" t="s">
        <v>31</v>
      </c>
      <c r="E74" s="98" t="s">
        <v>185</v>
      </c>
      <c r="F74" s="99">
        <v>20</v>
      </c>
      <c r="G74" s="109">
        <v>5</v>
      </c>
      <c r="H74" s="180">
        <f t="shared" si="20"/>
        <v>0.25</v>
      </c>
      <c r="I74" s="109">
        <f>G74*2</f>
        <v>10</v>
      </c>
      <c r="J74" s="114">
        <f>(F74-G74)*-1</f>
        <v>-15</v>
      </c>
      <c r="K74" s="110">
        <v>15</v>
      </c>
      <c r="L74" s="126">
        <v>26</v>
      </c>
      <c r="M74" s="134">
        <f t="shared" si="21"/>
        <v>1.73333333333333</v>
      </c>
      <c r="N74" s="126">
        <f>L74*3</f>
        <v>78</v>
      </c>
      <c r="O74" s="187"/>
      <c r="P74" s="139">
        <v>6</v>
      </c>
      <c r="Q74" s="126">
        <f t="shared" si="22"/>
        <v>9</v>
      </c>
      <c r="R74" s="33">
        <f t="shared" si="23"/>
        <v>97</v>
      </c>
      <c r="S74" s="33">
        <f t="shared" si="24"/>
        <v>-15</v>
      </c>
    </row>
    <row r="75" spans="1:19">
      <c r="A75" s="94">
        <v>73</v>
      </c>
      <c r="B75" s="95">
        <v>594</v>
      </c>
      <c r="C75" s="96" t="s">
        <v>89</v>
      </c>
      <c r="D75" s="97" t="s">
        <v>19</v>
      </c>
      <c r="E75" s="98" t="s">
        <v>185</v>
      </c>
      <c r="F75" s="99">
        <v>20</v>
      </c>
      <c r="G75" s="109">
        <v>30</v>
      </c>
      <c r="H75" s="138">
        <f t="shared" si="20"/>
        <v>1.5</v>
      </c>
      <c r="I75" s="109">
        <f>G75*4</f>
        <v>120</v>
      </c>
      <c r="J75" s="114"/>
      <c r="K75" s="110">
        <v>15</v>
      </c>
      <c r="L75" s="126">
        <v>10</v>
      </c>
      <c r="M75" s="186">
        <f t="shared" si="21"/>
        <v>0.666666666666667</v>
      </c>
      <c r="N75" s="126">
        <f>L75*2</f>
        <v>20</v>
      </c>
      <c r="O75" s="113">
        <f>(K75-L75)*-1</f>
        <v>-5</v>
      </c>
      <c r="P75" s="139">
        <v>16</v>
      </c>
      <c r="Q75" s="126">
        <f t="shared" si="22"/>
        <v>24</v>
      </c>
      <c r="R75" s="33">
        <f t="shared" si="23"/>
        <v>164</v>
      </c>
      <c r="S75" s="33">
        <f t="shared" si="24"/>
        <v>-5</v>
      </c>
    </row>
    <row r="76" spans="1:19">
      <c r="A76" s="94">
        <v>74</v>
      </c>
      <c r="B76" s="95">
        <v>704</v>
      </c>
      <c r="C76" s="96" t="s">
        <v>90</v>
      </c>
      <c r="D76" s="97" t="s">
        <v>31</v>
      </c>
      <c r="E76" s="98" t="s">
        <v>185</v>
      </c>
      <c r="F76" s="99">
        <v>20</v>
      </c>
      <c r="G76" s="109">
        <v>15</v>
      </c>
      <c r="H76" s="180">
        <f t="shared" si="20"/>
        <v>0.75</v>
      </c>
      <c r="I76" s="109">
        <f>G76*2</f>
        <v>30</v>
      </c>
      <c r="J76" s="114">
        <f>(F76-G76)*-1</f>
        <v>-5</v>
      </c>
      <c r="K76" s="110">
        <v>15</v>
      </c>
      <c r="L76" s="126">
        <v>5</v>
      </c>
      <c r="M76" s="186">
        <f t="shared" si="21"/>
        <v>0.333333333333333</v>
      </c>
      <c r="N76" s="126">
        <f>L76*2</f>
        <v>10</v>
      </c>
      <c r="O76" s="113">
        <f>(K76-L76)*-1</f>
        <v>-10</v>
      </c>
      <c r="P76" s="139">
        <v>6</v>
      </c>
      <c r="Q76" s="126">
        <f t="shared" si="22"/>
        <v>9</v>
      </c>
      <c r="R76" s="33">
        <f t="shared" si="23"/>
        <v>49</v>
      </c>
      <c r="S76" s="33">
        <f t="shared" si="24"/>
        <v>-15</v>
      </c>
    </row>
    <row r="77" spans="1:19">
      <c r="A77" s="94">
        <v>75</v>
      </c>
      <c r="B77" s="95">
        <v>706</v>
      </c>
      <c r="C77" s="96" t="s">
        <v>91</v>
      </c>
      <c r="D77" s="97" t="s">
        <v>31</v>
      </c>
      <c r="E77" s="98" t="s">
        <v>185</v>
      </c>
      <c r="F77" s="99">
        <v>20</v>
      </c>
      <c r="G77" s="109">
        <v>20</v>
      </c>
      <c r="H77" s="138">
        <f t="shared" si="20"/>
        <v>1</v>
      </c>
      <c r="I77" s="109">
        <f>G77*4</f>
        <v>80</v>
      </c>
      <c r="J77" s="114"/>
      <c r="K77" s="110">
        <v>15</v>
      </c>
      <c r="L77" s="126">
        <v>16</v>
      </c>
      <c r="M77" s="134">
        <f t="shared" si="21"/>
        <v>1.06666666666667</v>
      </c>
      <c r="N77" s="126">
        <f>L77*3</f>
        <v>48</v>
      </c>
      <c r="O77" s="187"/>
      <c r="P77" s="139">
        <v>3</v>
      </c>
      <c r="Q77" s="126">
        <f t="shared" si="22"/>
        <v>4.5</v>
      </c>
      <c r="R77" s="33">
        <f t="shared" si="23"/>
        <v>132.5</v>
      </c>
      <c r="S77" s="33">
        <f t="shared" si="24"/>
        <v>0</v>
      </c>
    </row>
    <row r="78" spans="1:19">
      <c r="A78" s="94">
        <v>76</v>
      </c>
      <c r="B78" s="95">
        <v>710</v>
      </c>
      <c r="C78" s="96" t="s">
        <v>92</v>
      </c>
      <c r="D78" s="97" t="s">
        <v>31</v>
      </c>
      <c r="E78" s="98" t="s">
        <v>185</v>
      </c>
      <c r="F78" s="99">
        <v>20</v>
      </c>
      <c r="G78" s="109">
        <v>9</v>
      </c>
      <c r="H78" s="180">
        <f t="shared" si="20"/>
        <v>0.45</v>
      </c>
      <c r="I78" s="109">
        <f>G78*2</f>
        <v>18</v>
      </c>
      <c r="J78" s="114">
        <f>(F78-G78)*-1</f>
        <v>-11</v>
      </c>
      <c r="K78" s="110">
        <v>15</v>
      </c>
      <c r="L78" s="126">
        <v>14</v>
      </c>
      <c r="M78" s="186">
        <f t="shared" si="21"/>
        <v>0.933333333333333</v>
      </c>
      <c r="N78" s="126">
        <f>L78*2</f>
        <v>28</v>
      </c>
      <c r="O78" s="113">
        <f>(K78-L78)*-1</f>
        <v>-1</v>
      </c>
      <c r="P78" s="139">
        <v>8</v>
      </c>
      <c r="Q78" s="126">
        <f t="shared" si="22"/>
        <v>12</v>
      </c>
      <c r="R78" s="33">
        <f t="shared" si="23"/>
        <v>58</v>
      </c>
      <c r="S78" s="33">
        <f t="shared" si="24"/>
        <v>-12</v>
      </c>
    </row>
    <row r="79" spans="1:19">
      <c r="A79" s="94">
        <v>77</v>
      </c>
      <c r="B79" s="95">
        <v>713</v>
      </c>
      <c r="C79" s="96" t="s">
        <v>93</v>
      </c>
      <c r="D79" s="97" t="s">
        <v>31</v>
      </c>
      <c r="E79" s="98" t="s">
        <v>185</v>
      </c>
      <c r="F79" s="99">
        <v>20</v>
      </c>
      <c r="G79" s="109">
        <v>28</v>
      </c>
      <c r="H79" s="138">
        <f t="shared" si="20"/>
        <v>1.4</v>
      </c>
      <c r="I79" s="109">
        <f>G79*4</f>
        <v>112</v>
      </c>
      <c r="J79" s="114"/>
      <c r="K79" s="110">
        <v>15</v>
      </c>
      <c r="L79" s="126">
        <v>17</v>
      </c>
      <c r="M79" s="134">
        <f t="shared" si="21"/>
        <v>1.13333333333333</v>
      </c>
      <c r="N79" s="126">
        <f>L79*3</f>
        <v>51</v>
      </c>
      <c r="O79" s="187"/>
      <c r="P79" s="139">
        <v>5</v>
      </c>
      <c r="Q79" s="126">
        <f t="shared" si="22"/>
        <v>7.5</v>
      </c>
      <c r="R79" s="33">
        <f t="shared" si="23"/>
        <v>170.5</v>
      </c>
      <c r="S79" s="33">
        <f t="shared" si="24"/>
        <v>0</v>
      </c>
    </row>
    <row r="80" spans="1:19">
      <c r="A80" s="94">
        <v>78</v>
      </c>
      <c r="B80" s="95">
        <v>720</v>
      </c>
      <c r="C80" s="96" t="s">
        <v>94</v>
      </c>
      <c r="D80" s="97" t="s">
        <v>19</v>
      </c>
      <c r="E80" s="98" t="s">
        <v>185</v>
      </c>
      <c r="F80" s="99">
        <v>20</v>
      </c>
      <c r="G80" s="109">
        <v>4</v>
      </c>
      <c r="H80" s="180">
        <f t="shared" si="20"/>
        <v>0.2</v>
      </c>
      <c r="I80" s="109">
        <f>G80*2</f>
        <v>8</v>
      </c>
      <c r="J80" s="114">
        <f>(F80-G80)*-1</f>
        <v>-16</v>
      </c>
      <c r="K80" s="110">
        <v>15</v>
      </c>
      <c r="L80" s="126">
        <v>15</v>
      </c>
      <c r="M80" s="134">
        <f t="shared" si="21"/>
        <v>1</v>
      </c>
      <c r="N80" s="126">
        <f>L80*3</f>
        <v>45</v>
      </c>
      <c r="O80" s="187"/>
      <c r="P80" s="139">
        <v>9</v>
      </c>
      <c r="Q80" s="126">
        <f t="shared" si="22"/>
        <v>13.5</v>
      </c>
      <c r="R80" s="33">
        <f t="shared" si="23"/>
        <v>66.5</v>
      </c>
      <c r="S80" s="33">
        <f t="shared" si="24"/>
        <v>-16</v>
      </c>
    </row>
    <row r="81" spans="1:19">
      <c r="A81" s="94">
        <v>79</v>
      </c>
      <c r="B81" s="95">
        <v>727</v>
      </c>
      <c r="C81" s="96" t="s">
        <v>10</v>
      </c>
      <c r="D81" s="97" t="s">
        <v>11</v>
      </c>
      <c r="E81" s="98" t="s">
        <v>185</v>
      </c>
      <c r="F81" s="99">
        <v>20</v>
      </c>
      <c r="G81" s="109">
        <v>5</v>
      </c>
      <c r="H81" s="180">
        <f t="shared" si="20"/>
        <v>0.25</v>
      </c>
      <c r="I81" s="109">
        <f>G81*2</f>
        <v>10</v>
      </c>
      <c r="J81" s="114">
        <f>(F81-G81)*-1</f>
        <v>-15</v>
      </c>
      <c r="K81" s="110">
        <v>15</v>
      </c>
      <c r="L81" s="126">
        <v>22</v>
      </c>
      <c r="M81" s="134">
        <f t="shared" si="21"/>
        <v>1.46666666666667</v>
      </c>
      <c r="N81" s="126">
        <f>L81*3</f>
        <v>66</v>
      </c>
      <c r="O81" s="187"/>
      <c r="P81" s="139">
        <v>2</v>
      </c>
      <c r="Q81" s="126">
        <f t="shared" si="22"/>
        <v>3</v>
      </c>
      <c r="R81" s="33">
        <f t="shared" si="23"/>
        <v>79</v>
      </c>
      <c r="S81" s="33">
        <f t="shared" si="24"/>
        <v>-15</v>
      </c>
    </row>
    <row r="82" spans="1:19">
      <c r="A82" s="94">
        <v>80</v>
      </c>
      <c r="B82" s="95">
        <v>732</v>
      </c>
      <c r="C82" s="96" t="s">
        <v>95</v>
      </c>
      <c r="D82" s="97" t="s">
        <v>19</v>
      </c>
      <c r="E82" s="98" t="s">
        <v>185</v>
      </c>
      <c r="F82" s="99">
        <v>20</v>
      </c>
      <c r="G82" s="109">
        <v>20</v>
      </c>
      <c r="H82" s="138">
        <f t="shared" si="20"/>
        <v>1</v>
      </c>
      <c r="I82" s="109">
        <f>G82*4</f>
        <v>80</v>
      </c>
      <c r="J82" s="114"/>
      <c r="K82" s="110">
        <v>15</v>
      </c>
      <c r="L82" s="126">
        <v>7</v>
      </c>
      <c r="M82" s="186">
        <f t="shared" si="21"/>
        <v>0.466666666666667</v>
      </c>
      <c r="N82" s="126">
        <f t="shared" ref="N82:N87" si="25">L82*2</f>
        <v>14</v>
      </c>
      <c r="O82" s="113">
        <f t="shared" ref="O82:O87" si="26">(K82-L82)*-1</f>
        <v>-8</v>
      </c>
      <c r="P82" s="139">
        <v>3</v>
      </c>
      <c r="Q82" s="126">
        <f t="shared" si="22"/>
        <v>4.5</v>
      </c>
      <c r="R82" s="33">
        <f t="shared" si="23"/>
        <v>98.5</v>
      </c>
      <c r="S82" s="33">
        <f t="shared" si="24"/>
        <v>-8</v>
      </c>
    </row>
    <row r="83" spans="1:19">
      <c r="A83" s="94">
        <v>81</v>
      </c>
      <c r="B83" s="95">
        <v>733</v>
      </c>
      <c r="C83" s="96" t="s">
        <v>96</v>
      </c>
      <c r="D83" s="97" t="s">
        <v>24</v>
      </c>
      <c r="E83" s="98" t="s">
        <v>185</v>
      </c>
      <c r="F83" s="99">
        <v>20</v>
      </c>
      <c r="G83" s="109">
        <v>17</v>
      </c>
      <c r="H83" s="180">
        <f t="shared" si="20"/>
        <v>0.85</v>
      </c>
      <c r="I83" s="109">
        <f>G83*2</f>
        <v>34</v>
      </c>
      <c r="J83" s="114">
        <f>(F83-G83)*-1</f>
        <v>-3</v>
      </c>
      <c r="K83" s="110">
        <v>15</v>
      </c>
      <c r="L83" s="126">
        <v>10</v>
      </c>
      <c r="M83" s="186">
        <f t="shared" si="21"/>
        <v>0.666666666666667</v>
      </c>
      <c r="N83" s="126">
        <f t="shared" si="25"/>
        <v>20</v>
      </c>
      <c r="O83" s="113">
        <f t="shared" si="26"/>
        <v>-5</v>
      </c>
      <c r="P83" s="139">
        <v>6</v>
      </c>
      <c r="Q83" s="126">
        <f t="shared" si="22"/>
        <v>9</v>
      </c>
      <c r="R83" s="33">
        <f t="shared" si="23"/>
        <v>63</v>
      </c>
      <c r="S83" s="33">
        <f t="shared" si="24"/>
        <v>-8</v>
      </c>
    </row>
    <row r="84" spans="1:19">
      <c r="A84" s="94">
        <v>82</v>
      </c>
      <c r="B84" s="95">
        <v>738</v>
      </c>
      <c r="C84" s="96" t="s">
        <v>97</v>
      </c>
      <c r="D84" s="97" t="s">
        <v>31</v>
      </c>
      <c r="E84" s="98" t="s">
        <v>185</v>
      </c>
      <c r="F84" s="99">
        <v>20</v>
      </c>
      <c r="G84" s="109">
        <v>10</v>
      </c>
      <c r="H84" s="180">
        <f t="shared" si="20"/>
        <v>0.5</v>
      </c>
      <c r="I84" s="109">
        <f>G84*2</f>
        <v>20</v>
      </c>
      <c r="J84" s="114">
        <f>(F84-G84)*-1</f>
        <v>-10</v>
      </c>
      <c r="K84" s="110">
        <v>15</v>
      </c>
      <c r="L84" s="126">
        <v>9</v>
      </c>
      <c r="M84" s="186">
        <f t="shared" si="21"/>
        <v>0.6</v>
      </c>
      <c r="N84" s="126">
        <f t="shared" si="25"/>
        <v>18</v>
      </c>
      <c r="O84" s="113">
        <f t="shared" si="26"/>
        <v>-6</v>
      </c>
      <c r="P84" s="139">
        <v>2</v>
      </c>
      <c r="Q84" s="126">
        <f t="shared" si="22"/>
        <v>3</v>
      </c>
      <c r="R84" s="33">
        <f t="shared" si="23"/>
        <v>41</v>
      </c>
      <c r="S84" s="33">
        <f t="shared" si="24"/>
        <v>-16</v>
      </c>
    </row>
    <row r="85" spans="1:19">
      <c r="A85" s="94">
        <v>83</v>
      </c>
      <c r="B85" s="95">
        <v>740</v>
      </c>
      <c r="C85" s="96" t="s">
        <v>98</v>
      </c>
      <c r="D85" s="97" t="s">
        <v>24</v>
      </c>
      <c r="E85" s="98" t="s">
        <v>185</v>
      </c>
      <c r="F85" s="99">
        <v>20</v>
      </c>
      <c r="G85" s="109">
        <v>32</v>
      </c>
      <c r="H85" s="138">
        <f t="shared" si="20"/>
        <v>1.6</v>
      </c>
      <c r="I85" s="109">
        <f>G85*4</f>
        <v>128</v>
      </c>
      <c r="J85" s="114"/>
      <c r="K85" s="110">
        <v>15</v>
      </c>
      <c r="L85" s="126">
        <v>6</v>
      </c>
      <c r="M85" s="186">
        <f t="shared" si="21"/>
        <v>0.4</v>
      </c>
      <c r="N85" s="126">
        <f t="shared" si="25"/>
        <v>12</v>
      </c>
      <c r="O85" s="113">
        <f t="shared" si="26"/>
        <v>-9</v>
      </c>
      <c r="P85" s="139">
        <v>5</v>
      </c>
      <c r="Q85" s="126">
        <f t="shared" si="22"/>
        <v>7.5</v>
      </c>
      <c r="R85" s="33">
        <f t="shared" si="23"/>
        <v>147.5</v>
      </c>
      <c r="S85" s="33">
        <f t="shared" si="24"/>
        <v>-9</v>
      </c>
    </row>
    <row r="86" spans="1:19">
      <c r="A86" s="94">
        <v>84</v>
      </c>
      <c r="B86" s="95">
        <v>743</v>
      </c>
      <c r="C86" s="96" t="s">
        <v>99</v>
      </c>
      <c r="D86" s="97" t="s">
        <v>24</v>
      </c>
      <c r="E86" s="98" t="s">
        <v>185</v>
      </c>
      <c r="F86" s="99">
        <v>20</v>
      </c>
      <c r="G86" s="109">
        <v>22</v>
      </c>
      <c r="H86" s="138">
        <f t="shared" si="20"/>
        <v>1.1</v>
      </c>
      <c r="I86" s="109">
        <f>G86*4</f>
        <v>88</v>
      </c>
      <c r="J86" s="114"/>
      <c r="K86" s="110">
        <v>15</v>
      </c>
      <c r="L86" s="126">
        <v>14</v>
      </c>
      <c r="M86" s="186">
        <f t="shared" si="21"/>
        <v>0.933333333333333</v>
      </c>
      <c r="N86" s="126">
        <f t="shared" si="25"/>
        <v>28</v>
      </c>
      <c r="O86" s="113">
        <f t="shared" si="26"/>
        <v>-1</v>
      </c>
      <c r="P86" s="139">
        <v>9</v>
      </c>
      <c r="Q86" s="126">
        <f t="shared" si="22"/>
        <v>13.5</v>
      </c>
      <c r="R86" s="33">
        <f t="shared" si="23"/>
        <v>129.5</v>
      </c>
      <c r="S86" s="33">
        <f t="shared" si="24"/>
        <v>-1</v>
      </c>
    </row>
    <row r="87" spans="1:19">
      <c r="A87" s="94">
        <v>85</v>
      </c>
      <c r="B87" s="95">
        <v>745</v>
      </c>
      <c r="C87" s="96" t="s">
        <v>100</v>
      </c>
      <c r="D87" s="97" t="s">
        <v>11</v>
      </c>
      <c r="E87" s="98" t="s">
        <v>185</v>
      </c>
      <c r="F87" s="99">
        <v>20</v>
      </c>
      <c r="G87" s="109">
        <v>5</v>
      </c>
      <c r="H87" s="180">
        <f t="shared" si="20"/>
        <v>0.25</v>
      </c>
      <c r="I87" s="109">
        <f t="shared" ref="I87:I93" si="27">G87*2</f>
        <v>10</v>
      </c>
      <c r="J87" s="114">
        <f t="shared" ref="J87:J93" si="28">(F87-G87)*-1</f>
        <v>-15</v>
      </c>
      <c r="K87" s="110">
        <v>15</v>
      </c>
      <c r="L87" s="126">
        <v>8</v>
      </c>
      <c r="M87" s="186">
        <f t="shared" si="21"/>
        <v>0.533333333333333</v>
      </c>
      <c r="N87" s="126">
        <f t="shared" si="25"/>
        <v>16</v>
      </c>
      <c r="O87" s="113">
        <f t="shared" si="26"/>
        <v>-7</v>
      </c>
      <c r="P87" s="139">
        <v>0</v>
      </c>
      <c r="Q87" s="126">
        <f t="shared" si="22"/>
        <v>0</v>
      </c>
      <c r="R87" s="33">
        <f t="shared" si="23"/>
        <v>26</v>
      </c>
      <c r="S87" s="33">
        <f t="shared" si="24"/>
        <v>-22</v>
      </c>
    </row>
    <row r="88" spans="1:19">
      <c r="A88" s="94">
        <v>86</v>
      </c>
      <c r="B88" s="95">
        <v>748</v>
      </c>
      <c r="C88" s="96" t="s">
        <v>101</v>
      </c>
      <c r="D88" s="97" t="s">
        <v>19</v>
      </c>
      <c r="E88" s="98" t="s">
        <v>185</v>
      </c>
      <c r="F88" s="99">
        <v>20</v>
      </c>
      <c r="G88" s="109">
        <v>4</v>
      </c>
      <c r="H88" s="180">
        <f t="shared" si="20"/>
        <v>0.2</v>
      </c>
      <c r="I88" s="109">
        <f t="shared" si="27"/>
        <v>8</v>
      </c>
      <c r="J88" s="114">
        <f t="shared" si="28"/>
        <v>-16</v>
      </c>
      <c r="K88" s="110">
        <v>15</v>
      </c>
      <c r="L88" s="126">
        <v>18</v>
      </c>
      <c r="M88" s="134">
        <f t="shared" si="21"/>
        <v>1.2</v>
      </c>
      <c r="N88" s="126">
        <f>L88*3</f>
        <v>54</v>
      </c>
      <c r="O88" s="187"/>
      <c r="P88" s="139">
        <v>4</v>
      </c>
      <c r="Q88" s="126">
        <f t="shared" si="22"/>
        <v>6</v>
      </c>
      <c r="R88" s="33">
        <f t="shared" si="23"/>
        <v>68</v>
      </c>
      <c r="S88" s="33">
        <f t="shared" si="24"/>
        <v>-16</v>
      </c>
    </row>
    <row r="89" spans="1:19">
      <c r="A89" s="94">
        <v>87</v>
      </c>
      <c r="B89" s="95">
        <v>752</v>
      </c>
      <c r="C89" s="96" t="s">
        <v>102</v>
      </c>
      <c r="D89" s="97" t="s">
        <v>11</v>
      </c>
      <c r="E89" s="98" t="s">
        <v>185</v>
      </c>
      <c r="F89" s="99">
        <v>20</v>
      </c>
      <c r="G89" s="109">
        <v>6</v>
      </c>
      <c r="H89" s="180">
        <f t="shared" si="20"/>
        <v>0.3</v>
      </c>
      <c r="I89" s="109">
        <f t="shared" si="27"/>
        <v>12</v>
      </c>
      <c r="J89" s="114">
        <f t="shared" si="28"/>
        <v>-14</v>
      </c>
      <c r="K89" s="110">
        <v>15</v>
      </c>
      <c r="L89" s="126">
        <v>5</v>
      </c>
      <c r="M89" s="186">
        <f t="shared" si="21"/>
        <v>0.333333333333333</v>
      </c>
      <c r="N89" s="126">
        <f>L89*2</f>
        <v>10</v>
      </c>
      <c r="O89" s="113">
        <f>(K89-L89)*-1</f>
        <v>-10</v>
      </c>
      <c r="P89" s="139">
        <v>0</v>
      </c>
      <c r="Q89" s="126">
        <f t="shared" si="22"/>
        <v>0</v>
      </c>
      <c r="R89" s="33">
        <f t="shared" si="23"/>
        <v>22</v>
      </c>
      <c r="S89" s="33">
        <f t="shared" si="24"/>
        <v>-24</v>
      </c>
    </row>
    <row r="90" spans="1:19">
      <c r="A90" s="94">
        <v>88</v>
      </c>
      <c r="B90" s="95">
        <v>754</v>
      </c>
      <c r="C90" s="96" t="s">
        <v>103</v>
      </c>
      <c r="D90" s="97" t="s">
        <v>31</v>
      </c>
      <c r="E90" s="98" t="s">
        <v>185</v>
      </c>
      <c r="F90" s="99">
        <v>20</v>
      </c>
      <c r="G90" s="109">
        <v>17</v>
      </c>
      <c r="H90" s="180">
        <f t="shared" si="20"/>
        <v>0.85</v>
      </c>
      <c r="I90" s="109">
        <f t="shared" si="27"/>
        <v>34</v>
      </c>
      <c r="J90" s="114">
        <f t="shared" si="28"/>
        <v>-3</v>
      </c>
      <c r="K90" s="110">
        <v>15</v>
      </c>
      <c r="L90" s="126">
        <v>11</v>
      </c>
      <c r="M90" s="186">
        <f t="shared" si="21"/>
        <v>0.733333333333333</v>
      </c>
      <c r="N90" s="126">
        <f>L90*2</f>
        <v>22</v>
      </c>
      <c r="O90" s="113">
        <f>(K90-L90)*-1</f>
        <v>-4</v>
      </c>
      <c r="P90" s="139">
        <v>1</v>
      </c>
      <c r="Q90" s="126">
        <f t="shared" si="22"/>
        <v>1.5</v>
      </c>
      <c r="R90" s="33">
        <f t="shared" si="23"/>
        <v>57.5</v>
      </c>
      <c r="S90" s="33">
        <f t="shared" si="24"/>
        <v>-7</v>
      </c>
    </row>
    <row r="91" spans="1:19">
      <c r="A91" s="94">
        <v>89</v>
      </c>
      <c r="B91" s="95">
        <v>102479</v>
      </c>
      <c r="C91" s="96" t="s">
        <v>104</v>
      </c>
      <c r="D91" s="97" t="s">
        <v>13</v>
      </c>
      <c r="E91" s="98" t="s">
        <v>185</v>
      </c>
      <c r="F91" s="99">
        <v>20</v>
      </c>
      <c r="G91" s="109">
        <v>13</v>
      </c>
      <c r="H91" s="180">
        <f t="shared" si="20"/>
        <v>0.65</v>
      </c>
      <c r="I91" s="109">
        <f t="shared" si="27"/>
        <v>26</v>
      </c>
      <c r="J91" s="114">
        <f t="shared" si="28"/>
        <v>-7</v>
      </c>
      <c r="K91" s="110">
        <v>15</v>
      </c>
      <c r="L91" s="126">
        <v>27</v>
      </c>
      <c r="M91" s="134">
        <f t="shared" si="21"/>
        <v>1.8</v>
      </c>
      <c r="N91" s="126">
        <f>L91*3</f>
        <v>81</v>
      </c>
      <c r="O91" s="187"/>
      <c r="P91" s="139">
        <v>6</v>
      </c>
      <c r="Q91" s="126">
        <f t="shared" si="22"/>
        <v>9</v>
      </c>
      <c r="R91" s="33">
        <f t="shared" si="23"/>
        <v>116</v>
      </c>
      <c r="S91" s="33">
        <f t="shared" si="24"/>
        <v>-7</v>
      </c>
    </row>
    <row r="92" spans="1:19">
      <c r="A92" s="94">
        <v>90</v>
      </c>
      <c r="B92" s="95">
        <v>102564</v>
      </c>
      <c r="C92" s="96" t="s">
        <v>105</v>
      </c>
      <c r="D92" s="97" t="s">
        <v>19</v>
      </c>
      <c r="E92" s="98" t="s">
        <v>185</v>
      </c>
      <c r="F92" s="99">
        <v>20</v>
      </c>
      <c r="G92" s="109">
        <v>18</v>
      </c>
      <c r="H92" s="180">
        <f t="shared" si="20"/>
        <v>0.9</v>
      </c>
      <c r="I92" s="109">
        <f t="shared" si="27"/>
        <v>36</v>
      </c>
      <c r="J92" s="114">
        <f t="shared" si="28"/>
        <v>-2</v>
      </c>
      <c r="K92" s="110">
        <v>15</v>
      </c>
      <c r="L92" s="126">
        <v>6</v>
      </c>
      <c r="M92" s="186">
        <f t="shared" si="21"/>
        <v>0.4</v>
      </c>
      <c r="N92" s="126">
        <f>L92*2</f>
        <v>12</v>
      </c>
      <c r="O92" s="113">
        <f>(K92-L92)*-1</f>
        <v>-9</v>
      </c>
      <c r="P92" s="139">
        <v>5</v>
      </c>
      <c r="Q92" s="126">
        <f t="shared" si="22"/>
        <v>7.5</v>
      </c>
      <c r="R92" s="33">
        <f t="shared" si="23"/>
        <v>55.5</v>
      </c>
      <c r="S92" s="33">
        <f t="shared" si="24"/>
        <v>-11</v>
      </c>
    </row>
    <row r="93" spans="1:19">
      <c r="A93" s="94">
        <v>91</v>
      </c>
      <c r="B93" s="95">
        <v>102567</v>
      </c>
      <c r="C93" s="96" t="s">
        <v>106</v>
      </c>
      <c r="D93" s="97" t="s">
        <v>22</v>
      </c>
      <c r="E93" s="98" t="s">
        <v>185</v>
      </c>
      <c r="F93" s="99">
        <v>20</v>
      </c>
      <c r="G93" s="109">
        <v>10</v>
      </c>
      <c r="H93" s="180">
        <f t="shared" si="20"/>
        <v>0.5</v>
      </c>
      <c r="I93" s="109">
        <f t="shared" si="27"/>
        <v>20</v>
      </c>
      <c r="J93" s="114">
        <f t="shared" si="28"/>
        <v>-10</v>
      </c>
      <c r="K93" s="110">
        <v>15</v>
      </c>
      <c r="L93" s="126">
        <v>8</v>
      </c>
      <c r="M93" s="186">
        <f t="shared" si="21"/>
        <v>0.533333333333333</v>
      </c>
      <c r="N93" s="126">
        <f>L93*2</f>
        <v>16</v>
      </c>
      <c r="O93" s="113">
        <f>(K93-L93)*-1</f>
        <v>-7</v>
      </c>
      <c r="P93" s="139">
        <v>0</v>
      </c>
      <c r="Q93" s="126">
        <f t="shared" si="22"/>
        <v>0</v>
      </c>
      <c r="R93" s="33">
        <f t="shared" si="23"/>
        <v>36</v>
      </c>
      <c r="S93" s="33">
        <f t="shared" si="24"/>
        <v>-17</v>
      </c>
    </row>
    <row r="94" spans="1:19">
      <c r="A94" s="94">
        <v>92</v>
      </c>
      <c r="B94" s="95">
        <v>102935</v>
      </c>
      <c r="C94" s="96" t="s">
        <v>107</v>
      </c>
      <c r="D94" s="97" t="s">
        <v>16</v>
      </c>
      <c r="E94" s="98" t="s">
        <v>185</v>
      </c>
      <c r="F94" s="99">
        <v>20</v>
      </c>
      <c r="G94" s="109">
        <v>44</v>
      </c>
      <c r="H94" s="138">
        <f t="shared" si="20"/>
        <v>2.2</v>
      </c>
      <c r="I94" s="109">
        <f>G94*4</f>
        <v>176</v>
      </c>
      <c r="J94" s="114"/>
      <c r="K94" s="110">
        <v>15</v>
      </c>
      <c r="L94" s="126">
        <v>10</v>
      </c>
      <c r="M94" s="186">
        <f t="shared" si="21"/>
        <v>0.666666666666667</v>
      </c>
      <c r="N94" s="126">
        <f>L94*2</f>
        <v>20</v>
      </c>
      <c r="O94" s="113">
        <f>(K94-L94)*-1</f>
        <v>-5</v>
      </c>
      <c r="P94" s="139">
        <v>2</v>
      </c>
      <c r="Q94" s="126">
        <f t="shared" si="22"/>
        <v>3</v>
      </c>
      <c r="R94" s="33">
        <f t="shared" si="23"/>
        <v>199</v>
      </c>
      <c r="S94" s="33">
        <f t="shared" si="24"/>
        <v>-5</v>
      </c>
    </row>
    <row r="95" spans="1:19">
      <c r="A95" s="94">
        <v>93</v>
      </c>
      <c r="B95" s="95">
        <v>103199</v>
      </c>
      <c r="C95" s="96" t="s">
        <v>108</v>
      </c>
      <c r="D95" s="97" t="s">
        <v>13</v>
      </c>
      <c r="E95" s="98" t="s">
        <v>185</v>
      </c>
      <c r="F95" s="99">
        <v>20</v>
      </c>
      <c r="G95" s="109">
        <v>17</v>
      </c>
      <c r="H95" s="180">
        <f t="shared" si="20"/>
        <v>0.85</v>
      </c>
      <c r="I95" s="109">
        <f>G95*2</f>
        <v>34</v>
      </c>
      <c r="J95" s="114">
        <f>(F95-G95)*-1</f>
        <v>-3</v>
      </c>
      <c r="K95" s="110">
        <v>15</v>
      </c>
      <c r="L95" s="126">
        <v>23</v>
      </c>
      <c r="M95" s="134">
        <f t="shared" si="21"/>
        <v>1.53333333333333</v>
      </c>
      <c r="N95" s="126">
        <f>L95*3</f>
        <v>69</v>
      </c>
      <c r="O95" s="187"/>
      <c r="P95" s="139">
        <v>5</v>
      </c>
      <c r="Q95" s="126">
        <f t="shared" si="22"/>
        <v>7.5</v>
      </c>
      <c r="R95" s="33">
        <f t="shared" si="23"/>
        <v>110.5</v>
      </c>
      <c r="S95" s="33">
        <f t="shared" si="24"/>
        <v>-3</v>
      </c>
    </row>
    <row r="96" spans="1:19">
      <c r="A96" s="94">
        <v>94</v>
      </c>
      <c r="B96" s="95">
        <v>103639</v>
      </c>
      <c r="C96" s="96" t="s">
        <v>109</v>
      </c>
      <c r="D96" s="97" t="s">
        <v>24</v>
      </c>
      <c r="E96" s="98" t="s">
        <v>185</v>
      </c>
      <c r="F96" s="99">
        <v>20</v>
      </c>
      <c r="G96" s="109">
        <v>53</v>
      </c>
      <c r="H96" s="138">
        <f t="shared" si="20"/>
        <v>2.65</v>
      </c>
      <c r="I96" s="109">
        <f>G96*4</f>
        <v>212</v>
      </c>
      <c r="J96" s="114"/>
      <c r="K96" s="110">
        <v>15</v>
      </c>
      <c r="L96" s="126">
        <v>17</v>
      </c>
      <c r="M96" s="134">
        <f t="shared" si="21"/>
        <v>1.13333333333333</v>
      </c>
      <c r="N96" s="126">
        <f>L96*3</f>
        <v>51</v>
      </c>
      <c r="O96" s="187"/>
      <c r="P96" s="139">
        <v>8</v>
      </c>
      <c r="Q96" s="126">
        <f t="shared" si="22"/>
        <v>12</v>
      </c>
      <c r="R96" s="33">
        <f t="shared" si="23"/>
        <v>275</v>
      </c>
      <c r="S96" s="33">
        <f t="shared" si="24"/>
        <v>0</v>
      </c>
    </row>
    <row r="97" spans="1:19">
      <c r="A97" s="94">
        <v>95</v>
      </c>
      <c r="B97" s="95">
        <v>104428</v>
      </c>
      <c r="C97" s="96" t="s">
        <v>110</v>
      </c>
      <c r="D97" s="97" t="s">
        <v>31</v>
      </c>
      <c r="E97" s="98" t="s">
        <v>185</v>
      </c>
      <c r="F97" s="99">
        <v>20</v>
      </c>
      <c r="G97" s="109">
        <v>10</v>
      </c>
      <c r="H97" s="180">
        <f t="shared" si="20"/>
        <v>0.5</v>
      </c>
      <c r="I97" s="109">
        <f>G97*2</f>
        <v>20</v>
      </c>
      <c r="J97" s="114">
        <f>(F97-G97)*-1</f>
        <v>-10</v>
      </c>
      <c r="K97" s="110">
        <v>15</v>
      </c>
      <c r="L97" s="126">
        <v>8</v>
      </c>
      <c r="M97" s="186">
        <f t="shared" si="21"/>
        <v>0.533333333333333</v>
      </c>
      <c r="N97" s="126">
        <f>L97*2</f>
        <v>16</v>
      </c>
      <c r="O97" s="113">
        <f>(K97-L97)*-1</f>
        <v>-7</v>
      </c>
      <c r="P97" s="139">
        <v>2</v>
      </c>
      <c r="Q97" s="126">
        <f t="shared" si="22"/>
        <v>3</v>
      </c>
      <c r="R97" s="33">
        <f t="shared" si="23"/>
        <v>39</v>
      </c>
      <c r="S97" s="33">
        <f t="shared" si="24"/>
        <v>-17</v>
      </c>
    </row>
    <row r="98" spans="1:19">
      <c r="A98" s="94">
        <v>96</v>
      </c>
      <c r="B98" s="95">
        <v>104429</v>
      </c>
      <c r="C98" s="96" t="s">
        <v>111</v>
      </c>
      <c r="D98" s="97" t="s">
        <v>11</v>
      </c>
      <c r="E98" s="98" t="s">
        <v>185</v>
      </c>
      <c r="F98" s="99">
        <v>20</v>
      </c>
      <c r="G98" s="109">
        <v>3</v>
      </c>
      <c r="H98" s="180">
        <f t="shared" si="20"/>
        <v>0.15</v>
      </c>
      <c r="I98" s="109">
        <f>G98*2</f>
        <v>6</v>
      </c>
      <c r="J98" s="114">
        <f>(F98-G98)*-1</f>
        <v>-17</v>
      </c>
      <c r="K98" s="110">
        <v>15</v>
      </c>
      <c r="L98" s="126">
        <v>4</v>
      </c>
      <c r="M98" s="186">
        <f t="shared" si="21"/>
        <v>0.266666666666667</v>
      </c>
      <c r="N98" s="126">
        <f>L98*2</f>
        <v>8</v>
      </c>
      <c r="O98" s="113">
        <f>(K98-L98)*-1</f>
        <v>-11</v>
      </c>
      <c r="P98" s="139">
        <v>0</v>
      </c>
      <c r="Q98" s="126">
        <f t="shared" si="22"/>
        <v>0</v>
      </c>
      <c r="R98" s="33">
        <f t="shared" si="23"/>
        <v>14</v>
      </c>
      <c r="S98" s="33">
        <f t="shared" si="24"/>
        <v>-28</v>
      </c>
    </row>
    <row r="99" spans="1:19">
      <c r="A99" s="94">
        <v>97</v>
      </c>
      <c r="B99" s="95">
        <v>104430</v>
      </c>
      <c r="C99" s="96" t="s">
        <v>112</v>
      </c>
      <c r="D99" s="97" t="s">
        <v>24</v>
      </c>
      <c r="E99" s="98" t="s">
        <v>185</v>
      </c>
      <c r="F99" s="99">
        <v>20</v>
      </c>
      <c r="G99" s="109">
        <v>6</v>
      </c>
      <c r="H99" s="180">
        <f t="shared" si="20"/>
        <v>0.3</v>
      </c>
      <c r="I99" s="109">
        <f>G99*2</f>
        <v>12</v>
      </c>
      <c r="J99" s="114">
        <f>(F99-G99)*-1</f>
        <v>-14</v>
      </c>
      <c r="K99" s="110">
        <v>15</v>
      </c>
      <c r="L99" s="126">
        <v>7</v>
      </c>
      <c r="M99" s="186">
        <f t="shared" si="21"/>
        <v>0.466666666666667</v>
      </c>
      <c r="N99" s="126">
        <f>L99*2</f>
        <v>14</v>
      </c>
      <c r="O99" s="113">
        <f>(K99-L99)*-1</f>
        <v>-8</v>
      </c>
      <c r="P99" s="139">
        <v>2</v>
      </c>
      <c r="Q99" s="126">
        <f t="shared" si="22"/>
        <v>3</v>
      </c>
      <c r="R99" s="33">
        <f t="shared" si="23"/>
        <v>29</v>
      </c>
      <c r="S99" s="33">
        <f t="shared" si="24"/>
        <v>-22</v>
      </c>
    </row>
    <row r="100" spans="1:19">
      <c r="A100" s="94">
        <v>98</v>
      </c>
      <c r="B100" s="95">
        <v>104533</v>
      </c>
      <c r="C100" s="96" t="s">
        <v>113</v>
      </c>
      <c r="D100" s="97" t="s">
        <v>19</v>
      </c>
      <c r="E100" s="98" t="s">
        <v>185</v>
      </c>
      <c r="F100" s="99">
        <v>20</v>
      </c>
      <c r="G100" s="109">
        <v>9</v>
      </c>
      <c r="H100" s="180">
        <f t="shared" ref="H100:H143" si="29">G100/F100</f>
        <v>0.45</v>
      </c>
      <c r="I100" s="109">
        <f>G100*2</f>
        <v>18</v>
      </c>
      <c r="J100" s="114">
        <f>(F100-G100)*-1</f>
        <v>-11</v>
      </c>
      <c r="K100" s="110">
        <v>15</v>
      </c>
      <c r="L100" s="126">
        <v>6</v>
      </c>
      <c r="M100" s="186">
        <f t="shared" ref="M100:M143" si="30">L100/K100</f>
        <v>0.4</v>
      </c>
      <c r="N100" s="126">
        <f>L100*2</f>
        <v>12</v>
      </c>
      <c r="O100" s="113">
        <f>(K100-L100)*-1</f>
        <v>-9</v>
      </c>
      <c r="P100" s="139">
        <v>5</v>
      </c>
      <c r="Q100" s="126">
        <f t="shared" ref="Q100:Q142" si="31">P100*1.5</f>
        <v>7.5</v>
      </c>
      <c r="R100" s="33">
        <f t="shared" ref="R100:R143" si="32">I100+N100+Q100</f>
        <v>37.5</v>
      </c>
      <c r="S100" s="33">
        <f t="shared" ref="S100:S142" si="33">J100+O100</f>
        <v>-20</v>
      </c>
    </row>
    <row r="101" spans="1:19">
      <c r="A101" s="94">
        <v>99</v>
      </c>
      <c r="B101" s="95">
        <v>104838</v>
      </c>
      <c r="C101" s="96" t="s">
        <v>114</v>
      </c>
      <c r="D101" s="97" t="s">
        <v>31</v>
      </c>
      <c r="E101" s="98" t="s">
        <v>185</v>
      </c>
      <c r="F101" s="99">
        <v>20</v>
      </c>
      <c r="G101" s="109">
        <v>14</v>
      </c>
      <c r="H101" s="180">
        <f t="shared" si="29"/>
        <v>0.7</v>
      </c>
      <c r="I101" s="109">
        <f>G101*2</f>
        <v>28</v>
      </c>
      <c r="J101" s="114">
        <f>(F101-G101)*-1</f>
        <v>-6</v>
      </c>
      <c r="K101" s="110">
        <v>15</v>
      </c>
      <c r="L101" s="126">
        <v>8</v>
      </c>
      <c r="M101" s="186">
        <f t="shared" si="30"/>
        <v>0.533333333333333</v>
      </c>
      <c r="N101" s="126">
        <f>L101*2</f>
        <v>16</v>
      </c>
      <c r="O101" s="113">
        <f>(K101-L101)*-1</f>
        <v>-7</v>
      </c>
      <c r="P101" s="139">
        <v>1</v>
      </c>
      <c r="Q101" s="126">
        <f t="shared" si="31"/>
        <v>1.5</v>
      </c>
      <c r="R101" s="33">
        <f t="shared" si="32"/>
        <v>45.5</v>
      </c>
      <c r="S101" s="33">
        <f t="shared" si="33"/>
        <v>-13</v>
      </c>
    </row>
    <row r="102" spans="1:19">
      <c r="A102" s="94">
        <v>100</v>
      </c>
      <c r="B102" s="95">
        <v>105910</v>
      </c>
      <c r="C102" s="96" t="s">
        <v>115</v>
      </c>
      <c r="D102" s="97" t="s">
        <v>13</v>
      </c>
      <c r="E102" s="98" t="s">
        <v>185</v>
      </c>
      <c r="F102" s="99">
        <v>20</v>
      </c>
      <c r="G102" s="109">
        <v>22</v>
      </c>
      <c r="H102" s="138">
        <f t="shared" si="29"/>
        <v>1.1</v>
      </c>
      <c r="I102" s="109">
        <f>G102*4</f>
        <v>88</v>
      </c>
      <c r="J102" s="114"/>
      <c r="K102" s="110">
        <v>15</v>
      </c>
      <c r="L102" s="126">
        <v>15</v>
      </c>
      <c r="M102" s="134">
        <f t="shared" si="30"/>
        <v>1</v>
      </c>
      <c r="N102" s="126">
        <f>L102*3</f>
        <v>45</v>
      </c>
      <c r="O102" s="187"/>
      <c r="P102" s="139">
        <v>12</v>
      </c>
      <c r="Q102" s="126">
        <f t="shared" si="31"/>
        <v>18</v>
      </c>
      <c r="R102" s="33">
        <f t="shared" si="32"/>
        <v>151</v>
      </c>
      <c r="S102" s="33">
        <f t="shared" si="33"/>
        <v>0</v>
      </c>
    </row>
    <row r="103" spans="1:19">
      <c r="A103" s="94">
        <v>101</v>
      </c>
      <c r="B103" s="95">
        <v>106485</v>
      </c>
      <c r="C103" s="96" t="s">
        <v>116</v>
      </c>
      <c r="D103" s="97" t="s">
        <v>13</v>
      </c>
      <c r="E103" s="98" t="s">
        <v>185</v>
      </c>
      <c r="F103" s="99">
        <v>20</v>
      </c>
      <c r="G103" s="109">
        <v>29</v>
      </c>
      <c r="H103" s="138">
        <f t="shared" si="29"/>
        <v>1.45</v>
      </c>
      <c r="I103" s="109">
        <f>G103*4</f>
        <v>116</v>
      </c>
      <c r="J103" s="114"/>
      <c r="K103" s="110">
        <v>15</v>
      </c>
      <c r="L103" s="126">
        <v>9</v>
      </c>
      <c r="M103" s="186">
        <f t="shared" si="30"/>
        <v>0.6</v>
      </c>
      <c r="N103" s="126">
        <f>L103*2</f>
        <v>18</v>
      </c>
      <c r="O103" s="113">
        <f>(K103-L103)*-1</f>
        <v>-6</v>
      </c>
      <c r="P103" s="139">
        <v>6</v>
      </c>
      <c r="Q103" s="126">
        <f t="shared" si="31"/>
        <v>9</v>
      </c>
      <c r="R103" s="33">
        <f t="shared" si="32"/>
        <v>143</v>
      </c>
      <c r="S103" s="33">
        <f t="shared" si="33"/>
        <v>-6</v>
      </c>
    </row>
    <row r="104" spans="1:19">
      <c r="A104" s="94">
        <v>102</v>
      </c>
      <c r="B104" s="95">
        <v>106865</v>
      </c>
      <c r="C104" s="96" t="s">
        <v>117</v>
      </c>
      <c r="D104" s="97" t="s">
        <v>16</v>
      </c>
      <c r="E104" s="98" t="s">
        <v>185</v>
      </c>
      <c r="F104" s="99">
        <v>20</v>
      </c>
      <c r="G104" s="109">
        <v>21</v>
      </c>
      <c r="H104" s="138">
        <f t="shared" si="29"/>
        <v>1.05</v>
      </c>
      <c r="I104" s="109">
        <f>G104*4</f>
        <v>84</v>
      </c>
      <c r="J104" s="114"/>
      <c r="K104" s="110">
        <v>15</v>
      </c>
      <c r="L104" s="126">
        <v>27</v>
      </c>
      <c r="M104" s="134">
        <f t="shared" si="30"/>
        <v>1.8</v>
      </c>
      <c r="N104" s="126">
        <f>L104*3</f>
        <v>81</v>
      </c>
      <c r="O104" s="187"/>
      <c r="P104" s="139">
        <v>2</v>
      </c>
      <c r="Q104" s="126">
        <f t="shared" si="31"/>
        <v>3</v>
      </c>
      <c r="R104" s="33">
        <f t="shared" si="32"/>
        <v>168</v>
      </c>
      <c r="S104" s="33">
        <f t="shared" si="33"/>
        <v>0</v>
      </c>
    </row>
    <row r="105" spans="1:19">
      <c r="A105" s="94">
        <v>103</v>
      </c>
      <c r="B105" s="95">
        <v>107728</v>
      </c>
      <c r="C105" s="96" t="s">
        <v>118</v>
      </c>
      <c r="D105" s="97" t="s">
        <v>19</v>
      </c>
      <c r="E105" s="98" t="s">
        <v>185</v>
      </c>
      <c r="F105" s="99">
        <v>20</v>
      </c>
      <c r="G105" s="109">
        <v>5</v>
      </c>
      <c r="H105" s="180">
        <f t="shared" si="29"/>
        <v>0.25</v>
      </c>
      <c r="I105" s="109">
        <f>G105*2</f>
        <v>10</v>
      </c>
      <c r="J105" s="114">
        <f>(F105-G105)*-1</f>
        <v>-15</v>
      </c>
      <c r="K105" s="110">
        <v>15</v>
      </c>
      <c r="L105" s="126">
        <v>6</v>
      </c>
      <c r="M105" s="186">
        <f t="shared" si="30"/>
        <v>0.4</v>
      </c>
      <c r="N105" s="126">
        <f>L105*2</f>
        <v>12</v>
      </c>
      <c r="O105" s="113">
        <f>(K105-L105)*-1</f>
        <v>-9</v>
      </c>
      <c r="P105" s="139">
        <v>3</v>
      </c>
      <c r="Q105" s="126">
        <f t="shared" si="31"/>
        <v>4.5</v>
      </c>
      <c r="R105" s="33">
        <f t="shared" si="32"/>
        <v>26.5</v>
      </c>
      <c r="S105" s="33">
        <f t="shared" si="33"/>
        <v>-24</v>
      </c>
    </row>
    <row r="106" spans="1:19">
      <c r="A106" s="94">
        <v>104</v>
      </c>
      <c r="B106" s="95">
        <v>112415</v>
      </c>
      <c r="C106" s="96" t="s">
        <v>119</v>
      </c>
      <c r="D106" s="97" t="s">
        <v>11</v>
      </c>
      <c r="E106" s="98" t="s">
        <v>185</v>
      </c>
      <c r="F106" s="99">
        <v>20</v>
      </c>
      <c r="G106" s="109">
        <v>10</v>
      </c>
      <c r="H106" s="180">
        <f t="shared" si="29"/>
        <v>0.5</v>
      </c>
      <c r="I106" s="109">
        <f>G106*2</f>
        <v>20</v>
      </c>
      <c r="J106" s="114">
        <f>(F106-G106)*-1</f>
        <v>-10</v>
      </c>
      <c r="K106" s="110">
        <v>15</v>
      </c>
      <c r="L106" s="126">
        <v>9</v>
      </c>
      <c r="M106" s="186">
        <f t="shared" si="30"/>
        <v>0.6</v>
      </c>
      <c r="N106" s="126">
        <f>L106*2</f>
        <v>18</v>
      </c>
      <c r="O106" s="113">
        <f>(K106-L106)*-1</f>
        <v>-6</v>
      </c>
      <c r="P106" s="139">
        <v>6</v>
      </c>
      <c r="Q106" s="126">
        <f t="shared" si="31"/>
        <v>9</v>
      </c>
      <c r="R106" s="33">
        <f t="shared" si="32"/>
        <v>47</v>
      </c>
      <c r="S106" s="33">
        <f t="shared" si="33"/>
        <v>-16</v>
      </c>
    </row>
    <row r="107" spans="1:19">
      <c r="A107" s="94">
        <v>105</v>
      </c>
      <c r="B107" s="95">
        <v>112888</v>
      </c>
      <c r="C107" s="96" t="s">
        <v>120</v>
      </c>
      <c r="D107" s="97" t="s">
        <v>11</v>
      </c>
      <c r="E107" s="98" t="s">
        <v>185</v>
      </c>
      <c r="F107" s="99">
        <v>20</v>
      </c>
      <c r="G107" s="109">
        <v>4</v>
      </c>
      <c r="H107" s="180">
        <f t="shared" si="29"/>
        <v>0.2</v>
      </c>
      <c r="I107" s="109">
        <f>G107*2</f>
        <v>8</v>
      </c>
      <c r="J107" s="114">
        <f>(F107-G107)*-1</f>
        <v>-16</v>
      </c>
      <c r="K107" s="110">
        <v>15</v>
      </c>
      <c r="L107" s="126">
        <v>17</v>
      </c>
      <c r="M107" s="134">
        <f t="shared" si="30"/>
        <v>1.13333333333333</v>
      </c>
      <c r="N107" s="126">
        <f>L107*3</f>
        <v>51</v>
      </c>
      <c r="O107" s="187"/>
      <c r="P107" s="139">
        <v>0</v>
      </c>
      <c r="Q107" s="126">
        <f t="shared" si="31"/>
        <v>0</v>
      </c>
      <c r="R107" s="33">
        <f t="shared" si="32"/>
        <v>59</v>
      </c>
      <c r="S107" s="33">
        <f t="shared" si="33"/>
        <v>-16</v>
      </c>
    </row>
    <row r="108" spans="1:19">
      <c r="A108" s="94">
        <v>106</v>
      </c>
      <c r="B108" s="95">
        <v>113025</v>
      </c>
      <c r="C108" s="96" t="s">
        <v>121</v>
      </c>
      <c r="D108" s="97" t="s">
        <v>11</v>
      </c>
      <c r="E108" s="98" t="s">
        <v>185</v>
      </c>
      <c r="F108" s="99">
        <v>20</v>
      </c>
      <c r="G108" s="109">
        <v>9</v>
      </c>
      <c r="H108" s="180">
        <f t="shared" si="29"/>
        <v>0.45</v>
      </c>
      <c r="I108" s="109">
        <f>G108*2</f>
        <v>18</v>
      </c>
      <c r="J108" s="114">
        <f>(F108-G108)*-1</f>
        <v>-11</v>
      </c>
      <c r="K108" s="110">
        <v>15</v>
      </c>
      <c r="L108" s="126">
        <v>4</v>
      </c>
      <c r="M108" s="186">
        <f t="shared" si="30"/>
        <v>0.266666666666667</v>
      </c>
      <c r="N108" s="126">
        <f t="shared" ref="N108:N113" si="34">L108*2</f>
        <v>8</v>
      </c>
      <c r="O108" s="113">
        <f t="shared" ref="O108:O113" si="35">(K108-L108)*-1</f>
        <v>-11</v>
      </c>
      <c r="P108" s="139">
        <v>2</v>
      </c>
      <c r="Q108" s="126">
        <f t="shared" si="31"/>
        <v>3</v>
      </c>
      <c r="R108" s="33">
        <f t="shared" si="32"/>
        <v>29</v>
      </c>
      <c r="S108" s="33">
        <f t="shared" si="33"/>
        <v>-22</v>
      </c>
    </row>
    <row r="109" spans="1:19">
      <c r="A109" s="94">
        <v>107</v>
      </c>
      <c r="B109" s="95">
        <v>113299</v>
      </c>
      <c r="C109" s="96" t="s">
        <v>122</v>
      </c>
      <c r="D109" s="97" t="s">
        <v>13</v>
      </c>
      <c r="E109" s="98" t="s">
        <v>185</v>
      </c>
      <c r="F109" s="99">
        <v>20</v>
      </c>
      <c r="G109" s="109">
        <v>11</v>
      </c>
      <c r="H109" s="180">
        <f t="shared" si="29"/>
        <v>0.55</v>
      </c>
      <c r="I109" s="109">
        <f>G109*2</f>
        <v>22</v>
      </c>
      <c r="J109" s="114">
        <f>(F109-G109)*-1</f>
        <v>-9</v>
      </c>
      <c r="K109" s="110">
        <v>15</v>
      </c>
      <c r="L109" s="126">
        <v>12</v>
      </c>
      <c r="M109" s="186">
        <f t="shared" si="30"/>
        <v>0.8</v>
      </c>
      <c r="N109" s="126">
        <f t="shared" si="34"/>
        <v>24</v>
      </c>
      <c r="O109" s="113">
        <f t="shared" si="35"/>
        <v>-3</v>
      </c>
      <c r="P109" s="139">
        <v>7</v>
      </c>
      <c r="Q109" s="126">
        <f t="shared" si="31"/>
        <v>10.5</v>
      </c>
      <c r="R109" s="33">
        <f t="shared" si="32"/>
        <v>56.5</v>
      </c>
      <c r="S109" s="33">
        <f t="shared" si="33"/>
        <v>-12</v>
      </c>
    </row>
    <row r="110" spans="1:19">
      <c r="A110" s="94">
        <v>108</v>
      </c>
      <c r="B110" s="95">
        <v>114286</v>
      </c>
      <c r="C110" s="96" t="s">
        <v>123</v>
      </c>
      <c r="D110" s="97" t="s">
        <v>11</v>
      </c>
      <c r="E110" s="98" t="s">
        <v>185</v>
      </c>
      <c r="F110" s="99">
        <v>20</v>
      </c>
      <c r="G110" s="109">
        <v>23</v>
      </c>
      <c r="H110" s="138">
        <f t="shared" si="29"/>
        <v>1.15</v>
      </c>
      <c r="I110" s="109">
        <f>G110*4</f>
        <v>92</v>
      </c>
      <c r="J110" s="114"/>
      <c r="K110" s="110">
        <v>15</v>
      </c>
      <c r="L110" s="126">
        <v>10</v>
      </c>
      <c r="M110" s="186">
        <f t="shared" si="30"/>
        <v>0.666666666666667</v>
      </c>
      <c r="N110" s="126">
        <f t="shared" si="34"/>
        <v>20</v>
      </c>
      <c r="O110" s="113">
        <f t="shared" si="35"/>
        <v>-5</v>
      </c>
      <c r="P110" s="139">
        <v>3</v>
      </c>
      <c r="Q110" s="126">
        <f t="shared" si="31"/>
        <v>4.5</v>
      </c>
      <c r="R110" s="33">
        <f t="shared" si="32"/>
        <v>116.5</v>
      </c>
      <c r="S110" s="33">
        <f t="shared" si="33"/>
        <v>-5</v>
      </c>
    </row>
    <row r="111" spans="1:19">
      <c r="A111" s="94">
        <v>109</v>
      </c>
      <c r="B111" s="95">
        <v>116482</v>
      </c>
      <c r="C111" s="96" t="s">
        <v>124</v>
      </c>
      <c r="D111" s="97" t="s">
        <v>13</v>
      </c>
      <c r="E111" s="98" t="s">
        <v>185</v>
      </c>
      <c r="F111" s="99">
        <v>20</v>
      </c>
      <c r="G111" s="109">
        <v>17</v>
      </c>
      <c r="H111" s="180">
        <f t="shared" si="29"/>
        <v>0.85</v>
      </c>
      <c r="I111" s="109">
        <f>G111*2</f>
        <v>34</v>
      </c>
      <c r="J111" s="114">
        <f>(F111-G111)*-1</f>
        <v>-3</v>
      </c>
      <c r="K111" s="110">
        <v>15</v>
      </c>
      <c r="L111" s="126">
        <v>9</v>
      </c>
      <c r="M111" s="186">
        <f t="shared" si="30"/>
        <v>0.6</v>
      </c>
      <c r="N111" s="126">
        <f t="shared" si="34"/>
        <v>18</v>
      </c>
      <c r="O111" s="113">
        <f t="shared" si="35"/>
        <v>-6</v>
      </c>
      <c r="P111" s="139">
        <v>1</v>
      </c>
      <c r="Q111" s="126">
        <f t="shared" si="31"/>
        <v>1.5</v>
      </c>
      <c r="R111" s="33">
        <f t="shared" si="32"/>
        <v>53.5</v>
      </c>
      <c r="S111" s="33">
        <f t="shared" si="33"/>
        <v>-9</v>
      </c>
    </row>
    <row r="112" spans="1:19">
      <c r="A112" s="94">
        <v>110</v>
      </c>
      <c r="B112" s="95">
        <v>117310</v>
      </c>
      <c r="C112" s="96" t="s">
        <v>125</v>
      </c>
      <c r="D112" s="97" t="s">
        <v>13</v>
      </c>
      <c r="E112" s="98" t="s">
        <v>185</v>
      </c>
      <c r="F112" s="99">
        <v>20</v>
      </c>
      <c r="G112" s="109">
        <v>11</v>
      </c>
      <c r="H112" s="180">
        <f t="shared" si="29"/>
        <v>0.55</v>
      </c>
      <c r="I112" s="109">
        <f>G112*2</f>
        <v>22</v>
      </c>
      <c r="J112" s="114">
        <f>(F112-G112)*-1</f>
        <v>-9</v>
      </c>
      <c r="K112" s="110">
        <v>15</v>
      </c>
      <c r="L112" s="126">
        <v>14</v>
      </c>
      <c r="M112" s="186">
        <f t="shared" si="30"/>
        <v>0.933333333333333</v>
      </c>
      <c r="N112" s="126">
        <f t="shared" si="34"/>
        <v>28</v>
      </c>
      <c r="O112" s="113">
        <f t="shared" si="35"/>
        <v>-1</v>
      </c>
      <c r="P112" s="139">
        <v>4</v>
      </c>
      <c r="Q112" s="126">
        <f t="shared" si="31"/>
        <v>6</v>
      </c>
      <c r="R112" s="33">
        <f t="shared" si="32"/>
        <v>56</v>
      </c>
      <c r="S112" s="33">
        <f t="shared" si="33"/>
        <v>-10</v>
      </c>
    </row>
    <row r="113" spans="1:19">
      <c r="A113" s="94">
        <v>111</v>
      </c>
      <c r="B113" s="95">
        <v>117923</v>
      </c>
      <c r="C113" s="96" t="s">
        <v>126</v>
      </c>
      <c r="D113" s="97" t="s">
        <v>19</v>
      </c>
      <c r="E113" s="98" t="s">
        <v>185</v>
      </c>
      <c r="F113" s="99">
        <v>20</v>
      </c>
      <c r="G113" s="109">
        <v>7</v>
      </c>
      <c r="H113" s="180">
        <f t="shared" si="29"/>
        <v>0.35</v>
      </c>
      <c r="I113" s="109">
        <f>G113*2</f>
        <v>14</v>
      </c>
      <c r="J113" s="114">
        <f>(F113-G113)*-1</f>
        <v>-13</v>
      </c>
      <c r="K113" s="110">
        <v>15</v>
      </c>
      <c r="L113" s="126">
        <v>9</v>
      </c>
      <c r="M113" s="186">
        <f t="shared" si="30"/>
        <v>0.6</v>
      </c>
      <c r="N113" s="126">
        <f t="shared" si="34"/>
        <v>18</v>
      </c>
      <c r="O113" s="113">
        <f t="shared" si="35"/>
        <v>-6</v>
      </c>
      <c r="P113" s="139">
        <v>1</v>
      </c>
      <c r="Q113" s="126">
        <f t="shared" si="31"/>
        <v>1.5</v>
      </c>
      <c r="R113" s="33">
        <f t="shared" si="32"/>
        <v>33.5</v>
      </c>
      <c r="S113" s="33">
        <f t="shared" si="33"/>
        <v>-19</v>
      </c>
    </row>
    <row r="114" spans="1:19">
      <c r="A114" s="94">
        <v>112</v>
      </c>
      <c r="B114" s="95">
        <v>118074</v>
      </c>
      <c r="C114" s="181" t="s">
        <v>127</v>
      </c>
      <c r="D114" s="97" t="s">
        <v>24</v>
      </c>
      <c r="E114" s="98" t="s">
        <v>185</v>
      </c>
      <c r="F114" s="99">
        <v>20</v>
      </c>
      <c r="G114" s="109">
        <v>71</v>
      </c>
      <c r="H114" s="138">
        <f t="shared" si="29"/>
        <v>3.55</v>
      </c>
      <c r="I114" s="109">
        <f>G114*4</f>
        <v>284</v>
      </c>
      <c r="J114" s="114"/>
      <c r="K114" s="110">
        <v>15</v>
      </c>
      <c r="L114" s="126">
        <v>39</v>
      </c>
      <c r="M114" s="134">
        <f t="shared" si="30"/>
        <v>2.6</v>
      </c>
      <c r="N114" s="126">
        <f>L114*3</f>
        <v>117</v>
      </c>
      <c r="O114" s="187"/>
      <c r="P114" s="139">
        <v>22</v>
      </c>
      <c r="Q114" s="126">
        <f t="shared" si="31"/>
        <v>33</v>
      </c>
      <c r="R114" s="33">
        <f t="shared" si="32"/>
        <v>434</v>
      </c>
      <c r="S114" s="33">
        <f t="shared" si="33"/>
        <v>0</v>
      </c>
    </row>
    <row r="115" spans="1:19">
      <c r="A115" s="94">
        <v>113</v>
      </c>
      <c r="B115" s="95">
        <v>118151</v>
      </c>
      <c r="C115" s="96" t="s">
        <v>128</v>
      </c>
      <c r="D115" s="97" t="s">
        <v>11</v>
      </c>
      <c r="E115" s="98" t="s">
        <v>185</v>
      </c>
      <c r="F115" s="99">
        <v>20</v>
      </c>
      <c r="G115" s="109">
        <v>13</v>
      </c>
      <c r="H115" s="180">
        <f t="shared" si="29"/>
        <v>0.65</v>
      </c>
      <c r="I115" s="109">
        <f t="shared" ref="I115:I120" si="36">G115*2</f>
        <v>26</v>
      </c>
      <c r="J115" s="114">
        <f t="shared" ref="J115:J120" si="37">(F115-G115)*-1</f>
        <v>-7</v>
      </c>
      <c r="K115" s="110">
        <v>15</v>
      </c>
      <c r="L115" s="126">
        <v>7</v>
      </c>
      <c r="M115" s="186">
        <f t="shared" si="30"/>
        <v>0.466666666666667</v>
      </c>
      <c r="N115" s="126">
        <f>L115*2</f>
        <v>14</v>
      </c>
      <c r="O115" s="113">
        <f>(K115-L115)*-1</f>
        <v>-8</v>
      </c>
      <c r="P115" s="139">
        <v>5</v>
      </c>
      <c r="Q115" s="126">
        <f t="shared" si="31"/>
        <v>7.5</v>
      </c>
      <c r="R115" s="33">
        <f t="shared" si="32"/>
        <v>47.5</v>
      </c>
      <c r="S115" s="33">
        <f t="shared" si="33"/>
        <v>-15</v>
      </c>
    </row>
    <row r="116" spans="1:19">
      <c r="A116" s="94">
        <v>114</v>
      </c>
      <c r="B116" s="95">
        <v>120844</v>
      </c>
      <c r="C116" s="96" t="s">
        <v>129</v>
      </c>
      <c r="D116" s="97" t="s">
        <v>31</v>
      </c>
      <c r="E116" s="98" t="s">
        <v>185</v>
      </c>
      <c r="F116" s="99">
        <v>20</v>
      </c>
      <c r="G116" s="109">
        <v>9</v>
      </c>
      <c r="H116" s="180">
        <f t="shared" si="29"/>
        <v>0.45</v>
      </c>
      <c r="I116" s="109">
        <f t="shared" si="36"/>
        <v>18</v>
      </c>
      <c r="J116" s="114">
        <f t="shared" si="37"/>
        <v>-11</v>
      </c>
      <c r="K116" s="110">
        <v>15</v>
      </c>
      <c r="L116" s="126">
        <v>13</v>
      </c>
      <c r="M116" s="186">
        <f t="shared" si="30"/>
        <v>0.866666666666667</v>
      </c>
      <c r="N116" s="126">
        <f>L116*2</f>
        <v>26</v>
      </c>
      <c r="O116" s="113">
        <f>(K116-L116)*-1</f>
        <v>-2</v>
      </c>
      <c r="P116" s="139">
        <v>4</v>
      </c>
      <c r="Q116" s="126">
        <f t="shared" si="31"/>
        <v>6</v>
      </c>
      <c r="R116" s="33">
        <f t="shared" si="32"/>
        <v>50</v>
      </c>
      <c r="S116" s="33">
        <f t="shared" si="33"/>
        <v>-13</v>
      </c>
    </row>
    <row r="117" spans="1:19">
      <c r="A117" s="94">
        <v>115</v>
      </c>
      <c r="B117" s="95">
        <v>122198</v>
      </c>
      <c r="C117" s="96" t="s">
        <v>130</v>
      </c>
      <c r="D117" s="97" t="s">
        <v>24</v>
      </c>
      <c r="E117" s="98" t="s">
        <v>185</v>
      </c>
      <c r="F117" s="99">
        <v>20</v>
      </c>
      <c r="G117" s="109">
        <v>11</v>
      </c>
      <c r="H117" s="180">
        <f t="shared" si="29"/>
        <v>0.55</v>
      </c>
      <c r="I117" s="109">
        <f t="shared" si="36"/>
        <v>22</v>
      </c>
      <c r="J117" s="114">
        <f t="shared" si="37"/>
        <v>-9</v>
      </c>
      <c r="K117" s="110">
        <v>15</v>
      </c>
      <c r="L117" s="126">
        <v>6</v>
      </c>
      <c r="M117" s="186">
        <f t="shared" si="30"/>
        <v>0.4</v>
      </c>
      <c r="N117" s="126">
        <f>L117*2</f>
        <v>12</v>
      </c>
      <c r="O117" s="113">
        <f>(K117-L117)*-1</f>
        <v>-9</v>
      </c>
      <c r="P117" s="139">
        <v>5</v>
      </c>
      <c r="Q117" s="126">
        <f t="shared" si="31"/>
        <v>7.5</v>
      </c>
      <c r="R117" s="33">
        <f t="shared" si="32"/>
        <v>41.5</v>
      </c>
      <c r="S117" s="33">
        <f t="shared" si="33"/>
        <v>-18</v>
      </c>
    </row>
    <row r="118" spans="1:19">
      <c r="A118" s="94">
        <v>116</v>
      </c>
      <c r="B118" s="95">
        <v>52</v>
      </c>
      <c r="C118" s="96" t="s">
        <v>131</v>
      </c>
      <c r="D118" s="97" t="s">
        <v>31</v>
      </c>
      <c r="E118" s="98" t="s">
        <v>186</v>
      </c>
      <c r="F118" s="99">
        <v>20</v>
      </c>
      <c r="G118" s="109">
        <v>8</v>
      </c>
      <c r="H118" s="180">
        <f t="shared" si="29"/>
        <v>0.4</v>
      </c>
      <c r="I118" s="109">
        <f t="shared" si="36"/>
        <v>16</v>
      </c>
      <c r="J118" s="114">
        <f t="shared" si="37"/>
        <v>-12</v>
      </c>
      <c r="K118" s="110">
        <v>15</v>
      </c>
      <c r="L118" s="126">
        <v>8</v>
      </c>
      <c r="M118" s="186">
        <f t="shared" si="30"/>
        <v>0.533333333333333</v>
      </c>
      <c r="N118" s="126">
        <f>L118*2</f>
        <v>16</v>
      </c>
      <c r="O118" s="113">
        <f>(K118-L118)*-1</f>
        <v>-7</v>
      </c>
      <c r="P118" s="139">
        <v>7</v>
      </c>
      <c r="Q118" s="126">
        <f t="shared" si="31"/>
        <v>10.5</v>
      </c>
      <c r="R118" s="33">
        <f t="shared" si="32"/>
        <v>42.5</v>
      </c>
      <c r="S118" s="33">
        <f t="shared" si="33"/>
        <v>-19</v>
      </c>
    </row>
    <row r="119" spans="1:19">
      <c r="A119" s="94">
        <v>117</v>
      </c>
      <c r="B119" s="95">
        <v>371</v>
      </c>
      <c r="C119" s="96" t="s">
        <v>132</v>
      </c>
      <c r="D119" s="97" t="s">
        <v>22</v>
      </c>
      <c r="E119" s="98" t="s">
        <v>186</v>
      </c>
      <c r="F119" s="99">
        <v>20</v>
      </c>
      <c r="G119" s="109">
        <v>14</v>
      </c>
      <c r="H119" s="180">
        <f t="shared" si="29"/>
        <v>0.7</v>
      </c>
      <c r="I119" s="109">
        <f t="shared" si="36"/>
        <v>28</v>
      </c>
      <c r="J119" s="114">
        <f t="shared" si="37"/>
        <v>-6</v>
      </c>
      <c r="K119" s="110">
        <v>15</v>
      </c>
      <c r="L119" s="126">
        <v>11</v>
      </c>
      <c r="M119" s="186">
        <f t="shared" si="30"/>
        <v>0.733333333333333</v>
      </c>
      <c r="N119" s="126">
        <f>L119*2</f>
        <v>22</v>
      </c>
      <c r="O119" s="113">
        <f>(K119-L119)*-1</f>
        <v>-4</v>
      </c>
      <c r="P119" s="139">
        <v>3</v>
      </c>
      <c r="Q119" s="126">
        <f t="shared" si="31"/>
        <v>4.5</v>
      </c>
      <c r="R119" s="33">
        <f t="shared" si="32"/>
        <v>54.5</v>
      </c>
      <c r="S119" s="33">
        <f t="shared" si="33"/>
        <v>-10</v>
      </c>
    </row>
    <row r="120" spans="1:19">
      <c r="A120" s="94">
        <v>119</v>
      </c>
      <c r="B120" s="95">
        <v>591</v>
      </c>
      <c r="C120" s="96" t="s">
        <v>133</v>
      </c>
      <c r="D120" s="97" t="s">
        <v>19</v>
      </c>
      <c r="E120" s="98" t="s">
        <v>186</v>
      </c>
      <c r="F120" s="99">
        <v>20</v>
      </c>
      <c r="G120" s="109">
        <v>11</v>
      </c>
      <c r="H120" s="180">
        <f t="shared" si="29"/>
        <v>0.55</v>
      </c>
      <c r="I120" s="109">
        <f t="shared" si="36"/>
        <v>22</v>
      </c>
      <c r="J120" s="114">
        <f t="shared" si="37"/>
        <v>-9</v>
      </c>
      <c r="K120" s="110">
        <v>15</v>
      </c>
      <c r="L120" s="126">
        <v>1</v>
      </c>
      <c r="M120" s="186">
        <f t="shared" si="30"/>
        <v>0.0666666666666667</v>
      </c>
      <c r="N120" s="126">
        <f t="shared" ref="N120:N126" si="38">L120*2</f>
        <v>2</v>
      </c>
      <c r="O120" s="113">
        <f t="shared" ref="O120:O126" si="39">(K120-L120)*-1</f>
        <v>-14</v>
      </c>
      <c r="P120" s="139">
        <v>3</v>
      </c>
      <c r="Q120" s="126">
        <f t="shared" si="31"/>
        <v>4.5</v>
      </c>
      <c r="R120" s="33">
        <f t="shared" si="32"/>
        <v>28.5</v>
      </c>
      <c r="S120" s="33">
        <f t="shared" si="33"/>
        <v>-23</v>
      </c>
    </row>
    <row r="121" spans="1:19">
      <c r="A121" s="94">
        <v>120</v>
      </c>
      <c r="B121" s="95">
        <v>723</v>
      </c>
      <c r="C121" s="96" t="s">
        <v>134</v>
      </c>
      <c r="D121" s="97" t="s">
        <v>24</v>
      </c>
      <c r="E121" s="98" t="s">
        <v>186</v>
      </c>
      <c r="F121" s="99">
        <v>20</v>
      </c>
      <c r="G121" s="109">
        <v>30</v>
      </c>
      <c r="H121" s="138">
        <f t="shared" si="29"/>
        <v>1.5</v>
      </c>
      <c r="I121" s="109">
        <f>G121*4</f>
        <v>120</v>
      </c>
      <c r="J121" s="114"/>
      <c r="K121" s="110">
        <v>15</v>
      </c>
      <c r="L121" s="126">
        <v>9</v>
      </c>
      <c r="M121" s="186">
        <f t="shared" si="30"/>
        <v>0.6</v>
      </c>
      <c r="N121" s="126">
        <f t="shared" si="38"/>
        <v>18</v>
      </c>
      <c r="O121" s="113">
        <f t="shared" si="39"/>
        <v>-6</v>
      </c>
      <c r="P121" s="139">
        <v>5</v>
      </c>
      <c r="Q121" s="126">
        <f t="shared" si="31"/>
        <v>7.5</v>
      </c>
      <c r="R121" s="33">
        <f t="shared" si="32"/>
        <v>145.5</v>
      </c>
      <c r="S121" s="33">
        <f t="shared" si="33"/>
        <v>-6</v>
      </c>
    </row>
    <row r="122" spans="1:19">
      <c r="A122" s="94">
        <v>121</v>
      </c>
      <c r="B122" s="95">
        <v>106568</v>
      </c>
      <c r="C122" s="96" t="s">
        <v>135</v>
      </c>
      <c r="D122" s="97" t="s">
        <v>24</v>
      </c>
      <c r="E122" s="98" t="s">
        <v>186</v>
      </c>
      <c r="F122" s="99">
        <v>20</v>
      </c>
      <c r="G122" s="109">
        <v>13</v>
      </c>
      <c r="H122" s="180">
        <f t="shared" si="29"/>
        <v>0.65</v>
      </c>
      <c r="I122" s="109">
        <f>G122*2</f>
        <v>26</v>
      </c>
      <c r="J122" s="114">
        <f>(F122-G122)*-1</f>
        <v>-7</v>
      </c>
      <c r="K122" s="110">
        <v>15</v>
      </c>
      <c r="L122" s="126">
        <v>8</v>
      </c>
      <c r="M122" s="186">
        <f t="shared" si="30"/>
        <v>0.533333333333333</v>
      </c>
      <c r="N122" s="126">
        <f t="shared" si="38"/>
        <v>16</v>
      </c>
      <c r="O122" s="113">
        <f t="shared" si="39"/>
        <v>-7</v>
      </c>
      <c r="P122" s="139">
        <v>3</v>
      </c>
      <c r="Q122" s="126">
        <f t="shared" si="31"/>
        <v>4.5</v>
      </c>
      <c r="R122" s="33">
        <f t="shared" si="32"/>
        <v>46.5</v>
      </c>
      <c r="S122" s="33">
        <f t="shared" si="33"/>
        <v>-14</v>
      </c>
    </row>
    <row r="123" spans="1:19">
      <c r="A123" s="94">
        <v>122</v>
      </c>
      <c r="B123" s="95">
        <v>110378</v>
      </c>
      <c r="C123" s="96" t="s">
        <v>136</v>
      </c>
      <c r="D123" s="97" t="s">
        <v>31</v>
      </c>
      <c r="E123" s="98" t="s">
        <v>186</v>
      </c>
      <c r="F123" s="99">
        <v>20</v>
      </c>
      <c r="G123" s="109">
        <v>11</v>
      </c>
      <c r="H123" s="180">
        <f t="shared" si="29"/>
        <v>0.55</v>
      </c>
      <c r="I123" s="109">
        <f>G123*2</f>
        <v>22</v>
      </c>
      <c r="J123" s="114">
        <f>(F123-G123)*-1</f>
        <v>-9</v>
      </c>
      <c r="K123" s="110">
        <v>15</v>
      </c>
      <c r="L123" s="126">
        <v>11</v>
      </c>
      <c r="M123" s="186">
        <f t="shared" si="30"/>
        <v>0.733333333333333</v>
      </c>
      <c r="N123" s="126">
        <f t="shared" si="38"/>
        <v>22</v>
      </c>
      <c r="O123" s="113">
        <f t="shared" si="39"/>
        <v>-4</v>
      </c>
      <c r="P123" s="139">
        <v>3</v>
      </c>
      <c r="Q123" s="126">
        <f t="shared" si="31"/>
        <v>4.5</v>
      </c>
      <c r="R123" s="33">
        <f t="shared" si="32"/>
        <v>48.5</v>
      </c>
      <c r="S123" s="33">
        <f t="shared" si="33"/>
        <v>-13</v>
      </c>
    </row>
    <row r="124" spans="1:19">
      <c r="A124" s="94">
        <v>123</v>
      </c>
      <c r="B124" s="95">
        <v>113298</v>
      </c>
      <c r="C124" s="96" t="s">
        <v>137</v>
      </c>
      <c r="D124" s="97" t="s">
        <v>11</v>
      </c>
      <c r="E124" s="98" t="s">
        <v>186</v>
      </c>
      <c r="F124" s="99">
        <v>20</v>
      </c>
      <c r="G124" s="109">
        <v>12</v>
      </c>
      <c r="H124" s="180">
        <f t="shared" si="29"/>
        <v>0.6</v>
      </c>
      <c r="I124" s="109">
        <f>G124*2</f>
        <v>24</v>
      </c>
      <c r="J124" s="114">
        <f>(F124-G124)*-1</f>
        <v>-8</v>
      </c>
      <c r="K124" s="110">
        <v>15</v>
      </c>
      <c r="L124" s="126">
        <v>7</v>
      </c>
      <c r="M124" s="186">
        <f t="shared" si="30"/>
        <v>0.466666666666667</v>
      </c>
      <c r="N124" s="126">
        <f t="shared" si="38"/>
        <v>14</v>
      </c>
      <c r="O124" s="113">
        <f t="shared" si="39"/>
        <v>-8</v>
      </c>
      <c r="P124" s="139">
        <v>2</v>
      </c>
      <c r="Q124" s="126">
        <f t="shared" si="31"/>
        <v>3</v>
      </c>
      <c r="R124" s="33">
        <f t="shared" si="32"/>
        <v>41</v>
      </c>
      <c r="S124" s="33">
        <f t="shared" si="33"/>
        <v>-16</v>
      </c>
    </row>
    <row r="125" spans="1:19">
      <c r="A125" s="94">
        <v>124</v>
      </c>
      <c r="B125" s="95">
        <v>113833</v>
      </c>
      <c r="C125" s="96" t="s">
        <v>138</v>
      </c>
      <c r="D125" s="97" t="s">
        <v>11</v>
      </c>
      <c r="E125" s="98" t="s">
        <v>186</v>
      </c>
      <c r="F125" s="99">
        <v>20</v>
      </c>
      <c r="G125" s="109">
        <v>16</v>
      </c>
      <c r="H125" s="180">
        <f t="shared" si="29"/>
        <v>0.8</v>
      </c>
      <c r="I125" s="109">
        <f>G125*2</f>
        <v>32</v>
      </c>
      <c r="J125" s="114">
        <f>(F125-G125)*-1</f>
        <v>-4</v>
      </c>
      <c r="K125" s="110">
        <v>15</v>
      </c>
      <c r="L125" s="126">
        <v>10</v>
      </c>
      <c r="M125" s="186">
        <f t="shared" si="30"/>
        <v>0.666666666666667</v>
      </c>
      <c r="N125" s="126">
        <f t="shared" si="38"/>
        <v>20</v>
      </c>
      <c r="O125" s="113">
        <f t="shared" si="39"/>
        <v>-5</v>
      </c>
      <c r="P125" s="139">
        <v>8</v>
      </c>
      <c r="Q125" s="126">
        <f t="shared" si="31"/>
        <v>12</v>
      </c>
      <c r="R125" s="33">
        <f t="shared" si="32"/>
        <v>64</v>
      </c>
      <c r="S125" s="33">
        <f t="shared" si="33"/>
        <v>-9</v>
      </c>
    </row>
    <row r="126" spans="1:19">
      <c r="A126" s="94">
        <v>125</v>
      </c>
      <c r="B126" s="95">
        <v>114069</v>
      </c>
      <c r="C126" s="96" t="s">
        <v>139</v>
      </c>
      <c r="D126" s="97" t="s">
        <v>24</v>
      </c>
      <c r="E126" s="98" t="s">
        <v>186</v>
      </c>
      <c r="F126" s="99">
        <v>20</v>
      </c>
      <c r="G126" s="109">
        <v>4</v>
      </c>
      <c r="H126" s="180">
        <f t="shared" si="29"/>
        <v>0.2</v>
      </c>
      <c r="I126" s="109">
        <f>G126*2</f>
        <v>8</v>
      </c>
      <c r="J126" s="114">
        <f>(F126-G126)*-1</f>
        <v>-16</v>
      </c>
      <c r="K126" s="110">
        <v>15</v>
      </c>
      <c r="L126" s="126">
        <v>9</v>
      </c>
      <c r="M126" s="186">
        <f t="shared" si="30"/>
        <v>0.6</v>
      </c>
      <c r="N126" s="126">
        <f t="shared" si="38"/>
        <v>18</v>
      </c>
      <c r="O126" s="113">
        <f t="shared" si="39"/>
        <v>-6</v>
      </c>
      <c r="P126" s="139">
        <v>8</v>
      </c>
      <c r="Q126" s="126">
        <f t="shared" si="31"/>
        <v>12</v>
      </c>
      <c r="R126" s="33">
        <f t="shared" si="32"/>
        <v>38</v>
      </c>
      <c r="S126" s="33">
        <f t="shared" si="33"/>
        <v>-22</v>
      </c>
    </row>
    <row r="127" spans="1:19">
      <c r="A127" s="94">
        <v>126</v>
      </c>
      <c r="B127" s="95">
        <v>115971</v>
      </c>
      <c r="C127" s="96" t="s">
        <v>140</v>
      </c>
      <c r="D127" s="97" t="s">
        <v>13</v>
      </c>
      <c r="E127" s="98" t="s">
        <v>186</v>
      </c>
      <c r="F127" s="99">
        <v>20</v>
      </c>
      <c r="G127" s="109">
        <v>22</v>
      </c>
      <c r="H127" s="138">
        <f t="shared" si="29"/>
        <v>1.1</v>
      </c>
      <c r="I127" s="109">
        <f>G127*4</f>
        <v>88</v>
      </c>
      <c r="J127" s="114"/>
      <c r="K127" s="110">
        <v>15</v>
      </c>
      <c r="L127" s="126">
        <v>19</v>
      </c>
      <c r="M127" s="134">
        <f t="shared" si="30"/>
        <v>1.26666666666667</v>
      </c>
      <c r="N127" s="126">
        <f>L127*3</f>
        <v>57</v>
      </c>
      <c r="O127" s="187"/>
      <c r="P127" s="139">
        <v>5</v>
      </c>
      <c r="Q127" s="126">
        <f t="shared" si="31"/>
        <v>7.5</v>
      </c>
      <c r="R127" s="33">
        <f t="shared" si="32"/>
        <v>152.5</v>
      </c>
      <c r="S127" s="33">
        <f t="shared" si="33"/>
        <v>0</v>
      </c>
    </row>
    <row r="128" spans="1:19">
      <c r="A128" s="94">
        <v>127</v>
      </c>
      <c r="B128" s="95">
        <v>116773</v>
      </c>
      <c r="C128" s="96" t="s">
        <v>141</v>
      </c>
      <c r="D128" s="97" t="s">
        <v>11</v>
      </c>
      <c r="E128" s="98" t="s">
        <v>186</v>
      </c>
      <c r="F128" s="99">
        <v>20</v>
      </c>
      <c r="G128" s="109">
        <v>12</v>
      </c>
      <c r="H128" s="180">
        <f t="shared" si="29"/>
        <v>0.6</v>
      </c>
      <c r="I128" s="109">
        <f t="shared" ref="I128:I140" si="40">G128*2</f>
        <v>24</v>
      </c>
      <c r="J128" s="114">
        <f t="shared" ref="J128:J140" si="41">(F128-G128)*-1</f>
        <v>-8</v>
      </c>
      <c r="K128" s="110">
        <v>15</v>
      </c>
      <c r="L128" s="126">
        <v>11</v>
      </c>
      <c r="M128" s="186">
        <f t="shared" si="30"/>
        <v>0.733333333333333</v>
      </c>
      <c r="N128" s="126">
        <f>L128*2</f>
        <v>22</v>
      </c>
      <c r="O128" s="113">
        <f>(K128-L128)*-1</f>
        <v>-4</v>
      </c>
      <c r="P128" s="139">
        <v>7</v>
      </c>
      <c r="Q128" s="126">
        <f t="shared" si="31"/>
        <v>10.5</v>
      </c>
      <c r="R128" s="33">
        <f t="shared" si="32"/>
        <v>56.5</v>
      </c>
      <c r="S128" s="33">
        <f t="shared" si="33"/>
        <v>-12</v>
      </c>
    </row>
    <row r="129" spans="1:19">
      <c r="A129" s="94">
        <v>128</v>
      </c>
      <c r="B129" s="95">
        <v>116919</v>
      </c>
      <c r="C129" s="96" t="s">
        <v>142</v>
      </c>
      <c r="D129" s="97" t="s">
        <v>13</v>
      </c>
      <c r="E129" s="98" t="s">
        <v>186</v>
      </c>
      <c r="F129" s="99">
        <v>20</v>
      </c>
      <c r="G129" s="109">
        <v>6</v>
      </c>
      <c r="H129" s="180">
        <f t="shared" si="29"/>
        <v>0.3</v>
      </c>
      <c r="I129" s="109">
        <f t="shared" si="40"/>
        <v>12</v>
      </c>
      <c r="J129" s="114">
        <f t="shared" si="41"/>
        <v>-14</v>
      </c>
      <c r="K129" s="110">
        <v>15</v>
      </c>
      <c r="L129" s="126">
        <v>16</v>
      </c>
      <c r="M129" s="134">
        <f t="shared" si="30"/>
        <v>1.06666666666667</v>
      </c>
      <c r="N129" s="126">
        <f>L129*3</f>
        <v>48</v>
      </c>
      <c r="O129" s="187"/>
      <c r="P129" s="139">
        <v>6</v>
      </c>
      <c r="Q129" s="126">
        <f t="shared" si="31"/>
        <v>9</v>
      </c>
      <c r="R129" s="33">
        <f t="shared" si="32"/>
        <v>69</v>
      </c>
      <c r="S129" s="33">
        <f t="shared" si="33"/>
        <v>-14</v>
      </c>
    </row>
    <row r="130" spans="1:19">
      <c r="A130" s="94">
        <v>129</v>
      </c>
      <c r="B130" s="95">
        <v>117637</v>
      </c>
      <c r="C130" s="96" t="s">
        <v>143</v>
      </c>
      <c r="D130" s="97" t="s">
        <v>19</v>
      </c>
      <c r="E130" s="98" t="s">
        <v>186</v>
      </c>
      <c r="F130" s="99">
        <v>20</v>
      </c>
      <c r="G130" s="109">
        <v>8</v>
      </c>
      <c r="H130" s="180">
        <f t="shared" si="29"/>
        <v>0.4</v>
      </c>
      <c r="I130" s="109">
        <f t="shared" si="40"/>
        <v>16</v>
      </c>
      <c r="J130" s="114">
        <f t="shared" si="41"/>
        <v>-12</v>
      </c>
      <c r="K130" s="110">
        <v>15</v>
      </c>
      <c r="L130" s="126">
        <v>7</v>
      </c>
      <c r="M130" s="186">
        <f t="shared" si="30"/>
        <v>0.466666666666667</v>
      </c>
      <c r="N130" s="126">
        <f>L130*2</f>
        <v>14</v>
      </c>
      <c r="O130" s="113">
        <f>(K130-L130)*-1</f>
        <v>-8</v>
      </c>
      <c r="P130" s="139">
        <v>3</v>
      </c>
      <c r="Q130" s="126">
        <f t="shared" si="31"/>
        <v>4.5</v>
      </c>
      <c r="R130" s="33">
        <f t="shared" si="32"/>
        <v>34.5</v>
      </c>
      <c r="S130" s="33">
        <f t="shared" si="33"/>
        <v>-20</v>
      </c>
    </row>
    <row r="131" spans="1:19">
      <c r="A131" s="94">
        <v>130</v>
      </c>
      <c r="B131" s="95">
        <v>118758</v>
      </c>
      <c r="C131" s="96" t="s">
        <v>144</v>
      </c>
      <c r="D131" s="97" t="s">
        <v>24</v>
      </c>
      <c r="E131" s="98" t="s">
        <v>186</v>
      </c>
      <c r="F131" s="99">
        <v>20</v>
      </c>
      <c r="G131" s="109">
        <v>5</v>
      </c>
      <c r="H131" s="180">
        <f t="shared" si="29"/>
        <v>0.25</v>
      </c>
      <c r="I131" s="109">
        <f t="shared" si="40"/>
        <v>10</v>
      </c>
      <c r="J131" s="114">
        <f t="shared" si="41"/>
        <v>-15</v>
      </c>
      <c r="K131" s="110">
        <v>15</v>
      </c>
      <c r="L131" s="126">
        <v>8</v>
      </c>
      <c r="M131" s="186">
        <f t="shared" si="30"/>
        <v>0.533333333333333</v>
      </c>
      <c r="N131" s="126">
        <f>L131*2</f>
        <v>16</v>
      </c>
      <c r="O131" s="113">
        <f>(K131-L131)*-1</f>
        <v>-7</v>
      </c>
      <c r="P131" s="139">
        <v>3</v>
      </c>
      <c r="Q131" s="126">
        <f t="shared" si="31"/>
        <v>4.5</v>
      </c>
      <c r="R131" s="33">
        <f t="shared" si="32"/>
        <v>30.5</v>
      </c>
      <c r="S131" s="33">
        <f t="shared" si="33"/>
        <v>-22</v>
      </c>
    </row>
    <row r="132" spans="1:19">
      <c r="A132" s="94">
        <v>131</v>
      </c>
      <c r="B132" s="95">
        <v>118951</v>
      </c>
      <c r="C132" s="96" t="s">
        <v>145</v>
      </c>
      <c r="D132" s="97" t="s">
        <v>11</v>
      </c>
      <c r="E132" s="98" t="s">
        <v>186</v>
      </c>
      <c r="F132" s="99">
        <v>20</v>
      </c>
      <c r="G132" s="109">
        <v>18</v>
      </c>
      <c r="H132" s="180">
        <f t="shared" si="29"/>
        <v>0.9</v>
      </c>
      <c r="I132" s="109">
        <f t="shared" si="40"/>
        <v>36</v>
      </c>
      <c r="J132" s="114">
        <f t="shared" si="41"/>
        <v>-2</v>
      </c>
      <c r="K132" s="110">
        <v>15</v>
      </c>
      <c r="L132" s="126">
        <v>23</v>
      </c>
      <c r="M132" s="134">
        <f t="shared" si="30"/>
        <v>1.53333333333333</v>
      </c>
      <c r="N132" s="126">
        <f>L132*3</f>
        <v>69</v>
      </c>
      <c r="O132" s="187"/>
      <c r="P132" s="139">
        <v>3</v>
      </c>
      <c r="Q132" s="126">
        <f t="shared" si="31"/>
        <v>4.5</v>
      </c>
      <c r="R132" s="33">
        <f t="shared" si="32"/>
        <v>109.5</v>
      </c>
      <c r="S132" s="33">
        <f t="shared" si="33"/>
        <v>-2</v>
      </c>
    </row>
    <row r="133" spans="1:19">
      <c r="A133" s="94">
        <v>132</v>
      </c>
      <c r="B133" s="95">
        <v>119262</v>
      </c>
      <c r="C133" s="96" t="s">
        <v>146</v>
      </c>
      <c r="D133" s="97" t="s">
        <v>13</v>
      </c>
      <c r="E133" s="98" t="s">
        <v>186</v>
      </c>
      <c r="F133" s="99">
        <v>20</v>
      </c>
      <c r="G133" s="109">
        <v>7</v>
      </c>
      <c r="H133" s="180">
        <f t="shared" si="29"/>
        <v>0.35</v>
      </c>
      <c r="I133" s="109">
        <f t="shared" si="40"/>
        <v>14</v>
      </c>
      <c r="J133" s="114">
        <f t="shared" si="41"/>
        <v>-13</v>
      </c>
      <c r="K133" s="110">
        <v>15</v>
      </c>
      <c r="L133" s="126">
        <v>5</v>
      </c>
      <c r="M133" s="186">
        <f t="shared" si="30"/>
        <v>0.333333333333333</v>
      </c>
      <c r="N133" s="126">
        <f>L133*2</f>
        <v>10</v>
      </c>
      <c r="O133" s="113">
        <f>(K133-L133)*-1</f>
        <v>-10</v>
      </c>
      <c r="P133" s="139">
        <v>2</v>
      </c>
      <c r="Q133" s="126">
        <f t="shared" si="31"/>
        <v>3</v>
      </c>
      <c r="R133" s="33">
        <f t="shared" si="32"/>
        <v>27</v>
      </c>
      <c r="S133" s="33">
        <f t="shared" si="33"/>
        <v>-23</v>
      </c>
    </row>
    <row r="134" spans="1:19">
      <c r="A134" s="94">
        <v>133</v>
      </c>
      <c r="B134" s="95">
        <v>119263</v>
      </c>
      <c r="C134" s="96" t="s">
        <v>147</v>
      </c>
      <c r="D134" s="97" t="s">
        <v>11</v>
      </c>
      <c r="E134" s="98" t="s">
        <v>186</v>
      </c>
      <c r="F134" s="99">
        <v>20</v>
      </c>
      <c r="G134" s="109">
        <v>2</v>
      </c>
      <c r="H134" s="180">
        <f t="shared" si="29"/>
        <v>0.1</v>
      </c>
      <c r="I134" s="109">
        <f t="shared" si="40"/>
        <v>4</v>
      </c>
      <c r="J134" s="114">
        <f t="shared" si="41"/>
        <v>-18</v>
      </c>
      <c r="K134" s="110">
        <v>15</v>
      </c>
      <c r="L134" s="126">
        <v>8</v>
      </c>
      <c r="M134" s="186">
        <f t="shared" si="30"/>
        <v>0.533333333333333</v>
      </c>
      <c r="N134" s="126">
        <f>L134*2</f>
        <v>16</v>
      </c>
      <c r="O134" s="113">
        <f>(K134-L134)*-1</f>
        <v>-7</v>
      </c>
      <c r="P134" s="139">
        <v>1</v>
      </c>
      <c r="Q134" s="126">
        <f t="shared" si="31"/>
        <v>1.5</v>
      </c>
      <c r="R134" s="33">
        <f t="shared" si="32"/>
        <v>21.5</v>
      </c>
      <c r="S134" s="33">
        <f t="shared" si="33"/>
        <v>-25</v>
      </c>
    </row>
    <row r="135" spans="1:19">
      <c r="A135" s="94">
        <v>135</v>
      </c>
      <c r="B135" s="95">
        <v>122176</v>
      </c>
      <c r="C135" s="96" t="s">
        <v>148</v>
      </c>
      <c r="D135" s="97" t="s">
        <v>31</v>
      </c>
      <c r="E135" s="98" t="s">
        <v>186</v>
      </c>
      <c r="F135" s="99">
        <v>15</v>
      </c>
      <c r="G135" s="109">
        <v>7</v>
      </c>
      <c r="H135" s="180">
        <f t="shared" si="29"/>
        <v>0.466666666666667</v>
      </c>
      <c r="I135" s="109">
        <f t="shared" si="40"/>
        <v>14</v>
      </c>
      <c r="J135" s="114">
        <f t="shared" si="41"/>
        <v>-8</v>
      </c>
      <c r="K135" s="110">
        <v>15</v>
      </c>
      <c r="L135" s="126">
        <v>5</v>
      </c>
      <c r="M135" s="186">
        <f t="shared" si="30"/>
        <v>0.333333333333333</v>
      </c>
      <c r="N135" s="126">
        <f t="shared" ref="N135:N142" si="42">L135*2</f>
        <v>10</v>
      </c>
      <c r="O135" s="113">
        <f t="shared" ref="O135:O142" si="43">(K135-L135)*-1</f>
        <v>-10</v>
      </c>
      <c r="P135" s="139">
        <v>5</v>
      </c>
      <c r="Q135" s="126">
        <f t="shared" si="31"/>
        <v>7.5</v>
      </c>
      <c r="R135" s="33">
        <f t="shared" si="32"/>
        <v>31.5</v>
      </c>
      <c r="S135" s="33">
        <f t="shared" si="33"/>
        <v>-18</v>
      </c>
    </row>
    <row r="136" spans="1:19">
      <c r="A136" s="94">
        <v>136</v>
      </c>
      <c r="B136" s="95">
        <v>122686</v>
      </c>
      <c r="C136" s="96" t="s">
        <v>149</v>
      </c>
      <c r="D136" s="97" t="s">
        <v>19</v>
      </c>
      <c r="E136" s="98" t="s">
        <v>186</v>
      </c>
      <c r="F136" s="99">
        <v>20</v>
      </c>
      <c r="G136" s="109">
        <v>4</v>
      </c>
      <c r="H136" s="180">
        <f t="shared" si="29"/>
        <v>0.2</v>
      </c>
      <c r="I136" s="109">
        <f t="shared" si="40"/>
        <v>8</v>
      </c>
      <c r="J136" s="114">
        <f t="shared" si="41"/>
        <v>-16</v>
      </c>
      <c r="K136" s="110">
        <v>15</v>
      </c>
      <c r="L136" s="126">
        <v>4</v>
      </c>
      <c r="M136" s="186">
        <f t="shared" si="30"/>
        <v>0.266666666666667</v>
      </c>
      <c r="N136" s="126">
        <f t="shared" si="42"/>
        <v>8</v>
      </c>
      <c r="O136" s="113">
        <f t="shared" si="43"/>
        <v>-11</v>
      </c>
      <c r="P136" s="139">
        <v>2</v>
      </c>
      <c r="Q136" s="126">
        <f t="shared" si="31"/>
        <v>3</v>
      </c>
      <c r="R136" s="33">
        <f t="shared" si="32"/>
        <v>19</v>
      </c>
      <c r="S136" s="33">
        <f t="shared" si="33"/>
        <v>-27</v>
      </c>
    </row>
    <row r="137" spans="1:19">
      <c r="A137" s="94">
        <v>137</v>
      </c>
      <c r="B137" s="95">
        <v>122718</v>
      </c>
      <c r="C137" s="96" t="s">
        <v>150</v>
      </c>
      <c r="D137" s="97" t="s">
        <v>19</v>
      </c>
      <c r="E137" s="98" t="s">
        <v>186</v>
      </c>
      <c r="F137" s="99">
        <v>20</v>
      </c>
      <c r="G137" s="109">
        <v>4</v>
      </c>
      <c r="H137" s="180">
        <f t="shared" si="29"/>
        <v>0.2</v>
      </c>
      <c r="I137" s="109">
        <f t="shared" si="40"/>
        <v>8</v>
      </c>
      <c r="J137" s="114">
        <f t="shared" si="41"/>
        <v>-16</v>
      </c>
      <c r="K137" s="110">
        <v>15</v>
      </c>
      <c r="L137" s="126">
        <v>3</v>
      </c>
      <c r="M137" s="186">
        <f t="shared" si="30"/>
        <v>0.2</v>
      </c>
      <c r="N137" s="126">
        <f t="shared" si="42"/>
        <v>6</v>
      </c>
      <c r="O137" s="113">
        <f t="shared" si="43"/>
        <v>-12</v>
      </c>
      <c r="P137" s="139">
        <v>0</v>
      </c>
      <c r="Q137" s="126">
        <f t="shared" si="31"/>
        <v>0</v>
      </c>
      <c r="R137" s="33">
        <f t="shared" si="32"/>
        <v>14</v>
      </c>
      <c r="S137" s="33">
        <f t="shared" si="33"/>
        <v>-28</v>
      </c>
    </row>
    <row r="138" spans="1:19">
      <c r="A138" s="94">
        <v>138</v>
      </c>
      <c r="B138" s="95">
        <v>122906</v>
      </c>
      <c r="C138" s="96" t="s">
        <v>151</v>
      </c>
      <c r="D138" s="97" t="s">
        <v>19</v>
      </c>
      <c r="E138" s="98" t="s">
        <v>186</v>
      </c>
      <c r="F138" s="99">
        <v>20</v>
      </c>
      <c r="G138" s="109">
        <v>13</v>
      </c>
      <c r="H138" s="180">
        <f t="shared" si="29"/>
        <v>0.65</v>
      </c>
      <c r="I138" s="109">
        <f t="shared" si="40"/>
        <v>26</v>
      </c>
      <c r="J138" s="114">
        <f t="shared" si="41"/>
        <v>-7</v>
      </c>
      <c r="K138" s="110">
        <v>15</v>
      </c>
      <c r="L138" s="126">
        <v>12</v>
      </c>
      <c r="M138" s="186">
        <f t="shared" si="30"/>
        <v>0.8</v>
      </c>
      <c r="N138" s="126">
        <f t="shared" si="42"/>
        <v>24</v>
      </c>
      <c r="O138" s="113">
        <f t="shared" si="43"/>
        <v>-3</v>
      </c>
      <c r="P138" s="139">
        <v>9</v>
      </c>
      <c r="Q138" s="126">
        <f t="shared" si="31"/>
        <v>13.5</v>
      </c>
      <c r="R138" s="33">
        <f t="shared" si="32"/>
        <v>63.5</v>
      </c>
      <c r="S138" s="33">
        <f t="shared" si="33"/>
        <v>-10</v>
      </c>
    </row>
    <row r="139" spans="1:19">
      <c r="A139" s="94">
        <v>139</v>
      </c>
      <c r="B139" s="95">
        <v>123007</v>
      </c>
      <c r="C139" s="96" t="s">
        <v>152</v>
      </c>
      <c r="D139" s="97" t="s">
        <v>19</v>
      </c>
      <c r="E139" s="98" t="s">
        <v>186</v>
      </c>
      <c r="F139" s="99">
        <v>20</v>
      </c>
      <c r="G139" s="109">
        <v>10</v>
      </c>
      <c r="H139" s="180">
        <f t="shared" si="29"/>
        <v>0.5</v>
      </c>
      <c r="I139" s="109">
        <f t="shared" si="40"/>
        <v>20</v>
      </c>
      <c r="J139" s="114">
        <f t="shared" si="41"/>
        <v>-10</v>
      </c>
      <c r="K139" s="110">
        <v>15</v>
      </c>
      <c r="L139" s="126">
        <v>4</v>
      </c>
      <c r="M139" s="186">
        <f t="shared" si="30"/>
        <v>0.266666666666667</v>
      </c>
      <c r="N139" s="126">
        <f t="shared" si="42"/>
        <v>8</v>
      </c>
      <c r="O139" s="113">
        <f t="shared" si="43"/>
        <v>-11</v>
      </c>
      <c r="P139" s="139">
        <v>5</v>
      </c>
      <c r="Q139" s="126">
        <f t="shared" si="31"/>
        <v>7.5</v>
      </c>
      <c r="R139" s="33">
        <f t="shared" si="32"/>
        <v>35.5</v>
      </c>
      <c r="S139" s="33">
        <f t="shared" si="33"/>
        <v>-21</v>
      </c>
    </row>
    <row r="140" spans="1:19">
      <c r="A140" s="94">
        <v>140</v>
      </c>
      <c r="B140" s="95">
        <v>307</v>
      </c>
      <c r="C140" s="96" t="s">
        <v>153</v>
      </c>
      <c r="D140" s="97" t="s">
        <v>16</v>
      </c>
      <c r="E140" s="98" t="s">
        <v>187</v>
      </c>
      <c r="F140" s="99">
        <v>60</v>
      </c>
      <c r="G140" s="109">
        <v>82</v>
      </c>
      <c r="H140" s="138">
        <f t="shared" si="29"/>
        <v>1.36666666666667</v>
      </c>
      <c r="I140" s="109">
        <f>G140*4</f>
        <v>328</v>
      </c>
      <c r="J140" s="114"/>
      <c r="K140" s="110">
        <v>40</v>
      </c>
      <c r="L140" s="126">
        <v>20</v>
      </c>
      <c r="M140" s="186">
        <f t="shared" si="30"/>
        <v>0.5</v>
      </c>
      <c r="N140" s="126">
        <f t="shared" si="42"/>
        <v>40</v>
      </c>
      <c r="O140" s="113">
        <f t="shared" si="43"/>
        <v>-20</v>
      </c>
      <c r="P140" s="139">
        <v>16</v>
      </c>
      <c r="Q140" s="126">
        <f t="shared" si="31"/>
        <v>24</v>
      </c>
      <c r="R140" s="33">
        <f t="shared" si="32"/>
        <v>392</v>
      </c>
      <c r="S140" s="33">
        <f t="shared" si="33"/>
        <v>-20</v>
      </c>
    </row>
    <row r="141" spans="1:19">
      <c r="A141" s="94">
        <v>141</v>
      </c>
      <c r="B141" s="141">
        <v>572</v>
      </c>
      <c r="C141" s="142" t="s">
        <v>154</v>
      </c>
      <c r="D141" s="141" t="s">
        <v>13</v>
      </c>
      <c r="E141" s="98" t="s">
        <v>184</v>
      </c>
      <c r="F141" s="99">
        <v>25</v>
      </c>
      <c r="G141" s="109">
        <v>21</v>
      </c>
      <c r="H141" s="180">
        <f t="shared" si="29"/>
        <v>0.84</v>
      </c>
      <c r="I141" s="109">
        <f>G141*2</f>
        <v>42</v>
      </c>
      <c r="J141" s="114">
        <f>(F141-G141)*-1</f>
        <v>-4</v>
      </c>
      <c r="K141" s="110">
        <v>25</v>
      </c>
      <c r="L141" s="126">
        <v>14</v>
      </c>
      <c r="M141" s="186">
        <f t="shared" si="30"/>
        <v>0.56</v>
      </c>
      <c r="N141" s="126">
        <f t="shared" si="42"/>
        <v>28</v>
      </c>
      <c r="O141" s="113">
        <f t="shared" si="43"/>
        <v>-11</v>
      </c>
      <c r="P141" s="139">
        <v>7</v>
      </c>
      <c r="Q141" s="126">
        <f t="shared" si="31"/>
        <v>10.5</v>
      </c>
      <c r="R141" s="33">
        <f t="shared" si="32"/>
        <v>80.5</v>
      </c>
      <c r="S141" s="33">
        <f t="shared" si="33"/>
        <v>-15</v>
      </c>
    </row>
    <row r="142" spans="1:19">
      <c r="A142" s="94">
        <v>142</v>
      </c>
      <c r="B142" s="141">
        <v>311</v>
      </c>
      <c r="C142" s="142" t="s">
        <v>155</v>
      </c>
      <c r="D142" s="141" t="s">
        <v>11</v>
      </c>
      <c r="E142" s="188" t="s">
        <v>185</v>
      </c>
      <c r="F142" s="99">
        <v>20</v>
      </c>
      <c r="G142" s="109">
        <v>9</v>
      </c>
      <c r="H142" s="180">
        <f t="shared" si="29"/>
        <v>0.45</v>
      </c>
      <c r="I142" s="109">
        <f>G142*2</f>
        <v>18</v>
      </c>
      <c r="J142" s="114">
        <f>(F142-G142)*-1</f>
        <v>-11</v>
      </c>
      <c r="K142" s="110">
        <v>15</v>
      </c>
      <c r="L142" s="126">
        <v>6</v>
      </c>
      <c r="M142" s="186">
        <f t="shared" si="30"/>
        <v>0.4</v>
      </c>
      <c r="N142" s="126">
        <f t="shared" si="42"/>
        <v>12</v>
      </c>
      <c r="O142" s="113">
        <f t="shared" si="43"/>
        <v>-9</v>
      </c>
      <c r="P142" s="139">
        <v>2</v>
      </c>
      <c r="Q142" s="126">
        <f t="shared" si="31"/>
        <v>3</v>
      </c>
      <c r="R142" s="33">
        <f t="shared" si="32"/>
        <v>33</v>
      </c>
      <c r="S142" s="33">
        <f t="shared" si="33"/>
        <v>-20</v>
      </c>
    </row>
    <row r="143" s="174" customFormat="1" ht="12" spans="1:19">
      <c r="A143" s="8" t="s">
        <v>156</v>
      </c>
      <c r="B143" s="9"/>
      <c r="C143" s="9"/>
      <c r="D143" s="9"/>
      <c r="E143" s="189"/>
      <c r="F143" s="133">
        <f>SUM(F3:F142)</f>
        <v>3285</v>
      </c>
      <c r="G143" s="109">
        <f>SUM(G3:G142)</f>
        <v>3525</v>
      </c>
      <c r="H143" s="138">
        <f t="shared" si="29"/>
        <v>1.07305936073059</v>
      </c>
      <c r="I143" s="167">
        <f>SUM(I3:I142)</f>
        <v>12006</v>
      </c>
      <c r="J143" s="182"/>
      <c r="K143" s="183">
        <f>SUM(K3:K142)</f>
        <v>2820</v>
      </c>
      <c r="L143" s="126">
        <f>SUM(L3:L142)</f>
        <v>2063</v>
      </c>
      <c r="M143" s="190">
        <f t="shared" si="30"/>
        <v>0.731560283687943</v>
      </c>
      <c r="N143" s="184">
        <f>SUM(N3:N142)</f>
        <v>4939</v>
      </c>
      <c r="O143" s="191"/>
      <c r="P143" s="146">
        <f>SUM(P3:P142)</f>
        <v>871</v>
      </c>
      <c r="Q143" s="126">
        <f>SUM(Q3:Q142)</f>
        <v>1306.5</v>
      </c>
      <c r="R143" s="33">
        <f t="shared" si="32"/>
        <v>18251.5</v>
      </c>
      <c r="S143" s="33">
        <f>SUM(S3:S142)</f>
        <v>-1858</v>
      </c>
    </row>
  </sheetData>
  <sortState ref="A2:K141">
    <sortCondition ref="E2"/>
  </sortState>
  <mergeCells count="7">
    <mergeCell ref="A1:E1"/>
    <mergeCell ref="F1:J1"/>
    <mergeCell ref="K1:O1"/>
    <mergeCell ref="P1:Q1"/>
    <mergeCell ref="A143:E143"/>
    <mergeCell ref="R1:R2"/>
    <mergeCell ref="S1:S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44"/>
  <sheetViews>
    <sheetView topLeftCell="A31" workbookViewId="0">
      <pane xSplit="5" topLeftCell="AM1" activePane="topRight" state="frozen"/>
      <selection/>
      <selection pane="topRight" activeCell="AZ4" sqref="AZ4"/>
    </sheetView>
  </sheetViews>
  <sheetFormatPr defaultColWidth="9" defaultRowHeight="13.5"/>
  <cols>
    <col min="1" max="1" width="4.625" style="73" customWidth="1"/>
    <col min="2" max="2" width="7.75" style="74" customWidth="1"/>
    <col min="3" max="3" width="16.25" style="75" customWidth="1"/>
    <col min="4" max="4" width="7.375" style="76" customWidth="1"/>
    <col min="5" max="5" width="6" style="77" customWidth="1"/>
    <col min="6" max="6" width="6.375" style="149" customWidth="1"/>
    <col min="7" max="7" width="8" style="150" customWidth="1"/>
    <col min="8" max="8" width="9.5" style="151" customWidth="1"/>
    <col min="9" max="9" width="10.125" style="150" customWidth="1"/>
    <col min="10" max="10" width="11.625" style="150" customWidth="1"/>
    <col min="11" max="11" width="6.625" style="149" customWidth="1"/>
    <col min="12" max="12" width="6.625" style="150" customWidth="1"/>
    <col min="13" max="13" width="9.25" style="151" customWidth="1"/>
    <col min="14" max="14" width="13" style="150" customWidth="1"/>
    <col min="15" max="15" width="11.75" style="150" customWidth="1"/>
    <col min="16" max="16" width="6.625" style="150" customWidth="1"/>
    <col min="17" max="17" width="6.875" style="150" customWidth="1"/>
    <col min="18" max="18" width="9.375" style="151" customWidth="1"/>
    <col min="19" max="19" width="11.125" style="150" customWidth="1"/>
    <col min="20" max="20" width="10.25" style="150" customWidth="1"/>
    <col min="21" max="21" width="6.25" style="152" customWidth="1"/>
    <col min="22" max="22" width="6" style="1" customWidth="1"/>
    <col min="23" max="23" width="10" style="153" customWidth="1"/>
    <col min="24" max="24" width="10.5" style="1" customWidth="1"/>
    <col min="25" max="25" width="12" style="154" customWidth="1"/>
    <col min="26" max="26" width="6.5" style="152" customWidth="1"/>
    <col min="27" max="27" width="5.5" style="155" customWidth="1"/>
    <col min="28" max="28" width="9.625" style="156" customWidth="1"/>
    <col min="29" max="30" width="9.625" style="155" customWidth="1"/>
    <col min="31" max="31" width="6.75" style="152" customWidth="1"/>
    <col min="32" max="32" width="6.25" style="155" customWidth="1"/>
    <col min="33" max="33" width="9.625" style="156" customWidth="1"/>
    <col min="34" max="35" width="9.625" style="155" customWidth="1"/>
    <col min="36" max="36" width="6" style="152" customWidth="1"/>
    <col min="37" max="37" width="6.625" style="1" customWidth="1"/>
    <col min="38" max="38" width="9.875" style="153" customWidth="1"/>
    <col min="39" max="39" width="11.875" style="1" customWidth="1"/>
    <col min="40" max="40" width="9" style="154" customWidth="1"/>
    <col min="41" max="41" width="6.875" style="149" customWidth="1"/>
    <col min="42" max="42" width="5.75" style="150" customWidth="1"/>
    <col min="43" max="43" width="9.625" style="151" customWidth="1"/>
    <col min="44" max="44" width="9.625" style="150" customWidth="1"/>
    <col min="45" max="45" width="11.625" style="150" customWidth="1"/>
    <col min="46" max="46" width="6.625" style="149" customWidth="1"/>
    <col min="47" max="47" width="6.25" style="157" customWidth="1"/>
    <col min="48" max="48" width="9" style="156" customWidth="1"/>
    <col min="49" max="49" width="9" style="5"/>
    <col min="50" max="50" width="12" style="158" customWidth="1"/>
    <col min="51" max="52" width="9" style="1"/>
  </cols>
  <sheetData>
    <row r="1" s="72" customFormat="1" ht="22" customHeight="1" spans="1:52">
      <c r="A1" s="58" t="s">
        <v>188</v>
      </c>
      <c r="B1" s="58"/>
      <c r="C1" s="58"/>
      <c r="D1" s="58"/>
      <c r="E1" s="58"/>
      <c r="F1" s="103" t="s">
        <v>189</v>
      </c>
      <c r="G1" s="159"/>
      <c r="H1" s="159"/>
      <c r="I1" s="159"/>
      <c r="J1" s="160"/>
      <c r="K1" s="103" t="s">
        <v>190</v>
      </c>
      <c r="L1" s="159"/>
      <c r="M1" s="159"/>
      <c r="N1" s="159"/>
      <c r="O1" s="160"/>
      <c r="P1" s="83" t="s">
        <v>191</v>
      </c>
      <c r="Q1" s="84"/>
      <c r="R1" s="84"/>
      <c r="S1" s="84"/>
      <c r="T1" s="101"/>
      <c r="U1" s="117" t="s">
        <v>192</v>
      </c>
      <c r="V1" s="118"/>
      <c r="W1" s="118"/>
      <c r="X1" s="118"/>
      <c r="Y1" s="164"/>
      <c r="Z1" s="117" t="s">
        <v>193</v>
      </c>
      <c r="AA1" s="118"/>
      <c r="AB1" s="118"/>
      <c r="AC1" s="118"/>
      <c r="AD1" s="164"/>
      <c r="AE1" s="103" t="s">
        <v>194</v>
      </c>
      <c r="AF1" s="159"/>
      <c r="AG1" s="159"/>
      <c r="AH1" s="159"/>
      <c r="AI1" s="160"/>
      <c r="AJ1" s="117" t="s">
        <v>195</v>
      </c>
      <c r="AK1" s="120"/>
      <c r="AL1" s="120"/>
      <c r="AM1" s="120"/>
      <c r="AN1" s="129"/>
      <c r="AO1" s="103" t="s">
        <v>196</v>
      </c>
      <c r="AP1" s="159"/>
      <c r="AQ1" s="159"/>
      <c r="AR1" s="159"/>
      <c r="AS1" s="160"/>
      <c r="AT1" s="130" t="s">
        <v>197</v>
      </c>
      <c r="AU1" s="166"/>
      <c r="AV1" s="166"/>
      <c r="AW1" s="166"/>
      <c r="AX1" s="83"/>
      <c r="AY1" s="136" t="s">
        <v>4</v>
      </c>
      <c r="AZ1" s="136" t="s">
        <v>5</v>
      </c>
    </row>
    <row r="2" ht="26" customHeight="1" spans="1:52">
      <c r="A2" s="58"/>
      <c r="B2" s="58"/>
      <c r="C2" s="58"/>
      <c r="D2" s="58"/>
      <c r="E2" s="58"/>
      <c r="F2" s="106" t="s">
        <v>198</v>
      </c>
      <c r="G2" s="123"/>
      <c r="H2" s="123"/>
      <c r="I2" s="123"/>
      <c r="J2" s="161"/>
      <c r="K2" s="106" t="s">
        <v>199</v>
      </c>
      <c r="L2" s="123"/>
      <c r="M2" s="123"/>
      <c r="N2" s="123"/>
      <c r="O2" s="161"/>
      <c r="P2" s="86" t="s">
        <v>200</v>
      </c>
      <c r="Q2" s="87"/>
      <c r="R2" s="87"/>
      <c r="S2" s="87"/>
      <c r="T2" s="104"/>
      <c r="U2" s="162" t="s">
        <v>201</v>
      </c>
      <c r="V2" s="163"/>
      <c r="W2" s="163"/>
      <c r="X2" s="163"/>
      <c r="Y2" s="165"/>
      <c r="Z2" s="106" t="s">
        <v>202</v>
      </c>
      <c r="AA2" s="123"/>
      <c r="AB2" s="123"/>
      <c r="AC2" s="123"/>
      <c r="AD2" s="161"/>
      <c r="AE2" s="106" t="s">
        <v>203</v>
      </c>
      <c r="AF2" s="123"/>
      <c r="AG2" s="123"/>
      <c r="AH2" s="123"/>
      <c r="AI2" s="161"/>
      <c r="AJ2" s="106" t="s">
        <v>204</v>
      </c>
      <c r="AK2" s="121"/>
      <c r="AL2" s="121"/>
      <c r="AM2" s="121"/>
      <c r="AN2" s="132"/>
      <c r="AO2" s="106" t="s">
        <v>205</v>
      </c>
      <c r="AP2" s="123"/>
      <c r="AQ2" s="123"/>
      <c r="AR2" s="123"/>
      <c r="AS2" s="161"/>
      <c r="AT2" s="133" t="s">
        <v>206</v>
      </c>
      <c r="AU2" s="167"/>
      <c r="AV2" s="167"/>
      <c r="AW2" s="167"/>
      <c r="AX2" s="86"/>
      <c r="AY2" s="136"/>
      <c r="AZ2" s="136"/>
    </row>
    <row r="3" ht="36" customHeight="1" spans="1:52">
      <c r="A3" s="58" t="s">
        <v>6</v>
      </c>
      <c r="B3" s="89" t="s">
        <v>7</v>
      </c>
      <c r="C3" s="89" t="s">
        <v>8</v>
      </c>
      <c r="D3" s="90" t="s">
        <v>9</v>
      </c>
      <c r="E3" s="91" t="s">
        <v>207</v>
      </c>
      <c r="F3" s="92" t="s">
        <v>208</v>
      </c>
      <c r="G3" s="12" t="s">
        <v>176</v>
      </c>
      <c r="H3" s="93" t="s">
        <v>172</v>
      </c>
      <c r="I3" s="12" t="s">
        <v>209</v>
      </c>
      <c r="J3" s="107" t="s">
        <v>210</v>
      </c>
      <c r="K3" s="92" t="s">
        <v>211</v>
      </c>
      <c r="L3" s="12" t="s">
        <v>171</v>
      </c>
      <c r="M3" s="93" t="s">
        <v>172</v>
      </c>
      <c r="N3" s="12" t="s">
        <v>209</v>
      </c>
      <c r="O3" s="107" t="s">
        <v>210</v>
      </c>
      <c r="P3" s="12" t="s">
        <v>212</v>
      </c>
      <c r="Q3" s="12" t="s">
        <v>176</v>
      </c>
      <c r="R3" s="93" t="s">
        <v>172</v>
      </c>
      <c r="S3" s="12" t="s">
        <v>213</v>
      </c>
      <c r="T3" s="107" t="s">
        <v>174</v>
      </c>
      <c r="U3" s="92" t="s">
        <v>208</v>
      </c>
      <c r="V3" s="12" t="s">
        <v>214</v>
      </c>
      <c r="W3" s="93" t="s">
        <v>172</v>
      </c>
      <c r="X3" s="12" t="s">
        <v>215</v>
      </c>
      <c r="Y3" s="107" t="s">
        <v>210</v>
      </c>
      <c r="Z3" s="92" t="s">
        <v>211</v>
      </c>
      <c r="AA3" s="12" t="s">
        <v>214</v>
      </c>
      <c r="AB3" s="93" t="s">
        <v>172</v>
      </c>
      <c r="AC3" s="12" t="s">
        <v>215</v>
      </c>
      <c r="AD3" s="107" t="s">
        <v>210</v>
      </c>
      <c r="AE3" s="92" t="s">
        <v>208</v>
      </c>
      <c r="AF3" s="12" t="s">
        <v>216</v>
      </c>
      <c r="AG3" s="93" t="s">
        <v>172</v>
      </c>
      <c r="AH3" s="12" t="s">
        <v>217</v>
      </c>
      <c r="AI3" s="107" t="s">
        <v>174</v>
      </c>
      <c r="AJ3" s="92" t="s">
        <v>208</v>
      </c>
      <c r="AK3" s="12" t="s">
        <v>171</v>
      </c>
      <c r="AL3" s="93" t="s">
        <v>172</v>
      </c>
      <c r="AM3" s="12" t="s">
        <v>215</v>
      </c>
      <c r="AN3" s="107" t="s">
        <v>210</v>
      </c>
      <c r="AO3" s="92" t="s">
        <v>212</v>
      </c>
      <c r="AP3" s="12" t="s">
        <v>214</v>
      </c>
      <c r="AQ3" s="93" t="s">
        <v>172</v>
      </c>
      <c r="AR3" s="12" t="s">
        <v>218</v>
      </c>
      <c r="AS3" s="107" t="s">
        <v>219</v>
      </c>
      <c r="AT3" s="92" t="s">
        <v>211</v>
      </c>
      <c r="AU3" s="12" t="s">
        <v>171</v>
      </c>
      <c r="AV3" s="93" t="s">
        <v>220</v>
      </c>
      <c r="AW3" s="12" t="s">
        <v>221</v>
      </c>
      <c r="AX3" s="168" t="s">
        <v>222</v>
      </c>
      <c r="AY3" s="136"/>
      <c r="AZ3" s="136"/>
    </row>
    <row r="4" spans="1:52">
      <c r="A4" s="94">
        <v>1</v>
      </c>
      <c r="B4" s="95">
        <v>337</v>
      </c>
      <c r="C4" s="96" t="s">
        <v>223</v>
      </c>
      <c r="D4" s="97" t="s">
        <v>13</v>
      </c>
      <c r="E4" s="98" t="s">
        <v>180</v>
      </c>
      <c r="F4" s="99">
        <v>30</v>
      </c>
      <c r="G4" s="109">
        <v>23</v>
      </c>
      <c r="H4" s="138">
        <f>G4/F4</f>
        <v>0.766666666666667</v>
      </c>
      <c r="I4" s="109">
        <f>G4*0.8</f>
        <v>18.4</v>
      </c>
      <c r="J4" s="114">
        <f>(F4-G4)*-0.5</f>
        <v>-3.5</v>
      </c>
      <c r="K4" s="99">
        <v>15</v>
      </c>
      <c r="L4" s="109">
        <v>4</v>
      </c>
      <c r="M4" s="138">
        <f>L4/K4</f>
        <v>0.266666666666667</v>
      </c>
      <c r="N4" s="109">
        <f t="shared" ref="N4:N9" si="0">L4*0.8</f>
        <v>3.2</v>
      </c>
      <c r="O4" s="114">
        <f t="shared" ref="O4:O9" si="1">(K4-L4)*-0.5</f>
        <v>-5.5</v>
      </c>
      <c r="P4" s="109">
        <v>50</v>
      </c>
      <c r="Q4" s="109">
        <v>41</v>
      </c>
      <c r="R4" s="138">
        <f>Q4/P4</f>
        <v>0.82</v>
      </c>
      <c r="S4" s="109">
        <f>Q4*1</f>
        <v>41</v>
      </c>
      <c r="T4" s="114">
        <f>(P4-Q4)*-1</f>
        <v>-9</v>
      </c>
      <c r="U4" s="110">
        <v>15</v>
      </c>
      <c r="V4" s="126">
        <v>3</v>
      </c>
      <c r="W4" s="134">
        <f>V4/U4</f>
        <v>0.2</v>
      </c>
      <c r="X4" s="126">
        <f>V4*0.8</f>
        <v>2.4</v>
      </c>
      <c r="Y4" s="113">
        <f>(U4-V4)*-0.5</f>
        <v>-6</v>
      </c>
      <c r="Z4" s="110">
        <v>12</v>
      </c>
      <c r="AA4" s="126">
        <v>2</v>
      </c>
      <c r="AB4" s="134">
        <f>AA4/Z4</f>
        <v>0.166666666666667</v>
      </c>
      <c r="AC4" s="126">
        <f>AA4*0.8</f>
        <v>1.6</v>
      </c>
      <c r="AD4" s="113">
        <f>(Z4-AA4)*-0.5</f>
        <v>-5</v>
      </c>
      <c r="AE4" s="110">
        <v>10</v>
      </c>
      <c r="AF4" s="126">
        <v>11</v>
      </c>
      <c r="AG4" s="134">
        <f>AF4/AE4</f>
        <v>1.1</v>
      </c>
      <c r="AH4" s="126">
        <f>AF4*3.5</f>
        <v>38.5</v>
      </c>
      <c r="AI4" s="126"/>
      <c r="AJ4" s="110">
        <v>12</v>
      </c>
      <c r="AK4" s="126">
        <v>16</v>
      </c>
      <c r="AL4" s="134">
        <f>AK4/AJ4</f>
        <v>1.33333333333333</v>
      </c>
      <c r="AM4" s="126">
        <f>AK4*1</f>
        <v>16</v>
      </c>
      <c r="AN4" s="126"/>
      <c r="AO4" s="99">
        <v>10</v>
      </c>
      <c r="AP4" s="109">
        <v>3</v>
      </c>
      <c r="AQ4" s="138">
        <f>AP4/AO4</f>
        <v>0.3</v>
      </c>
      <c r="AR4" s="109">
        <f>AP4*0.5</f>
        <v>1.5</v>
      </c>
      <c r="AS4" s="114">
        <f>(AO4-AP4)*-0.3</f>
        <v>-2.1</v>
      </c>
      <c r="AT4" s="110">
        <v>15</v>
      </c>
      <c r="AU4" s="126">
        <v>36</v>
      </c>
      <c r="AV4" s="134">
        <f>AU4/AT4</f>
        <v>2.4</v>
      </c>
      <c r="AW4" s="169">
        <f>AU4*0.5</f>
        <v>18</v>
      </c>
      <c r="AX4" s="140"/>
      <c r="AY4" s="33">
        <f>I4+N4+S4+X4+AC4+AH4+AM4+AR4+AW4</f>
        <v>140.6</v>
      </c>
      <c r="AZ4" s="33">
        <f>J4+O4+T4+Y4+AD4+AI4+AN4+AS4+AX4</f>
        <v>-31.1</v>
      </c>
    </row>
    <row r="5" spans="1:52">
      <c r="A5" s="94">
        <v>2</v>
      </c>
      <c r="B5" s="95">
        <v>517</v>
      </c>
      <c r="C5" s="96" t="s">
        <v>224</v>
      </c>
      <c r="D5" s="97" t="s">
        <v>13</v>
      </c>
      <c r="E5" s="98" t="s">
        <v>180</v>
      </c>
      <c r="F5" s="99">
        <v>30</v>
      </c>
      <c r="G5" s="109">
        <v>10</v>
      </c>
      <c r="H5" s="138">
        <f t="shared" ref="H5:H36" si="2">G5/F5</f>
        <v>0.333333333333333</v>
      </c>
      <c r="I5" s="109">
        <f t="shared" ref="I5:I14" si="3">G5*0.8</f>
        <v>8</v>
      </c>
      <c r="J5" s="114">
        <f t="shared" ref="J5:J14" si="4">(F5-G5)*-0.5</f>
        <v>-10</v>
      </c>
      <c r="K5" s="99">
        <v>15</v>
      </c>
      <c r="L5" s="109">
        <v>3</v>
      </c>
      <c r="M5" s="138">
        <f t="shared" ref="M5:M36" si="5">L5/K5</f>
        <v>0.2</v>
      </c>
      <c r="N5" s="109">
        <f t="shared" si="0"/>
        <v>2.4</v>
      </c>
      <c r="O5" s="114">
        <f t="shared" si="1"/>
        <v>-6</v>
      </c>
      <c r="P5" s="109">
        <v>40</v>
      </c>
      <c r="Q5" s="109">
        <v>93</v>
      </c>
      <c r="R5" s="138">
        <f t="shared" ref="R5:R36" si="6">Q5/P5</f>
        <v>2.325</v>
      </c>
      <c r="S5" s="109">
        <f>Q5*2</f>
        <v>186</v>
      </c>
      <c r="T5" s="109"/>
      <c r="U5" s="110">
        <v>15</v>
      </c>
      <c r="V5" s="126">
        <v>0</v>
      </c>
      <c r="W5" s="134">
        <f t="shared" ref="W5:W36" si="7">V5/U5</f>
        <v>0</v>
      </c>
      <c r="X5" s="126">
        <f t="shared" ref="X5:X23" si="8">V5*0.8</f>
        <v>0</v>
      </c>
      <c r="Y5" s="113">
        <f t="shared" ref="Y5:Y23" si="9">(U5-V5)*-0.5</f>
        <v>-7.5</v>
      </c>
      <c r="Z5" s="110">
        <v>12</v>
      </c>
      <c r="AA5" s="126">
        <v>1</v>
      </c>
      <c r="AB5" s="134">
        <f t="shared" ref="AB5:AB36" si="10">AA5/Z5</f>
        <v>0.0833333333333333</v>
      </c>
      <c r="AC5" s="126">
        <f t="shared" ref="AC5:AC36" si="11">AA5*0.8</f>
        <v>0.8</v>
      </c>
      <c r="AD5" s="113">
        <f t="shared" ref="AD5:AD36" si="12">(Z5-AA5)*-0.5</f>
        <v>-5.5</v>
      </c>
      <c r="AE5" s="110">
        <v>10</v>
      </c>
      <c r="AF5" s="126">
        <v>28</v>
      </c>
      <c r="AG5" s="134">
        <f t="shared" ref="AG5:AG36" si="13">AF5/AE5</f>
        <v>2.8</v>
      </c>
      <c r="AH5" s="126">
        <f>AF5*3.5</f>
        <v>98</v>
      </c>
      <c r="AI5" s="126"/>
      <c r="AJ5" s="110">
        <v>12</v>
      </c>
      <c r="AK5" s="126">
        <v>9</v>
      </c>
      <c r="AL5" s="134">
        <f t="shared" ref="AL5:AL36" si="14">AK5/AJ5</f>
        <v>0.75</v>
      </c>
      <c r="AM5" s="126">
        <f>AK5*0.8</f>
        <v>7.2</v>
      </c>
      <c r="AN5" s="113">
        <f>(AJ5-AK5)*-0.5</f>
        <v>-1.5</v>
      </c>
      <c r="AO5" s="99">
        <v>10</v>
      </c>
      <c r="AP5" s="109">
        <v>2</v>
      </c>
      <c r="AQ5" s="138">
        <f t="shared" ref="AQ5:AQ36" si="15">AP5/AO5</f>
        <v>0.2</v>
      </c>
      <c r="AR5" s="109">
        <f>AP5*0.5</f>
        <v>1</v>
      </c>
      <c r="AS5" s="114">
        <f>(AO5-AP5)*-0.3</f>
        <v>-2.4</v>
      </c>
      <c r="AT5" s="110">
        <v>15</v>
      </c>
      <c r="AU5" s="126">
        <v>7</v>
      </c>
      <c r="AV5" s="134">
        <f t="shared" ref="AV5:AV36" si="16">AU5/AT5</f>
        <v>0.466666666666667</v>
      </c>
      <c r="AW5" s="126">
        <f>AU5*0.3</f>
        <v>2.1</v>
      </c>
      <c r="AX5" s="113">
        <f>(AT5-AU5)*-0.2</f>
        <v>-1.6</v>
      </c>
      <c r="AY5" s="33">
        <f t="shared" ref="AY5:AY36" si="17">I5+N5+S5+X5+AC5+AH5+AM5+AR5+AW5</f>
        <v>305.5</v>
      </c>
      <c r="AZ5" s="33">
        <f t="shared" ref="AZ5:AZ36" si="18">J5+O5+T5+Y5+AD5+AI5+AN5+AS5+AX5</f>
        <v>-34.5</v>
      </c>
    </row>
    <row r="6" spans="1:52">
      <c r="A6" s="94">
        <v>3</v>
      </c>
      <c r="B6" s="95">
        <v>582</v>
      </c>
      <c r="C6" s="96" t="s">
        <v>225</v>
      </c>
      <c r="D6" s="97" t="s">
        <v>11</v>
      </c>
      <c r="E6" s="98" t="s">
        <v>180</v>
      </c>
      <c r="F6" s="99">
        <v>30</v>
      </c>
      <c r="G6" s="109">
        <v>9</v>
      </c>
      <c r="H6" s="138">
        <f t="shared" si="2"/>
        <v>0.3</v>
      </c>
      <c r="I6" s="109">
        <f t="shared" si="3"/>
        <v>7.2</v>
      </c>
      <c r="J6" s="114">
        <f t="shared" si="4"/>
        <v>-10.5</v>
      </c>
      <c r="K6" s="99">
        <v>15</v>
      </c>
      <c r="L6" s="109">
        <v>6</v>
      </c>
      <c r="M6" s="138">
        <f t="shared" si="5"/>
        <v>0.4</v>
      </c>
      <c r="N6" s="109">
        <f t="shared" si="0"/>
        <v>4.8</v>
      </c>
      <c r="O6" s="114">
        <f t="shared" si="1"/>
        <v>-4.5</v>
      </c>
      <c r="P6" s="109">
        <v>40</v>
      </c>
      <c r="Q6" s="109">
        <v>34</v>
      </c>
      <c r="R6" s="138">
        <f t="shared" si="6"/>
        <v>0.85</v>
      </c>
      <c r="S6" s="109">
        <f t="shared" ref="S6:S12" si="19">Q6*1</f>
        <v>34</v>
      </c>
      <c r="T6" s="114">
        <f t="shared" ref="T6:T12" si="20">(P6-Q6)*-1</f>
        <v>-6</v>
      </c>
      <c r="U6" s="110">
        <v>15</v>
      </c>
      <c r="V6" s="126">
        <v>0</v>
      </c>
      <c r="W6" s="134">
        <f t="shared" si="7"/>
        <v>0</v>
      </c>
      <c r="X6" s="126">
        <f t="shared" si="8"/>
        <v>0</v>
      </c>
      <c r="Y6" s="113">
        <f t="shared" si="9"/>
        <v>-7.5</v>
      </c>
      <c r="Z6" s="110">
        <v>12</v>
      </c>
      <c r="AA6" s="126">
        <v>0</v>
      </c>
      <c r="AB6" s="134">
        <f t="shared" si="10"/>
        <v>0</v>
      </c>
      <c r="AC6" s="126">
        <f t="shared" si="11"/>
        <v>0</v>
      </c>
      <c r="AD6" s="113">
        <f t="shared" si="12"/>
        <v>-6</v>
      </c>
      <c r="AE6" s="110">
        <v>10</v>
      </c>
      <c r="AF6" s="126">
        <v>10</v>
      </c>
      <c r="AG6" s="134">
        <f t="shared" si="13"/>
        <v>1</v>
      </c>
      <c r="AH6" s="126">
        <f>AF6*3.5</f>
        <v>35</v>
      </c>
      <c r="AI6" s="126"/>
      <c r="AJ6" s="110">
        <v>12</v>
      </c>
      <c r="AK6" s="126">
        <v>21</v>
      </c>
      <c r="AL6" s="134">
        <f t="shared" si="14"/>
        <v>1.75</v>
      </c>
      <c r="AM6" s="126">
        <f>AK6*1</f>
        <v>21</v>
      </c>
      <c r="AN6" s="126"/>
      <c r="AO6" s="99">
        <v>10</v>
      </c>
      <c r="AP6" s="109">
        <v>1</v>
      </c>
      <c r="AQ6" s="138">
        <f t="shared" si="15"/>
        <v>0.1</v>
      </c>
      <c r="AR6" s="109">
        <f>AP6*0.5</f>
        <v>0.5</v>
      </c>
      <c r="AS6" s="114">
        <f>(AO6-AP6)*-0.3</f>
        <v>-2.7</v>
      </c>
      <c r="AT6" s="110">
        <v>15</v>
      </c>
      <c r="AU6" s="126">
        <v>1</v>
      </c>
      <c r="AV6" s="134">
        <f t="shared" si="16"/>
        <v>0.0666666666666667</v>
      </c>
      <c r="AW6" s="126">
        <f>AU6*0.3</f>
        <v>0.3</v>
      </c>
      <c r="AX6" s="113">
        <f>(AT6-AU6)*-0.2</f>
        <v>-2.8</v>
      </c>
      <c r="AY6" s="33">
        <f t="shared" si="17"/>
        <v>102.8</v>
      </c>
      <c r="AZ6" s="33">
        <f t="shared" si="18"/>
        <v>-40</v>
      </c>
    </row>
    <row r="7" spans="1:52">
      <c r="A7" s="94">
        <v>4</v>
      </c>
      <c r="B7" s="95">
        <v>750</v>
      </c>
      <c r="C7" s="96" t="s">
        <v>15</v>
      </c>
      <c r="D7" s="97" t="s">
        <v>16</v>
      </c>
      <c r="E7" s="98" t="s">
        <v>180</v>
      </c>
      <c r="F7" s="99">
        <v>30</v>
      </c>
      <c r="G7" s="109">
        <v>17</v>
      </c>
      <c r="H7" s="138">
        <f t="shared" si="2"/>
        <v>0.566666666666667</v>
      </c>
      <c r="I7" s="109">
        <f t="shared" si="3"/>
        <v>13.6</v>
      </c>
      <c r="J7" s="114">
        <f t="shared" si="4"/>
        <v>-6.5</v>
      </c>
      <c r="K7" s="99">
        <v>15</v>
      </c>
      <c r="L7" s="109">
        <v>11</v>
      </c>
      <c r="M7" s="138">
        <f t="shared" si="5"/>
        <v>0.733333333333333</v>
      </c>
      <c r="N7" s="109">
        <f t="shared" si="0"/>
        <v>8.8</v>
      </c>
      <c r="O7" s="114">
        <f t="shared" si="1"/>
        <v>-2</v>
      </c>
      <c r="P7" s="109">
        <v>80</v>
      </c>
      <c r="Q7" s="109">
        <v>51</v>
      </c>
      <c r="R7" s="138">
        <f t="shared" si="6"/>
        <v>0.6375</v>
      </c>
      <c r="S7" s="109">
        <f t="shared" si="19"/>
        <v>51</v>
      </c>
      <c r="T7" s="114">
        <f t="shared" si="20"/>
        <v>-29</v>
      </c>
      <c r="U7" s="110">
        <v>15</v>
      </c>
      <c r="V7" s="126">
        <v>6</v>
      </c>
      <c r="W7" s="134">
        <f t="shared" si="7"/>
        <v>0.4</v>
      </c>
      <c r="X7" s="126">
        <f t="shared" si="8"/>
        <v>4.8</v>
      </c>
      <c r="Y7" s="113">
        <f t="shared" si="9"/>
        <v>-4.5</v>
      </c>
      <c r="Z7" s="110">
        <v>12</v>
      </c>
      <c r="AA7" s="126">
        <v>9</v>
      </c>
      <c r="AB7" s="134">
        <f t="shared" si="10"/>
        <v>0.75</v>
      </c>
      <c r="AC7" s="126">
        <f t="shared" si="11"/>
        <v>7.2</v>
      </c>
      <c r="AD7" s="113">
        <f t="shared" si="12"/>
        <v>-1.5</v>
      </c>
      <c r="AE7" s="110">
        <v>10</v>
      </c>
      <c r="AF7" s="126">
        <v>17</v>
      </c>
      <c r="AG7" s="134">
        <f t="shared" si="13"/>
        <v>1.7</v>
      </c>
      <c r="AH7" s="126">
        <f>AF7*3.5</f>
        <v>59.5</v>
      </c>
      <c r="AI7" s="126"/>
      <c r="AJ7" s="110">
        <v>12</v>
      </c>
      <c r="AK7" s="126">
        <v>41</v>
      </c>
      <c r="AL7" s="134">
        <f t="shared" si="14"/>
        <v>3.41666666666667</v>
      </c>
      <c r="AM7" s="126">
        <f>AK7*1</f>
        <v>41</v>
      </c>
      <c r="AN7" s="126"/>
      <c r="AO7" s="99">
        <v>10</v>
      </c>
      <c r="AP7" s="109">
        <v>10</v>
      </c>
      <c r="AQ7" s="138">
        <f t="shared" si="15"/>
        <v>1</v>
      </c>
      <c r="AR7" s="109">
        <f>AP7*0.8</f>
        <v>8</v>
      </c>
      <c r="AS7" s="109"/>
      <c r="AT7" s="110">
        <v>15</v>
      </c>
      <c r="AU7" s="126">
        <v>16</v>
      </c>
      <c r="AV7" s="134">
        <f t="shared" si="16"/>
        <v>1.06666666666667</v>
      </c>
      <c r="AW7" s="169">
        <f>AU7*0.5</f>
        <v>8</v>
      </c>
      <c r="AX7" s="140"/>
      <c r="AY7" s="33">
        <f t="shared" si="17"/>
        <v>201.9</v>
      </c>
      <c r="AZ7" s="33">
        <f t="shared" si="18"/>
        <v>-43.5</v>
      </c>
    </row>
    <row r="8" spans="1:52">
      <c r="A8" s="94">
        <v>5</v>
      </c>
      <c r="B8" s="95">
        <v>114685</v>
      </c>
      <c r="C8" s="96" t="s">
        <v>226</v>
      </c>
      <c r="D8" s="97" t="s">
        <v>13</v>
      </c>
      <c r="E8" s="98" t="s">
        <v>180</v>
      </c>
      <c r="F8" s="99">
        <v>30</v>
      </c>
      <c r="G8" s="109">
        <v>10</v>
      </c>
      <c r="H8" s="138">
        <f t="shared" si="2"/>
        <v>0.333333333333333</v>
      </c>
      <c r="I8" s="109">
        <f t="shared" si="3"/>
        <v>8</v>
      </c>
      <c r="J8" s="114">
        <f t="shared" si="4"/>
        <v>-10</v>
      </c>
      <c r="K8" s="99">
        <v>15</v>
      </c>
      <c r="L8" s="109">
        <v>4</v>
      </c>
      <c r="M8" s="138">
        <f t="shared" si="5"/>
        <v>0.266666666666667</v>
      </c>
      <c r="N8" s="109">
        <f t="shared" si="0"/>
        <v>3.2</v>
      </c>
      <c r="O8" s="114">
        <f t="shared" si="1"/>
        <v>-5.5</v>
      </c>
      <c r="P8" s="109">
        <v>30</v>
      </c>
      <c r="Q8" s="109">
        <v>9</v>
      </c>
      <c r="R8" s="138">
        <f t="shared" si="6"/>
        <v>0.3</v>
      </c>
      <c r="S8" s="109">
        <f t="shared" si="19"/>
        <v>9</v>
      </c>
      <c r="T8" s="114">
        <f t="shared" si="20"/>
        <v>-21</v>
      </c>
      <c r="U8" s="110">
        <v>15</v>
      </c>
      <c r="V8" s="126">
        <v>0</v>
      </c>
      <c r="W8" s="134">
        <f t="shared" si="7"/>
        <v>0</v>
      </c>
      <c r="X8" s="126">
        <f t="shared" si="8"/>
        <v>0</v>
      </c>
      <c r="Y8" s="113">
        <f t="shared" si="9"/>
        <v>-7.5</v>
      </c>
      <c r="Z8" s="110">
        <v>12</v>
      </c>
      <c r="AA8" s="126">
        <v>4</v>
      </c>
      <c r="AB8" s="134">
        <f t="shared" si="10"/>
        <v>0.333333333333333</v>
      </c>
      <c r="AC8" s="126">
        <f t="shared" si="11"/>
        <v>3.2</v>
      </c>
      <c r="AD8" s="113">
        <f t="shared" si="12"/>
        <v>-4</v>
      </c>
      <c r="AE8" s="110">
        <v>10</v>
      </c>
      <c r="AF8" s="126">
        <v>10</v>
      </c>
      <c r="AG8" s="134">
        <f t="shared" si="13"/>
        <v>1</v>
      </c>
      <c r="AH8" s="126">
        <f>AF8*3.5</f>
        <v>35</v>
      </c>
      <c r="AI8" s="126"/>
      <c r="AJ8" s="110">
        <v>12</v>
      </c>
      <c r="AK8" s="126">
        <v>2</v>
      </c>
      <c r="AL8" s="134">
        <f t="shared" si="14"/>
        <v>0.166666666666667</v>
      </c>
      <c r="AM8" s="126">
        <f>AK8*0.8</f>
        <v>1.6</v>
      </c>
      <c r="AN8" s="113">
        <f>(AJ8-AK8)*-0.5</f>
        <v>-5</v>
      </c>
      <c r="AO8" s="99">
        <v>10</v>
      </c>
      <c r="AP8" s="109">
        <v>1</v>
      </c>
      <c r="AQ8" s="138">
        <f t="shared" si="15"/>
        <v>0.1</v>
      </c>
      <c r="AR8" s="109">
        <f t="shared" ref="AR8:AR43" si="21">AP8*0.5</f>
        <v>0.5</v>
      </c>
      <c r="AS8" s="114">
        <f t="shared" ref="AS8:AS43" si="22">(AO8-AP8)*-0.3</f>
        <v>-2.7</v>
      </c>
      <c r="AT8" s="110">
        <v>15</v>
      </c>
      <c r="AU8" s="126">
        <v>1</v>
      </c>
      <c r="AV8" s="134">
        <f t="shared" si="16"/>
        <v>0.0666666666666667</v>
      </c>
      <c r="AW8" s="126">
        <f t="shared" ref="AW8:AW27" si="23">AU8*0.3</f>
        <v>0.3</v>
      </c>
      <c r="AX8" s="113">
        <f t="shared" ref="AX8:AX27" si="24">(AT8-AU8)*-0.2</f>
        <v>-2.8</v>
      </c>
      <c r="AY8" s="33">
        <f t="shared" si="17"/>
        <v>60.8</v>
      </c>
      <c r="AZ8" s="33">
        <f t="shared" si="18"/>
        <v>-58.5</v>
      </c>
    </row>
    <row r="9" spans="1:52">
      <c r="A9" s="94">
        <v>6</v>
      </c>
      <c r="B9" s="95">
        <v>341</v>
      </c>
      <c r="C9" s="96" t="s">
        <v>227</v>
      </c>
      <c r="D9" s="97" t="s">
        <v>19</v>
      </c>
      <c r="E9" s="98" t="s">
        <v>181</v>
      </c>
      <c r="F9" s="99">
        <v>30</v>
      </c>
      <c r="G9" s="109">
        <v>26</v>
      </c>
      <c r="H9" s="138">
        <f t="shared" si="2"/>
        <v>0.866666666666667</v>
      </c>
      <c r="I9" s="109">
        <f t="shared" si="3"/>
        <v>20.8</v>
      </c>
      <c r="J9" s="114">
        <f t="shared" si="4"/>
        <v>-2</v>
      </c>
      <c r="K9" s="99">
        <v>15</v>
      </c>
      <c r="L9" s="109">
        <v>3</v>
      </c>
      <c r="M9" s="138">
        <f t="shared" si="5"/>
        <v>0.2</v>
      </c>
      <c r="N9" s="109">
        <f t="shared" si="0"/>
        <v>2.4</v>
      </c>
      <c r="O9" s="114">
        <f t="shared" si="1"/>
        <v>-6</v>
      </c>
      <c r="P9" s="109">
        <v>50</v>
      </c>
      <c r="Q9" s="109">
        <v>42</v>
      </c>
      <c r="R9" s="138">
        <f t="shared" si="6"/>
        <v>0.84</v>
      </c>
      <c r="S9" s="109">
        <f t="shared" si="19"/>
        <v>42</v>
      </c>
      <c r="T9" s="114">
        <f t="shared" si="20"/>
        <v>-8</v>
      </c>
      <c r="U9" s="110">
        <v>15</v>
      </c>
      <c r="V9" s="126">
        <v>5</v>
      </c>
      <c r="W9" s="134">
        <f t="shared" si="7"/>
        <v>0.333333333333333</v>
      </c>
      <c r="X9" s="126">
        <f t="shared" si="8"/>
        <v>4</v>
      </c>
      <c r="Y9" s="113">
        <f t="shared" si="9"/>
        <v>-5</v>
      </c>
      <c r="Z9" s="110">
        <v>12</v>
      </c>
      <c r="AA9" s="126">
        <v>1</v>
      </c>
      <c r="AB9" s="134">
        <f t="shared" si="10"/>
        <v>0.0833333333333333</v>
      </c>
      <c r="AC9" s="126">
        <f t="shared" si="11"/>
        <v>0.8</v>
      </c>
      <c r="AD9" s="113">
        <f t="shared" si="12"/>
        <v>-5.5</v>
      </c>
      <c r="AE9" s="110">
        <v>10</v>
      </c>
      <c r="AF9" s="126">
        <v>9</v>
      </c>
      <c r="AG9" s="134">
        <f t="shared" si="13"/>
        <v>0.9</v>
      </c>
      <c r="AH9" s="126">
        <f>AF9*2.5</f>
        <v>22.5</v>
      </c>
      <c r="AI9" s="113">
        <f>(AE9-AF9)*-1</f>
        <v>-1</v>
      </c>
      <c r="AJ9" s="110">
        <v>12</v>
      </c>
      <c r="AK9" s="126">
        <v>17</v>
      </c>
      <c r="AL9" s="134">
        <f t="shared" si="14"/>
        <v>1.41666666666667</v>
      </c>
      <c r="AM9" s="126">
        <f>AK9*1</f>
        <v>17</v>
      </c>
      <c r="AN9" s="126"/>
      <c r="AO9" s="99">
        <v>10</v>
      </c>
      <c r="AP9" s="109">
        <v>1</v>
      </c>
      <c r="AQ9" s="138">
        <f t="shared" si="15"/>
        <v>0.1</v>
      </c>
      <c r="AR9" s="109">
        <f t="shared" si="21"/>
        <v>0.5</v>
      </c>
      <c r="AS9" s="114">
        <f t="shared" si="22"/>
        <v>-2.7</v>
      </c>
      <c r="AT9" s="110">
        <v>15</v>
      </c>
      <c r="AU9" s="126">
        <v>10</v>
      </c>
      <c r="AV9" s="134">
        <f t="shared" si="16"/>
        <v>0.666666666666667</v>
      </c>
      <c r="AW9" s="126">
        <f t="shared" si="23"/>
        <v>3</v>
      </c>
      <c r="AX9" s="113">
        <f t="shared" si="24"/>
        <v>-1</v>
      </c>
      <c r="AY9" s="33">
        <f t="shared" si="17"/>
        <v>113</v>
      </c>
      <c r="AZ9" s="33">
        <f t="shared" si="18"/>
        <v>-31.2</v>
      </c>
    </row>
    <row r="10" spans="1:52">
      <c r="A10" s="94">
        <v>7</v>
      </c>
      <c r="B10" s="95">
        <v>343</v>
      </c>
      <c r="C10" s="96" t="s">
        <v>228</v>
      </c>
      <c r="D10" s="97" t="s">
        <v>11</v>
      </c>
      <c r="E10" s="98" t="s">
        <v>181</v>
      </c>
      <c r="F10" s="99">
        <v>30</v>
      </c>
      <c r="G10" s="109">
        <v>16</v>
      </c>
      <c r="H10" s="138">
        <f t="shared" si="2"/>
        <v>0.533333333333333</v>
      </c>
      <c r="I10" s="109">
        <f t="shared" si="3"/>
        <v>12.8</v>
      </c>
      <c r="J10" s="114">
        <f t="shared" si="4"/>
        <v>-7</v>
      </c>
      <c r="K10" s="99">
        <v>15</v>
      </c>
      <c r="L10" s="109">
        <v>15</v>
      </c>
      <c r="M10" s="138">
        <f t="shared" si="5"/>
        <v>1</v>
      </c>
      <c r="N10" s="109">
        <f>L10*1.5</f>
        <v>22.5</v>
      </c>
      <c r="O10" s="109"/>
      <c r="P10" s="109">
        <v>50</v>
      </c>
      <c r="Q10" s="109">
        <v>33</v>
      </c>
      <c r="R10" s="138">
        <f t="shared" si="6"/>
        <v>0.66</v>
      </c>
      <c r="S10" s="109">
        <f t="shared" si="19"/>
        <v>33</v>
      </c>
      <c r="T10" s="114">
        <f t="shared" si="20"/>
        <v>-17</v>
      </c>
      <c r="U10" s="110">
        <v>15</v>
      </c>
      <c r="V10" s="126">
        <v>3</v>
      </c>
      <c r="W10" s="134">
        <f t="shared" si="7"/>
        <v>0.2</v>
      </c>
      <c r="X10" s="126">
        <f t="shared" si="8"/>
        <v>2.4</v>
      </c>
      <c r="Y10" s="113">
        <f t="shared" si="9"/>
        <v>-6</v>
      </c>
      <c r="Z10" s="110">
        <v>12</v>
      </c>
      <c r="AA10" s="126">
        <v>0</v>
      </c>
      <c r="AB10" s="134">
        <f t="shared" si="10"/>
        <v>0</v>
      </c>
      <c r="AC10" s="126">
        <f t="shared" si="11"/>
        <v>0</v>
      </c>
      <c r="AD10" s="113">
        <f t="shared" si="12"/>
        <v>-6</v>
      </c>
      <c r="AE10" s="110">
        <v>10</v>
      </c>
      <c r="AF10" s="126">
        <v>0</v>
      </c>
      <c r="AG10" s="134">
        <f t="shared" si="13"/>
        <v>0</v>
      </c>
      <c r="AH10" s="126">
        <f>AF10*2.5</f>
        <v>0</v>
      </c>
      <c r="AI10" s="113">
        <f>(AE10-AF10)*-1</f>
        <v>-10</v>
      </c>
      <c r="AJ10" s="110">
        <v>12</v>
      </c>
      <c r="AK10" s="126">
        <v>9</v>
      </c>
      <c r="AL10" s="134">
        <f t="shared" si="14"/>
        <v>0.75</v>
      </c>
      <c r="AM10" s="126">
        <f>AK10*0.8</f>
        <v>7.2</v>
      </c>
      <c r="AN10" s="113">
        <f>(AJ10-AK10)*-0.5</f>
        <v>-1.5</v>
      </c>
      <c r="AO10" s="99">
        <v>10</v>
      </c>
      <c r="AP10" s="109">
        <v>6</v>
      </c>
      <c r="AQ10" s="138">
        <f t="shared" si="15"/>
        <v>0.6</v>
      </c>
      <c r="AR10" s="109">
        <f t="shared" si="21"/>
        <v>3</v>
      </c>
      <c r="AS10" s="114">
        <f t="shared" si="22"/>
        <v>-1.2</v>
      </c>
      <c r="AT10" s="110">
        <v>15</v>
      </c>
      <c r="AU10" s="126">
        <v>8</v>
      </c>
      <c r="AV10" s="134">
        <f t="shared" si="16"/>
        <v>0.533333333333333</v>
      </c>
      <c r="AW10" s="126">
        <f t="shared" si="23"/>
        <v>2.4</v>
      </c>
      <c r="AX10" s="113">
        <f t="shared" si="24"/>
        <v>-1.4</v>
      </c>
      <c r="AY10" s="33">
        <f t="shared" si="17"/>
        <v>83.3</v>
      </c>
      <c r="AZ10" s="33">
        <f t="shared" si="18"/>
        <v>-50.1</v>
      </c>
    </row>
    <row r="11" spans="1:52">
      <c r="A11" s="94">
        <v>8</v>
      </c>
      <c r="B11" s="95">
        <v>385</v>
      </c>
      <c r="C11" s="96" t="s">
        <v>229</v>
      </c>
      <c r="D11" s="97" t="s">
        <v>22</v>
      </c>
      <c r="E11" s="98" t="s">
        <v>181</v>
      </c>
      <c r="F11" s="99">
        <v>30</v>
      </c>
      <c r="G11" s="109">
        <v>8</v>
      </c>
      <c r="H11" s="138">
        <f t="shared" si="2"/>
        <v>0.266666666666667</v>
      </c>
      <c r="I11" s="109">
        <f t="shared" si="3"/>
        <v>6.4</v>
      </c>
      <c r="J11" s="114">
        <f t="shared" si="4"/>
        <v>-11</v>
      </c>
      <c r="K11" s="99">
        <v>15</v>
      </c>
      <c r="L11" s="109">
        <v>3</v>
      </c>
      <c r="M11" s="138">
        <f t="shared" si="5"/>
        <v>0.2</v>
      </c>
      <c r="N11" s="109">
        <f>L11*0.8</f>
        <v>2.4</v>
      </c>
      <c r="O11" s="114">
        <f>(K11-L11)*-0.5</f>
        <v>-6</v>
      </c>
      <c r="P11" s="109">
        <v>50</v>
      </c>
      <c r="Q11" s="109">
        <v>28</v>
      </c>
      <c r="R11" s="138">
        <f t="shared" si="6"/>
        <v>0.56</v>
      </c>
      <c r="S11" s="109">
        <f t="shared" si="19"/>
        <v>28</v>
      </c>
      <c r="T11" s="114">
        <f t="shared" si="20"/>
        <v>-22</v>
      </c>
      <c r="U11" s="110">
        <v>15</v>
      </c>
      <c r="V11" s="126">
        <v>0</v>
      </c>
      <c r="W11" s="134">
        <f t="shared" si="7"/>
        <v>0</v>
      </c>
      <c r="X11" s="126">
        <f t="shared" si="8"/>
        <v>0</v>
      </c>
      <c r="Y11" s="113">
        <f t="shared" si="9"/>
        <v>-7.5</v>
      </c>
      <c r="Z11" s="110">
        <v>12</v>
      </c>
      <c r="AA11" s="126">
        <v>2</v>
      </c>
      <c r="AB11" s="134">
        <f t="shared" si="10"/>
        <v>0.166666666666667</v>
      </c>
      <c r="AC11" s="126">
        <f t="shared" si="11"/>
        <v>1.6</v>
      </c>
      <c r="AD11" s="113">
        <f t="shared" si="12"/>
        <v>-5</v>
      </c>
      <c r="AE11" s="110">
        <v>10</v>
      </c>
      <c r="AF11" s="126">
        <v>4</v>
      </c>
      <c r="AG11" s="134">
        <f t="shared" si="13"/>
        <v>0.4</v>
      </c>
      <c r="AH11" s="126">
        <f>AF11*2.5</f>
        <v>10</v>
      </c>
      <c r="AI11" s="113">
        <f>(AE11-AF11)*-1</f>
        <v>-6</v>
      </c>
      <c r="AJ11" s="110">
        <v>12</v>
      </c>
      <c r="AK11" s="126">
        <v>9</v>
      </c>
      <c r="AL11" s="134">
        <f t="shared" si="14"/>
        <v>0.75</v>
      </c>
      <c r="AM11" s="126">
        <f>AK11*0.8</f>
        <v>7.2</v>
      </c>
      <c r="AN11" s="113">
        <f>(AJ11-AK11)*-0.5</f>
        <v>-1.5</v>
      </c>
      <c r="AO11" s="99">
        <v>10</v>
      </c>
      <c r="AP11" s="109">
        <v>1</v>
      </c>
      <c r="AQ11" s="138">
        <f t="shared" si="15"/>
        <v>0.1</v>
      </c>
      <c r="AR11" s="109">
        <f t="shared" si="21"/>
        <v>0.5</v>
      </c>
      <c r="AS11" s="114">
        <f t="shared" si="22"/>
        <v>-2.7</v>
      </c>
      <c r="AT11" s="110">
        <v>15</v>
      </c>
      <c r="AU11" s="126">
        <v>4</v>
      </c>
      <c r="AV11" s="134">
        <f t="shared" si="16"/>
        <v>0.266666666666667</v>
      </c>
      <c r="AW11" s="126">
        <f t="shared" si="23"/>
        <v>1.2</v>
      </c>
      <c r="AX11" s="113">
        <f t="shared" si="24"/>
        <v>-2.2</v>
      </c>
      <c r="AY11" s="33">
        <f t="shared" si="17"/>
        <v>57.3</v>
      </c>
      <c r="AZ11" s="33">
        <f t="shared" si="18"/>
        <v>-63.9</v>
      </c>
    </row>
    <row r="12" spans="1:52">
      <c r="A12" s="94">
        <v>9</v>
      </c>
      <c r="B12" s="95">
        <v>571</v>
      </c>
      <c r="C12" s="96" t="s">
        <v>230</v>
      </c>
      <c r="D12" s="97" t="s">
        <v>24</v>
      </c>
      <c r="E12" s="98" t="s">
        <v>181</v>
      </c>
      <c r="F12" s="99">
        <v>30</v>
      </c>
      <c r="G12" s="109">
        <v>23</v>
      </c>
      <c r="H12" s="138">
        <f t="shared" si="2"/>
        <v>0.766666666666667</v>
      </c>
      <c r="I12" s="109">
        <f t="shared" si="3"/>
        <v>18.4</v>
      </c>
      <c r="J12" s="114">
        <f t="shared" si="4"/>
        <v>-3.5</v>
      </c>
      <c r="K12" s="99">
        <v>15</v>
      </c>
      <c r="L12" s="109">
        <v>16</v>
      </c>
      <c r="M12" s="138">
        <f t="shared" si="5"/>
        <v>1.06666666666667</v>
      </c>
      <c r="N12" s="109">
        <f>L12*1.5</f>
        <v>24</v>
      </c>
      <c r="O12" s="109"/>
      <c r="P12" s="109">
        <v>60</v>
      </c>
      <c r="Q12" s="109">
        <v>52</v>
      </c>
      <c r="R12" s="138">
        <f t="shared" si="6"/>
        <v>0.866666666666667</v>
      </c>
      <c r="S12" s="109">
        <f t="shared" si="19"/>
        <v>52</v>
      </c>
      <c r="T12" s="114">
        <f t="shared" si="20"/>
        <v>-8</v>
      </c>
      <c r="U12" s="110">
        <v>15</v>
      </c>
      <c r="V12" s="126">
        <v>2</v>
      </c>
      <c r="W12" s="134">
        <f t="shared" si="7"/>
        <v>0.133333333333333</v>
      </c>
      <c r="X12" s="126">
        <f t="shared" si="8"/>
        <v>1.6</v>
      </c>
      <c r="Y12" s="113">
        <f t="shared" si="9"/>
        <v>-6.5</v>
      </c>
      <c r="Z12" s="110">
        <v>12</v>
      </c>
      <c r="AA12" s="126">
        <v>0</v>
      </c>
      <c r="AB12" s="134">
        <f t="shared" si="10"/>
        <v>0</v>
      </c>
      <c r="AC12" s="126">
        <f t="shared" si="11"/>
        <v>0</v>
      </c>
      <c r="AD12" s="113">
        <f t="shared" si="12"/>
        <v>-6</v>
      </c>
      <c r="AE12" s="110">
        <v>10</v>
      </c>
      <c r="AF12" s="126">
        <v>0</v>
      </c>
      <c r="AG12" s="134">
        <f t="shared" si="13"/>
        <v>0</v>
      </c>
      <c r="AH12" s="126">
        <f>AF12*2.5</f>
        <v>0</v>
      </c>
      <c r="AI12" s="113">
        <f>(AE12-AF12)*-1</f>
        <v>-10</v>
      </c>
      <c r="AJ12" s="110">
        <v>12</v>
      </c>
      <c r="AK12" s="126">
        <v>18</v>
      </c>
      <c r="AL12" s="134">
        <f t="shared" si="14"/>
        <v>1.5</v>
      </c>
      <c r="AM12" s="126">
        <f>AK12*1</f>
        <v>18</v>
      </c>
      <c r="AN12" s="126"/>
      <c r="AO12" s="99">
        <v>10</v>
      </c>
      <c r="AP12" s="109">
        <v>1</v>
      </c>
      <c r="AQ12" s="138">
        <f t="shared" si="15"/>
        <v>0.1</v>
      </c>
      <c r="AR12" s="109">
        <f t="shared" si="21"/>
        <v>0.5</v>
      </c>
      <c r="AS12" s="114">
        <f t="shared" si="22"/>
        <v>-2.7</v>
      </c>
      <c r="AT12" s="110">
        <v>15</v>
      </c>
      <c r="AU12" s="126">
        <v>11</v>
      </c>
      <c r="AV12" s="134">
        <f t="shared" si="16"/>
        <v>0.733333333333333</v>
      </c>
      <c r="AW12" s="126">
        <f t="shared" si="23"/>
        <v>3.3</v>
      </c>
      <c r="AX12" s="113">
        <f t="shared" si="24"/>
        <v>-0.8</v>
      </c>
      <c r="AY12" s="33">
        <f t="shared" si="17"/>
        <v>117.8</v>
      </c>
      <c r="AZ12" s="33">
        <f t="shared" si="18"/>
        <v>-37.5</v>
      </c>
    </row>
    <row r="13" spans="1:52">
      <c r="A13" s="94">
        <v>10</v>
      </c>
      <c r="B13" s="95">
        <v>742</v>
      </c>
      <c r="C13" s="96" t="s">
        <v>231</v>
      </c>
      <c r="D13" s="97" t="s">
        <v>16</v>
      </c>
      <c r="E13" s="98" t="s">
        <v>181</v>
      </c>
      <c r="F13" s="99">
        <v>30</v>
      </c>
      <c r="G13" s="109">
        <v>3</v>
      </c>
      <c r="H13" s="138">
        <f t="shared" si="2"/>
        <v>0.1</v>
      </c>
      <c r="I13" s="109">
        <f t="shared" si="3"/>
        <v>2.4</v>
      </c>
      <c r="J13" s="114">
        <f t="shared" si="4"/>
        <v>-13.5</v>
      </c>
      <c r="K13" s="99">
        <v>15</v>
      </c>
      <c r="L13" s="109">
        <v>3</v>
      </c>
      <c r="M13" s="138">
        <f t="shared" si="5"/>
        <v>0.2</v>
      </c>
      <c r="N13" s="109">
        <f>L13*0.8</f>
        <v>2.4</v>
      </c>
      <c r="O13" s="114">
        <f>(K13-L13)*-0.5</f>
        <v>-6</v>
      </c>
      <c r="P13" s="109">
        <v>30</v>
      </c>
      <c r="Q13" s="109">
        <v>33</v>
      </c>
      <c r="R13" s="138">
        <f t="shared" si="6"/>
        <v>1.1</v>
      </c>
      <c r="S13" s="109">
        <f>Q13*2</f>
        <v>66</v>
      </c>
      <c r="T13" s="109"/>
      <c r="U13" s="110">
        <v>15</v>
      </c>
      <c r="V13" s="126">
        <v>2</v>
      </c>
      <c r="W13" s="134">
        <f t="shared" si="7"/>
        <v>0.133333333333333</v>
      </c>
      <c r="X13" s="126">
        <f t="shared" si="8"/>
        <v>1.6</v>
      </c>
      <c r="Y13" s="113">
        <f t="shared" si="9"/>
        <v>-6.5</v>
      </c>
      <c r="Z13" s="110">
        <v>12</v>
      </c>
      <c r="AA13" s="126">
        <v>2</v>
      </c>
      <c r="AB13" s="134">
        <f t="shared" si="10"/>
        <v>0.166666666666667</v>
      </c>
      <c r="AC13" s="126">
        <f t="shared" si="11"/>
        <v>1.6</v>
      </c>
      <c r="AD13" s="113">
        <f t="shared" si="12"/>
        <v>-5</v>
      </c>
      <c r="AE13" s="110">
        <v>10</v>
      </c>
      <c r="AF13" s="126">
        <v>13</v>
      </c>
      <c r="AG13" s="134">
        <f t="shared" si="13"/>
        <v>1.3</v>
      </c>
      <c r="AH13" s="126">
        <f>AF13*3.5</f>
        <v>45.5</v>
      </c>
      <c r="AI13" s="126"/>
      <c r="AJ13" s="110">
        <v>12</v>
      </c>
      <c r="AK13" s="126">
        <v>13</v>
      </c>
      <c r="AL13" s="134">
        <f t="shared" si="14"/>
        <v>1.08333333333333</v>
      </c>
      <c r="AM13" s="126">
        <f>AK13*1</f>
        <v>13</v>
      </c>
      <c r="AN13" s="126"/>
      <c r="AO13" s="99">
        <v>10</v>
      </c>
      <c r="AP13" s="109">
        <v>0</v>
      </c>
      <c r="AQ13" s="138">
        <f t="shared" si="15"/>
        <v>0</v>
      </c>
      <c r="AR13" s="109">
        <f t="shared" si="21"/>
        <v>0</v>
      </c>
      <c r="AS13" s="114">
        <f t="shared" si="22"/>
        <v>-3</v>
      </c>
      <c r="AT13" s="110">
        <v>15</v>
      </c>
      <c r="AU13" s="126">
        <v>3</v>
      </c>
      <c r="AV13" s="134">
        <f t="shared" si="16"/>
        <v>0.2</v>
      </c>
      <c r="AW13" s="126">
        <f t="shared" si="23"/>
        <v>0.9</v>
      </c>
      <c r="AX13" s="113">
        <f t="shared" si="24"/>
        <v>-2.4</v>
      </c>
      <c r="AY13" s="33">
        <f t="shared" si="17"/>
        <v>133.4</v>
      </c>
      <c r="AZ13" s="33">
        <f t="shared" si="18"/>
        <v>-36.4</v>
      </c>
    </row>
    <row r="14" spans="1:52">
      <c r="A14" s="94">
        <v>11</v>
      </c>
      <c r="B14" s="95">
        <v>111400</v>
      </c>
      <c r="C14" s="96" t="s">
        <v>232</v>
      </c>
      <c r="D14" s="97" t="s">
        <v>19</v>
      </c>
      <c r="E14" s="98" t="s">
        <v>181</v>
      </c>
      <c r="F14" s="99">
        <v>30</v>
      </c>
      <c r="G14" s="109">
        <v>4</v>
      </c>
      <c r="H14" s="138">
        <f t="shared" si="2"/>
        <v>0.133333333333333</v>
      </c>
      <c r="I14" s="109">
        <f t="shared" si="3"/>
        <v>3.2</v>
      </c>
      <c r="J14" s="114">
        <f t="shared" si="4"/>
        <v>-13</v>
      </c>
      <c r="K14" s="99">
        <v>15</v>
      </c>
      <c r="L14" s="109">
        <v>6</v>
      </c>
      <c r="M14" s="138">
        <f t="shared" si="5"/>
        <v>0.4</v>
      </c>
      <c r="N14" s="109">
        <f>L14*0.8</f>
        <v>4.8</v>
      </c>
      <c r="O14" s="114">
        <f>(K14-L14)*-0.5</f>
        <v>-4.5</v>
      </c>
      <c r="P14" s="109">
        <v>40</v>
      </c>
      <c r="Q14" s="109">
        <v>7</v>
      </c>
      <c r="R14" s="138">
        <f t="shared" si="6"/>
        <v>0.175</v>
      </c>
      <c r="S14" s="109">
        <f>Q14*1</f>
        <v>7</v>
      </c>
      <c r="T14" s="114">
        <f>(P14-Q14)*-1</f>
        <v>-33</v>
      </c>
      <c r="U14" s="110">
        <v>15</v>
      </c>
      <c r="V14" s="126">
        <v>1</v>
      </c>
      <c r="W14" s="134">
        <f t="shared" si="7"/>
        <v>0.0666666666666667</v>
      </c>
      <c r="X14" s="126">
        <f t="shared" si="8"/>
        <v>0.8</v>
      </c>
      <c r="Y14" s="113">
        <f t="shared" si="9"/>
        <v>-7</v>
      </c>
      <c r="Z14" s="110">
        <v>12</v>
      </c>
      <c r="AA14" s="126">
        <v>0</v>
      </c>
      <c r="AB14" s="134">
        <f t="shared" si="10"/>
        <v>0</v>
      </c>
      <c r="AC14" s="126">
        <f t="shared" si="11"/>
        <v>0</v>
      </c>
      <c r="AD14" s="113">
        <f t="shared" si="12"/>
        <v>-6</v>
      </c>
      <c r="AE14" s="110">
        <v>10</v>
      </c>
      <c r="AF14" s="126">
        <v>10</v>
      </c>
      <c r="AG14" s="134">
        <f t="shared" si="13"/>
        <v>1</v>
      </c>
      <c r="AH14" s="126">
        <f>AF14*3.5</f>
        <v>35</v>
      </c>
      <c r="AI14" s="126"/>
      <c r="AJ14" s="110">
        <v>12</v>
      </c>
      <c r="AK14" s="126">
        <v>10</v>
      </c>
      <c r="AL14" s="134">
        <f t="shared" si="14"/>
        <v>0.833333333333333</v>
      </c>
      <c r="AM14" s="126">
        <f>AK14*0.8</f>
        <v>8</v>
      </c>
      <c r="AN14" s="113">
        <f>(AJ14-AK14)*-0.5</f>
        <v>-1</v>
      </c>
      <c r="AO14" s="99">
        <v>10</v>
      </c>
      <c r="AP14" s="109">
        <v>2</v>
      </c>
      <c r="AQ14" s="138">
        <f t="shared" si="15"/>
        <v>0.2</v>
      </c>
      <c r="AR14" s="109">
        <f t="shared" si="21"/>
        <v>1</v>
      </c>
      <c r="AS14" s="114">
        <f t="shared" si="22"/>
        <v>-2.4</v>
      </c>
      <c r="AT14" s="110">
        <v>15</v>
      </c>
      <c r="AU14" s="126">
        <v>1</v>
      </c>
      <c r="AV14" s="134">
        <f t="shared" si="16"/>
        <v>0.0666666666666667</v>
      </c>
      <c r="AW14" s="126">
        <f t="shared" si="23"/>
        <v>0.3</v>
      </c>
      <c r="AX14" s="113">
        <f t="shared" si="24"/>
        <v>-2.8</v>
      </c>
      <c r="AY14" s="33">
        <f t="shared" si="17"/>
        <v>60.1</v>
      </c>
      <c r="AZ14" s="33">
        <f t="shared" si="18"/>
        <v>-69.7</v>
      </c>
    </row>
    <row r="15" spans="1:52">
      <c r="A15" s="94">
        <v>12</v>
      </c>
      <c r="B15" s="95">
        <v>365</v>
      </c>
      <c r="C15" s="96" t="s">
        <v>233</v>
      </c>
      <c r="D15" s="97" t="s">
        <v>11</v>
      </c>
      <c r="E15" s="98" t="s">
        <v>182</v>
      </c>
      <c r="F15" s="99">
        <v>30</v>
      </c>
      <c r="G15" s="109">
        <v>30</v>
      </c>
      <c r="H15" s="138">
        <f t="shared" si="2"/>
        <v>1</v>
      </c>
      <c r="I15" s="109">
        <f>G15*1.5</f>
        <v>45</v>
      </c>
      <c r="J15" s="109"/>
      <c r="K15" s="99">
        <v>15</v>
      </c>
      <c r="L15" s="109">
        <v>8</v>
      </c>
      <c r="M15" s="138">
        <f t="shared" si="5"/>
        <v>0.533333333333333</v>
      </c>
      <c r="N15" s="109">
        <f>L15*0.8</f>
        <v>6.4</v>
      </c>
      <c r="O15" s="114">
        <f>(K15-L15)*-0.5</f>
        <v>-3.5</v>
      </c>
      <c r="P15" s="109">
        <v>50</v>
      </c>
      <c r="Q15" s="109">
        <v>35</v>
      </c>
      <c r="R15" s="138">
        <f t="shared" si="6"/>
        <v>0.7</v>
      </c>
      <c r="S15" s="109">
        <f>Q15*1</f>
        <v>35</v>
      </c>
      <c r="T15" s="114">
        <f>(P15-Q15)*-1</f>
        <v>-15</v>
      </c>
      <c r="U15" s="110">
        <v>15</v>
      </c>
      <c r="V15" s="126">
        <v>7</v>
      </c>
      <c r="W15" s="134">
        <f t="shared" si="7"/>
        <v>0.466666666666667</v>
      </c>
      <c r="X15" s="126">
        <f t="shared" si="8"/>
        <v>5.6</v>
      </c>
      <c r="Y15" s="113">
        <f t="shared" si="9"/>
        <v>-4</v>
      </c>
      <c r="Z15" s="110">
        <v>12</v>
      </c>
      <c r="AA15" s="126">
        <v>0</v>
      </c>
      <c r="AB15" s="134">
        <f t="shared" si="10"/>
        <v>0</v>
      </c>
      <c r="AC15" s="126">
        <f t="shared" si="11"/>
        <v>0</v>
      </c>
      <c r="AD15" s="113">
        <f t="shared" si="12"/>
        <v>-6</v>
      </c>
      <c r="AE15" s="110">
        <v>10</v>
      </c>
      <c r="AF15" s="126">
        <v>0</v>
      </c>
      <c r="AG15" s="134">
        <f t="shared" si="13"/>
        <v>0</v>
      </c>
      <c r="AH15" s="126">
        <f>AF15*2.5</f>
        <v>0</v>
      </c>
      <c r="AI15" s="113">
        <f>(AE15-AF15)*-1</f>
        <v>-10</v>
      </c>
      <c r="AJ15" s="110">
        <v>12</v>
      </c>
      <c r="AK15" s="126">
        <v>15</v>
      </c>
      <c r="AL15" s="134">
        <f t="shared" si="14"/>
        <v>1.25</v>
      </c>
      <c r="AM15" s="126">
        <f>AK15*1</f>
        <v>15</v>
      </c>
      <c r="AN15" s="126"/>
      <c r="AO15" s="99">
        <v>10</v>
      </c>
      <c r="AP15" s="109">
        <v>8</v>
      </c>
      <c r="AQ15" s="138">
        <f t="shared" si="15"/>
        <v>0.8</v>
      </c>
      <c r="AR15" s="109">
        <f t="shared" si="21"/>
        <v>4</v>
      </c>
      <c r="AS15" s="114">
        <f t="shared" si="22"/>
        <v>-0.6</v>
      </c>
      <c r="AT15" s="110">
        <v>15</v>
      </c>
      <c r="AU15" s="126">
        <v>1</v>
      </c>
      <c r="AV15" s="134">
        <f t="shared" si="16"/>
        <v>0.0666666666666667</v>
      </c>
      <c r="AW15" s="126">
        <f t="shared" si="23"/>
        <v>0.3</v>
      </c>
      <c r="AX15" s="113">
        <f t="shared" si="24"/>
        <v>-2.8</v>
      </c>
      <c r="AY15" s="33">
        <f t="shared" si="17"/>
        <v>111.3</v>
      </c>
      <c r="AZ15" s="33">
        <f t="shared" si="18"/>
        <v>-41.9</v>
      </c>
    </row>
    <row r="16" spans="1:52">
      <c r="A16" s="94">
        <v>13</v>
      </c>
      <c r="B16" s="95">
        <v>707</v>
      </c>
      <c r="C16" s="96" t="s">
        <v>234</v>
      </c>
      <c r="D16" s="97" t="s">
        <v>24</v>
      </c>
      <c r="E16" s="98" t="s">
        <v>182</v>
      </c>
      <c r="F16" s="99">
        <v>30</v>
      </c>
      <c r="G16" s="109">
        <v>11</v>
      </c>
      <c r="H16" s="138">
        <f t="shared" si="2"/>
        <v>0.366666666666667</v>
      </c>
      <c r="I16" s="109">
        <f t="shared" ref="I16:I23" si="25">G16*0.8</f>
        <v>8.8</v>
      </c>
      <c r="J16" s="114">
        <f t="shared" ref="J16:J23" si="26">(F16-G16)*-0.5</f>
        <v>-9.5</v>
      </c>
      <c r="K16" s="99">
        <v>15</v>
      </c>
      <c r="L16" s="109">
        <v>16</v>
      </c>
      <c r="M16" s="138">
        <f t="shared" si="5"/>
        <v>1.06666666666667</v>
      </c>
      <c r="N16" s="109">
        <f>L16*1.5</f>
        <v>24</v>
      </c>
      <c r="O16" s="109"/>
      <c r="P16" s="109">
        <v>50</v>
      </c>
      <c r="Q16" s="109">
        <v>40</v>
      </c>
      <c r="R16" s="138">
        <f t="shared" si="6"/>
        <v>0.8</v>
      </c>
      <c r="S16" s="109">
        <f>Q16*1</f>
        <v>40</v>
      </c>
      <c r="T16" s="114">
        <f>(P16-Q16)*-1</f>
        <v>-10</v>
      </c>
      <c r="U16" s="110">
        <v>15</v>
      </c>
      <c r="V16" s="126">
        <v>1</v>
      </c>
      <c r="W16" s="134">
        <f t="shared" si="7"/>
        <v>0.0666666666666667</v>
      </c>
      <c r="X16" s="126">
        <f t="shared" si="8"/>
        <v>0.8</v>
      </c>
      <c r="Y16" s="113">
        <f t="shared" si="9"/>
        <v>-7</v>
      </c>
      <c r="Z16" s="110">
        <v>12</v>
      </c>
      <c r="AA16" s="126">
        <v>1</v>
      </c>
      <c r="AB16" s="134">
        <f t="shared" si="10"/>
        <v>0.0833333333333333</v>
      </c>
      <c r="AC16" s="126">
        <f t="shared" si="11"/>
        <v>0.8</v>
      </c>
      <c r="AD16" s="113">
        <f t="shared" si="12"/>
        <v>-5.5</v>
      </c>
      <c r="AE16" s="110">
        <v>10</v>
      </c>
      <c r="AF16" s="126">
        <v>4</v>
      </c>
      <c r="AG16" s="134">
        <f t="shared" si="13"/>
        <v>0.4</v>
      </c>
      <c r="AH16" s="126">
        <f>AF16*2.5</f>
        <v>10</v>
      </c>
      <c r="AI16" s="113">
        <f>(AE16-AF16)*-1</f>
        <v>-6</v>
      </c>
      <c r="AJ16" s="110">
        <v>12</v>
      </c>
      <c r="AK16" s="126">
        <v>20</v>
      </c>
      <c r="AL16" s="134">
        <f t="shared" si="14"/>
        <v>1.66666666666667</v>
      </c>
      <c r="AM16" s="126">
        <f>AK16*1</f>
        <v>20</v>
      </c>
      <c r="AN16" s="126"/>
      <c r="AO16" s="99">
        <v>10</v>
      </c>
      <c r="AP16" s="109">
        <v>2</v>
      </c>
      <c r="AQ16" s="138">
        <f t="shared" si="15"/>
        <v>0.2</v>
      </c>
      <c r="AR16" s="109">
        <f t="shared" si="21"/>
        <v>1</v>
      </c>
      <c r="AS16" s="114">
        <f t="shared" si="22"/>
        <v>-2.4</v>
      </c>
      <c r="AT16" s="110">
        <v>15</v>
      </c>
      <c r="AU16" s="126">
        <v>2</v>
      </c>
      <c r="AV16" s="134">
        <f t="shared" si="16"/>
        <v>0.133333333333333</v>
      </c>
      <c r="AW16" s="126">
        <f t="shared" si="23"/>
        <v>0.6</v>
      </c>
      <c r="AX16" s="113">
        <f t="shared" si="24"/>
        <v>-2.6</v>
      </c>
      <c r="AY16" s="33">
        <f t="shared" si="17"/>
        <v>106</v>
      </c>
      <c r="AZ16" s="33">
        <f t="shared" si="18"/>
        <v>-43</v>
      </c>
    </row>
    <row r="17" spans="1:52">
      <c r="A17" s="94">
        <v>14</v>
      </c>
      <c r="B17" s="95">
        <v>712</v>
      </c>
      <c r="C17" s="96" t="s">
        <v>235</v>
      </c>
      <c r="D17" s="97" t="s">
        <v>24</v>
      </c>
      <c r="E17" s="98" t="s">
        <v>182</v>
      </c>
      <c r="F17" s="99">
        <v>30</v>
      </c>
      <c r="G17" s="109">
        <v>2</v>
      </c>
      <c r="H17" s="138">
        <f t="shared" si="2"/>
        <v>0.0666666666666667</v>
      </c>
      <c r="I17" s="109">
        <f t="shared" si="25"/>
        <v>1.6</v>
      </c>
      <c r="J17" s="114">
        <f t="shared" si="26"/>
        <v>-14</v>
      </c>
      <c r="K17" s="99">
        <v>15</v>
      </c>
      <c r="L17" s="109">
        <v>8</v>
      </c>
      <c r="M17" s="138">
        <f t="shared" si="5"/>
        <v>0.533333333333333</v>
      </c>
      <c r="N17" s="109">
        <f t="shared" ref="N17:N26" si="27">L17*0.8</f>
        <v>6.4</v>
      </c>
      <c r="O17" s="114">
        <f t="shared" ref="O17:O26" si="28">(K17-L17)*-0.5</f>
        <v>-3.5</v>
      </c>
      <c r="P17" s="109">
        <v>60</v>
      </c>
      <c r="Q17" s="109">
        <v>46</v>
      </c>
      <c r="R17" s="138">
        <f t="shared" si="6"/>
        <v>0.766666666666667</v>
      </c>
      <c r="S17" s="109">
        <f>Q17*1</f>
        <v>46</v>
      </c>
      <c r="T17" s="114">
        <f>(P17-Q17)*-1</f>
        <v>-14</v>
      </c>
      <c r="U17" s="110">
        <v>15</v>
      </c>
      <c r="V17" s="126">
        <v>0</v>
      </c>
      <c r="W17" s="134">
        <f t="shared" si="7"/>
        <v>0</v>
      </c>
      <c r="X17" s="126">
        <f t="shared" si="8"/>
        <v>0</v>
      </c>
      <c r="Y17" s="113">
        <f t="shared" si="9"/>
        <v>-7.5</v>
      </c>
      <c r="Z17" s="110">
        <v>12</v>
      </c>
      <c r="AA17" s="126">
        <v>0</v>
      </c>
      <c r="AB17" s="134">
        <f t="shared" si="10"/>
        <v>0</v>
      </c>
      <c r="AC17" s="126">
        <f t="shared" si="11"/>
        <v>0</v>
      </c>
      <c r="AD17" s="113">
        <f t="shared" si="12"/>
        <v>-6</v>
      </c>
      <c r="AE17" s="110">
        <v>10</v>
      </c>
      <c r="AF17" s="126">
        <v>0</v>
      </c>
      <c r="AG17" s="134">
        <f t="shared" si="13"/>
        <v>0</v>
      </c>
      <c r="AH17" s="126">
        <f>AF17*2.5</f>
        <v>0</v>
      </c>
      <c r="AI17" s="113">
        <f>(AE17-AF17)*-1</f>
        <v>-10</v>
      </c>
      <c r="AJ17" s="110">
        <v>12</v>
      </c>
      <c r="AK17" s="126">
        <v>10</v>
      </c>
      <c r="AL17" s="134">
        <f t="shared" si="14"/>
        <v>0.833333333333333</v>
      </c>
      <c r="AM17" s="126">
        <f>AK17*0.8</f>
        <v>8</v>
      </c>
      <c r="AN17" s="113">
        <f>(AJ17-AK17)*-0.5</f>
        <v>-1</v>
      </c>
      <c r="AO17" s="99">
        <v>10</v>
      </c>
      <c r="AP17" s="109">
        <v>0</v>
      </c>
      <c r="AQ17" s="138">
        <f t="shared" si="15"/>
        <v>0</v>
      </c>
      <c r="AR17" s="109">
        <f t="shared" si="21"/>
        <v>0</v>
      </c>
      <c r="AS17" s="114">
        <f t="shared" si="22"/>
        <v>-3</v>
      </c>
      <c r="AT17" s="110">
        <v>15</v>
      </c>
      <c r="AU17" s="126">
        <v>0</v>
      </c>
      <c r="AV17" s="134">
        <f t="shared" si="16"/>
        <v>0</v>
      </c>
      <c r="AW17" s="126">
        <f t="shared" si="23"/>
        <v>0</v>
      </c>
      <c r="AX17" s="113">
        <f t="shared" si="24"/>
        <v>-3</v>
      </c>
      <c r="AY17" s="33">
        <f t="shared" si="17"/>
        <v>62</v>
      </c>
      <c r="AZ17" s="33">
        <f t="shared" si="18"/>
        <v>-62</v>
      </c>
    </row>
    <row r="18" spans="1:52">
      <c r="A18" s="94">
        <v>15</v>
      </c>
      <c r="B18" s="95">
        <v>730</v>
      </c>
      <c r="C18" s="96" t="s">
        <v>236</v>
      </c>
      <c r="D18" s="97" t="s">
        <v>31</v>
      </c>
      <c r="E18" s="98" t="s">
        <v>182</v>
      </c>
      <c r="F18" s="99">
        <v>30</v>
      </c>
      <c r="G18" s="109">
        <v>15</v>
      </c>
      <c r="H18" s="138">
        <f t="shared" si="2"/>
        <v>0.5</v>
      </c>
      <c r="I18" s="109">
        <f t="shared" si="25"/>
        <v>12</v>
      </c>
      <c r="J18" s="114">
        <f t="shared" si="26"/>
        <v>-7.5</v>
      </c>
      <c r="K18" s="99">
        <v>15</v>
      </c>
      <c r="L18" s="109">
        <v>11</v>
      </c>
      <c r="M18" s="138">
        <f t="shared" si="5"/>
        <v>0.733333333333333</v>
      </c>
      <c r="N18" s="109">
        <f t="shared" si="27"/>
        <v>8.8</v>
      </c>
      <c r="O18" s="114">
        <f t="shared" si="28"/>
        <v>-2</v>
      </c>
      <c r="P18" s="109">
        <v>50</v>
      </c>
      <c r="Q18" s="109">
        <v>39</v>
      </c>
      <c r="R18" s="138">
        <f t="shared" si="6"/>
        <v>0.78</v>
      </c>
      <c r="S18" s="109">
        <f>Q18*1</f>
        <v>39</v>
      </c>
      <c r="T18" s="114">
        <f>(P18-Q18)*-1</f>
        <v>-11</v>
      </c>
      <c r="U18" s="110">
        <v>15</v>
      </c>
      <c r="V18" s="126">
        <v>4</v>
      </c>
      <c r="W18" s="134">
        <f t="shared" si="7"/>
        <v>0.266666666666667</v>
      </c>
      <c r="X18" s="126">
        <f t="shared" si="8"/>
        <v>3.2</v>
      </c>
      <c r="Y18" s="113">
        <f t="shared" si="9"/>
        <v>-5.5</v>
      </c>
      <c r="Z18" s="110">
        <v>12</v>
      </c>
      <c r="AA18" s="126">
        <v>2</v>
      </c>
      <c r="AB18" s="134">
        <f t="shared" si="10"/>
        <v>0.166666666666667</v>
      </c>
      <c r="AC18" s="126">
        <f t="shared" si="11"/>
        <v>1.6</v>
      </c>
      <c r="AD18" s="113">
        <f t="shared" si="12"/>
        <v>-5</v>
      </c>
      <c r="AE18" s="110">
        <v>10</v>
      </c>
      <c r="AF18" s="126">
        <v>30</v>
      </c>
      <c r="AG18" s="134">
        <f t="shared" si="13"/>
        <v>3</v>
      </c>
      <c r="AH18" s="126">
        <f>AF18*3.5</f>
        <v>105</v>
      </c>
      <c r="AI18" s="126"/>
      <c r="AJ18" s="110">
        <v>12</v>
      </c>
      <c r="AK18" s="126">
        <v>3</v>
      </c>
      <c r="AL18" s="134">
        <f t="shared" si="14"/>
        <v>0.25</v>
      </c>
      <c r="AM18" s="126">
        <f>AK18*0.8</f>
        <v>2.4</v>
      </c>
      <c r="AN18" s="113">
        <f>(AJ18-AK18)*-0.5</f>
        <v>-4.5</v>
      </c>
      <c r="AO18" s="99">
        <v>10</v>
      </c>
      <c r="AP18" s="109">
        <v>1</v>
      </c>
      <c r="AQ18" s="138">
        <f t="shared" si="15"/>
        <v>0.1</v>
      </c>
      <c r="AR18" s="109">
        <f t="shared" si="21"/>
        <v>0.5</v>
      </c>
      <c r="AS18" s="114">
        <f t="shared" si="22"/>
        <v>-2.7</v>
      </c>
      <c r="AT18" s="110">
        <v>15</v>
      </c>
      <c r="AU18" s="126">
        <v>5</v>
      </c>
      <c r="AV18" s="134">
        <f t="shared" si="16"/>
        <v>0.333333333333333</v>
      </c>
      <c r="AW18" s="126">
        <f t="shared" si="23"/>
        <v>1.5</v>
      </c>
      <c r="AX18" s="113">
        <f t="shared" si="24"/>
        <v>-2</v>
      </c>
      <c r="AY18" s="33">
        <f t="shared" si="17"/>
        <v>174</v>
      </c>
      <c r="AZ18" s="33">
        <f t="shared" si="18"/>
        <v>-40.2</v>
      </c>
    </row>
    <row r="19" spans="1:52">
      <c r="A19" s="94">
        <v>16</v>
      </c>
      <c r="B19" s="95">
        <v>106066</v>
      </c>
      <c r="C19" s="96" t="s">
        <v>237</v>
      </c>
      <c r="D19" s="97" t="s">
        <v>16</v>
      </c>
      <c r="E19" s="98" t="s">
        <v>182</v>
      </c>
      <c r="F19" s="99">
        <v>30</v>
      </c>
      <c r="G19" s="109">
        <v>7</v>
      </c>
      <c r="H19" s="138">
        <f t="shared" si="2"/>
        <v>0.233333333333333</v>
      </c>
      <c r="I19" s="109">
        <f t="shared" si="25"/>
        <v>5.6</v>
      </c>
      <c r="J19" s="114">
        <f t="shared" si="26"/>
        <v>-11.5</v>
      </c>
      <c r="K19" s="99">
        <v>15</v>
      </c>
      <c r="L19" s="109">
        <v>5</v>
      </c>
      <c r="M19" s="138">
        <f t="shared" si="5"/>
        <v>0.333333333333333</v>
      </c>
      <c r="N19" s="109">
        <f t="shared" si="27"/>
        <v>4</v>
      </c>
      <c r="O19" s="114">
        <f t="shared" si="28"/>
        <v>-5</v>
      </c>
      <c r="P19" s="109">
        <v>40</v>
      </c>
      <c r="Q19" s="109">
        <v>45</v>
      </c>
      <c r="R19" s="138">
        <f t="shared" si="6"/>
        <v>1.125</v>
      </c>
      <c r="S19" s="109">
        <f>Q19*2</f>
        <v>90</v>
      </c>
      <c r="T19" s="109"/>
      <c r="U19" s="110">
        <v>15</v>
      </c>
      <c r="V19" s="126">
        <v>5</v>
      </c>
      <c r="W19" s="134">
        <f t="shared" si="7"/>
        <v>0.333333333333333</v>
      </c>
      <c r="X19" s="126">
        <f t="shared" si="8"/>
        <v>4</v>
      </c>
      <c r="Y19" s="113">
        <f t="shared" si="9"/>
        <v>-5</v>
      </c>
      <c r="Z19" s="110">
        <v>12</v>
      </c>
      <c r="AA19" s="126">
        <v>0</v>
      </c>
      <c r="AB19" s="134">
        <f t="shared" si="10"/>
        <v>0</v>
      </c>
      <c r="AC19" s="126">
        <f t="shared" si="11"/>
        <v>0</v>
      </c>
      <c r="AD19" s="113">
        <f t="shared" si="12"/>
        <v>-6</v>
      </c>
      <c r="AE19" s="110">
        <v>10</v>
      </c>
      <c r="AF19" s="126">
        <v>17</v>
      </c>
      <c r="AG19" s="134">
        <f t="shared" si="13"/>
        <v>1.7</v>
      </c>
      <c r="AH19" s="126">
        <f>AF19*3.5</f>
        <v>59.5</v>
      </c>
      <c r="AI19" s="126"/>
      <c r="AJ19" s="110">
        <v>12</v>
      </c>
      <c r="AK19" s="126">
        <v>16</v>
      </c>
      <c r="AL19" s="134">
        <f t="shared" si="14"/>
        <v>1.33333333333333</v>
      </c>
      <c r="AM19" s="126">
        <f>AK19*1</f>
        <v>16</v>
      </c>
      <c r="AN19" s="126"/>
      <c r="AO19" s="99">
        <v>10</v>
      </c>
      <c r="AP19" s="109">
        <v>3</v>
      </c>
      <c r="AQ19" s="138">
        <f t="shared" si="15"/>
        <v>0.3</v>
      </c>
      <c r="AR19" s="109">
        <f t="shared" si="21"/>
        <v>1.5</v>
      </c>
      <c r="AS19" s="114">
        <f t="shared" si="22"/>
        <v>-2.1</v>
      </c>
      <c r="AT19" s="110">
        <v>15</v>
      </c>
      <c r="AU19" s="126">
        <v>5</v>
      </c>
      <c r="AV19" s="134">
        <f t="shared" si="16"/>
        <v>0.333333333333333</v>
      </c>
      <c r="AW19" s="126">
        <f t="shared" si="23"/>
        <v>1.5</v>
      </c>
      <c r="AX19" s="113">
        <f t="shared" si="24"/>
        <v>-2</v>
      </c>
      <c r="AY19" s="33">
        <f t="shared" si="17"/>
        <v>182.1</v>
      </c>
      <c r="AZ19" s="33">
        <f t="shared" si="18"/>
        <v>-31.6</v>
      </c>
    </row>
    <row r="20" spans="1:52">
      <c r="A20" s="94">
        <v>17</v>
      </c>
      <c r="B20" s="95">
        <v>108656</v>
      </c>
      <c r="C20" s="96" t="s">
        <v>238</v>
      </c>
      <c r="D20" s="97" t="s">
        <v>22</v>
      </c>
      <c r="E20" s="98" t="s">
        <v>182</v>
      </c>
      <c r="F20" s="99">
        <v>30</v>
      </c>
      <c r="G20" s="109">
        <v>3</v>
      </c>
      <c r="H20" s="138">
        <f t="shared" si="2"/>
        <v>0.1</v>
      </c>
      <c r="I20" s="109">
        <f t="shared" si="25"/>
        <v>2.4</v>
      </c>
      <c r="J20" s="114">
        <f t="shared" si="26"/>
        <v>-13.5</v>
      </c>
      <c r="K20" s="99">
        <v>15</v>
      </c>
      <c r="L20" s="109">
        <v>5</v>
      </c>
      <c r="M20" s="138">
        <f t="shared" si="5"/>
        <v>0.333333333333333</v>
      </c>
      <c r="N20" s="109">
        <f t="shared" si="27"/>
        <v>4</v>
      </c>
      <c r="O20" s="114">
        <f t="shared" si="28"/>
        <v>-5</v>
      </c>
      <c r="P20" s="109">
        <v>30</v>
      </c>
      <c r="Q20" s="109">
        <v>6</v>
      </c>
      <c r="R20" s="138">
        <f t="shared" si="6"/>
        <v>0.2</v>
      </c>
      <c r="S20" s="109">
        <f>Q20*1</f>
        <v>6</v>
      </c>
      <c r="T20" s="114">
        <f>(P20-Q20)*-1</f>
        <v>-24</v>
      </c>
      <c r="U20" s="110">
        <v>15</v>
      </c>
      <c r="V20" s="126">
        <v>5</v>
      </c>
      <c r="W20" s="134">
        <f t="shared" si="7"/>
        <v>0.333333333333333</v>
      </c>
      <c r="X20" s="126">
        <f t="shared" si="8"/>
        <v>4</v>
      </c>
      <c r="Y20" s="113">
        <f t="shared" si="9"/>
        <v>-5</v>
      </c>
      <c r="Z20" s="110">
        <v>12</v>
      </c>
      <c r="AA20" s="126">
        <v>1</v>
      </c>
      <c r="AB20" s="134">
        <f t="shared" si="10"/>
        <v>0.0833333333333333</v>
      </c>
      <c r="AC20" s="126">
        <f t="shared" si="11"/>
        <v>0.8</v>
      </c>
      <c r="AD20" s="113">
        <f t="shared" si="12"/>
        <v>-5.5</v>
      </c>
      <c r="AE20" s="110">
        <v>10</v>
      </c>
      <c r="AF20" s="126">
        <v>1</v>
      </c>
      <c r="AG20" s="134">
        <f t="shared" si="13"/>
        <v>0.1</v>
      </c>
      <c r="AH20" s="126">
        <f>AF20*2.5</f>
        <v>2.5</v>
      </c>
      <c r="AI20" s="113">
        <f>(AE20-AF20)*-1</f>
        <v>-9</v>
      </c>
      <c r="AJ20" s="110">
        <v>12</v>
      </c>
      <c r="AK20" s="126">
        <v>0</v>
      </c>
      <c r="AL20" s="134">
        <f t="shared" si="14"/>
        <v>0</v>
      </c>
      <c r="AM20" s="126">
        <f t="shared" ref="AM20:AM25" si="29">AK20*0.8</f>
        <v>0</v>
      </c>
      <c r="AN20" s="113">
        <f t="shared" ref="AN20:AN25" si="30">(AJ20-AK20)*-0.5</f>
        <v>-6</v>
      </c>
      <c r="AO20" s="99">
        <v>10</v>
      </c>
      <c r="AP20" s="109">
        <v>1</v>
      </c>
      <c r="AQ20" s="138">
        <f t="shared" si="15"/>
        <v>0.1</v>
      </c>
      <c r="AR20" s="109">
        <f t="shared" si="21"/>
        <v>0.5</v>
      </c>
      <c r="AS20" s="114">
        <f t="shared" si="22"/>
        <v>-2.7</v>
      </c>
      <c r="AT20" s="110">
        <v>15</v>
      </c>
      <c r="AU20" s="126">
        <v>0</v>
      </c>
      <c r="AV20" s="134">
        <f t="shared" si="16"/>
        <v>0</v>
      </c>
      <c r="AW20" s="126">
        <f t="shared" si="23"/>
        <v>0</v>
      </c>
      <c r="AX20" s="113">
        <f t="shared" si="24"/>
        <v>-3</v>
      </c>
      <c r="AY20" s="33">
        <f t="shared" si="17"/>
        <v>20.2</v>
      </c>
      <c r="AZ20" s="33">
        <f t="shared" si="18"/>
        <v>-73.7</v>
      </c>
    </row>
    <row r="21" spans="1:52">
      <c r="A21" s="94">
        <v>18</v>
      </c>
      <c r="B21" s="95">
        <v>114844</v>
      </c>
      <c r="C21" s="96" t="s">
        <v>239</v>
      </c>
      <c r="D21" s="97" t="s">
        <v>13</v>
      </c>
      <c r="E21" s="98" t="s">
        <v>182</v>
      </c>
      <c r="F21" s="99">
        <v>30</v>
      </c>
      <c r="G21" s="109">
        <v>4</v>
      </c>
      <c r="H21" s="138">
        <f t="shared" si="2"/>
        <v>0.133333333333333</v>
      </c>
      <c r="I21" s="109">
        <f t="shared" si="25"/>
        <v>3.2</v>
      </c>
      <c r="J21" s="114">
        <f t="shared" si="26"/>
        <v>-13</v>
      </c>
      <c r="K21" s="99">
        <v>15</v>
      </c>
      <c r="L21" s="109">
        <v>3</v>
      </c>
      <c r="M21" s="138">
        <f t="shared" si="5"/>
        <v>0.2</v>
      </c>
      <c r="N21" s="109">
        <f t="shared" si="27"/>
        <v>2.4</v>
      </c>
      <c r="O21" s="114">
        <f t="shared" si="28"/>
        <v>-6</v>
      </c>
      <c r="P21" s="109">
        <v>30</v>
      </c>
      <c r="Q21" s="109">
        <v>28</v>
      </c>
      <c r="R21" s="138">
        <f t="shared" si="6"/>
        <v>0.933333333333333</v>
      </c>
      <c r="S21" s="109">
        <f>Q21*1</f>
        <v>28</v>
      </c>
      <c r="T21" s="114">
        <f>(P21-Q21)*-1</f>
        <v>-2</v>
      </c>
      <c r="U21" s="110">
        <v>15</v>
      </c>
      <c r="V21" s="126">
        <v>1</v>
      </c>
      <c r="W21" s="134">
        <f t="shared" si="7"/>
        <v>0.0666666666666667</v>
      </c>
      <c r="X21" s="126">
        <f t="shared" si="8"/>
        <v>0.8</v>
      </c>
      <c r="Y21" s="113">
        <f t="shared" si="9"/>
        <v>-7</v>
      </c>
      <c r="Z21" s="110">
        <v>12</v>
      </c>
      <c r="AA21" s="126">
        <v>0</v>
      </c>
      <c r="AB21" s="134">
        <f t="shared" si="10"/>
        <v>0</v>
      </c>
      <c r="AC21" s="126">
        <f t="shared" si="11"/>
        <v>0</v>
      </c>
      <c r="AD21" s="113">
        <f t="shared" si="12"/>
        <v>-6</v>
      </c>
      <c r="AE21" s="110">
        <v>10</v>
      </c>
      <c r="AF21" s="126">
        <v>15</v>
      </c>
      <c r="AG21" s="134">
        <f t="shared" si="13"/>
        <v>1.5</v>
      </c>
      <c r="AH21" s="126">
        <f>AF21*3.5</f>
        <v>52.5</v>
      </c>
      <c r="AI21" s="126"/>
      <c r="AJ21" s="110">
        <v>12</v>
      </c>
      <c r="AK21" s="126">
        <v>7</v>
      </c>
      <c r="AL21" s="134">
        <f t="shared" si="14"/>
        <v>0.583333333333333</v>
      </c>
      <c r="AM21" s="126">
        <f t="shared" si="29"/>
        <v>5.6</v>
      </c>
      <c r="AN21" s="113">
        <f t="shared" si="30"/>
        <v>-2.5</v>
      </c>
      <c r="AO21" s="99">
        <v>10</v>
      </c>
      <c r="AP21" s="109">
        <v>0</v>
      </c>
      <c r="AQ21" s="138">
        <f t="shared" si="15"/>
        <v>0</v>
      </c>
      <c r="AR21" s="109">
        <f t="shared" si="21"/>
        <v>0</v>
      </c>
      <c r="AS21" s="114">
        <f t="shared" si="22"/>
        <v>-3</v>
      </c>
      <c r="AT21" s="110">
        <v>15</v>
      </c>
      <c r="AU21" s="126">
        <v>2</v>
      </c>
      <c r="AV21" s="134">
        <f t="shared" si="16"/>
        <v>0.133333333333333</v>
      </c>
      <c r="AW21" s="126">
        <f t="shared" si="23"/>
        <v>0.6</v>
      </c>
      <c r="AX21" s="113">
        <f t="shared" si="24"/>
        <v>-2.6</v>
      </c>
      <c r="AY21" s="33">
        <f t="shared" si="17"/>
        <v>93.1</v>
      </c>
      <c r="AZ21" s="33">
        <f t="shared" si="18"/>
        <v>-42.1</v>
      </c>
    </row>
    <row r="22" spans="1:52">
      <c r="A22" s="94">
        <v>19</v>
      </c>
      <c r="B22" s="95">
        <v>117491</v>
      </c>
      <c r="C22" s="96" t="s">
        <v>240</v>
      </c>
      <c r="D22" s="97" t="s">
        <v>11</v>
      </c>
      <c r="E22" s="98" t="s">
        <v>182</v>
      </c>
      <c r="F22" s="99">
        <v>30</v>
      </c>
      <c r="G22" s="109">
        <v>15</v>
      </c>
      <c r="H22" s="138">
        <f t="shared" si="2"/>
        <v>0.5</v>
      </c>
      <c r="I22" s="109">
        <f t="shared" si="25"/>
        <v>12</v>
      </c>
      <c r="J22" s="114">
        <f t="shared" si="26"/>
        <v>-7.5</v>
      </c>
      <c r="K22" s="99">
        <v>15</v>
      </c>
      <c r="L22" s="109">
        <v>9</v>
      </c>
      <c r="M22" s="138">
        <f t="shared" si="5"/>
        <v>0.6</v>
      </c>
      <c r="N22" s="109">
        <f t="shared" si="27"/>
        <v>7.2</v>
      </c>
      <c r="O22" s="114">
        <f t="shared" si="28"/>
        <v>-3</v>
      </c>
      <c r="P22" s="109">
        <v>30</v>
      </c>
      <c r="Q22" s="109">
        <v>13</v>
      </c>
      <c r="R22" s="138">
        <f t="shared" si="6"/>
        <v>0.433333333333333</v>
      </c>
      <c r="S22" s="109">
        <f>Q22*1</f>
        <v>13</v>
      </c>
      <c r="T22" s="114">
        <f>(P22-Q22)*-1</f>
        <v>-17</v>
      </c>
      <c r="U22" s="110">
        <v>15</v>
      </c>
      <c r="V22" s="126">
        <v>2</v>
      </c>
      <c r="W22" s="134">
        <f t="shared" si="7"/>
        <v>0.133333333333333</v>
      </c>
      <c r="X22" s="126">
        <f t="shared" si="8"/>
        <v>1.6</v>
      </c>
      <c r="Y22" s="113">
        <f t="shared" si="9"/>
        <v>-6.5</v>
      </c>
      <c r="Z22" s="110">
        <v>12</v>
      </c>
      <c r="AA22" s="126">
        <v>1</v>
      </c>
      <c r="AB22" s="134">
        <f t="shared" si="10"/>
        <v>0.0833333333333333</v>
      </c>
      <c r="AC22" s="126">
        <f t="shared" si="11"/>
        <v>0.8</v>
      </c>
      <c r="AD22" s="113">
        <f t="shared" si="12"/>
        <v>-5.5</v>
      </c>
      <c r="AE22" s="110">
        <v>10</v>
      </c>
      <c r="AF22" s="126">
        <v>12</v>
      </c>
      <c r="AG22" s="134">
        <f t="shared" si="13"/>
        <v>1.2</v>
      </c>
      <c r="AH22" s="126">
        <f>AF22*3.5</f>
        <v>42</v>
      </c>
      <c r="AI22" s="126"/>
      <c r="AJ22" s="110">
        <v>12</v>
      </c>
      <c r="AK22" s="126">
        <v>7</v>
      </c>
      <c r="AL22" s="134">
        <f t="shared" si="14"/>
        <v>0.583333333333333</v>
      </c>
      <c r="AM22" s="126">
        <f t="shared" si="29"/>
        <v>5.6</v>
      </c>
      <c r="AN22" s="113">
        <f t="shared" si="30"/>
        <v>-2.5</v>
      </c>
      <c r="AO22" s="99">
        <v>10</v>
      </c>
      <c r="AP22" s="109">
        <v>0</v>
      </c>
      <c r="AQ22" s="138">
        <f t="shared" si="15"/>
        <v>0</v>
      </c>
      <c r="AR22" s="109">
        <f t="shared" si="21"/>
        <v>0</v>
      </c>
      <c r="AS22" s="114">
        <f t="shared" si="22"/>
        <v>-3</v>
      </c>
      <c r="AT22" s="110">
        <v>15</v>
      </c>
      <c r="AU22" s="126">
        <v>0</v>
      </c>
      <c r="AV22" s="134">
        <f t="shared" si="16"/>
        <v>0</v>
      </c>
      <c r="AW22" s="126">
        <f t="shared" si="23"/>
        <v>0</v>
      </c>
      <c r="AX22" s="113">
        <f t="shared" si="24"/>
        <v>-3</v>
      </c>
      <c r="AY22" s="33">
        <f t="shared" si="17"/>
        <v>82.2</v>
      </c>
      <c r="AZ22" s="33">
        <f t="shared" si="18"/>
        <v>-48</v>
      </c>
    </row>
    <row r="23" spans="1:52">
      <c r="A23" s="94">
        <v>20</v>
      </c>
      <c r="B23" s="95">
        <v>54</v>
      </c>
      <c r="C23" s="96" t="s">
        <v>241</v>
      </c>
      <c r="D23" s="97" t="s">
        <v>31</v>
      </c>
      <c r="E23" s="98" t="s">
        <v>183</v>
      </c>
      <c r="F23" s="99">
        <v>30</v>
      </c>
      <c r="G23" s="109">
        <v>18</v>
      </c>
      <c r="H23" s="138">
        <f t="shared" si="2"/>
        <v>0.6</v>
      </c>
      <c r="I23" s="109">
        <f t="shared" si="25"/>
        <v>14.4</v>
      </c>
      <c r="J23" s="114">
        <f t="shared" si="26"/>
        <v>-6</v>
      </c>
      <c r="K23" s="99">
        <v>15</v>
      </c>
      <c r="L23" s="109">
        <v>12</v>
      </c>
      <c r="M23" s="138">
        <f t="shared" si="5"/>
        <v>0.8</v>
      </c>
      <c r="N23" s="109">
        <f t="shared" si="27"/>
        <v>9.6</v>
      </c>
      <c r="O23" s="114">
        <f t="shared" si="28"/>
        <v>-1.5</v>
      </c>
      <c r="P23" s="109">
        <v>50</v>
      </c>
      <c r="Q23" s="109">
        <v>54</v>
      </c>
      <c r="R23" s="138">
        <f t="shared" si="6"/>
        <v>1.08</v>
      </c>
      <c r="S23" s="109">
        <f>Q23*2</f>
        <v>108</v>
      </c>
      <c r="T23" s="109"/>
      <c r="U23" s="110">
        <v>15</v>
      </c>
      <c r="V23" s="126">
        <v>3</v>
      </c>
      <c r="W23" s="134">
        <f t="shared" si="7"/>
        <v>0.2</v>
      </c>
      <c r="X23" s="126">
        <f t="shared" si="8"/>
        <v>2.4</v>
      </c>
      <c r="Y23" s="113">
        <f t="shared" si="9"/>
        <v>-6</v>
      </c>
      <c r="Z23" s="110">
        <v>12</v>
      </c>
      <c r="AA23" s="126">
        <v>2</v>
      </c>
      <c r="AB23" s="134">
        <f t="shared" si="10"/>
        <v>0.166666666666667</v>
      </c>
      <c r="AC23" s="126">
        <f t="shared" si="11"/>
        <v>1.6</v>
      </c>
      <c r="AD23" s="113">
        <f t="shared" si="12"/>
        <v>-5</v>
      </c>
      <c r="AE23" s="110">
        <v>10</v>
      </c>
      <c r="AF23" s="126">
        <v>9</v>
      </c>
      <c r="AG23" s="134">
        <f t="shared" si="13"/>
        <v>0.9</v>
      </c>
      <c r="AH23" s="126">
        <f>AF23*2.5</f>
        <v>22.5</v>
      </c>
      <c r="AI23" s="113">
        <f>(AE23-AF23)*-1</f>
        <v>-1</v>
      </c>
      <c r="AJ23" s="110">
        <v>12</v>
      </c>
      <c r="AK23" s="126">
        <v>6</v>
      </c>
      <c r="AL23" s="134">
        <f t="shared" si="14"/>
        <v>0.5</v>
      </c>
      <c r="AM23" s="126">
        <f t="shared" si="29"/>
        <v>4.8</v>
      </c>
      <c r="AN23" s="113">
        <f t="shared" si="30"/>
        <v>-3</v>
      </c>
      <c r="AO23" s="99">
        <v>10</v>
      </c>
      <c r="AP23" s="109">
        <v>0</v>
      </c>
      <c r="AQ23" s="138">
        <f t="shared" si="15"/>
        <v>0</v>
      </c>
      <c r="AR23" s="109">
        <f t="shared" si="21"/>
        <v>0</v>
      </c>
      <c r="AS23" s="114">
        <f t="shared" si="22"/>
        <v>-3</v>
      </c>
      <c r="AT23" s="110">
        <v>15</v>
      </c>
      <c r="AU23" s="126">
        <v>0</v>
      </c>
      <c r="AV23" s="134">
        <f t="shared" si="16"/>
        <v>0</v>
      </c>
      <c r="AW23" s="126">
        <f t="shared" si="23"/>
        <v>0</v>
      </c>
      <c r="AX23" s="113">
        <f t="shared" si="24"/>
        <v>-3</v>
      </c>
      <c r="AY23" s="33">
        <f t="shared" si="17"/>
        <v>163.3</v>
      </c>
      <c r="AZ23" s="33">
        <f t="shared" si="18"/>
        <v>-28.5</v>
      </c>
    </row>
    <row r="24" spans="1:52">
      <c r="A24" s="94">
        <v>21</v>
      </c>
      <c r="B24" s="95">
        <v>329</v>
      </c>
      <c r="C24" s="96" t="s">
        <v>242</v>
      </c>
      <c r="D24" s="97" t="s">
        <v>31</v>
      </c>
      <c r="E24" s="98" t="s">
        <v>183</v>
      </c>
      <c r="F24" s="99">
        <v>30</v>
      </c>
      <c r="G24" s="109">
        <v>69</v>
      </c>
      <c r="H24" s="138">
        <f t="shared" si="2"/>
        <v>2.3</v>
      </c>
      <c r="I24" s="109">
        <f>G24*1.5</f>
        <v>103.5</v>
      </c>
      <c r="J24" s="109"/>
      <c r="K24" s="99">
        <v>15</v>
      </c>
      <c r="L24" s="109">
        <v>3</v>
      </c>
      <c r="M24" s="138">
        <f t="shared" si="5"/>
        <v>0.2</v>
      </c>
      <c r="N24" s="109">
        <f t="shared" si="27"/>
        <v>2.4</v>
      </c>
      <c r="O24" s="114">
        <f t="shared" si="28"/>
        <v>-6</v>
      </c>
      <c r="P24" s="109">
        <v>40</v>
      </c>
      <c r="Q24" s="109">
        <v>19</v>
      </c>
      <c r="R24" s="138">
        <f t="shared" si="6"/>
        <v>0.475</v>
      </c>
      <c r="S24" s="109">
        <f>Q24*1</f>
        <v>19</v>
      </c>
      <c r="T24" s="114">
        <f>(P24-Q24)*-1</f>
        <v>-21</v>
      </c>
      <c r="U24" s="110">
        <v>15</v>
      </c>
      <c r="V24" s="126">
        <v>28</v>
      </c>
      <c r="W24" s="134">
        <f t="shared" si="7"/>
        <v>1.86666666666667</v>
      </c>
      <c r="X24" s="126">
        <f>V24*1</f>
        <v>28</v>
      </c>
      <c r="Y24" s="113"/>
      <c r="Z24" s="110">
        <v>12</v>
      </c>
      <c r="AA24" s="126">
        <v>1</v>
      </c>
      <c r="AB24" s="134">
        <f t="shared" si="10"/>
        <v>0.0833333333333333</v>
      </c>
      <c r="AC24" s="126">
        <f t="shared" si="11"/>
        <v>0.8</v>
      </c>
      <c r="AD24" s="113">
        <f t="shared" si="12"/>
        <v>-5.5</v>
      </c>
      <c r="AE24" s="110">
        <v>10</v>
      </c>
      <c r="AF24" s="126">
        <v>9</v>
      </c>
      <c r="AG24" s="134">
        <f t="shared" si="13"/>
        <v>0.9</v>
      </c>
      <c r="AH24" s="126">
        <f>AF24*2.5</f>
        <v>22.5</v>
      </c>
      <c r="AI24" s="113">
        <f>(AE24-AF24)*-1</f>
        <v>-1</v>
      </c>
      <c r="AJ24" s="110">
        <v>12</v>
      </c>
      <c r="AK24" s="126">
        <v>8</v>
      </c>
      <c r="AL24" s="134">
        <f t="shared" si="14"/>
        <v>0.666666666666667</v>
      </c>
      <c r="AM24" s="126">
        <f t="shared" si="29"/>
        <v>6.4</v>
      </c>
      <c r="AN24" s="113">
        <f t="shared" si="30"/>
        <v>-2</v>
      </c>
      <c r="AO24" s="99">
        <v>10</v>
      </c>
      <c r="AP24" s="109">
        <v>2</v>
      </c>
      <c r="AQ24" s="138">
        <f t="shared" si="15"/>
        <v>0.2</v>
      </c>
      <c r="AR24" s="109">
        <f t="shared" si="21"/>
        <v>1</v>
      </c>
      <c r="AS24" s="114">
        <f t="shared" si="22"/>
        <v>-2.4</v>
      </c>
      <c r="AT24" s="110">
        <v>15</v>
      </c>
      <c r="AU24" s="126">
        <v>1</v>
      </c>
      <c r="AV24" s="134">
        <f t="shared" si="16"/>
        <v>0.0666666666666667</v>
      </c>
      <c r="AW24" s="126">
        <f t="shared" si="23"/>
        <v>0.3</v>
      </c>
      <c r="AX24" s="113">
        <f t="shared" si="24"/>
        <v>-2.8</v>
      </c>
      <c r="AY24" s="33">
        <f t="shared" si="17"/>
        <v>183.9</v>
      </c>
      <c r="AZ24" s="33">
        <f t="shared" si="18"/>
        <v>-40.7</v>
      </c>
    </row>
    <row r="25" spans="1:52">
      <c r="A25" s="94">
        <v>22</v>
      </c>
      <c r="B25" s="95">
        <v>357</v>
      </c>
      <c r="C25" s="96" t="s">
        <v>243</v>
      </c>
      <c r="D25" s="97" t="s">
        <v>11</v>
      </c>
      <c r="E25" s="98" t="s">
        <v>183</v>
      </c>
      <c r="F25" s="99">
        <v>30</v>
      </c>
      <c r="G25" s="109">
        <v>9</v>
      </c>
      <c r="H25" s="138">
        <f t="shared" si="2"/>
        <v>0.3</v>
      </c>
      <c r="I25" s="109">
        <f t="shared" ref="I25:I31" si="31">G25*0.8</f>
        <v>7.2</v>
      </c>
      <c r="J25" s="114">
        <f t="shared" ref="J25:J31" si="32">(F25-G25)*-0.5</f>
        <v>-10.5</v>
      </c>
      <c r="K25" s="99">
        <v>15</v>
      </c>
      <c r="L25" s="109">
        <v>11</v>
      </c>
      <c r="M25" s="138">
        <f t="shared" si="5"/>
        <v>0.733333333333333</v>
      </c>
      <c r="N25" s="109">
        <f t="shared" si="27"/>
        <v>8.8</v>
      </c>
      <c r="O25" s="114">
        <f t="shared" si="28"/>
        <v>-2</v>
      </c>
      <c r="P25" s="109">
        <v>40</v>
      </c>
      <c r="Q25" s="109">
        <v>5</v>
      </c>
      <c r="R25" s="138">
        <f t="shared" si="6"/>
        <v>0.125</v>
      </c>
      <c r="S25" s="109">
        <f>Q25*1</f>
        <v>5</v>
      </c>
      <c r="T25" s="114">
        <f>(P25-Q25)*-1</f>
        <v>-35</v>
      </c>
      <c r="U25" s="110">
        <v>15</v>
      </c>
      <c r="V25" s="126">
        <v>3</v>
      </c>
      <c r="W25" s="134">
        <f t="shared" si="7"/>
        <v>0.2</v>
      </c>
      <c r="X25" s="126">
        <f t="shared" ref="X25:X31" si="33">V25*0.8</f>
        <v>2.4</v>
      </c>
      <c r="Y25" s="113">
        <f t="shared" ref="Y25:Y31" si="34">(U25-V25)*-0.5</f>
        <v>-6</v>
      </c>
      <c r="Z25" s="110">
        <v>12</v>
      </c>
      <c r="AA25" s="126">
        <v>1</v>
      </c>
      <c r="AB25" s="134">
        <f t="shared" si="10"/>
        <v>0.0833333333333333</v>
      </c>
      <c r="AC25" s="126">
        <f t="shared" si="11"/>
        <v>0.8</v>
      </c>
      <c r="AD25" s="113">
        <f t="shared" si="12"/>
        <v>-5.5</v>
      </c>
      <c r="AE25" s="110">
        <v>10</v>
      </c>
      <c r="AF25" s="126">
        <v>3</v>
      </c>
      <c r="AG25" s="134">
        <f t="shared" si="13"/>
        <v>0.3</v>
      </c>
      <c r="AH25" s="126">
        <f>AF25*2.5</f>
        <v>7.5</v>
      </c>
      <c r="AI25" s="113">
        <f>(AE25-AF25)*-1</f>
        <v>-7</v>
      </c>
      <c r="AJ25" s="110">
        <v>12</v>
      </c>
      <c r="AK25" s="126">
        <v>9</v>
      </c>
      <c r="AL25" s="134">
        <f t="shared" si="14"/>
        <v>0.75</v>
      </c>
      <c r="AM25" s="126">
        <f t="shared" si="29"/>
        <v>7.2</v>
      </c>
      <c r="AN25" s="113">
        <f t="shared" si="30"/>
        <v>-1.5</v>
      </c>
      <c r="AO25" s="99">
        <v>10</v>
      </c>
      <c r="AP25" s="109">
        <v>0</v>
      </c>
      <c r="AQ25" s="138">
        <f t="shared" si="15"/>
        <v>0</v>
      </c>
      <c r="AR25" s="109">
        <f t="shared" si="21"/>
        <v>0</v>
      </c>
      <c r="AS25" s="114">
        <f t="shared" si="22"/>
        <v>-3</v>
      </c>
      <c r="AT25" s="110">
        <v>15</v>
      </c>
      <c r="AU25" s="126">
        <v>3</v>
      </c>
      <c r="AV25" s="134">
        <f t="shared" si="16"/>
        <v>0.2</v>
      </c>
      <c r="AW25" s="126">
        <f t="shared" si="23"/>
        <v>0.9</v>
      </c>
      <c r="AX25" s="113">
        <f t="shared" si="24"/>
        <v>-2.4</v>
      </c>
      <c r="AY25" s="33">
        <f t="shared" si="17"/>
        <v>39.8</v>
      </c>
      <c r="AZ25" s="33">
        <f t="shared" si="18"/>
        <v>-72.9</v>
      </c>
    </row>
    <row r="26" spans="1:52">
      <c r="A26" s="94">
        <v>23</v>
      </c>
      <c r="B26" s="95">
        <v>359</v>
      </c>
      <c r="C26" s="96" t="s">
        <v>244</v>
      </c>
      <c r="D26" s="97" t="s">
        <v>11</v>
      </c>
      <c r="E26" s="98" t="s">
        <v>183</v>
      </c>
      <c r="F26" s="99">
        <v>30</v>
      </c>
      <c r="G26" s="109">
        <v>27</v>
      </c>
      <c r="H26" s="138">
        <f t="shared" si="2"/>
        <v>0.9</v>
      </c>
      <c r="I26" s="109">
        <f t="shared" si="31"/>
        <v>21.6</v>
      </c>
      <c r="J26" s="114">
        <f t="shared" si="32"/>
        <v>-1.5</v>
      </c>
      <c r="K26" s="99">
        <v>15</v>
      </c>
      <c r="L26" s="109">
        <v>6</v>
      </c>
      <c r="M26" s="138">
        <f t="shared" si="5"/>
        <v>0.4</v>
      </c>
      <c r="N26" s="109">
        <f t="shared" si="27"/>
        <v>4.8</v>
      </c>
      <c r="O26" s="114">
        <f t="shared" si="28"/>
        <v>-4.5</v>
      </c>
      <c r="P26" s="109">
        <v>50</v>
      </c>
      <c r="Q26" s="109">
        <v>23</v>
      </c>
      <c r="R26" s="138">
        <f t="shared" si="6"/>
        <v>0.46</v>
      </c>
      <c r="S26" s="109">
        <f>Q26*1</f>
        <v>23</v>
      </c>
      <c r="T26" s="114">
        <f>(P26-Q26)*-1</f>
        <v>-27</v>
      </c>
      <c r="U26" s="110">
        <v>15</v>
      </c>
      <c r="V26" s="126">
        <v>2</v>
      </c>
      <c r="W26" s="134">
        <f t="shared" si="7"/>
        <v>0.133333333333333</v>
      </c>
      <c r="X26" s="126">
        <f t="shared" si="33"/>
        <v>1.6</v>
      </c>
      <c r="Y26" s="113">
        <f t="shared" si="34"/>
        <v>-6.5</v>
      </c>
      <c r="Z26" s="110">
        <v>12</v>
      </c>
      <c r="AA26" s="126">
        <v>0</v>
      </c>
      <c r="AB26" s="134">
        <f t="shared" si="10"/>
        <v>0</v>
      </c>
      <c r="AC26" s="126">
        <f t="shared" si="11"/>
        <v>0</v>
      </c>
      <c r="AD26" s="113">
        <f t="shared" si="12"/>
        <v>-6</v>
      </c>
      <c r="AE26" s="110">
        <v>10</v>
      </c>
      <c r="AF26" s="126">
        <v>11</v>
      </c>
      <c r="AG26" s="134">
        <f t="shared" si="13"/>
        <v>1.1</v>
      </c>
      <c r="AH26" s="126">
        <f>AF26*3.5</f>
        <v>38.5</v>
      </c>
      <c r="AI26" s="126"/>
      <c r="AJ26" s="110">
        <v>12</v>
      </c>
      <c r="AK26" s="126">
        <v>14</v>
      </c>
      <c r="AL26" s="134">
        <f t="shared" si="14"/>
        <v>1.16666666666667</v>
      </c>
      <c r="AM26" s="126">
        <f>AK26*1</f>
        <v>14</v>
      </c>
      <c r="AN26" s="126"/>
      <c r="AO26" s="99">
        <v>10</v>
      </c>
      <c r="AP26" s="109">
        <v>0</v>
      </c>
      <c r="AQ26" s="138">
        <f t="shared" si="15"/>
        <v>0</v>
      </c>
      <c r="AR26" s="109">
        <f t="shared" si="21"/>
        <v>0</v>
      </c>
      <c r="AS26" s="114">
        <f t="shared" si="22"/>
        <v>-3</v>
      </c>
      <c r="AT26" s="110">
        <v>15</v>
      </c>
      <c r="AU26" s="126">
        <v>0</v>
      </c>
      <c r="AV26" s="134">
        <f t="shared" si="16"/>
        <v>0</v>
      </c>
      <c r="AW26" s="126">
        <f t="shared" si="23"/>
        <v>0</v>
      </c>
      <c r="AX26" s="113">
        <f t="shared" si="24"/>
        <v>-3</v>
      </c>
      <c r="AY26" s="33">
        <f t="shared" si="17"/>
        <v>103.5</v>
      </c>
      <c r="AZ26" s="33">
        <f t="shared" si="18"/>
        <v>-51.5</v>
      </c>
    </row>
    <row r="27" spans="1:52">
      <c r="A27" s="94">
        <v>24</v>
      </c>
      <c r="B27" s="95">
        <v>373</v>
      </c>
      <c r="C27" s="96" t="s">
        <v>245</v>
      </c>
      <c r="D27" s="97" t="s">
        <v>13</v>
      </c>
      <c r="E27" s="98" t="s">
        <v>183</v>
      </c>
      <c r="F27" s="99">
        <v>30</v>
      </c>
      <c r="G27" s="109">
        <v>14</v>
      </c>
      <c r="H27" s="138">
        <f t="shared" si="2"/>
        <v>0.466666666666667</v>
      </c>
      <c r="I27" s="109">
        <f t="shared" si="31"/>
        <v>11.2</v>
      </c>
      <c r="J27" s="114">
        <f t="shared" si="32"/>
        <v>-8</v>
      </c>
      <c r="K27" s="99">
        <v>15</v>
      </c>
      <c r="L27" s="109">
        <v>24</v>
      </c>
      <c r="M27" s="138">
        <f t="shared" si="5"/>
        <v>1.6</v>
      </c>
      <c r="N27" s="109">
        <f>L27*1.5</f>
        <v>36</v>
      </c>
      <c r="O27" s="109"/>
      <c r="P27" s="109">
        <v>50</v>
      </c>
      <c r="Q27" s="109">
        <v>57</v>
      </c>
      <c r="R27" s="138">
        <f t="shared" si="6"/>
        <v>1.14</v>
      </c>
      <c r="S27" s="109">
        <f>Q27*2</f>
        <v>114</v>
      </c>
      <c r="T27" s="109"/>
      <c r="U27" s="110">
        <v>15</v>
      </c>
      <c r="V27" s="126">
        <v>3</v>
      </c>
      <c r="W27" s="134">
        <f t="shared" si="7"/>
        <v>0.2</v>
      </c>
      <c r="X27" s="126">
        <f t="shared" si="33"/>
        <v>2.4</v>
      </c>
      <c r="Y27" s="113">
        <f t="shared" si="34"/>
        <v>-6</v>
      </c>
      <c r="Z27" s="110">
        <v>12</v>
      </c>
      <c r="AA27" s="126">
        <v>1</v>
      </c>
      <c r="AB27" s="134">
        <f t="shared" si="10"/>
        <v>0.0833333333333333</v>
      </c>
      <c r="AC27" s="126">
        <f t="shared" si="11"/>
        <v>0.8</v>
      </c>
      <c r="AD27" s="113">
        <f t="shared" si="12"/>
        <v>-5.5</v>
      </c>
      <c r="AE27" s="110">
        <v>10</v>
      </c>
      <c r="AF27" s="126">
        <v>8</v>
      </c>
      <c r="AG27" s="134">
        <f t="shared" si="13"/>
        <v>0.8</v>
      </c>
      <c r="AH27" s="126">
        <f>AF27*2.5</f>
        <v>20</v>
      </c>
      <c r="AI27" s="113">
        <f>(AE27-AF27)*-1</f>
        <v>-2</v>
      </c>
      <c r="AJ27" s="110">
        <v>12</v>
      </c>
      <c r="AK27" s="126">
        <v>13</v>
      </c>
      <c r="AL27" s="134">
        <f t="shared" si="14"/>
        <v>1.08333333333333</v>
      </c>
      <c r="AM27" s="126">
        <f>AK27*1</f>
        <v>13</v>
      </c>
      <c r="AN27" s="126"/>
      <c r="AO27" s="99">
        <v>10</v>
      </c>
      <c r="AP27" s="109">
        <v>1</v>
      </c>
      <c r="AQ27" s="138">
        <f t="shared" si="15"/>
        <v>0.1</v>
      </c>
      <c r="AR27" s="109">
        <f t="shared" si="21"/>
        <v>0.5</v>
      </c>
      <c r="AS27" s="114">
        <f t="shared" si="22"/>
        <v>-2.7</v>
      </c>
      <c r="AT27" s="110">
        <v>15</v>
      </c>
      <c r="AU27" s="126">
        <v>3</v>
      </c>
      <c r="AV27" s="134">
        <f t="shared" si="16"/>
        <v>0.2</v>
      </c>
      <c r="AW27" s="126">
        <f t="shared" si="23"/>
        <v>0.9</v>
      </c>
      <c r="AX27" s="113">
        <f t="shared" si="24"/>
        <v>-2.4</v>
      </c>
      <c r="AY27" s="33">
        <f t="shared" si="17"/>
        <v>198.8</v>
      </c>
      <c r="AZ27" s="33">
        <f t="shared" si="18"/>
        <v>-26.6</v>
      </c>
    </row>
    <row r="28" spans="1:52">
      <c r="A28" s="94">
        <v>25</v>
      </c>
      <c r="B28" s="95">
        <v>379</v>
      </c>
      <c r="C28" s="96" t="s">
        <v>246</v>
      </c>
      <c r="D28" s="97" t="s">
        <v>11</v>
      </c>
      <c r="E28" s="98" t="s">
        <v>183</v>
      </c>
      <c r="F28" s="99">
        <v>30</v>
      </c>
      <c r="G28" s="109">
        <v>16</v>
      </c>
      <c r="H28" s="138">
        <f t="shared" si="2"/>
        <v>0.533333333333333</v>
      </c>
      <c r="I28" s="109">
        <f t="shared" si="31"/>
        <v>12.8</v>
      </c>
      <c r="J28" s="114">
        <f t="shared" si="32"/>
        <v>-7</v>
      </c>
      <c r="K28" s="99">
        <v>15</v>
      </c>
      <c r="L28" s="109">
        <v>19</v>
      </c>
      <c r="M28" s="138">
        <f t="shared" si="5"/>
        <v>1.26666666666667</v>
      </c>
      <c r="N28" s="109">
        <f>L28*1.5</f>
        <v>28.5</v>
      </c>
      <c r="O28" s="109"/>
      <c r="P28" s="109">
        <v>50</v>
      </c>
      <c r="Q28" s="109">
        <v>50</v>
      </c>
      <c r="R28" s="138">
        <f t="shared" si="6"/>
        <v>1</v>
      </c>
      <c r="S28" s="109">
        <f>Q28*2</f>
        <v>100</v>
      </c>
      <c r="T28" s="109"/>
      <c r="U28" s="110">
        <v>15</v>
      </c>
      <c r="V28" s="126">
        <v>3</v>
      </c>
      <c r="W28" s="134">
        <f t="shared" si="7"/>
        <v>0.2</v>
      </c>
      <c r="X28" s="126">
        <f t="shared" si="33"/>
        <v>2.4</v>
      </c>
      <c r="Y28" s="113">
        <f t="shared" si="34"/>
        <v>-6</v>
      </c>
      <c r="Z28" s="110">
        <v>12</v>
      </c>
      <c r="AA28" s="126">
        <v>2</v>
      </c>
      <c r="AB28" s="134">
        <f t="shared" si="10"/>
        <v>0.166666666666667</v>
      </c>
      <c r="AC28" s="126">
        <f t="shared" si="11"/>
        <v>1.6</v>
      </c>
      <c r="AD28" s="113">
        <f t="shared" si="12"/>
        <v>-5</v>
      </c>
      <c r="AE28" s="110">
        <v>10</v>
      </c>
      <c r="AF28" s="126">
        <v>17</v>
      </c>
      <c r="AG28" s="134">
        <f t="shared" si="13"/>
        <v>1.7</v>
      </c>
      <c r="AH28" s="126">
        <f>AF28*3.5</f>
        <v>59.5</v>
      </c>
      <c r="AI28" s="126"/>
      <c r="AJ28" s="110">
        <v>12</v>
      </c>
      <c r="AK28" s="126">
        <v>12</v>
      </c>
      <c r="AL28" s="134">
        <f t="shared" si="14"/>
        <v>1</v>
      </c>
      <c r="AM28" s="126">
        <f>AK28*1</f>
        <v>12</v>
      </c>
      <c r="AN28" s="126"/>
      <c r="AO28" s="99">
        <v>10</v>
      </c>
      <c r="AP28" s="109">
        <v>4</v>
      </c>
      <c r="AQ28" s="138">
        <f t="shared" si="15"/>
        <v>0.4</v>
      </c>
      <c r="AR28" s="109">
        <f t="shared" si="21"/>
        <v>2</v>
      </c>
      <c r="AS28" s="114">
        <f t="shared" si="22"/>
        <v>-1.8</v>
      </c>
      <c r="AT28" s="110">
        <v>15</v>
      </c>
      <c r="AU28" s="126">
        <v>15</v>
      </c>
      <c r="AV28" s="134">
        <f t="shared" si="16"/>
        <v>1</v>
      </c>
      <c r="AW28" s="169">
        <f>AU28*0.5</f>
        <v>7.5</v>
      </c>
      <c r="AX28" s="140"/>
      <c r="AY28" s="33">
        <f t="shared" si="17"/>
        <v>226.3</v>
      </c>
      <c r="AZ28" s="33">
        <f t="shared" si="18"/>
        <v>-19.8</v>
      </c>
    </row>
    <row r="29" spans="1:52">
      <c r="A29" s="94">
        <v>26</v>
      </c>
      <c r="B29" s="95">
        <v>387</v>
      </c>
      <c r="C29" s="96" t="s">
        <v>247</v>
      </c>
      <c r="D29" s="97" t="s">
        <v>24</v>
      </c>
      <c r="E29" s="98" t="s">
        <v>183</v>
      </c>
      <c r="F29" s="99">
        <v>30</v>
      </c>
      <c r="G29" s="109">
        <v>21</v>
      </c>
      <c r="H29" s="138">
        <f t="shared" si="2"/>
        <v>0.7</v>
      </c>
      <c r="I29" s="109">
        <f t="shared" si="31"/>
        <v>16.8</v>
      </c>
      <c r="J29" s="114">
        <f t="shared" si="32"/>
        <v>-4.5</v>
      </c>
      <c r="K29" s="99">
        <v>15</v>
      </c>
      <c r="L29" s="109">
        <v>18</v>
      </c>
      <c r="M29" s="138">
        <f t="shared" si="5"/>
        <v>1.2</v>
      </c>
      <c r="N29" s="109">
        <f>L29*1.5</f>
        <v>27</v>
      </c>
      <c r="O29" s="109"/>
      <c r="P29" s="109">
        <v>50</v>
      </c>
      <c r="Q29" s="109">
        <v>30</v>
      </c>
      <c r="R29" s="138">
        <f t="shared" si="6"/>
        <v>0.6</v>
      </c>
      <c r="S29" s="109">
        <f>Q29*1</f>
        <v>30</v>
      </c>
      <c r="T29" s="114">
        <f>(P29-Q29)*-1</f>
        <v>-20</v>
      </c>
      <c r="U29" s="110">
        <v>15</v>
      </c>
      <c r="V29" s="126">
        <v>0</v>
      </c>
      <c r="W29" s="134">
        <f t="shared" si="7"/>
        <v>0</v>
      </c>
      <c r="X29" s="126">
        <f t="shared" si="33"/>
        <v>0</v>
      </c>
      <c r="Y29" s="113">
        <f t="shared" si="34"/>
        <v>-7.5</v>
      </c>
      <c r="Z29" s="110">
        <v>12</v>
      </c>
      <c r="AA29" s="126">
        <v>0</v>
      </c>
      <c r="AB29" s="134">
        <f t="shared" si="10"/>
        <v>0</v>
      </c>
      <c r="AC29" s="126">
        <f t="shared" si="11"/>
        <v>0</v>
      </c>
      <c r="AD29" s="113">
        <f t="shared" si="12"/>
        <v>-6</v>
      </c>
      <c r="AE29" s="110">
        <v>10</v>
      </c>
      <c r="AF29" s="126">
        <v>3</v>
      </c>
      <c r="AG29" s="134">
        <f t="shared" si="13"/>
        <v>0.3</v>
      </c>
      <c r="AH29" s="126">
        <f>AF29*2.5</f>
        <v>7.5</v>
      </c>
      <c r="AI29" s="113">
        <f>(AE29-AF29)*-1</f>
        <v>-7</v>
      </c>
      <c r="AJ29" s="110">
        <v>12</v>
      </c>
      <c r="AK29" s="126">
        <v>4</v>
      </c>
      <c r="AL29" s="134">
        <f t="shared" si="14"/>
        <v>0.333333333333333</v>
      </c>
      <c r="AM29" s="126">
        <f>AK29*0.8</f>
        <v>3.2</v>
      </c>
      <c r="AN29" s="113">
        <f>(AJ29-AK29)*-0.5</f>
        <v>-4</v>
      </c>
      <c r="AO29" s="99">
        <v>10</v>
      </c>
      <c r="AP29" s="109">
        <v>1</v>
      </c>
      <c r="AQ29" s="138">
        <f t="shared" si="15"/>
        <v>0.1</v>
      </c>
      <c r="AR29" s="109">
        <f t="shared" si="21"/>
        <v>0.5</v>
      </c>
      <c r="AS29" s="114">
        <f t="shared" si="22"/>
        <v>-2.7</v>
      </c>
      <c r="AT29" s="110">
        <v>15</v>
      </c>
      <c r="AU29" s="126">
        <v>0</v>
      </c>
      <c r="AV29" s="134">
        <f t="shared" si="16"/>
        <v>0</v>
      </c>
      <c r="AW29" s="126">
        <f t="shared" ref="AW29:AW74" si="35">AU29*0.3</f>
        <v>0</v>
      </c>
      <c r="AX29" s="113">
        <f t="shared" ref="AX29:AX74" si="36">(AT29-AU29)*-0.2</f>
        <v>-3</v>
      </c>
      <c r="AY29" s="33">
        <f t="shared" si="17"/>
        <v>85</v>
      </c>
      <c r="AZ29" s="33">
        <f t="shared" si="18"/>
        <v>-54.7</v>
      </c>
    </row>
    <row r="30" spans="1:52">
      <c r="A30" s="94">
        <v>27</v>
      </c>
      <c r="B30" s="95">
        <v>511</v>
      </c>
      <c r="C30" s="96" t="s">
        <v>248</v>
      </c>
      <c r="D30" s="97" t="s">
        <v>24</v>
      </c>
      <c r="E30" s="98" t="s">
        <v>183</v>
      </c>
      <c r="F30" s="99">
        <v>30</v>
      </c>
      <c r="G30" s="109">
        <v>13</v>
      </c>
      <c r="H30" s="138">
        <f t="shared" si="2"/>
        <v>0.433333333333333</v>
      </c>
      <c r="I30" s="109">
        <f t="shared" si="31"/>
        <v>10.4</v>
      </c>
      <c r="J30" s="114">
        <f t="shared" si="32"/>
        <v>-8.5</v>
      </c>
      <c r="K30" s="99">
        <v>15</v>
      </c>
      <c r="L30" s="109">
        <v>22</v>
      </c>
      <c r="M30" s="138">
        <f t="shared" si="5"/>
        <v>1.46666666666667</v>
      </c>
      <c r="N30" s="109">
        <f>L30*1.5</f>
        <v>33</v>
      </c>
      <c r="O30" s="109"/>
      <c r="P30" s="109">
        <v>50</v>
      </c>
      <c r="Q30" s="109">
        <v>40</v>
      </c>
      <c r="R30" s="138">
        <f t="shared" si="6"/>
        <v>0.8</v>
      </c>
      <c r="S30" s="109">
        <f>Q30*1</f>
        <v>40</v>
      </c>
      <c r="T30" s="114">
        <f>(P30-Q30)*-1</f>
        <v>-10</v>
      </c>
      <c r="U30" s="110">
        <v>15</v>
      </c>
      <c r="V30" s="126">
        <v>0</v>
      </c>
      <c r="W30" s="134">
        <f t="shared" si="7"/>
        <v>0</v>
      </c>
      <c r="X30" s="126">
        <f t="shared" si="33"/>
        <v>0</v>
      </c>
      <c r="Y30" s="113">
        <f t="shared" si="34"/>
        <v>-7.5</v>
      </c>
      <c r="Z30" s="110">
        <v>12</v>
      </c>
      <c r="AA30" s="126">
        <v>0</v>
      </c>
      <c r="AB30" s="134">
        <f t="shared" si="10"/>
        <v>0</v>
      </c>
      <c r="AC30" s="126">
        <f t="shared" si="11"/>
        <v>0</v>
      </c>
      <c r="AD30" s="113">
        <f t="shared" si="12"/>
        <v>-6</v>
      </c>
      <c r="AE30" s="110">
        <v>10</v>
      </c>
      <c r="AF30" s="126">
        <v>15</v>
      </c>
      <c r="AG30" s="134">
        <f t="shared" si="13"/>
        <v>1.5</v>
      </c>
      <c r="AH30" s="126">
        <f>AF30*3.5</f>
        <v>52.5</v>
      </c>
      <c r="AI30" s="126"/>
      <c r="AJ30" s="110">
        <v>12</v>
      </c>
      <c r="AK30" s="126">
        <v>9</v>
      </c>
      <c r="AL30" s="134">
        <f t="shared" si="14"/>
        <v>0.75</v>
      </c>
      <c r="AM30" s="126">
        <f>AK30*0.8</f>
        <v>7.2</v>
      </c>
      <c r="AN30" s="113">
        <f>(AJ30-AK30)*-0.5</f>
        <v>-1.5</v>
      </c>
      <c r="AO30" s="99">
        <v>10</v>
      </c>
      <c r="AP30" s="109">
        <v>4</v>
      </c>
      <c r="AQ30" s="138">
        <f t="shared" si="15"/>
        <v>0.4</v>
      </c>
      <c r="AR30" s="109">
        <f t="shared" si="21"/>
        <v>2</v>
      </c>
      <c r="AS30" s="114">
        <f t="shared" si="22"/>
        <v>-1.8</v>
      </c>
      <c r="AT30" s="110">
        <v>15</v>
      </c>
      <c r="AU30" s="126">
        <v>2</v>
      </c>
      <c r="AV30" s="134">
        <f t="shared" si="16"/>
        <v>0.133333333333333</v>
      </c>
      <c r="AW30" s="126">
        <f t="shared" si="35"/>
        <v>0.6</v>
      </c>
      <c r="AX30" s="113">
        <f t="shared" si="36"/>
        <v>-2.6</v>
      </c>
      <c r="AY30" s="33">
        <f t="shared" si="17"/>
        <v>145.7</v>
      </c>
      <c r="AZ30" s="33">
        <f t="shared" si="18"/>
        <v>-37.9</v>
      </c>
    </row>
    <row r="31" spans="1:52">
      <c r="A31" s="94">
        <v>28</v>
      </c>
      <c r="B31" s="95">
        <v>513</v>
      </c>
      <c r="C31" s="96" t="s">
        <v>249</v>
      </c>
      <c r="D31" s="97" t="s">
        <v>11</v>
      </c>
      <c r="E31" s="98" t="s">
        <v>183</v>
      </c>
      <c r="F31" s="99">
        <v>30</v>
      </c>
      <c r="G31" s="109">
        <v>6</v>
      </c>
      <c r="H31" s="138">
        <f t="shared" si="2"/>
        <v>0.2</v>
      </c>
      <c r="I31" s="109">
        <f t="shared" si="31"/>
        <v>4.8</v>
      </c>
      <c r="J31" s="114">
        <f t="shared" si="32"/>
        <v>-12</v>
      </c>
      <c r="K31" s="99">
        <v>15</v>
      </c>
      <c r="L31" s="109">
        <v>6</v>
      </c>
      <c r="M31" s="138">
        <f t="shared" si="5"/>
        <v>0.4</v>
      </c>
      <c r="N31" s="109">
        <f>L31*0.8</f>
        <v>4.8</v>
      </c>
      <c r="O31" s="114">
        <f>(K31-L31)*-0.5</f>
        <v>-4.5</v>
      </c>
      <c r="P31" s="109">
        <v>50</v>
      </c>
      <c r="Q31" s="109">
        <v>41</v>
      </c>
      <c r="R31" s="138">
        <f t="shared" si="6"/>
        <v>0.82</v>
      </c>
      <c r="S31" s="109">
        <f>Q31*1</f>
        <v>41</v>
      </c>
      <c r="T31" s="114">
        <f>(P31-Q31)*-1</f>
        <v>-9</v>
      </c>
      <c r="U31" s="110">
        <v>15</v>
      </c>
      <c r="V31" s="126">
        <v>0</v>
      </c>
      <c r="W31" s="134">
        <f t="shared" si="7"/>
        <v>0</v>
      </c>
      <c r="X31" s="126">
        <f t="shared" si="33"/>
        <v>0</v>
      </c>
      <c r="Y31" s="113">
        <f t="shared" si="34"/>
        <v>-7.5</v>
      </c>
      <c r="Z31" s="110">
        <v>12</v>
      </c>
      <c r="AA31" s="126">
        <v>0</v>
      </c>
      <c r="AB31" s="134">
        <f t="shared" si="10"/>
        <v>0</v>
      </c>
      <c r="AC31" s="126">
        <f t="shared" si="11"/>
        <v>0</v>
      </c>
      <c r="AD31" s="113">
        <f t="shared" si="12"/>
        <v>-6</v>
      </c>
      <c r="AE31" s="110">
        <v>10</v>
      </c>
      <c r="AF31" s="126">
        <v>10</v>
      </c>
      <c r="AG31" s="134">
        <f t="shared" si="13"/>
        <v>1</v>
      </c>
      <c r="AH31" s="126">
        <f>AF31*3.5</f>
        <v>35</v>
      </c>
      <c r="AI31" s="126"/>
      <c r="AJ31" s="110">
        <v>12</v>
      </c>
      <c r="AK31" s="126">
        <v>11</v>
      </c>
      <c r="AL31" s="134">
        <f t="shared" si="14"/>
        <v>0.916666666666667</v>
      </c>
      <c r="AM31" s="126">
        <f>AK31*0.8</f>
        <v>8.8</v>
      </c>
      <c r="AN31" s="113">
        <f>(AJ31-AK31)*-0.5</f>
        <v>-0.5</v>
      </c>
      <c r="AO31" s="99">
        <v>10</v>
      </c>
      <c r="AP31" s="109">
        <v>1</v>
      </c>
      <c r="AQ31" s="138">
        <f t="shared" si="15"/>
        <v>0.1</v>
      </c>
      <c r="AR31" s="109">
        <f t="shared" si="21"/>
        <v>0.5</v>
      </c>
      <c r="AS31" s="114">
        <f t="shared" si="22"/>
        <v>-2.7</v>
      </c>
      <c r="AT31" s="110">
        <v>15</v>
      </c>
      <c r="AU31" s="126">
        <v>5</v>
      </c>
      <c r="AV31" s="134">
        <f t="shared" si="16"/>
        <v>0.333333333333333</v>
      </c>
      <c r="AW31" s="126">
        <f t="shared" si="35"/>
        <v>1.5</v>
      </c>
      <c r="AX31" s="113">
        <f t="shared" si="36"/>
        <v>-2</v>
      </c>
      <c r="AY31" s="33">
        <f t="shared" si="17"/>
        <v>96.4</v>
      </c>
      <c r="AZ31" s="33">
        <f t="shared" si="18"/>
        <v>-44.2</v>
      </c>
    </row>
    <row r="32" spans="1:52">
      <c r="A32" s="94">
        <v>29</v>
      </c>
      <c r="B32" s="95">
        <v>514</v>
      </c>
      <c r="C32" s="96" t="s">
        <v>250</v>
      </c>
      <c r="D32" s="97" t="s">
        <v>22</v>
      </c>
      <c r="E32" s="98" t="s">
        <v>183</v>
      </c>
      <c r="F32" s="99">
        <v>30</v>
      </c>
      <c r="G32" s="109">
        <v>32</v>
      </c>
      <c r="H32" s="138">
        <f t="shared" si="2"/>
        <v>1.06666666666667</v>
      </c>
      <c r="I32" s="109">
        <f>G32*1.5</f>
        <v>48</v>
      </c>
      <c r="J32" s="109"/>
      <c r="K32" s="99">
        <v>15</v>
      </c>
      <c r="L32" s="109">
        <v>52</v>
      </c>
      <c r="M32" s="138">
        <f t="shared" si="5"/>
        <v>3.46666666666667</v>
      </c>
      <c r="N32" s="109">
        <f>L32*1.5</f>
        <v>78</v>
      </c>
      <c r="O32" s="109"/>
      <c r="P32" s="109">
        <v>50</v>
      </c>
      <c r="Q32" s="109">
        <v>71</v>
      </c>
      <c r="R32" s="138">
        <f t="shared" si="6"/>
        <v>1.42</v>
      </c>
      <c r="S32" s="109">
        <f>Q32*2</f>
        <v>142</v>
      </c>
      <c r="T32" s="109"/>
      <c r="U32" s="110">
        <v>15</v>
      </c>
      <c r="V32" s="126">
        <v>16</v>
      </c>
      <c r="W32" s="134">
        <f t="shared" si="7"/>
        <v>1.06666666666667</v>
      </c>
      <c r="X32" s="126">
        <f>V32*1</f>
        <v>16</v>
      </c>
      <c r="Y32" s="113"/>
      <c r="Z32" s="110">
        <v>12</v>
      </c>
      <c r="AA32" s="126">
        <v>9</v>
      </c>
      <c r="AB32" s="134">
        <f t="shared" si="10"/>
        <v>0.75</v>
      </c>
      <c r="AC32" s="126">
        <f t="shared" si="11"/>
        <v>7.2</v>
      </c>
      <c r="AD32" s="113">
        <f t="shared" si="12"/>
        <v>-1.5</v>
      </c>
      <c r="AE32" s="110">
        <v>10</v>
      </c>
      <c r="AF32" s="126">
        <v>15</v>
      </c>
      <c r="AG32" s="134">
        <f t="shared" si="13"/>
        <v>1.5</v>
      </c>
      <c r="AH32" s="126">
        <f>AF32*3.5</f>
        <v>52.5</v>
      </c>
      <c r="AI32" s="126"/>
      <c r="AJ32" s="110">
        <v>12</v>
      </c>
      <c r="AK32" s="126">
        <v>17</v>
      </c>
      <c r="AL32" s="134">
        <f t="shared" si="14"/>
        <v>1.41666666666667</v>
      </c>
      <c r="AM32" s="126">
        <f>AK32*1</f>
        <v>17</v>
      </c>
      <c r="AN32" s="126"/>
      <c r="AO32" s="99">
        <v>10</v>
      </c>
      <c r="AP32" s="109">
        <v>8</v>
      </c>
      <c r="AQ32" s="138">
        <f t="shared" si="15"/>
        <v>0.8</v>
      </c>
      <c r="AR32" s="109">
        <f t="shared" si="21"/>
        <v>4</v>
      </c>
      <c r="AS32" s="114">
        <f t="shared" si="22"/>
        <v>-0.6</v>
      </c>
      <c r="AT32" s="110">
        <v>15</v>
      </c>
      <c r="AU32" s="126">
        <v>4</v>
      </c>
      <c r="AV32" s="134">
        <f t="shared" si="16"/>
        <v>0.266666666666667</v>
      </c>
      <c r="AW32" s="126">
        <f t="shared" si="35"/>
        <v>1.2</v>
      </c>
      <c r="AX32" s="113">
        <f t="shared" si="36"/>
        <v>-2.2</v>
      </c>
      <c r="AY32" s="33">
        <f t="shared" si="17"/>
        <v>365.9</v>
      </c>
      <c r="AZ32" s="33">
        <f t="shared" si="18"/>
        <v>-4.3</v>
      </c>
    </row>
    <row r="33" spans="1:52">
      <c r="A33" s="94">
        <v>30</v>
      </c>
      <c r="B33" s="95">
        <v>546</v>
      </c>
      <c r="C33" s="96" t="s">
        <v>251</v>
      </c>
      <c r="D33" s="97" t="s">
        <v>24</v>
      </c>
      <c r="E33" s="98" t="s">
        <v>183</v>
      </c>
      <c r="F33" s="99">
        <v>30</v>
      </c>
      <c r="G33" s="109">
        <v>25</v>
      </c>
      <c r="H33" s="138">
        <f t="shared" si="2"/>
        <v>0.833333333333333</v>
      </c>
      <c r="I33" s="109">
        <f t="shared" ref="I33:I43" si="37">G33*0.8</f>
        <v>20</v>
      </c>
      <c r="J33" s="114">
        <f t="shared" ref="J33:J43" si="38">(F33-G33)*-0.5</f>
        <v>-2.5</v>
      </c>
      <c r="K33" s="99">
        <v>15</v>
      </c>
      <c r="L33" s="109">
        <v>9</v>
      </c>
      <c r="M33" s="138">
        <f t="shared" si="5"/>
        <v>0.6</v>
      </c>
      <c r="N33" s="109">
        <f>L33*0.8</f>
        <v>7.2</v>
      </c>
      <c r="O33" s="114">
        <f>(K33-L33)*-0.5</f>
        <v>-3</v>
      </c>
      <c r="P33" s="109">
        <v>50</v>
      </c>
      <c r="Q33" s="109">
        <v>34</v>
      </c>
      <c r="R33" s="138">
        <f t="shared" si="6"/>
        <v>0.68</v>
      </c>
      <c r="S33" s="109">
        <f>Q33*1</f>
        <v>34</v>
      </c>
      <c r="T33" s="114">
        <f>(P33-Q33)*-1</f>
        <v>-16</v>
      </c>
      <c r="U33" s="110">
        <v>15</v>
      </c>
      <c r="V33" s="126">
        <v>3</v>
      </c>
      <c r="W33" s="134">
        <f t="shared" si="7"/>
        <v>0.2</v>
      </c>
      <c r="X33" s="126">
        <f t="shared" ref="X33:X43" si="39">V33*0.8</f>
        <v>2.4</v>
      </c>
      <c r="Y33" s="113">
        <f t="shared" ref="Y33:Y43" si="40">(U33-V33)*-0.5</f>
        <v>-6</v>
      </c>
      <c r="Z33" s="110">
        <v>12</v>
      </c>
      <c r="AA33" s="126">
        <v>4</v>
      </c>
      <c r="AB33" s="134">
        <f t="shared" si="10"/>
        <v>0.333333333333333</v>
      </c>
      <c r="AC33" s="126">
        <f t="shared" si="11"/>
        <v>3.2</v>
      </c>
      <c r="AD33" s="113">
        <f t="shared" si="12"/>
        <v>-4</v>
      </c>
      <c r="AE33" s="110">
        <v>10</v>
      </c>
      <c r="AF33" s="126">
        <v>5</v>
      </c>
      <c r="AG33" s="134">
        <f t="shared" si="13"/>
        <v>0.5</v>
      </c>
      <c r="AH33" s="126">
        <f>AF33*2.5</f>
        <v>12.5</v>
      </c>
      <c r="AI33" s="113">
        <f>(AE33-AF33)*-1</f>
        <v>-5</v>
      </c>
      <c r="AJ33" s="110">
        <v>12</v>
      </c>
      <c r="AK33" s="126">
        <v>8</v>
      </c>
      <c r="AL33" s="134">
        <f t="shared" si="14"/>
        <v>0.666666666666667</v>
      </c>
      <c r="AM33" s="126">
        <f>AK33*0.8</f>
        <v>6.4</v>
      </c>
      <c r="AN33" s="113">
        <f>(AJ33-AK33)*-0.5</f>
        <v>-2</v>
      </c>
      <c r="AO33" s="99">
        <v>10</v>
      </c>
      <c r="AP33" s="109">
        <v>1</v>
      </c>
      <c r="AQ33" s="138">
        <f t="shared" si="15"/>
        <v>0.1</v>
      </c>
      <c r="AR33" s="109">
        <f t="shared" si="21"/>
        <v>0.5</v>
      </c>
      <c r="AS33" s="114">
        <f t="shared" si="22"/>
        <v>-2.7</v>
      </c>
      <c r="AT33" s="110">
        <v>15</v>
      </c>
      <c r="AU33" s="126">
        <v>0</v>
      </c>
      <c r="AV33" s="134">
        <f t="shared" si="16"/>
        <v>0</v>
      </c>
      <c r="AW33" s="126">
        <f t="shared" si="35"/>
        <v>0</v>
      </c>
      <c r="AX33" s="113">
        <f t="shared" si="36"/>
        <v>-3</v>
      </c>
      <c r="AY33" s="33">
        <f t="shared" si="17"/>
        <v>86.2</v>
      </c>
      <c r="AZ33" s="33">
        <f t="shared" si="18"/>
        <v>-44.2</v>
      </c>
    </row>
    <row r="34" spans="1:52">
      <c r="A34" s="94">
        <v>31</v>
      </c>
      <c r="B34" s="95">
        <v>581</v>
      </c>
      <c r="C34" s="96" t="s">
        <v>252</v>
      </c>
      <c r="D34" s="97" t="s">
        <v>13</v>
      </c>
      <c r="E34" s="98" t="s">
        <v>183</v>
      </c>
      <c r="F34" s="99">
        <v>30</v>
      </c>
      <c r="G34" s="109">
        <v>16</v>
      </c>
      <c r="H34" s="138">
        <f t="shared" si="2"/>
        <v>0.533333333333333</v>
      </c>
      <c r="I34" s="109">
        <f t="shared" si="37"/>
        <v>12.8</v>
      </c>
      <c r="J34" s="114">
        <f t="shared" si="38"/>
        <v>-7</v>
      </c>
      <c r="K34" s="99">
        <v>15</v>
      </c>
      <c r="L34" s="109">
        <v>10</v>
      </c>
      <c r="M34" s="138">
        <f t="shared" si="5"/>
        <v>0.666666666666667</v>
      </c>
      <c r="N34" s="109">
        <f>L34*0.8</f>
        <v>8</v>
      </c>
      <c r="O34" s="114">
        <f>(K34-L34)*-0.5</f>
        <v>-2.5</v>
      </c>
      <c r="P34" s="109">
        <v>50</v>
      </c>
      <c r="Q34" s="109">
        <v>33</v>
      </c>
      <c r="R34" s="138">
        <f t="shared" si="6"/>
        <v>0.66</v>
      </c>
      <c r="S34" s="109">
        <f>Q34*1</f>
        <v>33</v>
      </c>
      <c r="T34" s="114">
        <f>(P34-Q34)*-1</f>
        <v>-17</v>
      </c>
      <c r="U34" s="110">
        <v>15</v>
      </c>
      <c r="V34" s="126">
        <v>2</v>
      </c>
      <c r="W34" s="134">
        <f t="shared" si="7"/>
        <v>0.133333333333333</v>
      </c>
      <c r="X34" s="126">
        <f t="shared" si="39"/>
        <v>1.6</v>
      </c>
      <c r="Y34" s="113">
        <f t="shared" si="40"/>
        <v>-6.5</v>
      </c>
      <c r="Z34" s="110">
        <v>12</v>
      </c>
      <c r="AA34" s="126">
        <v>0</v>
      </c>
      <c r="AB34" s="134">
        <f t="shared" si="10"/>
        <v>0</v>
      </c>
      <c r="AC34" s="126">
        <f t="shared" si="11"/>
        <v>0</v>
      </c>
      <c r="AD34" s="113">
        <f t="shared" si="12"/>
        <v>-6</v>
      </c>
      <c r="AE34" s="110">
        <v>10</v>
      </c>
      <c r="AF34" s="126">
        <v>13</v>
      </c>
      <c r="AG34" s="134">
        <f t="shared" si="13"/>
        <v>1.3</v>
      </c>
      <c r="AH34" s="126">
        <f>AF34*3.5</f>
        <v>45.5</v>
      </c>
      <c r="AI34" s="126"/>
      <c r="AJ34" s="110">
        <v>12</v>
      </c>
      <c r="AK34" s="126">
        <v>11</v>
      </c>
      <c r="AL34" s="134">
        <f t="shared" si="14"/>
        <v>0.916666666666667</v>
      </c>
      <c r="AM34" s="126">
        <f>AK34*0.8</f>
        <v>8.8</v>
      </c>
      <c r="AN34" s="113">
        <f>(AJ34-AK34)*-0.5</f>
        <v>-0.5</v>
      </c>
      <c r="AO34" s="99">
        <v>10</v>
      </c>
      <c r="AP34" s="109">
        <v>4</v>
      </c>
      <c r="AQ34" s="138">
        <f t="shared" si="15"/>
        <v>0.4</v>
      </c>
      <c r="AR34" s="109">
        <f t="shared" si="21"/>
        <v>2</v>
      </c>
      <c r="AS34" s="114">
        <f t="shared" si="22"/>
        <v>-1.8</v>
      </c>
      <c r="AT34" s="110">
        <v>15</v>
      </c>
      <c r="AU34" s="126">
        <v>1</v>
      </c>
      <c r="AV34" s="134">
        <f t="shared" si="16"/>
        <v>0.0666666666666667</v>
      </c>
      <c r="AW34" s="126">
        <f t="shared" si="35"/>
        <v>0.3</v>
      </c>
      <c r="AX34" s="113">
        <f t="shared" si="36"/>
        <v>-2.8</v>
      </c>
      <c r="AY34" s="33">
        <f t="shared" si="17"/>
        <v>112</v>
      </c>
      <c r="AZ34" s="33">
        <f t="shared" si="18"/>
        <v>-44.1</v>
      </c>
    </row>
    <row r="35" spans="1:52">
      <c r="A35" s="94">
        <v>32</v>
      </c>
      <c r="B35" s="95">
        <v>585</v>
      </c>
      <c r="C35" s="96" t="s">
        <v>253</v>
      </c>
      <c r="D35" s="97" t="s">
        <v>13</v>
      </c>
      <c r="E35" s="98" t="s">
        <v>183</v>
      </c>
      <c r="F35" s="99">
        <v>30</v>
      </c>
      <c r="G35" s="109">
        <v>10</v>
      </c>
      <c r="H35" s="138">
        <f t="shared" si="2"/>
        <v>0.333333333333333</v>
      </c>
      <c r="I35" s="109">
        <f t="shared" si="37"/>
        <v>8</v>
      </c>
      <c r="J35" s="114">
        <f t="shared" si="38"/>
        <v>-10</v>
      </c>
      <c r="K35" s="99">
        <v>15</v>
      </c>
      <c r="L35" s="109">
        <v>9</v>
      </c>
      <c r="M35" s="138">
        <f t="shared" si="5"/>
        <v>0.6</v>
      </c>
      <c r="N35" s="109">
        <f>L35*0.8</f>
        <v>7.2</v>
      </c>
      <c r="O35" s="114">
        <f>(K35-L35)*-0.5</f>
        <v>-3</v>
      </c>
      <c r="P35" s="109">
        <v>50</v>
      </c>
      <c r="Q35" s="109">
        <v>23</v>
      </c>
      <c r="R35" s="138">
        <f t="shared" si="6"/>
        <v>0.46</v>
      </c>
      <c r="S35" s="109">
        <f>Q35*1</f>
        <v>23</v>
      </c>
      <c r="T35" s="114">
        <f>(P35-Q35)*-1</f>
        <v>-27</v>
      </c>
      <c r="U35" s="110">
        <v>15</v>
      </c>
      <c r="V35" s="126">
        <v>0</v>
      </c>
      <c r="W35" s="134">
        <f t="shared" si="7"/>
        <v>0</v>
      </c>
      <c r="X35" s="126">
        <f t="shared" si="39"/>
        <v>0</v>
      </c>
      <c r="Y35" s="113">
        <f t="shared" si="40"/>
        <v>-7.5</v>
      </c>
      <c r="Z35" s="110">
        <v>12</v>
      </c>
      <c r="AA35" s="126">
        <v>0</v>
      </c>
      <c r="AB35" s="134">
        <f t="shared" si="10"/>
        <v>0</v>
      </c>
      <c r="AC35" s="126">
        <f t="shared" si="11"/>
        <v>0</v>
      </c>
      <c r="AD35" s="113">
        <f t="shared" si="12"/>
        <v>-6</v>
      </c>
      <c r="AE35" s="110">
        <v>10</v>
      </c>
      <c r="AF35" s="126">
        <v>11</v>
      </c>
      <c r="AG35" s="134">
        <f t="shared" si="13"/>
        <v>1.1</v>
      </c>
      <c r="AH35" s="126">
        <f>AF35*3.5</f>
        <v>38.5</v>
      </c>
      <c r="AI35" s="126"/>
      <c r="AJ35" s="110">
        <v>12</v>
      </c>
      <c r="AK35" s="126">
        <v>25</v>
      </c>
      <c r="AL35" s="134">
        <f t="shared" si="14"/>
        <v>2.08333333333333</v>
      </c>
      <c r="AM35" s="126">
        <f>AK35*1</f>
        <v>25</v>
      </c>
      <c r="AN35" s="126"/>
      <c r="AO35" s="99">
        <v>10</v>
      </c>
      <c r="AP35" s="109">
        <v>4</v>
      </c>
      <c r="AQ35" s="138">
        <f t="shared" si="15"/>
        <v>0.4</v>
      </c>
      <c r="AR35" s="109">
        <f t="shared" si="21"/>
        <v>2</v>
      </c>
      <c r="AS35" s="114">
        <f t="shared" si="22"/>
        <v>-1.8</v>
      </c>
      <c r="AT35" s="110">
        <v>15</v>
      </c>
      <c r="AU35" s="126">
        <v>1</v>
      </c>
      <c r="AV35" s="134">
        <f t="shared" si="16"/>
        <v>0.0666666666666667</v>
      </c>
      <c r="AW35" s="126">
        <f t="shared" si="35"/>
        <v>0.3</v>
      </c>
      <c r="AX35" s="113">
        <f t="shared" si="36"/>
        <v>-2.8</v>
      </c>
      <c r="AY35" s="33">
        <f t="shared" si="17"/>
        <v>104</v>
      </c>
      <c r="AZ35" s="33">
        <f t="shared" si="18"/>
        <v>-58.1</v>
      </c>
    </row>
    <row r="36" spans="1:52">
      <c r="A36" s="94">
        <v>33</v>
      </c>
      <c r="B36" s="95">
        <v>724</v>
      </c>
      <c r="C36" s="96" t="s">
        <v>254</v>
      </c>
      <c r="D36" s="97" t="s">
        <v>13</v>
      </c>
      <c r="E36" s="98" t="s">
        <v>183</v>
      </c>
      <c r="F36" s="99">
        <v>30</v>
      </c>
      <c r="G36" s="109">
        <v>23</v>
      </c>
      <c r="H36" s="138">
        <f t="shared" si="2"/>
        <v>0.766666666666667</v>
      </c>
      <c r="I36" s="109">
        <f t="shared" si="37"/>
        <v>18.4</v>
      </c>
      <c r="J36" s="114">
        <f t="shared" si="38"/>
        <v>-3.5</v>
      </c>
      <c r="K36" s="99">
        <v>15</v>
      </c>
      <c r="L36" s="109">
        <v>8</v>
      </c>
      <c r="M36" s="138">
        <f t="shared" si="5"/>
        <v>0.533333333333333</v>
      </c>
      <c r="N36" s="109">
        <f>L36*0.8</f>
        <v>6.4</v>
      </c>
      <c r="O36" s="114">
        <f>(K36-L36)*-0.5</f>
        <v>-3.5</v>
      </c>
      <c r="P36" s="109">
        <v>40</v>
      </c>
      <c r="Q36" s="109">
        <v>21</v>
      </c>
      <c r="R36" s="138">
        <f t="shared" si="6"/>
        <v>0.525</v>
      </c>
      <c r="S36" s="109">
        <f>Q36*1</f>
        <v>21</v>
      </c>
      <c r="T36" s="114">
        <f>(P36-Q36)*-1</f>
        <v>-19</v>
      </c>
      <c r="U36" s="110">
        <v>15</v>
      </c>
      <c r="V36" s="126">
        <v>1</v>
      </c>
      <c r="W36" s="134">
        <f t="shared" si="7"/>
        <v>0.0666666666666667</v>
      </c>
      <c r="X36" s="126">
        <f t="shared" si="39"/>
        <v>0.8</v>
      </c>
      <c r="Y36" s="113">
        <f t="shared" si="40"/>
        <v>-7</v>
      </c>
      <c r="Z36" s="110">
        <v>12</v>
      </c>
      <c r="AA36" s="126">
        <v>2</v>
      </c>
      <c r="AB36" s="134">
        <f t="shared" si="10"/>
        <v>0.166666666666667</v>
      </c>
      <c r="AC36" s="126">
        <f t="shared" si="11"/>
        <v>1.6</v>
      </c>
      <c r="AD36" s="113">
        <f t="shared" si="12"/>
        <v>-5</v>
      </c>
      <c r="AE36" s="110">
        <v>10</v>
      </c>
      <c r="AF36" s="126">
        <v>15</v>
      </c>
      <c r="AG36" s="134">
        <f t="shared" si="13"/>
        <v>1.5</v>
      </c>
      <c r="AH36" s="126">
        <f>AF36*3.5</f>
        <v>52.5</v>
      </c>
      <c r="AI36" s="126"/>
      <c r="AJ36" s="110">
        <v>12</v>
      </c>
      <c r="AK36" s="126">
        <v>8</v>
      </c>
      <c r="AL36" s="134">
        <f t="shared" si="14"/>
        <v>0.666666666666667</v>
      </c>
      <c r="AM36" s="126">
        <f>AK36*0.8</f>
        <v>6.4</v>
      </c>
      <c r="AN36" s="113">
        <f>(AJ36-AK36)*-0.5</f>
        <v>-2</v>
      </c>
      <c r="AO36" s="99">
        <v>10</v>
      </c>
      <c r="AP36" s="109">
        <v>0</v>
      </c>
      <c r="AQ36" s="138">
        <f t="shared" si="15"/>
        <v>0</v>
      </c>
      <c r="AR36" s="109">
        <f t="shared" si="21"/>
        <v>0</v>
      </c>
      <c r="AS36" s="114">
        <f t="shared" si="22"/>
        <v>-3</v>
      </c>
      <c r="AT36" s="110">
        <v>15</v>
      </c>
      <c r="AU36" s="126">
        <v>9</v>
      </c>
      <c r="AV36" s="134">
        <f t="shared" si="16"/>
        <v>0.6</v>
      </c>
      <c r="AW36" s="126">
        <f t="shared" si="35"/>
        <v>2.7</v>
      </c>
      <c r="AX36" s="113">
        <f t="shared" si="36"/>
        <v>-1.2</v>
      </c>
      <c r="AY36" s="33">
        <f t="shared" si="17"/>
        <v>109.8</v>
      </c>
      <c r="AZ36" s="33">
        <f t="shared" si="18"/>
        <v>-44.2</v>
      </c>
    </row>
    <row r="37" spans="1:52">
      <c r="A37" s="94">
        <v>34</v>
      </c>
      <c r="B37" s="95">
        <v>737</v>
      </c>
      <c r="C37" s="96" t="s">
        <v>255</v>
      </c>
      <c r="D37" s="97" t="s">
        <v>24</v>
      </c>
      <c r="E37" s="98" t="s">
        <v>183</v>
      </c>
      <c r="F37" s="99">
        <v>30</v>
      </c>
      <c r="G37" s="109">
        <v>22</v>
      </c>
      <c r="H37" s="138">
        <f t="shared" ref="H37:H68" si="41">G37/F37</f>
        <v>0.733333333333333</v>
      </c>
      <c r="I37" s="109">
        <f t="shared" si="37"/>
        <v>17.6</v>
      </c>
      <c r="J37" s="114">
        <f t="shared" si="38"/>
        <v>-4</v>
      </c>
      <c r="K37" s="99">
        <v>15</v>
      </c>
      <c r="L37" s="109">
        <v>19</v>
      </c>
      <c r="M37" s="138">
        <f t="shared" ref="M37:M68" si="42">L37/K37</f>
        <v>1.26666666666667</v>
      </c>
      <c r="N37" s="109">
        <f>L37*1.5</f>
        <v>28.5</v>
      </c>
      <c r="O37" s="109"/>
      <c r="P37" s="109">
        <v>40</v>
      </c>
      <c r="Q37" s="109">
        <v>42</v>
      </c>
      <c r="R37" s="138">
        <f t="shared" ref="R37:R68" si="43">Q37/P37</f>
        <v>1.05</v>
      </c>
      <c r="S37" s="109">
        <f>Q37*2</f>
        <v>84</v>
      </c>
      <c r="T37" s="109"/>
      <c r="U37" s="110">
        <v>15</v>
      </c>
      <c r="V37" s="126">
        <v>2</v>
      </c>
      <c r="W37" s="134">
        <f t="shared" ref="W37:W68" si="44">V37/U37</f>
        <v>0.133333333333333</v>
      </c>
      <c r="X37" s="126">
        <f t="shared" si="39"/>
        <v>1.6</v>
      </c>
      <c r="Y37" s="113">
        <f t="shared" si="40"/>
        <v>-6.5</v>
      </c>
      <c r="Z37" s="110">
        <v>12</v>
      </c>
      <c r="AA37" s="126">
        <v>4</v>
      </c>
      <c r="AB37" s="134">
        <f t="shared" ref="AB37:AB68" si="45">AA37/Z37</f>
        <v>0.333333333333333</v>
      </c>
      <c r="AC37" s="126">
        <f t="shared" ref="AC37:AC68" si="46">AA37*0.8</f>
        <v>3.2</v>
      </c>
      <c r="AD37" s="113">
        <f t="shared" ref="AD37:AD68" si="47">(Z37-AA37)*-0.5</f>
        <v>-4</v>
      </c>
      <c r="AE37" s="110">
        <v>10</v>
      </c>
      <c r="AF37" s="126">
        <v>8</v>
      </c>
      <c r="AG37" s="134">
        <f t="shared" ref="AG37:AG68" si="48">AF37/AE37</f>
        <v>0.8</v>
      </c>
      <c r="AH37" s="126">
        <f>AF37*2.5</f>
        <v>20</v>
      </c>
      <c r="AI37" s="113">
        <f>(AE37-AF37)*-1</f>
        <v>-2</v>
      </c>
      <c r="AJ37" s="110">
        <v>12</v>
      </c>
      <c r="AK37" s="126">
        <v>13</v>
      </c>
      <c r="AL37" s="134">
        <f t="shared" ref="AL37:AL68" si="49">AK37/AJ37</f>
        <v>1.08333333333333</v>
      </c>
      <c r="AM37" s="126">
        <f>AK37*1</f>
        <v>13</v>
      </c>
      <c r="AN37" s="126"/>
      <c r="AO37" s="99">
        <v>10</v>
      </c>
      <c r="AP37" s="109">
        <v>1</v>
      </c>
      <c r="AQ37" s="138">
        <f t="shared" ref="AQ37:AQ68" si="50">AP37/AO37</f>
        <v>0.1</v>
      </c>
      <c r="AR37" s="109">
        <f t="shared" si="21"/>
        <v>0.5</v>
      </c>
      <c r="AS37" s="114">
        <f t="shared" si="22"/>
        <v>-2.7</v>
      </c>
      <c r="AT37" s="110">
        <v>15</v>
      </c>
      <c r="AU37" s="126">
        <v>0</v>
      </c>
      <c r="AV37" s="134">
        <f t="shared" ref="AV37:AV68" si="51">AU37/AT37</f>
        <v>0</v>
      </c>
      <c r="AW37" s="126">
        <f t="shared" si="35"/>
        <v>0</v>
      </c>
      <c r="AX37" s="113">
        <f t="shared" si="36"/>
        <v>-3</v>
      </c>
      <c r="AY37" s="33">
        <f t="shared" ref="AY37:AY68" si="52">I37+N37+S37+X37+AC37+AH37+AM37+AR37+AW37</f>
        <v>168.4</v>
      </c>
      <c r="AZ37" s="33">
        <f t="shared" ref="AZ37:AZ68" si="53">J37+O37+T37+Y37+AD37+AI37+AN37+AS37+AX37</f>
        <v>-22.2</v>
      </c>
    </row>
    <row r="38" spans="1:52">
      <c r="A38" s="94">
        <v>35</v>
      </c>
      <c r="B38" s="95">
        <v>744</v>
      </c>
      <c r="C38" s="96" t="s">
        <v>256</v>
      </c>
      <c r="D38" s="97" t="s">
        <v>13</v>
      </c>
      <c r="E38" s="98" t="s">
        <v>183</v>
      </c>
      <c r="F38" s="99">
        <v>30</v>
      </c>
      <c r="G38" s="109">
        <v>18</v>
      </c>
      <c r="H38" s="138">
        <f t="shared" si="41"/>
        <v>0.6</v>
      </c>
      <c r="I38" s="109">
        <f t="shared" si="37"/>
        <v>14.4</v>
      </c>
      <c r="J38" s="114">
        <f t="shared" si="38"/>
        <v>-6</v>
      </c>
      <c r="K38" s="99">
        <v>15</v>
      </c>
      <c r="L38" s="109">
        <v>5</v>
      </c>
      <c r="M38" s="138">
        <f t="shared" si="42"/>
        <v>0.333333333333333</v>
      </c>
      <c r="N38" s="109">
        <f t="shared" ref="N38:N43" si="54">L38*0.8</f>
        <v>4</v>
      </c>
      <c r="O38" s="114">
        <f t="shared" ref="O38:O43" si="55">(K38-L38)*-0.5</f>
        <v>-5</v>
      </c>
      <c r="P38" s="109">
        <v>40</v>
      </c>
      <c r="Q38" s="109">
        <v>21</v>
      </c>
      <c r="R38" s="138">
        <f t="shared" si="43"/>
        <v>0.525</v>
      </c>
      <c r="S38" s="109">
        <f>Q38*1</f>
        <v>21</v>
      </c>
      <c r="T38" s="114">
        <f>(P38-Q38)*-1</f>
        <v>-19</v>
      </c>
      <c r="U38" s="110">
        <v>15</v>
      </c>
      <c r="V38" s="126">
        <v>1</v>
      </c>
      <c r="W38" s="134">
        <f t="shared" si="44"/>
        <v>0.0666666666666667</v>
      </c>
      <c r="X38" s="126">
        <f t="shared" si="39"/>
        <v>0.8</v>
      </c>
      <c r="Y38" s="113">
        <f t="shared" si="40"/>
        <v>-7</v>
      </c>
      <c r="Z38" s="110">
        <v>12</v>
      </c>
      <c r="AA38" s="126">
        <v>0</v>
      </c>
      <c r="AB38" s="134">
        <f t="shared" si="45"/>
        <v>0</v>
      </c>
      <c r="AC38" s="126">
        <f t="shared" si="46"/>
        <v>0</v>
      </c>
      <c r="AD38" s="113">
        <f t="shared" si="47"/>
        <v>-6</v>
      </c>
      <c r="AE38" s="110">
        <v>10</v>
      </c>
      <c r="AF38" s="126">
        <v>9</v>
      </c>
      <c r="AG38" s="134">
        <f t="shared" si="48"/>
        <v>0.9</v>
      </c>
      <c r="AH38" s="126">
        <f>AF38*2.5</f>
        <v>22.5</v>
      </c>
      <c r="AI38" s="113">
        <f>(AE38-AF38)*-1</f>
        <v>-1</v>
      </c>
      <c r="AJ38" s="110">
        <v>12</v>
      </c>
      <c r="AK38" s="126">
        <v>6</v>
      </c>
      <c r="AL38" s="134">
        <f t="shared" si="49"/>
        <v>0.5</v>
      </c>
      <c r="AM38" s="126">
        <f t="shared" ref="AM38:AM45" si="56">AK38*0.8</f>
        <v>4.8</v>
      </c>
      <c r="AN38" s="113">
        <f t="shared" ref="AN38:AN45" si="57">(AJ38-AK38)*-0.5</f>
        <v>-3</v>
      </c>
      <c r="AO38" s="99">
        <v>10</v>
      </c>
      <c r="AP38" s="109">
        <v>3</v>
      </c>
      <c r="AQ38" s="138">
        <f t="shared" si="50"/>
        <v>0.3</v>
      </c>
      <c r="AR38" s="109">
        <f t="shared" si="21"/>
        <v>1.5</v>
      </c>
      <c r="AS38" s="114">
        <f t="shared" si="22"/>
        <v>-2.1</v>
      </c>
      <c r="AT38" s="110">
        <v>15</v>
      </c>
      <c r="AU38" s="126">
        <v>2</v>
      </c>
      <c r="AV38" s="134">
        <f t="shared" si="51"/>
        <v>0.133333333333333</v>
      </c>
      <c r="AW38" s="126">
        <f t="shared" si="35"/>
        <v>0.6</v>
      </c>
      <c r="AX38" s="113">
        <f t="shared" si="36"/>
        <v>-2.6</v>
      </c>
      <c r="AY38" s="33">
        <f t="shared" si="52"/>
        <v>69.6</v>
      </c>
      <c r="AZ38" s="33">
        <f t="shared" si="53"/>
        <v>-51.7</v>
      </c>
    </row>
    <row r="39" spans="1:52">
      <c r="A39" s="94">
        <v>36</v>
      </c>
      <c r="B39" s="95">
        <v>746</v>
      </c>
      <c r="C39" s="96" t="s">
        <v>257</v>
      </c>
      <c r="D39" s="97" t="s">
        <v>19</v>
      </c>
      <c r="E39" s="98" t="s">
        <v>183</v>
      </c>
      <c r="F39" s="99">
        <v>30</v>
      </c>
      <c r="G39" s="109">
        <v>26</v>
      </c>
      <c r="H39" s="138">
        <f t="shared" si="41"/>
        <v>0.866666666666667</v>
      </c>
      <c r="I39" s="109">
        <f t="shared" si="37"/>
        <v>20.8</v>
      </c>
      <c r="J39" s="114">
        <f t="shared" si="38"/>
        <v>-2</v>
      </c>
      <c r="K39" s="99">
        <v>15</v>
      </c>
      <c r="L39" s="109">
        <v>5</v>
      </c>
      <c r="M39" s="138">
        <f t="shared" si="42"/>
        <v>0.333333333333333</v>
      </c>
      <c r="N39" s="109">
        <f t="shared" si="54"/>
        <v>4</v>
      </c>
      <c r="O39" s="114">
        <f t="shared" si="55"/>
        <v>-5</v>
      </c>
      <c r="P39" s="109">
        <v>40</v>
      </c>
      <c r="Q39" s="109">
        <v>36</v>
      </c>
      <c r="R39" s="138">
        <f t="shared" si="43"/>
        <v>0.9</v>
      </c>
      <c r="S39" s="109">
        <f>Q39*1</f>
        <v>36</v>
      </c>
      <c r="T39" s="114">
        <f>(P39-Q39)*-1</f>
        <v>-4</v>
      </c>
      <c r="U39" s="110">
        <v>15</v>
      </c>
      <c r="V39" s="126">
        <v>8</v>
      </c>
      <c r="W39" s="134">
        <f t="shared" si="44"/>
        <v>0.533333333333333</v>
      </c>
      <c r="X39" s="126">
        <f t="shared" si="39"/>
        <v>6.4</v>
      </c>
      <c r="Y39" s="113">
        <f t="shared" si="40"/>
        <v>-3.5</v>
      </c>
      <c r="Z39" s="110">
        <v>12</v>
      </c>
      <c r="AA39" s="126">
        <v>4</v>
      </c>
      <c r="AB39" s="134">
        <f t="shared" si="45"/>
        <v>0.333333333333333</v>
      </c>
      <c r="AC39" s="126">
        <f t="shared" si="46"/>
        <v>3.2</v>
      </c>
      <c r="AD39" s="113">
        <f t="shared" si="47"/>
        <v>-4</v>
      </c>
      <c r="AE39" s="110">
        <v>10</v>
      </c>
      <c r="AF39" s="126">
        <v>6</v>
      </c>
      <c r="AG39" s="134">
        <f t="shared" si="48"/>
        <v>0.6</v>
      </c>
      <c r="AH39" s="126">
        <f>AF39*2.5</f>
        <v>15</v>
      </c>
      <c r="AI39" s="113">
        <f>(AE39-AF39)*-1</f>
        <v>-4</v>
      </c>
      <c r="AJ39" s="110">
        <v>12</v>
      </c>
      <c r="AK39" s="126">
        <v>2</v>
      </c>
      <c r="AL39" s="134">
        <f t="shared" si="49"/>
        <v>0.166666666666667</v>
      </c>
      <c r="AM39" s="126">
        <f t="shared" si="56"/>
        <v>1.6</v>
      </c>
      <c r="AN39" s="113">
        <f t="shared" si="57"/>
        <v>-5</v>
      </c>
      <c r="AO39" s="99">
        <v>10</v>
      </c>
      <c r="AP39" s="109">
        <v>1</v>
      </c>
      <c r="AQ39" s="138">
        <f t="shared" si="50"/>
        <v>0.1</v>
      </c>
      <c r="AR39" s="109">
        <f t="shared" si="21"/>
        <v>0.5</v>
      </c>
      <c r="AS39" s="114">
        <f t="shared" si="22"/>
        <v>-2.7</v>
      </c>
      <c r="AT39" s="110">
        <v>15</v>
      </c>
      <c r="AU39" s="126">
        <v>3</v>
      </c>
      <c r="AV39" s="134">
        <f t="shared" si="51"/>
        <v>0.2</v>
      </c>
      <c r="AW39" s="126">
        <f t="shared" si="35"/>
        <v>0.9</v>
      </c>
      <c r="AX39" s="113">
        <f t="shared" si="36"/>
        <v>-2.4</v>
      </c>
      <c r="AY39" s="33">
        <f t="shared" si="52"/>
        <v>88.4</v>
      </c>
      <c r="AZ39" s="33">
        <f t="shared" si="53"/>
        <v>-32.6</v>
      </c>
    </row>
    <row r="40" spans="1:52">
      <c r="A40" s="94">
        <v>37</v>
      </c>
      <c r="B40" s="95">
        <v>747</v>
      </c>
      <c r="C40" s="96" t="s">
        <v>258</v>
      </c>
      <c r="D40" s="97" t="s">
        <v>13</v>
      </c>
      <c r="E40" s="98" t="s">
        <v>183</v>
      </c>
      <c r="F40" s="99">
        <v>30</v>
      </c>
      <c r="G40" s="109">
        <v>12</v>
      </c>
      <c r="H40" s="138">
        <f t="shared" si="41"/>
        <v>0.4</v>
      </c>
      <c r="I40" s="109">
        <f t="shared" si="37"/>
        <v>9.6</v>
      </c>
      <c r="J40" s="114">
        <f t="shared" si="38"/>
        <v>-9</v>
      </c>
      <c r="K40" s="99">
        <v>15</v>
      </c>
      <c r="L40" s="109">
        <v>4</v>
      </c>
      <c r="M40" s="138">
        <f t="shared" si="42"/>
        <v>0.266666666666667</v>
      </c>
      <c r="N40" s="109">
        <f t="shared" si="54"/>
        <v>3.2</v>
      </c>
      <c r="O40" s="114">
        <f t="shared" si="55"/>
        <v>-5.5</v>
      </c>
      <c r="P40" s="109">
        <v>40</v>
      </c>
      <c r="Q40" s="109">
        <v>24</v>
      </c>
      <c r="R40" s="138">
        <f t="shared" si="43"/>
        <v>0.6</v>
      </c>
      <c r="S40" s="109">
        <f>Q40*1</f>
        <v>24</v>
      </c>
      <c r="T40" s="114">
        <f>(P40-Q40)*-1</f>
        <v>-16</v>
      </c>
      <c r="U40" s="110">
        <v>15</v>
      </c>
      <c r="V40" s="126">
        <v>3</v>
      </c>
      <c r="W40" s="134">
        <f t="shared" si="44"/>
        <v>0.2</v>
      </c>
      <c r="X40" s="126">
        <f t="shared" si="39"/>
        <v>2.4</v>
      </c>
      <c r="Y40" s="113">
        <f t="shared" si="40"/>
        <v>-6</v>
      </c>
      <c r="Z40" s="110">
        <v>12</v>
      </c>
      <c r="AA40" s="126">
        <v>0</v>
      </c>
      <c r="AB40" s="134">
        <f t="shared" si="45"/>
        <v>0</v>
      </c>
      <c r="AC40" s="126">
        <f t="shared" si="46"/>
        <v>0</v>
      </c>
      <c r="AD40" s="113">
        <f t="shared" si="47"/>
        <v>-6</v>
      </c>
      <c r="AE40" s="110">
        <v>10</v>
      </c>
      <c r="AF40" s="126">
        <v>10</v>
      </c>
      <c r="AG40" s="134">
        <f t="shared" si="48"/>
        <v>1</v>
      </c>
      <c r="AH40" s="126">
        <f>AF40*3.5</f>
        <v>35</v>
      </c>
      <c r="AI40" s="126"/>
      <c r="AJ40" s="110">
        <v>12</v>
      </c>
      <c r="AK40" s="126">
        <v>6</v>
      </c>
      <c r="AL40" s="134">
        <f t="shared" si="49"/>
        <v>0.5</v>
      </c>
      <c r="AM40" s="126">
        <f t="shared" si="56"/>
        <v>4.8</v>
      </c>
      <c r="AN40" s="113">
        <f t="shared" si="57"/>
        <v>-3</v>
      </c>
      <c r="AO40" s="99">
        <v>10</v>
      </c>
      <c r="AP40" s="109">
        <v>3</v>
      </c>
      <c r="AQ40" s="138">
        <f t="shared" si="50"/>
        <v>0.3</v>
      </c>
      <c r="AR40" s="109">
        <f t="shared" si="21"/>
        <v>1.5</v>
      </c>
      <c r="AS40" s="114">
        <f t="shared" si="22"/>
        <v>-2.1</v>
      </c>
      <c r="AT40" s="110">
        <v>15</v>
      </c>
      <c r="AU40" s="126">
        <v>0</v>
      </c>
      <c r="AV40" s="134">
        <f t="shared" si="51"/>
        <v>0</v>
      </c>
      <c r="AW40" s="126">
        <f t="shared" si="35"/>
        <v>0</v>
      </c>
      <c r="AX40" s="113">
        <f t="shared" si="36"/>
        <v>-3</v>
      </c>
      <c r="AY40" s="33">
        <f t="shared" si="52"/>
        <v>80.5</v>
      </c>
      <c r="AZ40" s="33">
        <f t="shared" si="53"/>
        <v>-50.6</v>
      </c>
    </row>
    <row r="41" spans="1:52">
      <c r="A41" s="94">
        <v>38</v>
      </c>
      <c r="B41" s="95">
        <v>102934</v>
      </c>
      <c r="C41" s="96" t="s">
        <v>259</v>
      </c>
      <c r="D41" s="97" t="s">
        <v>11</v>
      </c>
      <c r="E41" s="98" t="s">
        <v>183</v>
      </c>
      <c r="F41" s="99">
        <v>30</v>
      </c>
      <c r="G41" s="109">
        <v>22</v>
      </c>
      <c r="H41" s="138">
        <f t="shared" si="41"/>
        <v>0.733333333333333</v>
      </c>
      <c r="I41" s="109">
        <f t="shared" si="37"/>
        <v>17.6</v>
      </c>
      <c r="J41" s="114">
        <f t="shared" si="38"/>
        <v>-4</v>
      </c>
      <c r="K41" s="99">
        <v>15</v>
      </c>
      <c r="L41" s="109">
        <v>11</v>
      </c>
      <c r="M41" s="138">
        <f t="shared" si="42"/>
        <v>0.733333333333333</v>
      </c>
      <c r="N41" s="109">
        <f t="shared" si="54"/>
        <v>8.8</v>
      </c>
      <c r="O41" s="114">
        <f t="shared" si="55"/>
        <v>-2</v>
      </c>
      <c r="P41" s="109">
        <v>30</v>
      </c>
      <c r="Q41" s="109">
        <v>32</v>
      </c>
      <c r="R41" s="138">
        <f t="shared" si="43"/>
        <v>1.06666666666667</v>
      </c>
      <c r="S41" s="109">
        <f>Q41*2</f>
        <v>64</v>
      </c>
      <c r="T41" s="109"/>
      <c r="U41" s="110">
        <v>15</v>
      </c>
      <c r="V41" s="126">
        <v>1</v>
      </c>
      <c r="W41" s="134">
        <f t="shared" si="44"/>
        <v>0.0666666666666667</v>
      </c>
      <c r="X41" s="126">
        <f t="shared" si="39"/>
        <v>0.8</v>
      </c>
      <c r="Y41" s="113">
        <f t="shared" si="40"/>
        <v>-7</v>
      </c>
      <c r="Z41" s="110">
        <v>12</v>
      </c>
      <c r="AA41" s="126">
        <v>3</v>
      </c>
      <c r="AB41" s="134">
        <f t="shared" si="45"/>
        <v>0.25</v>
      </c>
      <c r="AC41" s="126">
        <f t="shared" si="46"/>
        <v>2.4</v>
      </c>
      <c r="AD41" s="113">
        <f t="shared" si="47"/>
        <v>-4.5</v>
      </c>
      <c r="AE41" s="110">
        <v>10</v>
      </c>
      <c r="AF41" s="126">
        <v>6</v>
      </c>
      <c r="AG41" s="134">
        <f t="shared" si="48"/>
        <v>0.6</v>
      </c>
      <c r="AH41" s="126">
        <f>AF41*2.5</f>
        <v>15</v>
      </c>
      <c r="AI41" s="113">
        <f>(AE41-AF41)*-1</f>
        <v>-4</v>
      </c>
      <c r="AJ41" s="110">
        <v>12</v>
      </c>
      <c r="AK41" s="126">
        <v>8</v>
      </c>
      <c r="AL41" s="134">
        <f t="shared" si="49"/>
        <v>0.666666666666667</v>
      </c>
      <c r="AM41" s="126">
        <f t="shared" si="56"/>
        <v>6.4</v>
      </c>
      <c r="AN41" s="113">
        <f t="shared" si="57"/>
        <v>-2</v>
      </c>
      <c r="AO41" s="99">
        <v>10</v>
      </c>
      <c r="AP41" s="109">
        <v>2</v>
      </c>
      <c r="AQ41" s="138">
        <f t="shared" si="50"/>
        <v>0.2</v>
      </c>
      <c r="AR41" s="109">
        <f t="shared" si="21"/>
        <v>1</v>
      </c>
      <c r="AS41" s="114">
        <f t="shared" si="22"/>
        <v>-2.4</v>
      </c>
      <c r="AT41" s="110">
        <v>15</v>
      </c>
      <c r="AU41" s="126">
        <v>7</v>
      </c>
      <c r="AV41" s="134">
        <f t="shared" si="51"/>
        <v>0.466666666666667</v>
      </c>
      <c r="AW41" s="126">
        <f t="shared" si="35"/>
        <v>2.1</v>
      </c>
      <c r="AX41" s="113">
        <f t="shared" si="36"/>
        <v>-1.6</v>
      </c>
      <c r="AY41" s="33">
        <f t="shared" si="52"/>
        <v>118.1</v>
      </c>
      <c r="AZ41" s="33">
        <f t="shared" si="53"/>
        <v>-27.5</v>
      </c>
    </row>
    <row r="42" spans="1:52">
      <c r="A42" s="94">
        <v>39</v>
      </c>
      <c r="B42" s="95">
        <v>105267</v>
      </c>
      <c r="C42" s="96" t="s">
        <v>260</v>
      </c>
      <c r="D42" s="97" t="s">
        <v>11</v>
      </c>
      <c r="E42" s="98" t="s">
        <v>183</v>
      </c>
      <c r="F42" s="99">
        <v>30</v>
      </c>
      <c r="G42" s="109">
        <v>10</v>
      </c>
      <c r="H42" s="138">
        <f t="shared" si="41"/>
        <v>0.333333333333333</v>
      </c>
      <c r="I42" s="109">
        <f t="shared" si="37"/>
        <v>8</v>
      </c>
      <c r="J42" s="114">
        <f t="shared" si="38"/>
        <v>-10</v>
      </c>
      <c r="K42" s="99">
        <v>15</v>
      </c>
      <c r="L42" s="109">
        <v>6</v>
      </c>
      <c r="M42" s="138">
        <f t="shared" si="42"/>
        <v>0.4</v>
      </c>
      <c r="N42" s="109">
        <f t="shared" si="54"/>
        <v>4.8</v>
      </c>
      <c r="O42" s="114">
        <f t="shared" si="55"/>
        <v>-4.5</v>
      </c>
      <c r="P42" s="109">
        <v>40</v>
      </c>
      <c r="Q42" s="109">
        <v>37</v>
      </c>
      <c r="R42" s="138">
        <f t="shared" si="43"/>
        <v>0.925</v>
      </c>
      <c r="S42" s="109">
        <f>Q42*1</f>
        <v>37</v>
      </c>
      <c r="T42" s="114">
        <f>(P42-Q42)*-1</f>
        <v>-3</v>
      </c>
      <c r="U42" s="110">
        <v>15</v>
      </c>
      <c r="V42" s="126">
        <v>2</v>
      </c>
      <c r="W42" s="134">
        <f t="shared" si="44"/>
        <v>0.133333333333333</v>
      </c>
      <c r="X42" s="126">
        <f t="shared" si="39"/>
        <v>1.6</v>
      </c>
      <c r="Y42" s="113">
        <f t="shared" si="40"/>
        <v>-6.5</v>
      </c>
      <c r="Z42" s="110">
        <v>12</v>
      </c>
      <c r="AA42" s="126">
        <v>0</v>
      </c>
      <c r="AB42" s="134">
        <f t="shared" si="45"/>
        <v>0</v>
      </c>
      <c r="AC42" s="126">
        <f t="shared" si="46"/>
        <v>0</v>
      </c>
      <c r="AD42" s="113">
        <f t="shared" si="47"/>
        <v>-6</v>
      </c>
      <c r="AE42" s="110">
        <v>10</v>
      </c>
      <c r="AF42" s="126">
        <v>5</v>
      </c>
      <c r="AG42" s="134">
        <f t="shared" si="48"/>
        <v>0.5</v>
      </c>
      <c r="AH42" s="126">
        <f>AF42*2.5</f>
        <v>12.5</v>
      </c>
      <c r="AI42" s="113">
        <f>(AE42-AF42)*-1</f>
        <v>-5</v>
      </c>
      <c r="AJ42" s="110">
        <v>12</v>
      </c>
      <c r="AK42" s="126">
        <v>7</v>
      </c>
      <c r="AL42" s="134">
        <f t="shared" si="49"/>
        <v>0.583333333333333</v>
      </c>
      <c r="AM42" s="126">
        <f t="shared" si="56"/>
        <v>5.6</v>
      </c>
      <c r="AN42" s="113">
        <f t="shared" si="57"/>
        <v>-2.5</v>
      </c>
      <c r="AO42" s="99">
        <v>10</v>
      </c>
      <c r="AP42" s="109">
        <v>2</v>
      </c>
      <c r="AQ42" s="138">
        <f t="shared" si="50"/>
        <v>0.2</v>
      </c>
      <c r="AR42" s="109">
        <f t="shared" si="21"/>
        <v>1</v>
      </c>
      <c r="AS42" s="114">
        <f t="shared" si="22"/>
        <v>-2.4</v>
      </c>
      <c r="AT42" s="110">
        <v>15</v>
      </c>
      <c r="AU42" s="126">
        <v>2</v>
      </c>
      <c r="AV42" s="134">
        <f t="shared" si="51"/>
        <v>0.133333333333333</v>
      </c>
      <c r="AW42" s="126">
        <f t="shared" si="35"/>
        <v>0.6</v>
      </c>
      <c r="AX42" s="113">
        <f t="shared" si="36"/>
        <v>-2.6</v>
      </c>
      <c r="AY42" s="33">
        <f t="shared" si="52"/>
        <v>71.1</v>
      </c>
      <c r="AZ42" s="33">
        <f t="shared" si="53"/>
        <v>-42.5</v>
      </c>
    </row>
    <row r="43" spans="1:52">
      <c r="A43" s="94">
        <v>40</v>
      </c>
      <c r="B43" s="95">
        <v>106399</v>
      </c>
      <c r="C43" s="96" t="s">
        <v>261</v>
      </c>
      <c r="D43" s="97" t="s">
        <v>11</v>
      </c>
      <c r="E43" s="98" t="s">
        <v>183</v>
      </c>
      <c r="F43" s="99">
        <v>30</v>
      </c>
      <c r="G43" s="109">
        <v>6</v>
      </c>
      <c r="H43" s="138">
        <f t="shared" si="41"/>
        <v>0.2</v>
      </c>
      <c r="I43" s="109">
        <f t="shared" si="37"/>
        <v>4.8</v>
      </c>
      <c r="J43" s="114">
        <f t="shared" si="38"/>
        <v>-12</v>
      </c>
      <c r="K43" s="99">
        <v>15</v>
      </c>
      <c r="L43" s="109">
        <v>8</v>
      </c>
      <c r="M43" s="138">
        <f t="shared" si="42"/>
        <v>0.533333333333333</v>
      </c>
      <c r="N43" s="109">
        <f t="shared" si="54"/>
        <v>6.4</v>
      </c>
      <c r="O43" s="114">
        <f t="shared" si="55"/>
        <v>-3.5</v>
      </c>
      <c r="P43" s="109">
        <v>40</v>
      </c>
      <c r="Q43" s="109">
        <v>14</v>
      </c>
      <c r="R43" s="138">
        <f t="shared" si="43"/>
        <v>0.35</v>
      </c>
      <c r="S43" s="109">
        <f>Q43*1</f>
        <v>14</v>
      </c>
      <c r="T43" s="114">
        <f>(P43-Q43)*-1</f>
        <v>-26</v>
      </c>
      <c r="U43" s="110">
        <v>15</v>
      </c>
      <c r="V43" s="126">
        <v>0</v>
      </c>
      <c r="W43" s="134">
        <f t="shared" si="44"/>
        <v>0</v>
      </c>
      <c r="X43" s="126">
        <f t="shared" si="39"/>
        <v>0</v>
      </c>
      <c r="Y43" s="113">
        <f t="shared" si="40"/>
        <v>-7.5</v>
      </c>
      <c r="Z43" s="110">
        <v>12</v>
      </c>
      <c r="AA43" s="126">
        <v>0</v>
      </c>
      <c r="AB43" s="134">
        <f t="shared" si="45"/>
        <v>0</v>
      </c>
      <c r="AC43" s="126">
        <f t="shared" si="46"/>
        <v>0</v>
      </c>
      <c r="AD43" s="113">
        <f t="shared" si="47"/>
        <v>-6</v>
      </c>
      <c r="AE43" s="110">
        <v>10</v>
      </c>
      <c r="AF43" s="126">
        <v>3</v>
      </c>
      <c r="AG43" s="134">
        <f t="shared" si="48"/>
        <v>0.3</v>
      </c>
      <c r="AH43" s="126">
        <f>AF43*2.5</f>
        <v>7.5</v>
      </c>
      <c r="AI43" s="113">
        <f>(AE43-AF43)*-1</f>
        <v>-7</v>
      </c>
      <c r="AJ43" s="110">
        <v>12</v>
      </c>
      <c r="AK43" s="126">
        <v>11</v>
      </c>
      <c r="AL43" s="134">
        <f t="shared" si="49"/>
        <v>0.916666666666667</v>
      </c>
      <c r="AM43" s="126">
        <f t="shared" si="56"/>
        <v>8.8</v>
      </c>
      <c r="AN43" s="113">
        <f t="shared" si="57"/>
        <v>-0.5</v>
      </c>
      <c r="AO43" s="99">
        <v>10</v>
      </c>
      <c r="AP43" s="109">
        <v>0</v>
      </c>
      <c r="AQ43" s="138">
        <f t="shared" si="50"/>
        <v>0</v>
      </c>
      <c r="AR43" s="109">
        <f t="shared" si="21"/>
        <v>0</v>
      </c>
      <c r="AS43" s="114">
        <f t="shared" si="22"/>
        <v>-3</v>
      </c>
      <c r="AT43" s="110">
        <v>15</v>
      </c>
      <c r="AU43" s="126">
        <v>1</v>
      </c>
      <c r="AV43" s="134">
        <f t="shared" si="51"/>
        <v>0.0666666666666667</v>
      </c>
      <c r="AW43" s="126">
        <f t="shared" si="35"/>
        <v>0.3</v>
      </c>
      <c r="AX43" s="113">
        <f t="shared" si="36"/>
        <v>-2.8</v>
      </c>
      <c r="AY43" s="33">
        <f t="shared" si="52"/>
        <v>41.8</v>
      </c>
      <c r="AZ43" s="33">
        <f t="shared" si="53"/>
        <v>-68.3</v>
      </c>
    </row>
    <row r="44" spans="1:52">
      <c r="A44" s="94">
        <v>41</v>
      </c>
      <c r="B44" s="95">
        <v>107658</v>
      </c>
      <c r="C44" s="96" t="s">
        <v>262</v>
      </c>
      <c r="D44" s="97" t="s">
        <v>31</v>
      </c>
      <c r="E44" s="98" t="s">
        <v>183</v>
      </c>
      <c r="F44" s="99">
        <v>30</v>
      </c>
      <c r="G44" s="109">
        <v>53</v>
      </c>
      <c r="H44" s="138">
        <f t="shared" si="41"/>
        <v>1.76666666666667</v>
      </c>
      <c r="I44" s="109">
        <f>G44*1.5</f>
        <v>79.5</v>
      </c>
      <c r="J44" s="109"/>
      <c r="K44" s="99">
        <v>15</v>
      </c>
      <c r="L44" s="109">
        <v>23</v>
      </c>
      <c r="M44" s="138">
        <f t="shared" si="42"/>
        <v>1.53333333333333</v>
      </c>
      <c r="N44" s="109">
        <f>L44*1.5</f>
        <v>34.5</v>
      </c>
      <c r="O44" s="109"/>
      <c r="P44" s="109">
        <v>40</v>
      </c>
      <c r="Q44" s="109">
        <v>46</v>
      </c>
      <c r="R44" s="138">
        <f t="shared" si="43"/>
        <v>1.15</v>
      </c>
      <c r="S44" s="109">
        <f>Q44*2</f>
        <v>92</v>
      </c>
      <c r="T44" s="109"/>
      <c r="U44" s="110">
        <v>15</v>
      </c>
      <c r="V44" s="126">
        <v>28</v>
      </c>
      <c r="W44" s="134">
        <f t="shared" si="44"/>
        <v>1.86666666666667</v>
      </c>
      <c r="X44" s="126">
        <f>V44*1</f>
        <v>28</v>
      </c>
      <c r="Y44" s="113"/>
      <c r="Z44" s="110">
        <v>12</v>
      </c>
      <c r="AA44" s="126">
        <v>7</v>
      </c>
      <c r="AB44" s="134">
        <f t="shared" si="45"/>
        <v>0.583333333333333</v>
      </c>
      <c r="AC44" s="126">
        <f t="shared" si="46"/>
        <v>5.6</v>
      </c>
      <c r="AD44" s="113">
        <f t="shared" si="47"/>
        <v>-2.5</v>
      </c>
      <c r="AE44" s="110">
        <v>10</v>
      </c>
      <c r="AF44" s="126">
        <v>16</v>
      </c>
      <c r="AG44" s="134">
        <f t="shared" si="48"/>
        <v>1.6</v>
      </c>
      <c r="AH44" s="126">
        <f>AF44*3.5</f>
        <v>56</v>
      </c>
      <c r="AI44" s="126"/>
      <c r="AJ44" s="110">
        <v>12</v>
      </c>
      <c r="AK44" s="126">
        <v>7</v>
      </c>
      <c r="AL44" s="134">
        <f t="shared" si="49"/>
        <v>0.583333333333333</v>
      </c>
      <c r="AM44" s="126">
        <f t="shared" si="56"/>
        <v>5.6</v>
      </c>
      <c r="AN44" s="113">
        <f t="shared" si="57"/>
        <v>-2.5</v>
      </c>
      <c r="AO44" s="99">
        <v>10</v>
      </c>
      <c r="AP44" s="109">
        <v>10</v>
      </c>
      <c r="AQ44" s="138">
        <f t="shared" si="50"/>
        <v>1</v>
      </c>
      <c r="AR44" s="109">
        <f>AP44*0.8</f>
        <v>8</v>
      </c>
      <c r="AS44" s="109"/>
      <c r="AT44" s="110">
        <v>15</v>
      </c>
      <c r="AU44" s="126">
        <v>3</v>
      </c>
      <c r="AV44" s="134">
        <f t="shared" si="51"/>
        <v>0.2</v>
      </c>
      <c r="AW44" s="126">
        <f t="shared" si="35"/>
        <v>0.9</v>
      </c>
      <c r="AX44" s="113">
        <f t="shared" si="36"/>
        <v>-2.4</v>
      </c>
      <c r="AY44" s="33">
        <f t="shared" si="52"/>
        <v>310.1</v>
      </c>
      <c r="AZ44" s="33">
        <f t="shared" si="53"/>
        <v>-7.4</v>
      </c>
    </row>
    <row r="45" spans="1:52">
      <c r="A45" s="94">
        <v>42</v>
      </c>
      <c r="B45" s="95">
        <v>111219</v>
      </c>
      <c r="C45" s="96" t="s">
        <v>263</v>
      </c>
      <c r="D45" s="97" t="s">
        <v>11</v>
      </c>
      <c r="E45" s="98" t="s">
        <v>183</v>
      </c>
      <c r="F45" s="99">
        <v>30</v>
      </c>
      <c r="G45" s="109">
        <v>6</v>
      </c>
      <c r="H45" s="138">
        <f t="shared" si="41"/>
        <v>0.2</v>
      </c>
      <c r="I45" s="109">
        <f>G45*0.8</f>
        <v>4.8</v>
      </c>
      <c r="J45" s="114">
        <f>(F45-G45)*-0.5</f>
        <v>-12</v>
      </c>
      <c r="K45" s="99">
        <v>15</v>
      </c>
      <c r="L45" s="109">
        <v>13</v>
      </c>
      <c r="M45" s="138">
        <f t="shared" si="42"/>
        <v>0.866666666666667</v>
      </c>
      <c r="N45" s="109">
        <f>L45*0.8</f>
        <v>10.4</v>
      </c>
      <c r="O45" s="114">
        <f>(K45-L45)*-0.5</f>
        <v>-1</v>
      </c>
      <c r="P45" s="109">
        <v>40</v>
      </c>
      <c r="Q45" s="109">
        <v>26</v>
      </c>
      <c r="R45" s="138">
        <f t="shared" si="43"/>
        <v>0.65</v>
      </c>
      <c r="S45" s="109">
        <f>Q45*1</f>
        <v>26</v>
      </c>
      <c r="T45" s="114">
        <f>(P45-Q45)*-1</f>
        <v>-14</v>
      </c>
      <c r="U45" s="110">
        <v>15</v>
      </c>
      <c r="V45" s="126">
        <v>0</v>
      </c>
      <c r="W45" s="134">
        <f t="shared" si="44"/>
        <v>0</v>
      </c>
      <c r="X45" s="126">
        <f t="shared" ref="X45:X73" si="58">V45*0.8</f>
        <v>0</v>
      </c>
      <c r="Y45" s="113">
        <f t="shared" ref="Y45:Y73" si="59">(U45-V45)*-0.5</f>
        <v>-7.5</v>
      </c>
      <c r="Z45" s="110">
        <v>12</v>
      </c>
      <c r="AA45" s="126">
        <v>0</v>
      </c>
      <c r="AB45" s="134">
        <f t="shared" si="45"/>
        <v>0</v>
      </c>
      <c r="AC45" s="126">
        <f t="shared" si="46"/>
        <v>0</v>
      </c>
      <c r="AD45" s="113">
        <f t="shared" si="47"/>
        <v>-6</v>
      </c>
      <c r="AE45" s="110">
        <v>10</v>
      </c>
      <c r="AF45" s="126">
        <v>4</v>
      </c>
      <c r="AG45" s="134">
        <f t="shared" si="48"/>
        <v>0.4</v>
      </c>
      <c r="AH45" s="126">
        <f>AF45*2.5</f>
        <v>10</v>
      </c>
      <c r="AI45" s="113">
        <f>(AE45-AF45)*-1</f>
        <v>-6</v>
      </c>
      <c r="AJ45" s="110">
        <v>12</v>
      </c>
      <c r="AK45" s="126">
        <v>6</v>
      </c>
      <c r="AL45" s="134">
        <f t="shared" si="49"/>
        <v>0.5</v>
      </c>
      <c r="AM45" s="126">
        <f t="shared" si="56"/>
        <v>4.8</v>
      </c>
      <c r="AN45" s="113">
        <f t="shared" si="57"/>
        <v>-3</v>
      </c>
      <c r="AO45" s="99">
        <v>10</v>
      </c>
      <c r="AP45" s="109">
        <v>3</v>
      </c>
      <c r="AQ45" s="138">
        <f t="shared" si="50"/>
        <v>0.3</v>
      </c>
      <c r="AR45" s="109">
        <f>AP45*0.5</f>
        <v>1.5</v>
      </c>
      <c r="AS45" s="114">
        <f>(AO45-AP45)*-0.3</f>
        <v>-2.1</v>
      </c>
      <c r="AT45" s="110">
        <v>15</v>
      </c>
      <c r="AU45" s="126">
        <v>11</v>
      </c>
      <c r="AV45" s="134">
        <f t="shared" si="51"/>
        <v>0.733333333333333</v>
      </c>
      <c r="AW45" s="126">
        <f t="shared" si="35"/>
        <v>3.3</v>
      </c>
      <c r="AX45" s="113">
        <f t="shared" si="36"/>
        <v>-0.8</v>
      </c>
      <c r="AY45" s="33">
        <f t="shared" si="52"/>
        <v>60.8</v>
      </c>
      <c r="AZ45" s="33">
        <f t="shared" si="53"/>
        <v>-52.4</v>
      </c>
    </row>
    <row r="46" spans="1:52">
      <c r="A46" s="94">
        <v>43</v>
      </c>
      <c r="B46" s="95">
        <v>114622</v>
      </c>
      <c r="C46" s="96" t="s">
        <v>264</v>
      </c>
      <c r="D46" s="97" t="s">
        <v>13</v>
      </c>
      <c r="E46" s="98" t="s">
        <v>183</v>
      </c>
      <c r="F46" s="99">
        <v>30</v>
      </c>
      <c r="G46" s="109">
        <v>6</v>
      </c>
      <c r="H46" s="138">
        <f t="shared" si="41"/>
        <v>0.2</v>
      </c>
      <c r="I46" s="109">
        <f>G46*0.8</f>
        <v>4.8</v>
      </c>
      <c r="J46" s="114">
        <f>(F46-G46)*-0.5</f>
        <v>-12</v>
      </c>
      <c r="K46" s="99">
        <v>15</v>
      </c>
      <c r="L46" s="109">
        <v>16</v>
      </c>
      <c r="M46" s="138">
        <f t="shared" si="42"/>
        <v>1.06666666666667</v>
      </c>
      <c r="N46" s="109">
        <f>L46*1.5</f>
        <v>24</v>
      </c>
      <c r="O46" s="109"/>
      <c r="P46" s="109">
        <v>30</v>
      </c>
      <c r="Q46" s="109">
        <v>44</v>
      </c>
      <c r="R46" s="138">
        <f t="shared" si="43"/>
        <v>1.46666666666667</v>
      </c>
      <c r="S46" s="109">
        <f>Q46*2</f>
        <v>88</v>
      </c>
      <c r="T46" s="109"/>
      <c r="U46" s="110">
        <v>15</v>
      </c>
      <c r="V46" s="126">
        <v>2</v>
      </c>
      <c r="W46" s="134">
        <f t="shared" si="44"/>
        <v>0.133333333333333</v>
      </c>
      <c r="X46" s="126">
        <f t="shared" si="58"/>
        <v>1.6</v>
      </c>
      <c r="Y46" s="113">
        <f t="shared" si="59"/>
        <v>-6.5</v>
      </c>
      <c r="Z46" s="110">
        <v>12</v>
      </c>
      <c r="AA46" s="126">
        <v>1</v>
      </c>
      <c r="AB46" s="134">
        <f t="shared" si="45"/>
        <v>0.0833333333333333</v>
      </c>
      <c r="AC46" s="126">
        <f t="shared" si="46"/>
        <v>0.8</v>
      </c>
      <c r="AD46" s="113">
        <f t="shared" si="47"/>
        <v>-5.5</v>
      </c>
      <c r="AE46" s="110">
        <v>10</v>
      </c>
      <c r="AF46" s="126">
        <v>22</v>
      </c>
      <c r="AG46" s="134">
        <f t="shared" si="48"/>
        <v>2.2</v>
      </c>
      <c r="AH46" s="126">
        <f>AF46*3.5</f>
        <v>77</v>
      </c>
      <c r="AI46" s="126"/>
      <c r="AJ46" s="110">
        <v>12</v>
      </c>
      <c r="AK46" s="126">
        <v>16</v>
      </c>
      <c r="AL46" s="134">
        <f t="shared" si="49"/>
        <v>1.33333333333333</v>
      </c>
      <c r="AM46" s="126">
        <f>AK46*1</f>
        <v>16</v>
      </c>
      <c r="AN46" s="126"/>
      <c r="AO46" s="99">
        <v>10</v>
      </c>
      <c r="AP46" s="109">
        <v>13</v>
      </c>
      <c r="AQ46" s="138">
        <f t="shared" si="50"/>
        <v>1.3</v>
      </c>
      <c r="AR46" s="109">
        <f>AP46*0.8</f>
        <v>10.4</v>
      </c>
      <c r="AS46" s="109"/>
      <c r="AT46" s="110">
        <v>15</v>
      </c>
      <c r="AU46" s="126">
        <v>3</v>
      </c>
      <c r="AV46" s="134">
        <f t="shared" si="51"/>
        <v>0.2</v>
      </c>
      <c r="AW46" s="126">
        <f t="shared" si="35"/>
        <v>0.9</v>
      </c>
      <c r="AX46" s="113">
        <f t="shared" si="36"/>
        <v>-2.4</v>
      </c>
      <c r="AY46" s="33">
        <f t="shared" si="52"/>
        <v>223.5</v>
      </c>
      <c r="AZ46" s="33">
        <f t="shared" si="53"/>
        <v>-26.4</v>
      </c>
    </row>
    <row r="47" spans="1:52">
      <c r="A47" s="94">
        <v>44</v>
      </c>
      <c r="B47" s="95">
        <v>377</v>
      </c>
      <c r="C47" s="96" t="s">
        <v>265</v>
      </c>
      <c r="D47" s="97" t="s">
        <v>24</v>
      </c>
      <c r="E47" s="98" t="s">
        <v>184</v>
      </c>
      <c r="F47" s="99">
        <v>30</v>
      </c>
      <c r="G47" s="109">
        <v>13</v>
      </c>
      <c r="H47" s="138">
        <f t="shared" si="41"/>
        <v>0.433333333333333</v>
      </c>
      <c r="I47" s="109">
        <f>G47*0.8</f>
        <v>10.4</v>
      </c>
      <c r="J47" s="114">
        <f>(F47-G47)*-0.5</f>
        <v>-8.5</v>
      </c>
      <c r="K47" s="99">
        <v>15</v>
      </c>
      <c r="L47" s="109">
        <v>4</v>
      </c>
      <c r="M47" s="138">
        <f t="shared" si="42"/>
        <v>0.266666666666667</v>
      </c>
      <c r="N47" s="109">
        <f>L47*0.8</f>
        <v>3.2</v>
      </c>
      <c r="O47" s="114">
        <f>(K47-L47)*-0.5</f>
        <v>-5.5</v>
      </c>
      <c r="P47" s="109">
        <v>40</v>
      </c>
      <c r="Q47" s="109">
        <v>39</v>
      </c>
      <c r="R47" s="138">
        <f t="shared" si="43"/>
        <v>0.975</v>
      </c>
      <c r="S47" s="109">
        <f>Q47*1</f>
        <v>39</v>
      </c>
      <c r="T47" s="114">
        <f>(P47-Q47)*-1</f>
        <v>-1</v>
      </c>
      <c r="U47" s="110">
        <v>15</v>
      </c>
      <c r="V47" s="126">
        <v>2</v>
      </c>
      <c r="W47" s="134">
        <f t="shared" si="44"/>
        <v>0.133333333333333</v>
      </c>
      <c r="X47" s="126">
        <f t="shared" si="58"/>
        <v>1.6</v>
      </c>
      <c r="Y47" s="113">
        <f t="shared" si="59"/>
        <v>-6.5</v>
      </c>
      <c r="Z47" s="110">
        <v>12</v>
      </c>
      <c r="AA47" s="126">
        <v>2</v>
      </c>
      <c r="AB47" s="134">
        <f t="shared" si="45"/>
        <v>0.166666666666667</v>
      </c>
      <c r="AC47" s="126">
        <f t="shared" si="46"/>
        <v>1.6</v>
      </c>
      <c r="AD47" s="113">
        <f t="shared" si="47"/>
        <v>-5</v>
      </c>
      <c r="AE47" s="110">
        <v>10</v>
      </c>
      <c r="AF47" s="126">
        <v>9</v>
      </c>
      <c r="AG47" s="134">
        <f t="shared" si="48"/>
        <v>0.9</v>
      </c>
      <c r="AH47" s="126">
        <f>AF47*2.5</f>
        <v>22.5</v>
      </c>
      <c r="AI47" s="113">
        <f>(AE47-AF47)*-1</f>
        <v>-1</v>
      </c>
      <c r="AJ47" s="110">
        <v>12</v>
      </c>
      <c r="AK47" s="126">
        <v>10</v>
      </c>
      <c r="AL47" s="134">
        <f t="shared" si="49"/>
        <v>0.833333333333333</v>
      </c>
      <c r="AM47" s="126">
        <f>AK47*0.8</f>
        <v>8</v>
      </c>
      <c r="AN47" s="113">
        <f>(AJ47-AK47)*-0.5</f>
        <v>-1</v>
      </c>
      <c r="AO47" s="99">
        <v>10</v>
      </c>
      <c r="AP47" s="109">
        <v>9</v>
      </c>
      <c r="AQ47" s="138">
        <f t="shared" si="50"/>
        <v>0.9</v>
      </c>
      <c r="AR47" s="109">
        <f t="shared" ref="AR47:AR54" si="60">AP47*0.5</f>
        <v>4.5</v>
      </c>
      <c r="AS47" s="114">
        <f t="shared" ref="AS47:AS54" si="61">(AO47-AP47)*-0.3</f>
        <v>-0.3</v>
      </c>
      <c r="AT47" s="110">
        <v>15</v>
      </c>
      <c r="AU47" s="126">
        <v>0</v>
      </c>
      <c r="AV47" s="134">
        <f t="shared" si="51"/>
        <v>0</v>
      </c>
      <c r="AW47" s="126">
        <f t="shared" si="35"/>
        <v>0</v>
      </c>
      <c r="AX47" s="113">
        <f t="shared" si="36"/>
        <v>-3</v>
      </c>
      <c r="AY47" s="33">
        <f t="shared" si="52"/>
        <v>90.8</v>
      </c>
      <c r="AZ47" s="33">
        <f t="shared" si="53"/>
        <v>-31.8</v>
      </c>
    </row>
    <row r="48" spans="1:52">
      <c r="A48" s="94">
        <v>45</v>
      </c>
      <c r="B48" s="95">
        <v>515</v>
      </c>
      <c r="C48" s="96" t="s">
        <v>266</v>
      </c>
      <c r="D48" s="97" t="s">
        <v>24</v>
      </c>
      <c r="E48" s="98" t="s">
        <v>184</v>
      </c>
      <c r="F48" s="99">
        <v>30</v>
      </c>
      <c r="G48" s="109">
        <v>17</v>
      </c>
      <c r="H48" s="138">
        <f t="shared" si="41"/>
        <v>0.566666666666667</v>
      </c>
      <c r="I48" s="109">
        <f>G48*0.8</f>
        <v>13.6</v>
      </c>
      <c r="J48" s="114">
        <f>(F48-G48)*-0.5</f>
        <v>-6.5</v>
      </c>
      <c r="K48" s="99">
        <v>15</v>
      </c>
      <c r="L48" s="109">
        <v>15</v>
      </c>
      <c r="M48" s="138">
        <f t="shared" si="42"/>
        <v>1</v>
      </c>
      <c r="N48" s="109">
        <f>L48*1.5</f>
        <v>22.5</v>
      </c>
      <c r="O48" s="109"/>
      <c r="P48" s="109">
        <v>40</v>
      </c>
      <c r="Q48" s="109">
        <v>35</v>
      </c>
      <c r="R48" s="138">
        <f t="shared" si="43"/>
        <v>0.875</v>
      </c>
      <c r="S48" s="109">
        <f>Q48*1</f>
        <v>35</v>
      </c>
      <c r="T48" s="114">
        <f>(P48-Q48)*-1</f>
        <v>-5</v>
      </c>
      <c r="U48" s="110">
        <v>15</v>
      </c>
      <c r="V48" s="126">
        <v>1</v>
      </c>
      <c r="W48" s="134">
        <f t="shared" si="44"/>
        <v>0.0666666666666667</v>
      </c>
      <c r="X48" s="126">
        <f t="shared" si="58"/>
        <v>0.8</v>
      </c>
      <c r="Y48" s="113">
        <f t="shared" si="59"/>
        <v>-7</v>
      </c>
      <c r="Z48" s="110">
        <v>12</v>
      </c>
      <c r="AA48" s="126">
        <v>2</v>
      </c>
      <c r="AB48" s="134">
        <f t="shared" si="45"/>
        <v>0.166666666666667</v>
      </c>
      <c r="AC48" s="126">
        <f t="shared" si="46"/>
        <v>1.6</v>
      </c>
      <c r="AD48" s="113">
        <f t="shared" si="47"/>
        <v>-5</v>
      </c>
      <c r="AE48" s="110">
        <v>10</v>
      </c>
      <c r="AF48" s="126">
        <v>9</v>
      </c>
      <c r="AG48" s="134">
        <f t="shared" si="48"/>
        <v>0.9</v>
      </c>
      <c r="AH48" s="126">
        <f>AF48*2.5</f>
        <v>22.5</v>
      </c>
      <c r="AI48" s="113">
        <f>(AE48-AF48)*-1</f>
        <v>-1</v>
      </c>
      <c r="AJ48" s="110">
        <v>12</v>
      </c>
      <c r="AK48" s="126">
        <v>11</v>
      </c>
      <c r="AL48" s="134">
        <f t="shared" si="49"/>
        <v>0.916666666666667</v>
      </c>
      <c r="AM48" s="126">
        <f>AK48*0.8</f>
        <v>8.8</v>
      </c>
      <c r="AN48" s="113">
        <f>(AJ48-AK48)*-0.5</f>
        <v>-0.5</v>
      </c>
      <c r="AO48" s="99">
        <v>10</v>
      </c>
      <c r="AP48" s="109">
        <v>1</v>
      </c>
      <c r="AQ48" s="138">
        <f t="shared" si="50"/>
        <v>0.1</v>
      </c>
      <c r="AR48" s="109">
        <f t="shared" si="60"/>
        <v>0.5</v>
      </c>
      <c r="AS48" s="114">
        <f t="shared" si="61"/>
        <v>-2.7</v>
      </c>
      <c r="AT48" s="110">
        <v>15</v>
      </c>
      <c r="AU48" s="126">
        <v>3</v>
      </c>
      <c r="AV48" s="134">
        <f t="shared" si="51"/>
        <v>0.2</v>
      </c>
      <c r="AW48" s="126">
        <f t="shared" si="35"/>
        <v>0.9</v>
      </c>
      <c r="AX48" s="113">
        <f t="shared" si="36"/>
        <v>-2.4</v>
      </c>
      <c r="AY48" s="33">
        <f t="shared" si="52"/>
        <v>106.2</v>
      </c>
      <c r="AZ48" s="33">
        <f t="shared" si="53"/>
        <v>-30.1</v>
      </c>
    </row>
    <row r="49" spans="1:52">
      <c r="A49" s="94">
        <v>46</v>
      </c>
      <c r="B49" s="95">
        <v>578</v>
      </c>
      <c r="C49" s="96" t="s">
        <v>267</v>
      </c>
      <c r="D49" s="97" t="s">
        <v>13</v>
      </c>
      <c r="E49" s="98" t="s">
        <v>184</v>
      </c>
      <c r="F49" s="99">
        <v>30</v>
      </c>
      <c r="G49" s="109">
        <v>19</v>
      </c>
      <c r="H49" s="138">
        <f t="shared" si="41"/>
        <v>0.633333333333333</v>
      </c>
      <c r="I49" s="109">
        <f>G49*0.8</f>
        <v>15.2</v>
      </c>
      <c r="J49" s="114">
        <f>(F49-G49)*-0.5</f>
        <v>-5.5</v>
      </c>
      <c r="K49" s="99">
        <v>15</v>
      </c>
      <c r="L49" s="109">
        <v>20</v>
      </c>
      <c r="M49" s="138">
        <f t="shared" si="42"/>
        <v>1.33333333333333</v>
      </c>
      <c r="N49" s="109">
        <f>L49*1.5</f>
        <v>30</v>
      </c>
      <c r="O49" s="109"/>
      <c r="P49" s="109">
        <v>40</v>
      </c>
      <c r="Q49" s="109">
        <v>54</v>
      </c>
      <c r="R49" s="138">
        <f t="shared" si="43"/>
        <v>1.35</v>
      </c>
      <c r="S49" s="109">
        <f>Q49*2</f>
        <v>108</v>
      </c>
      <c r="T49" s="109"/>
      <c r="U49" s="110">
        <v>15</v>
      </c>
      <c r="V49" s="126">
        <v>3</v>
      </c>
      <c r="W49" s="134">
        <f t="shared" si="44"/>
        <v>0.2</v>
      </c>
      <c r="X49" s="126">
        <f t="shared" si="58"/>
        <v>2.4</v>
      </c>
      <c r="Y49" s="113">
        <f t="shared" si="59"/>
        <v>-6</v>
      </c>
      <c r="Z49" s="110">
        <v>12</v>
      </c>
      <c r="AA49" s="126">
        <v>1</v>
      </c>
      <c r="AB49" s="134">
        <f t="shared" si="45"/>
        <v>0.0833333333333333</v>
      </c>
      <c r="AC49" s="126">
        <f t="shared" si="46"/>
        <v>0.8</v>
      </c>
      <c r="AD49" s="113">
        <f t="shared" si="47"/>
        <v>-5.5</v>
      </c>
      <c r="AE49" s="110">
        <v>10</v>
      </c>
      <c r="AF49" s="126">
        <v>11</v>
      </c>
      <c r="AG49" s="134">
        <f t="shared" si="48"/>
        <v>1.1</v>
      </c>
      <c r="AH49" s="126">
        <f>AF49*3.5</f>
        <v>38.5</v>
      </c>
      <c r="AI49" s="126"/>
      <c r="AJ49" s="110">
        <v>12</v>
      </c>
      <c r="AK49" s="126">
        <v>9</v>
      </c>
      <c r="AL49" s="134">
        <f t="shared" si="49"/>
        <v>0.75</v>
      </c>
      <c r="AM49" s="126">
        <f>AK49*0.8</f>
        <v>7.2</v>
      </c>
      <c r="AN49" s="113">
        <f>(AJ49-AK49)*-0.5</f>
        <v>-1.5</v>
      </c>
      <c r="AO49" s="99">
        <v>10</v>
      </c>
      <c r="AP49" s="109">
        <v>2</v>
      </c>
      <c r="AQ49" s="138">
        <f t="shared" si="50"/>
        <v>0.2</v>
      </c>
      <c r="AR49" s="109">
        <f t="shared" si="60"/>
        <v>1</v>
      </c>
      <c r="AS49" s="114">
        <f t="shared" si="61"/>
        <v>-2.4</v>
      </c>
      <c r="AT49" s="110">
        <v>15</v>
      </c>
      <c r="AU49" s="126">
        <v>1</v>
      </c>
      <c r="AV49" s="134">
        <f t="shared" si="51"/>
        <v>0.0666666666666667</v>
      </c>
      <c r="AW49" s="126">
        <f t="shared" si="35"/>
        <v>0.3</v>
      </c>
      <c r="AX49" s="113">
        <f t="shared" si="36"/>
        <v>-2.8</v>
      </c>
      <c r="AY49" s="33">
        <f t="shared" si="52"/>
        <v>203.4</v>
      </c>
      <c r="AZ49" s="33">
        <f t="shared" si="53"/>
        <v>-23.7</v>
      </c>
    </row>
    <row r="50" spans="1:52">
      <c r="A50" s="94">
        <v>47</v>
      </c>
      <c r="B50" s="95">
        <v>598</v>
      </c>
      <c r="C50" s="96" t="s">
        <v>268</v>
      </c>
      <c r="D50" s="97" t="s">
        <v>13</v>
      </c>
      <c r="E50" s="98" t="s">
        <v>184</v>
      </c>
      <c r="F50" s="99">
        <v>30</v>
      </c>
      <c r="G50" s="109">
        <v>32</v>
      </c>
      <c r="H50" s="138">
        <f t="shared" si="41"/>
        <v>1.06666666666667</v>
      </c>
      <c r="I50" s="109">
        <f>G50*1.5</f>
        <v>48</v>
      </c>
      <c r="J50" s="109"/>
      <c r="K50" s="99">
        <v>15</v>
      </c>
      <c r="L50" s="109">
        <v>13</v>
      </c>
      <c r="M50" s="138">
        <f t="shared" si="42"/>
        <v>0.866666666666667</v>
      </c>
      <c r="N50" s="109">
        <f>L50*0.8</f>
        <v>10.4</v>
      </c>
      <c r="O50" s="114">
        <f>(K50-L50)*-0.5</f>
        <v>-1</v>
      </c>
      <c r="P50" s="109">
        <v>40</v>
      </c>
      <c r="Q50" s="109">
        <v>39</v>
      </c>
      <c r="R50" s="138">
        <f t="shared" si="43"/>
        <v>0.975</v>
      </c>
      <c r="S50" s="109">
        <f>Q50*1</f>
        <v>39</v>
      </c>
      <c r="T50" s="114">
        <f>(P50-Q50)*-1</f>
        <v>-1</v>
      </c>
      <c r="U50" s="110">
        <v>15</v>
      </c>
      <c r="V50" s="126">
        <v>4</v>
      </c>
      <c r="W50" s="134">
        <f t="shared" si="44"/>
        <v>0.266666666666667</v>
      </c>
      <c r="X50" s="126">
        <f t="shared" si="58"/>
        <v>3.2</v>
      </c>
      <c r="Y50" s="113">
        <f t="shared" si="59"/>
        <v>-5.5</v>
      </c>
      <c r="Z50" s="110">
        <v>12</v>
      </c>
      <c r="AA50" s="126">
        <v>3</v>
      </c>
      <c r="AB50" s="134">
        <f t="shared" si="45"/>
        <v>0.25</v>
      </c>
      <c r="AC50" s="126">
        <f t="shared" si="46"/>
        <v>2.4</v>
      </c>
      <c r="AD50" s="113">
        <f t="shared" si="47"/>
        <v>-4.5</v>
      </c>
      <c r="AE50" s="110">
        <v>10</v>
      </c>
      <c r="AF50" s="126">
        <v>8</v>
      </c>
      <c r="AG50" s="134">
        <f t="shared" si="48"/>
        <v>0.8</v>
      </c>
      <c r="AH50" s="126">
        <f>AF50*2.5</f>
        <v>20</v>
      </c>
      <c r="AI50" s="113">
        <f>(AE50-AF50)*-1</f>
        <v>-2</v>
      </c>
      <c r="AJ50" s="110">
        <v>12</v>
      </c>
      <c r="AK50" s="126">
        <v>22</v>
      </c>
      <c r="AL50" s="134">
        <f t="shared" si="49"/>
        <v>1.83333333333333</v>
      </c>
      <c r="AM50" s="126">
        <f>AK50*1</f>
        <v>22</v>
      </c>
      <c r="AN50" s="126"/>
      <c r="AO50" s="99">
        <v>10</v>
      </c>
      <c r="AP50" s="109">
        <v>1</v>
      </c>
      <c r="AQ50" s="138">
        <f t="shared" si="50"/>
        <v>0.1</v>
      </c>
      <c r="AR50" s="109">
        <f t="shared" si="60"/>
        <v>0.5</v>
      </c>
      <c r="AS50" s="114">
        <f t="shared" si="61"/>
        <v>-2.7</v>
      </c>
      <c r="AT50" s="110">
        <v>15</v>
      </c>
      <c r="AU50" s="126">
        <v>1</v>
      </c>
      <c r="AV50" s="134">
        <f t="shared" si="51"/>
        <v>0.0666666666666667</v>
      </c>
      <c r="AW50" s="126">
        <f t="shared" si="35"/>
        <v>0.3</v>
      </c>
      <c r="AX50" s="113">
        <f t="shared" si="36"/>
        <v>-2.8</v>
      </c>
      <c r="AY50" s="33">
        <f t="shared" si="52"/>
        <v>145.8</v>
      </c>
      <c r="AZ50" s="33">
        <f t="shared" si="53"/>
        <v>-19.5</v>
      </c>
    </row>
    <row r="51" spans="1:52">
      <c r="A51" s="94">
        <v>48</v>
      </c>
      <c r="B51" s="95">
        <v>709</v>
      </c>
      <c r="C51" s="96" t="s">
        <v>269</v>
      </c>
      <c r="D51" s="97" t="s">
        <v>31</v>
      </c>
      <c r="E51" s="98" t="s">
        <v>184</v>
      </c>
      <c r="F51" s="99">
        <v>30</v>
      </c>
      <c r="G51" s="109">
        <v>13</v>
      </c>
      <c r="H51" s="138">
        <f t="shared" si="41"/>
        <v>0.433333333333333</v>
      </c>
      <c r="I51" s="109">
        <f>G51*0.8</f>
        <v>10.4</v>
      </c>
      <c r="J51" s="114">
        <f>(F51-G51)*-0.5</f>
        <v>-8.5</v>
      </c>
      <c r="K51" s="99">
        <v>15</v>
      </c>
      <c r="L51" s="109">
        <v>23</v>
      </c>
      <c r="M51" s="138">
        <f t="shared" si="42"/>
        <v>1.53333333333333</v>
      </c>
      <c r="N51" s="109">
        <f>L51*1.5</f>
        <v>34.5</v>
      </c>
      <c r="O51" s="109"/>
      <c r="P51" s="109">
        <v>40</v>
      </c>
      <c r="Q51" s="109">
        <v>27</v>
      </c>
      <c r="R51" s="138">
        <f t="shared" si="43"/>
        <v>0.675</v>
      </c>
      <c r="S51" s="109">
        <f>Q51*1</f>
        <v>27</v>
      </c>
      <c r="T51" s="114">
        <f>(P51-Q51)*-1</f>
        <v>-13</v>
      </c>
      <c r="U51" s="110">
        <v>15</v>
      </c>
      <c r="V51" s="126">
        <v>9</v>
      </c>
      <c r="W51" s="134">
        <f t="shared" si="44"/>
        <v>0.6</v>
      </c>
      <c r="X51" s="126">
        <f t="shared" si="58"/>
        <v>7.2</v>
      </c>
      <c r="Y51" s="113">
        <f t="shared" si="59"/>
        <v>-3</v>
      </c>
      <c r="Z51" s="110">
        <v>12</v>
      </c>
      <c r="AA51" s="126">
        <v>2</v>
      </c>
      <c r="AB51" s="134">
        <f t="shared" si="45"/>
        <v>0.166666666666667</v>
      </c>
      <c r="AC51" s="126">
        <f t="shared" si="46"/>
        <v>1.6</v>
      </c>
      <c r="AD51" s="113">
        <f t="shared" si="47"/>
        <v>-5</v>
      </c>
      <c r="AE51" s="110">
        <v>10</v>
      </c>
      <c r="AF51" s="126">
        <v>15</v>
      </c>
      <c r="AG51" s="134">
        <f t="shared" si="48"/>
        <v>1.5</v>
      </c>
      <c r="AH51" s="126">
        <f>AF51*3.5</f>
        <v>52.5</v>
      </c>
      <c r="AI51" s="126"/>
      <c r="AJ51" s="110">
        <v>12</v>
      </c>
      <c r="AK51" s="126">
        <v>1</v>
      </c>
      <c r="AL51" s="134">
        <f t="shared" si="49"/>
        <v>0.0833333333333333</v>
      </c>
      <c r="AM51" s="126">
        <f t="shared" ref="AM51:AM58" si="62">AK51*0.8</f>
        <v>0.8</v>
      </c>
      <c r="AN51" s="113">
        <f t="shared" ref="AN51:AN58" si="63">(AJ51-AK51)*-0.5</f>
        <v>-5.5</v>
      </c>
      <c r="AO51" s="99">
        <v>10</v>
      </c>
      <c r="AP51" s="109">
        <v>0</v>
      </c>
      <c r="AQ51" s="138">
        <f t="shared" si="50"/>
        <v>0</v>
      </c>
      <c r="AR51" s="109">
        <f t="shared" si="60"/>
        <v>0</v>
      </c>
      <c r="AS51" s="114">
        <f t="shared" si="61"/>
        <v>-3</v>
      </c>
      <c r="AT51" s="110">
        <v>15</v>
      </c>
      <c r="AU51" s="126">
        <v>8</v>
      </c>
      <c r="AV51" s="134">
        <f t="shared" si="51"/>
        <v>0.533333333333333</v>
      </c>
      <c r="AW51" s="126">
        <f t="shared" si="35"/>
        <v>2.4</v>
      </c>
      <c r="AX51" s="113">
        <f t="shared" si="36"/>
        <v>-1.4</v>
      </c>
      <c r="AY51" s="33">
        <f t="shared" si="52"/>
        <v>136.4</v>
      </c>
      <c r="AZ51" s="33">
        <f t="shared" si="53"/>
        <v>-39.4</v>
      </c>
    </row>
    <row r="52" spans="1:52">
      <c r="A52" s="94">
        <v>49</v>
      </c>
      <c r="B52" s="95">
        <v>716</v>
      </c>
      <c r="C52" s="96" t="s">
        <v>270</v>
      </c>
      <c r="D52" s="97" t="s">
        <v>19</v>
      </c>
      <c r="E52" s="98" t="s">
        <v>184</v>
      </c>
      <c r="F52" s="99">
        <v>30</v>
      </c>
      <c r="G52" s="109">
        <v>2</v>
      </c>
      <c r="H52" s="138">
        <f t="shared" si="41"/>
        <v>0.0666666666666667</v>
      </c>
      <c r="I52" s="109">
        <f>G52*0.8</f>
        <v>1.6</v>
      </c>
      <c r="J52" s="114">
        <f>(F52-G52)*-0.5</f>
        <v>-14</v>
      </c>
      <c r="K52" s="99">
        <v>15</v>
      </c>
      <c r="L52" s="109">
        <v>16</v>
      </c>
      <c r="M52" s="138">
        <f t="shared" si="42"/>
        <v>1.06666666666667</v>
      </c>
      <c r="N52" s="109">
        <f>L52*1.5</f>
        <v>24</v>
      </c>
      <c r="O52" s="109"/>
      <c r="P52" s="109">
        <v>40</v>
      </c>
      <c r="Q52" s="109">
        <v>35</v>
      </c>
      <c r="R52" s="138">
        <f t="shared" si="43"/>
        <v>0.875</v>
      </c>
      <c r="S52" s="109">
        <f>Q52*1</f>
        <v>35</v>
      </c>
      <c r="T52" s="114">
        <f>(P52-Q52)*-1</f>
        <v>-5</v>
      </c>
      <c r="U52" s="110">
        <v>15</v>
      </c>
      <c r="V52" s="126">
        <v>0</v>
      </c>
      <c r="W52" s="134">
        <f t="shared" si="44"/>
        <v>0</v>
      </c>
      <c r="X52" s="126">
        <f t="shared" si="58"/>
        <v>0</v>
      </c>
      <c r="Y52" s="113">
        <f t="shared" si="59"/>
        <v>-7.5</v>
      </c>
      <c r="Z52" s="110">
        <v>12</v>
      </c>
      <c r="AA52" s="126">
        <v>0</v>
      </c>
      <c r="AB52" s="134">
        <f t="shared" si="45"/>
        <v>0</v>
      </c>
      <c r="AC52" s="126">
        <f t="shared" si="46"/>
        <v>0</v>
      </c>
      <c r="AD52" s="113">
        <f t="shared" si="47"/>
        <v>-6</v>
      </c>
      <c r="AE52" s="110">
        <v>10</v>
      </c>
      <c r="AF52" s="126">
        <v>21</v>
      </c>
      <c r="AG52" s="134">
        <f t="shared" si="48"/>
        <v>2.1</v>
      </c>
      <c r="AH52" s="126">
        <f>AF52*3.5</f>
        <v>73.5</v>
      </c>
      <c r="AI52" s="126"/>
      <c r="AJ52" s="110">
        <v>12</v>
      </c>
      <c r="AK52" s="126">
        <v>7</v>
      </c>
      <c r="AL52" s="134">
        <f t="shared" si="49"/>
        <v>0.583333333333333</v>
      </c>
      <c r="AM52" s="126">
        <f t="shared" si="62"/>
        <v>5.6</v>
      </c>
      <c r="AN52" s="113">
        <f t="shared" si="63"/>
        <v>-2.5</v>
      </c>
      <c r="AO52" s="99">
        <v>10</v>
      </c>
      <c r="AP52" s="109">
        <v>2</v>
      </c>
      <c r="AQ52" s="138">
        <f t="shared" si="50"/>
        <v>0.2</v>
      </c>
      <c r="AR52" s="109">
        <f t="shared" si="60"/>
        <v>1</v>
      </c>
      <c r="AS52" s="114">
        <f t="shared" si="61"/>
        <v>-2.4</v>
      </c>
      <c r="AT52" s="110">
        <v>15</v>
      </c>
      <c r="AU52" s="126">
        <v>1</v>
      </c>
      <c r="AV52" s="134">
        <f t="shared" si="51"/>
        <v>0.0666666666666667</v>
      </c>
      <c r="AW52" s="126">
        <f t="shared" si="35"/>
        <v>0.3</v>
      </c>
      <c r="AX52" s="113">
        <f t="shared" si="36"/>
        <v>-2.8</v>
      </c>
      <c r="AY52" s="33">
        <f t="shared" si="52"/>
        <v>141</v>
      </c>
      <c r="AZ52" s="33">
        <f t="shared" si="53"/>
        <v>-40.2</v>
      </c>
    </row>
    <row r="53" spans="1:52">
      <c r="A53" s="94">
        <v>50</v>
      </c>
      <c r="B53" s="95">
        <v>717</v>
      </c>
      <c r="C53" s="96" t="s">
        <v>271</v>
      </c>
      <c r="D53" s="97" t="s">
        <v>19</v>
      </c>
      <c r="E53" s="98" t="s">
        <v>184</v>
      </c>
      <c r="F53" s="99">
        <v>30</v>
      </c>
      <c r="G53" s="109">
        <v>10</v>
      </c>
      <c r="H53" s="138">
        <f t="shared" si="41"/>
        <v>0.333333333333333</v>
      </c>
      <c r="I53" s="109">
        <f>G53*0.8</f>
        <v>8</v>
      </c>
      <c r="J53" s="114">
        <f>(F53-G53)*-0.5</f>
        <v>-10</v>
      </c>
      <c r="K53" s="99">
        <v>15</v>
      </c>
      <c r="L53" s="109">
        <v>9</v>
      </c>
      <c r="M53" s="138">
        <f t="shared" si="42"/>
        <v>0.6</v>
      </c>
      <c r="N53" s="109">
        <f t="shared" ref="N53:N65" si="64">L53*0.8</f>
        <v>7.2</v>
      </c>
      <c r="O53" s="114">
        <f t="shared" ref="O53:O65" si="65">(K53-L53)*-0.5</f>
        <v>-3</v>
      </c>
      <c r="P53" s="109">
        <v>30</v>
      </c>
      <c r="Q53" s="109">
        <v>41</v>
      </c>
      <c r="R53" s="138">
        <f t="shared" si="43"/>
        <v>1.36666666666667</v>
      </c>
      <c r="S53" s="109">
        <f>Q53*2</f>
        <v>82</v>
      </c>
      <c r="T53" s="109"/>
      <c r="U53" s="110">
        <v>15</v>
      </c>
      <c r="V53" s="126">
        <v>2</v>
      </c>
      <c r="W53" s="134">
        <f t="shared" si="44"/>
        <v>0.133333333333333</v>
      </c>
      <c r="X53" s="126">
        <f t="shared" si="58"/>
        <v>1.6</v>
      </c>
      <c r="Y53" s="113">
        <f t="shared" si="59"/>
        <v>-6.5</v>
      </c>
      <c r="Z53" s="110">
        <v>12</v>
      </c>
      <c r="AA53" s="126">
        <v>1</v>
      </c>
      <c r="AB53" s="134">
        <f t="shared" si="45"/>
        <v>0.0833333333333333</v>
      </c>
      <c r="AC53" s="126">
        <f t="shared" si="46"/>
        <v>0.8</v>
      </c>
      <c r="AD53" s="113">
        <f t="shared" si="47"/>
        <v>-5.5</v>
      </c>
      <c r="AE53" s="110">
        <v>10</v>
      </c>
      <c r="AF53" s="126">
        <v>0</v>
      </c>
      <c r="AG53" s="134">
        <f t="shared" si="48"/>
        <v>0</v>
      </c>
      <c r="AH53" s="126">
        <f>AF53*2.5</f>
        <v>0</v>
      </c>
      <c r="AI53" s="113">
        <f>(AE53-AF53)*-1</f>
        <v>-10</v>
      </c>
      <c r="AJ53" s="110">
        <v>12</v>
      </c>
      <c r="AK53" s="126">
        <v>4</v>
      </c>
      <c r="AL53" s="134">
        <f t="shared" si="49"/>
        <v>0.333333333333333</v>
      </c>
      <c r="AM53" s="126">
        <f t="shared" si="62"/>
        <v>3.2</v>
      </c>
      <c r="AN53" s="113">
        <f t="shared" si="63"/>
        <v>-4</v>
      </c>
      <c r="AO53" s="99">
        <v>10</v>
      </c>
      <c r="AP53" s="109">
        <v>1</v>
      </c>
      <c r="AQ53" s="138">
        <f t="shared" si="50"/>
        <v>0.1</v>
      </c>
      <c r="AR53" s="109">
        <f t="shared" si="60"/>
        <v>0.5</v>
      </c>
      <c r="AS53" s="114">
        <f t="shared" si="61"/>
        <v>-2.7</v>
      </c>
      <c r="AT53" s="110">
        <v>15</v>
      </c>
      <c r="AU53" s="126">
        <v>2</v>
      </c>
      <c r="AV53" s="134">
        <f t="shared" si="51"/>
        <v>0.133333333333333</v>
      </c>
      <c r="AW53" s="126">
        <f t="shared" si="35"/>
        <v>0.6</v>
      </c>
      <c r="AX53" s="113">
        <f t="shared" si="36"/>
        <v>-2.6</v>
      </c>
      <c r="AY53" s="33">
        <f t="shared" si="52"/>
        <v>103.9</v>
      </c>
      <c r="AZ53" s="33">
        <f t="shared" si="53"/>
        <v>-44.3</v>
      </c>
    </row>
    <row r="54" spans="1:52">
      <c r="A54" s="94">
        <v>51</v>
      </c>
      <c r="B54" s="95">
        <v>721</v>
      </c>
      <c r="C54" s="96" t="s">
        <v>272</v>
      </c>
      <c r="D54" s="97" t="s">
        <v>19</v>
      </c>
      <c r="E54" s="98" t="s">
        <v>184</v>
      </c>
      <c r="F54" s="99">
        <v>30</v>
      </c>
      <c r="G54" s="109">
        <v>31</v>
      </c>
      <c r="H54" s="138">
        <f t="shared" si="41"/>
        <v>1.03333333333333</v>
      </c>
      <c r="I54" s="109">
        <f>G54*1.5</f>
        <v>46.5</v>
      </c>
      <c r="J54" s="109"/>
      <c r="K54" s="99">
        <v>15</v>
      </c>
      <c r="L54" s="109">
        <v>10</v>
      </c>
      <c r="M54" s="138">
        <f t="shared" si="42"/>
        <v>0.666666666666667</v>
      </c>
      <c r="N54" s="109">
        <f t="shared" si="64"/>
        <v>8</v>
      </c>
      <c r="O54" s="114">
        <f t="shared" si="65"/>
        <v>-2.5</v>
      </c>
      <c r="P54" s="109">
        <v>40</v>
      </c>
      <c r="Q54" s="109">
        <v>21</v>
      </c>
      <c r="R54" s="138">
        <f t="shared" si="43"/>
        <v>0.525</v>
      </c>
      <c r="S54" s="109">
        <f>Q54*1</f>
        <v>21</v>
      </c>
      <c r="T54" s="114">
        <f>(P54-Q54)*-1</f>
        <v>-19</v>
      </c>
      <c r="U54" s="110">
        <v>15</v>
      </c>
      <c r="V54" s="126">
        <v>1</v>
      </c>
      <c r="W54" s="134">
        <f t="shared" si="44"/>
        <v>0.0666666666666667</v>
      </c>
      <c r="X54" s="126">
        <f t="shared" si="58"/>
        <v>0.8</v>
      </c>
      <c r="Y54" s="113">
        <f t="shared" si="59"/>
        <v>-7</v>
      </c>
      <c r="Z54" s="110">
        <v>12</v>
      </c>
      <c r="AA54" s="126">
        <v>0</v>
      </c>
      <c r="AB54" s="134">
        <f t="shared" si="45"/>
        <v>0</v>
      </c>
      <c r="AC54" s="126">
        <f t="shared" si="46"/>
        <v>0</v>
      </c>
      <c r="AD54" s="113">
        <f t="shared" si="47"/>
        <v>-6</v>
      </c>
      <c r="AE54" s="110">
        <v>10</v>
      </c>
      <c r="AF54" s="126">
        <v>6</v>
      </c>
      <c r="AG54" s="134">
        <f t="shared" si="48"/>
        <v>0.6</v>
      </c>
      <c r="AH54" s="126">
        <f>AF54*2.5</f>
        <v>15</v>
      </c>
      <c r="AI54" s="113">
        <f>(AE54-AF54)*-1</f>
        <v>-4</v>
      </c>
      <c r="AJ54" s="110">
        <v>12</v>
      </c>
      <c r="AK54" s="126">
        <v>9</v>
      </c>
      <c r="AL54" s="134">
        <f t="shared" si="49"/>
        <v>0.75</v>
      </c>
      <c r="AM54" s="126">
        <f t="shared" si="62"/>
        <v>7.2</v>
      </c>
      <c r="AN54" s="113">
        <f t="shared" si="63"/>
        <v>-1.5</v>
      </c>
      <c r="AO54" s="99">
        <v>10</v>
      </c>
      <c r="AP54" s="109">
        <v>0</v>
      </c>
      <c r="AQ54" s="138">
        <f t="shared" si="50"/>
        <v>0</v>
      </c>
      <c r="AR54" s="109">
        <f t="shared" si="60"/>
        <v>0</v>
      </c>
      <c r="AS54" s="114">
        <f t="shared" si="61"/>
        <v>-3</v>
      </c>
      <c r="AT54" s="110">
        <v>15</v>
      </c>
      <c r="AU54" s="126">
        <v>0</v>
      </c>
      <c r="AV54" s="134">
        <f t="shared" si="51"/>
        <v>0</v>
      </c>
      <c r="AW54" s="126">
        <f t="shared" si="35"/>
        <v>0</v>
      </c>
      <c r="AX54" s="113">
        <f t="shared" si="36"/>
        <v>-3</v>
      </c>
      <c r="AY54" s="33">
        <f t="shared" si="52"/>
        <v>98.5</v>
      </c>
      <c r="AZ54" s="33">
        <f t="shared" si="53"/>
        <v>-46</v>
      </c>
    </row>
    <row r="55" spans="1:52">
      <c r="A55" s="94">
        <v>52</v>
      </c>
      <c r="B55" s="95">
        <v>726</v>
      </c>
      <c r="C55" s="96" t="s">
        <v>273</v>
      </c>
      <c r="D55" s="97" t="s">
        <v>11</v>
      </c>
      <c r="E55" s="98" t="s">
        <v>184</v>
      </c>
      <c r="F55" s="99">
        <v>30</v>
      </c>
      <c r="G55" s="109">
        <v>18</v>
      </c>
      <c r="H55" s="138">
        <f t="shared" si="41"/>
        <v>0.6</v>
      </c>
      <c r="I55" s="109">
        <f t="shared" ref="I55:I73" si="66">G55*0.8</f>
        <v>14.4</v>
      </c>
      <c r="J55" s="114">
        <f t="shared" ref="J55:J73" si="67">(F55-G55)*-0.5</f>
        <v>-6</v>
      </c>
      <c r="K55" s="99">
        <v>15</v>
      </c>
      <c r="L55" s="109">
        <v>6</v>
      </c>
      <c r="M55" s="138">
        <f t="shared" si="42"/>
        <v>0.4</v>
      </c>
      <c r="N55" s="109">
        <f t="shared" si="64"/>
        <v>4.8</v>
      </c>
      <c r="O55" s="114">
        <f t="shared" si="65"/>
        <v>-4.5</v>
      </c>
      <c r="P55" s="109">
        <v>40</v>
      </c>
      <c r="Q55" s="109">
        <v>17</v>
      </c>
      <c r="R55" s="138">
        <f t="shared" si="43"/>
        <v>0.425</v>
      </c>
      <c r="S55" s="109">
        <f>Q55*1</f>
        <v>17</v>
      </c>
      <c r="T55" s="114">
        <f>(P55-Q55)*-1</f>
        <v>-23</v>
      </c>
      <c r="U55" s="110">
        <v>15</v>
      </c>
      <c r="V55" s="126">
        <v>3</v>
      </c>
      <c r="W55" s="134">
        <f t="shared" si="44"/>
        <v>0.2</v>
      </c>
      <c r="X55" s="126">
        <f t="shared" si="58"/>
        <v>2.4</v>
      </c>
      <c r="Y55" s="113">
        <f t="shared" si="59"/>
        <v>-6</v>
      </c>
      <c r="Z55" s="110">
        <v>12</v>
      </c>
      <c r="AA55" s="126">
        <v>0</v>
      </c>
      <c r="AB55" s="134">
        <f t="shared" si="45"/>
        <v>0</v>
      </c>
      <c r="AC55" s="126">
        <f t="shared" si="46"/>
        <v>0</v>
      </c>
      <c r="AD55" s="113">
        <f t="shared" si="47"/>
        <v>-6</v>
      </c>
      <c r="AE55" s="110">
        <v>10</v>
      </c>
      <c r="AF55" s="126">
        <v>20</v>
      </c>
      <c r="AG55" s="134">
        <f t="shared" si="48"/>
        <v>2</v>
      </c>
      <c r="AH55" s="126">
        <f>AF55*3.5</f>
        <v>70</v>
      </c>
      <c r="AI55" s="126"/>
      <c r="AJ55" s="110">
        <v>12</v>
      </c>
      <c r="AK55" s="126">
        <v>8</v>
      </c>
      <c r="AL55" s="134">
        <f t="shared" si="49"/>
        <v>0.666666666666667</v>
      </c>
      <c r="AM55" s="126">
        <f t="shared" si="62"/>
        <v>6.4</v>
      </c>
      <c r="AN55" s="113">
        <f t="shared" si="63"/>
        <v>-2</v>
      </c>
      <c r="AO55" s="99">
        <v>10</v>
      </c>
      <c r="AP55" s="109">
        <v>10</v>
      </c>
      <c r="AQ55" s="138">
        <f t="shared" si="50"/>
        <v>1</v>
      </c>
      <c r="AR55" s="109">
        <f>AP55*0.8</f>
        <v>8</v>
      </c>
      <c r="AS55" s="109"/>
      <c r="AT55" s="110">
        <v>15</v>
      </c>
      <c r="AU55" s="126">
        <v>2</v>
      </c>
      <c r="AV55" s="134">
        <f t="shared" si="51"/>
        <v>0.133333333333333</v>
      </c>
      <c r="AW55" s="126">
        <f t="shared" si="35"/>
        <v>0.6</v>
      </c>
      <c r="AX55" s="113">
        <f t="shared" si="36"/>
        <v>-2.6</v>
      </c>
      <c r="AY55" s="33">
        <f t="shared" si="52"/>
        <v>123.6</v>
      </c>
      <c r="AZ55" s="33">
        <f t="shared" si="53"/>
        <v>-50.1</v>
      </c>
    </row>
    <row r="56" spans="1:52">
      <c r="A56" s="94">
        <v>53</v>
      </c>
      <c r="B56" s="95">
        <v>101453</v>
      </c>
      <c r="C56" s="96" t="s">
        <v>274</v>
      </c>
      <c r="D56" s="97" t="s">
        <v>31</v>
      </c>
      <c r="E56" s="98" t="s">
        <v>184</v>
      </c>
      <c r="F56" s="99">
        <v>30</v>
      </c>
      <c r="G56" s="109">
        <v>7</v>
      </c>
      <c r="H56" s="138">
        <f t="shared" si="41"/>
        <v>0.233333333333333</v>
      </c>
      <c r="I56" s="109">
        <f t="shared" si="66"/>
        <v>5.6</v>
      </c>
      <c r="J56" s="114">
        <f t="shared" si="67"/>
        <v>-11.5</v>
      </c>
      <c r="K56" s="99">
        <v>15</v>
      </c>
      <c r="L56" s="109">
        <v>5</v>
      </c>
      <c r="M56" s="138">
        <f t="shared" si="42"/>
        <v>0.333333333333333</v>
      </c>
      <c r="N56" s="109">
        <f t="shared" si="64"/>
        <v>4</v>
      </c>
      <c r="O56" s="114">
        <f t="shared" si="65"/>
        <v>-5</v>
      </c>
      <c r="P56" s="109">
        <v>40</v>
      </c>
      <c r="Q56" s="109">
        <v>48</v>
      </c>
      <c r="R56" s="138">
        <f t="shared" si="43"/>
        <v>1.2</v>
      </c>
      <c r="S56" s="109">
        <f>Q56*2</f>
        <v>96</v>
      </c>
      <c r="T56" s="109"/>
      <c r="U56" s="110">
        <v>15</v>
      </c>
      <c r="V56" s="126">
        <v>1</v>
      </c>
      <c r="W56" s="134">
        <f t="shared" si="44"/>
        <v>0.0666666666666667</v>
      </c>
      <c r="X56" s="126">
        <f t="shared" si="58"/>
        <v>0.8</v>
      </c>
      <c r="Y56" s="113">
        <f t="shared" si="59"/>
        <v>-7</v>
      </c>
      <c r="Z56" s="110">
        <v>12</v>
      </c>
      <c r="AA56" s="126">
        <v>1</v>
      </c>
      <c r="AB56" s="134">
        <f t="shared" si="45"/>
        <v>0.0833333333333333</v>
      </c>
      <c r="AC56" s="126">
        <f t="shared" si="46"/>
        <v>0.8</v>
      </c>
      <c r="AD56" s="113">
        <f t="shared" si="47"/>
        <v>-5.5</v>
      </c>
      <c r="AE56" s="110">
        <v>10</v>
      </c>
      <c r="AF56" s="126">
        <v>7</v>
      </c>
      <c r="AG56" s="134">
        <f t="shared" si="48"/>
        <v>0.7</v>
      </c>
      <c r="AH56" s="126">
        <f>AF56*2.5</f>
        <v>17.5</v>
      </c>
      <c r="AI56" s="113">
        <f>(AE56-AF56)*-1</f>
        <v>-3</v>
      </c>
      <c r="AJ56" s="110">
        <v>12</v>
      </c>
      <c r="AK56" s="126">
        <v>7</v>
      </c>
      <c r="AL56" s="134">
        <f t="shared" si="49"/>
        <v>0.583333333333333</v>
      </c>
      <c r="AM56" s="126">
        <f t="shared" si="62"/>
        <v>5.6</v>
      </c>
      <c r="AN56" s="113">
        <f t="shared" si="63"/>
        <v>-2.5</v>
      </c>
      <c r="AO56" s="99">
        <v>10</v>
      </c>
      <c r="AP56" s="109">
        <v>0</v>
      </c>
      <c r="AQ56" s="138">
        <f t="shared" si="50"/>
        <v>0</v>
      </c>
      <c r="AR56" s="109">
        <f>AP56*0.5</f>
        <v>0</v>
      </c>
      <c r="AS56" s="114">
        <f>(AO56-AP56)*-0.3</f>
        <v>-3</v>
      </c>
      <c r="AT56" s="110">
        <v>15</v>
      </c>
      <c r="AU56" s="126">
        <v>0</v>
      </c>
      <c r="AV56" s="134">
        <f t="shared" si="51"/>
        <v>0</v>
      </c>
      <c r="AW56" s="126">
        <f t="shared" si="35"/>
        <v>0</v>
      </c>
      <c r="AX56" s="113">
        <f t="shared" si="36"/>
        <v>-3</v>
      </c>
      <c r="AY56" s="33">
        <f t="shared" si="52"/>
        <v>130.3</v>
      </c>
      <c r="AZ56" s="33">
        <f t="shared" si="53"/>
        <v>-40.5</v>
      </c>
    </row>
    <row r="57" spans="1:52">
      <c r="A57" s="94">
        <v>54</v>
      </c>
      <c r="B57" s="95">
        <v>102565</v>
      </c>
      <c r="C57" s="96" t="s">
        <v>275</v>
      </c>
      <c r="D57" s="97" t="s">
        <v>11</v>
      </c>
      <c r="E57" s="98" t="s">
        <v>184</v>
      </c>
      <c r="F57" s="99">
        <v>30</v>
      </c>
      <c r="G57" s="109">
        <v>10</v>
      </c>
      <c r="H57" s="138">
        <f t="shared" si="41"/>
        <v>0.333333333333333</v>
      </c>
      <c r="I57" s="109">
        <f t="shared" si="66"/>
        <v>8</v>
      </c>
      <c r="J57" s="114">
        <f t="shared" si="67"/>
        <v>-10</v>
      </c>
      <c r="K57" s="99">
        <v>15</v>
      </c>
      <c r="L57" s="109">
        <v>8</v>
      </c>
      <c r="M57" s="138">
        <f t="shared" si="42"/>
        <v>0.533333333333333</v>
      </c>
      <c r="N57" s="109">
        <f t="shared" si="64"/>
        <v>6.4</v>
      </c>
      <c r="O57" s="114">
        <f t="shared" si="65"/>
        <v>-3.5</v>
      </c>
      <c r="P57" s="109">
        <v>40</v>
      </c>
      <c r="Q57" s="109">
        <v>58</v>
      </c>
      <c r="R57" s="138">
        <f t="shared" si="43"/>
        <v>1.45</v>
      </c>
      <c r="S57" s="109">
        <f>Q57*2</f>
        <v>116</v>
      </c>
      <c r="T57" s="109"/>
      <c r="U57" s="110">
        <v>15</v>
      </c>
      <c r="V57" s="126">
        <v>6</v>
      </c>
      <c r="W57" s="134">
        <f t="shared" si="44"/>
        <v>0.4</v>
      </c>
      <c r="X57" s="126">
        <f t="shared" si="58"/>
        <v>4.8</v>
      </c>
      <c r="Y57" s="113">
        <f t="shared" si="59"/>
        <v>-4.5</v>
      </c>
      <c r="Z57" s="110">
        <v>12</v>
      </c>
      <c r="AA57" s="126">
        <v>1</v>
      </c>
      <c r="AB57" s="134">
        <f t="shared" si="45"/>
        <v>0.0833333333333333</v>
      </c>
      <c r="AC57" s="126">
        <f t="shared" si="46"/>
        <v>0.8</v>
      </c>
      <c r="AD57" s="113">
        <f t="shared" si="47"/>
        <v>-5.5</v>
      </c>
      <c r="AE57" s="110">
        <v>10</v>
      </c>
      <c r="AF57" s="126">
        <v>19</v>
      </c>
      <c r="AG57" s="134">
        <f t="shared" si="48"/>
        <v>1.9</v>
      </c>
      <c r="AH57" s="126">
        <f>AF57*3.5</f>
        <v>66.5</v>
      </c>
      <c r="AI57" s="126"/>
      <c r="AJ57" s="110">
        <v>12</v>
      </c>
      <c r="AK57" s="126">
        <v>10</v>
      </c>
      <c r="AL57" s="134">
        <f t="shared" si="49"/>
        <v>0.833333333333333</v>
      </c>
      <c r="AM57" s="126">
        <f t="shared" si="62"/>
        <v>8</v>
      </c>
      <c r="AN57" s="113">
        <f t="shared" si="63"/>
        <v>-1</v>
      </c>
      <c r="AO57" s="99">
        <v>10</v>
      </c>
      <c r="AP57" s="109">
        <v>12</v>
      </c>
      <c r="AQ57" s="138">
        <f t="shared" si="50"/>
        <v>1.2</v>
      </c>
      <c r="AR57" s="109">
        <f>AP57*0.8</f>
        <v>9.6</v>
      </c>
      <c r="AS57" s="109"/>
      <c r="AT57" s="110">
        <v>15</v>
      </c>
      <c r="AU57" s="126">
        <v>8</v>
      </c>
      <c r="AV57" s="134">
        <f t="shared" si="51"/>
        <v>0.533333333333333</v>
      </c>
      <c r="AW57" s="126">
        <f t="shared" si="35"/>
        <v>2.4</v>
      </c>
      <c r="AX57" s="113">
        <f t="shared" si="36"/>
        <v>-1.4</v>
      </c>
      <c r="AY57" s="33">
        <f t="shared" si="52"/>
        <v>222.5</v>
      </c>
      <c r="AZ57" s="33">
        <f t="shared" si="53"/>
        <v>-25.9</v>
      </c>
    </row>
    <row r="58" spans="1:52">
      <c r="A58" s="94">
        <v>55</v>
      </c>
      <c r="B58" s="95">
        <v>103198</v>
      </c>
      <c r="C58" s="96" t="s">
        <v>276</v>
      </c>
      <c r="D58" s="97" t="s">
        <v>11</v>
      </c>
      <c r="E58" s="98" t="s">
        <v>184</v>
      </c>
      <c r="F58" s="99">
        <v>30</v>
      </c>
      <c r="G58" s="109">
        <v>6</v>
      </c>
      <c r="H58" s="138">
        <f t="shared" si="41"/>
        <v>0.2</v>
      </c>
      <c r="I58" s="109">
        <f t="shared" si="66"/>
        <v>4.8</v>
      </c>
      <c r="J58" s="114">
        <f t="shared" si="67"/>
        <v>-12</v>
      </c>
      <c r="K58" s="99">
        <v>15</v>
      </c>
      <c r="L58" s="109">
        <v>6</v>
      </c>
      <c r="M58" s="138">
        <f t="shared" si="42"/>
        <v>0.4</v>
      </c>
      <c r="N58" s="109">
        <f t="shared" si="64"/>
        <v>4.8</v>
      </c>
      <c r="O58" s="114">
        <f t="shared" si="65"/>
        <v>-4.5</v>
      </c>
      <c r="P58" s="109">
        <v>40</v>
      </c>
      <c r="Q58" s="109">
        <v>24</v>
      </c>
      <c r="R58" s="138">
        <f t="shared" si="43"/>
        <v>0.6</v>
      </c>
      <c r="S58" s="109">
        <f>Q58*1</f>
        <v>24</v>
      </c>
      <c r="T58" s="114">
        <f>(P58-Q58)*-1</f>
        <v>-16</v>
      </c>
      <c r="U58" s="110">
        <v>15</v>
      </c>
      <c r="V58" s="126">
        <v>0</v>
      </c>
      <c r="W58" s="134">
        <f t="shared" si="44"/>
        <v>0</v>
      </c>
      <c r="X58" s="126">
        <f t="shared" si="58"/>
        <v>0</v>
      </c>
      <c r="Y58" s="113">
        <f t="shared" si="59"/>
        <v>-7.5</v>
      </c>
      <c r="Z58" s="110">
        <v>12</v>
      </c>
      <c r="AA58" s="126">
        <v>0</v>
      </c>
      <c r="AB58" s="134">
        <f t="shared" si="45"/>
        <v>0</v>
      </c>
      <c r="AC58" s="126">
        <f t="shared" si="46"/>
        <v>0</v>
      </c>
      <c r="AD58" s="113">
        <f t="shared" si="47"/>
        <v>-6</v>
      </c>
      <c r="AE58" s="110">
        <v>10</v>
      </c>
      <c r="AF58" s="126">
        <v>1</v>
      </c>
      <c r="AG58" s="134">
        <f t="shared" si="48"/>
        <v>0.1</v>
      </c>
      <c r="AH58" s="126">
        <f>AF58*2.5</f>
        <v>2.5</v>
      </c>
      <c r="AI58" s="113">
        <f>(AE58-AF58)*-1</f>
        <v>-9</v>
      </c>
      <c r="AJ58" s="110">
        <v>12</v>
      </c>
      <c r="AK58" s="126">
        <v>10</v>
      </c>
      <c r="AL58" s="134">
        <f t="shared" si="49"/>
        <v>0.833333333333333</v>
      </c>
      <c r="AM58" s="126">
        <f t="shared" si="62"/>
        <v>8</v>
      </c>
      <c r="AN58" s="113">
        <f t="shared" si="63"/>
        <v>-1</v>
      </c>
      <c r="AO58" s="99">
        <v>10</v>
      </c>
      <c r="AP58" s="109">
        <v>2</v>
      </c>
      <c r="AQ58" s="138">
        <f t="shared" si="50"/>
        <v>0.2</v>
      </c>
      <c r="AR58" s="109">
        <f t="shared" ref="AR58:AR73" si="68">AP58*0.5</f>
        <v>1</v>
      </c>
      <c r="AS58" s="114">
        <f t="shared" ref="AS58:AS73" si="69">(AO58-AP58)*-0.3</f>
        <v>-2.4</v>
      </c>
      <c r="AT58" s="110">
        <v>15</v>
      </c>
      <c r="AU58" s="126">
        <v>5</v>
      </c>
      <c r="AV58" s="134">
        <f t="shared" si="51"/>
        <v>0.333333333333333</v>
      </c>
      <c r="AW58" s="126">
        <f t="shared" si="35"/>
        <v>1.5</v>
      </c>
      <c r="AX58" s="113">
        <f t="shared" si="36"/>
        <v>-2</v>
      </c>
      <c r="AY58" s="33">
        <f t="shared" si="52"/>
        <v>46.6</v>
      </c>
      <c r="AZ58" s="33">
        <f t="shared" si="53"/>
        <v>-60.4</v>
      </c>
    </row>
    <row r="59" spans="1:52">
      <c r="A59" s="94">
        <v>56</v>
      </c>
      <c r="B59" s="95">
        <v>105751</v>
      </c>
      <c r="C59" s="96" t="s">
        <v>277</v>
      </c>
      <c r="D59" s="97" t="s">
        <v>24</v>
      </c>
      <c r="E59" s="98" t="s">
        <v>184</v>
      </c>
      <c r="F59" s="99">
        <v>30</v>
      </c>
      <c r="G59" s="109">
        <v>7</v>
      </c>
      <c r="H59" s="138">
        <f t="shared" si="41"/>
        <v>0.233333333333333</v>
      </c>
      <c r="I59" s="109">
        <f t="shared" si="66"/>
        <v>5.6</v>
      </c>
      <c r="J59" s="114">
        <f t="shared" si="67"/>
        <v>-11.5</v>
      </c>
      <c r="K59" s="99">
        <v>15</v>
      </c>
      <c r="L59" s="109">
        <v>5</v>
      </c>
      <c r="M59" s="138">
        <f t="shared" si="42"/>
        <v>0.333333333333333</v>
      </c>
      <c r="N59" s="109">
        <f t="shared" si="64"/>
        <v>4</v>
      </c>
      <c r="O59" s="114">
        <f t="shared" si="65"/>
        <v>-5</v>
      </c>
      <c r="P59" s="109">
        <v>40</v>
      </c>
      <c r="Q59" s="109">
        <v>16</v>
      </c>
      <c r="R59" s="138">
        <f t="shared" si="43"/>
        <v>0.4</v>
      </c>
      <c r="S59" s="109">
        <f>Q59*1</f>
        <v>16</v>
      </c>
      <c r="T59" s="114">
        <f>(P59-Q59)*-1</f>
        <v>-24</v>
      </c>
      <c r="U59" s="110">
        <v>15</v>
      </c>
      <c r="V59" s="126">
        <v>0</v>
      </c>
      <c r="W59" s="134">
        <f t="shared" si="44"/>
        <v>0</v>
      </c>
      <c r="X59" s="126">
        <f t="shared" si="58"/>
        <v>0</v>
      </c>
      <c r="Y59" s="113">
        <f t="shared" si="59"/>
        <v>-7.5</v>
      </c>
      <c r="Z59" s="110">
        <v>12</v>
      </c>
      <c r="AA59" s="126">
        <v>0</v>
      </c>
      <c r="AB59" s="134">
        <f t="shared" si="45"/>
        <v>0</v>
      </c>
      <c r="AC59" s="126">
        <f t="shared" si="46"/>
        <v>0</v>
      </c>
      <c r="AD59" s="113">
        <f t="shared" si="47"/>
        <v>-6</v>
      </c>
      <c r="AE59" s="110">
        <v>10</v>
      </c>
      <c r="AF59" s="126">
        <v>2</v>
      </c>
      <c r="AG59" s="134">
        <f t="shared" si="48"/>
        <v>0.2</v>
      </c>
      <c r="AH59" s="126">
        <f>AF59*2.5</f>
        <v>5</v>
      </c>
      <c r="AI59" s="113">
        <f>(AE59-AF59)*-1</f>
        <v>-8</v>
      </c>
      <c r="AJ59" s="110">
        <v>12</v>
      </c>
      <c r="AK59" s="126">
        <v>15</v>
      </c>
      <c r="AL59" s="134">
        <f t="shared" si="49"/>
        <v>1.25</v>
      </c>
      <c r="AM59" s="126">
        <f>AK59*1</f>
        <v>15</v>
      </c>
      <c r="AN59" s="126"/>
      <c r="AO59" s="99">
        <v>10</v>
      </c>
      <c r="AP59" s="109">
        <v>0</v>
      </c>
      <c r="AQ59" s="138">
        <f t="shared" si="50"/>
        <v>0</v>
      </c>
      <c r="AR59" s="109">
        <f t="shared" si="68"/>
        <v>0</v>
      </c>
      <c r="AS59" s="114">
        <f t="shared" si="69"/>
        <v>-3</v>
      </c>
      <c r="AT59" s="110">
        <v>15</v>
      </c>
      <c r="AU59" s="126">
        <v>0</v>
      </c>
      <c r="AV59" s="134">
        <f t="shared" si="51"/>
        <v>0</v>
      </c>
      <c r="AW59" s="126">
        <f t="shared" si="35"/>
        <v>0</v>
      </c>
      <c r="AX59" s="113">
        <f t="shared" si="36"/>
        <v>-3</v>
      </c>
      <c r="AY59" s="33">
        <f t="shared" si="52"/>
        <v>45.6</v>
      </c>
      <c r="AZ59" s="33">
        <f t="shared" si="53"/>
        <v>-68</v>
      </c>
    </row>
    <row r="60" spans="1:52">
      <c r="A60" s="94">
        <v>57</v>
      </c>
      <c r="B60" s="95">
        <v>106569</v>
      </c>
      <c r="C60" s="96" t="s">
        <v>278</v>
      </c>
      <c r="D60" s="97" t="s">
        <v>11</v>
      </c>
      <c r="E60" s="98" t="s">
        <v>184</v>
      </c>
      <c r="F60" s="99">
        <v>30</v>
      </c>
      <c r="G60" s="109">
        <v>13</v>
      </c>
      <c r="H60" s="138">
        <f t="shared" si="41"/>
        <v>0.433333333333333</v>
      </c>
      <c r="I60" s="109">
        <f t="shared" si="66"/>
        <v>10.4</v>
      </c>
      <c r="J60" s="114">
        <f t="shared" si="67"/>
        <v>-8.5</v>
      </c>
      <c r="K60" s="99">
        <v>15</v>
      </c>
      <c r="L60" s="109">
        <v>10</v>
      </c>
      <c r="M60" s="138">
        <f t="shared" si="42"/>
        <v>0.666666666666667</v>
      </c>
      <c r="N60" s="109">
        <f t="shared" si="64"/>
        <v>8</v>
      </c>
      <c r="O60" s="114">
        <f t="shared" si="65"/>
        <v>-2.5</v>
      </c>
      <c r="P60" s="109">
        <v>40</v>
      </c>
      <c r="Q60" s="109">
        <v>51</v>
      </c>
      <c r="R60" s="138">
        <f t="shared" si="43"/>
        <v>1.275</v>
      </c>
      <c r="S60" s="109">
        <f>Q60*2</f>
        <v>102</v>
      </c>
      <c r="T60" s="109"/>
      <c r="U60" s="110">
        <v>15</v>
      </c>
      <c r="V60" s="126">
        <v>0</v>
      </c>
      <c r="W60" s="134">
        <f t="shared" si="44"/>
        <v>0</v>
      </c>
      <c r="X60" s="126">
        <f t="shared" si="58"/>
        <v>0</v>
      </c>
      <c r="Y60" s="113">
        <f t="shared" si="59"/>
        <v>-7.5</v>
      </c>
      <c r="Z60" s="110">
        <v>12</v>
      </c>
      <c r="AA60" s="126">
        <v>0</v>
      </c>
      <c r="AB60" s="134">
        <f t="shared" si="45"/>
        <v>0</v>
      </c>
      <c r="AC60" s="126">
        <f t="shared" si="46"/>
        <v>0</v>
      </c>
      <c r="AD60" s="113">
        <f t="shared" si="47"/>
        <v>-6</v>
      </c>
      <c r="AE60" s="110">
        <v>10</v>
      </c>
      <c r="AF60" s="126">
        <v>16</v>
      </c>
      <c r="AG60" s="134">
        <f t="shared" si="48"/>
        <v>1.6</v>
      </c>
      <c r="AH60" s="126">
        <f>AF60*3.5</f>
        <v>56</v>
      </c>
      <c r="AI60" s="126"/>
      <c r="AJ60" s="110">
        <v>12</v>
      </c>
      <c r="AK60" s="126">
        <v>13</v>
      </c>
      <c r="AL60" s="134">
        <f t="shared" si="49"/>
        <v>1.08333333333333</v>
      </c>
      <c r="AM60" s="126">
        <f>AK60*1</f>
        <v>13</v>
      </c>
      <c r="AN60" s="126"/>
      <c r="AO60" s="99">
        <v>10</v>
      </c>
      <c r="AP60" s="109">
        <v>2</v>
      </c>
      <c r="AQ60" s="138">
        <f t="shared" si="50"/>
        <v>0.2</v>
      </c>
      <c r="AR60" s="109">
        <f t="shared" si="68"/>
        <v>1</v>
      </c>
      <c r="AS60" s="114">
        <f t="shared" si="69"/>
        <v>-2.4</v>
      </c>
      <c r="AT60" s="110">
        <v>15</v>
      </c>
      <c r="AU60" s="126">
        <v>2</v>
      </c>
      <c r="AV60" s="134">
        <f t="shared" si="51"/>
        <v>0.133333333333333</v>
      </c>
      <c r="AW60" s="126">
        <f t="shared" si="35"/>
        <v>0.6</v>
      </c>
      <c r="AX60" s="113">
        <f t="shared" si="36"/>
        <v>-2.6</v>
      </c>
      <c r="AY60" s="33">
        <f t="shared" si="52"/>
        <v>191</v>
      </c>
      <c r="AZ60" s="33">
        <f t="shared" si="53"/>
        <v>-29.5</v>
      </c>
    </row>
    <row r="61" spans="1:52">
      <c r="A61" s="94">
        <v>58</v>
      </c>
      <c r="B61" s="95">
        <v>108277</v>
      </c>
      <c r="C61" s="96" t="s">
        <v>279</v>
      </c>
      <c r="D61" s="97" t="s">
        <v>11</v>
      </c>
      <c r="E61" s="98" t="s">
        <v>184</v>
      </c>
      <c r="F61" s="99">
        <v>30</v>
      </c>
      <c r="G61" s="109">
        <v>12</v>
      </c>
      <c r="H61" s="138">
        <f t="shared" si="41"/>
        <v>0.4</v>
      </c>
      <c r="I61" s="109">
        <f t="shared" si="66"/>
        <v>9.6</v>
      </c>
      <c r="J61" s="114">
        <f t="shared" si="67"/>
        <v>-9</v>
      </c>
      <c r="K61" s="99">
        <v>15</v>
      </c>
      <c r="L61" s="109">
        <v>5</v>
      </c>
      <c r="M61" s="138">
        <f t="shared" si="42"/>
        <v>0.333333333333333</v>
      </c>
      <c r="N61" s="109">
        <f t="shared" si="64"/>
        <v>4</v>
      </c>
      <c r="O61" s="114">
        <f t="shared" si="65"/>
        <v>-5</v>
      </c>
      <c r="P61" s="109">
        <v>30</v>
      </c>
      <c r="Q61" s="109">
        <v>21</v>
      </c>
      <c r="R61" s="138">
        <f t="shared" si="43"/>
        <v>0.7</v>
      </c>
      <c r="S61" s="109">
        <f>Q61*1</f>
        <v>21</v>
      </c>
      <c r="T61" s="114">
        <f>(P61-Q61)*-1</f>
        <v>-9</v>
      </c>
      <c r="U61" s="110">
        <v>15</v>
      </c>
      <c r="V61" s="126">
        <v>0</v>
      </c>
      <c r="W61" s="134">
        <f t="shared" si="44"/>
        <v>0</v>
      </c>
      <c r="X61" s="126">
        <f t="shared" si="58"/>
        <v>0</v>
      </c>
      <c r="Y61" s="113">
        <f t="shared" si="59"/>
        <v>-7.5</v>
      </c>
      <c r="Z61" s="110">
        <v>12</v>
      </c>
      <c r="AA61" s="126">
        <v>0</v>
      </c>
      <c r="AB61" s="134">
        <f t="shared" si="45"/>
        <v>0</v>
      </c>
      <c r="AC61" s="126">
        <f t="shared" si="46"/>
        <v>0</v>
      </c>
      <c r="AD61" s="113">
        <f t="shared" si="47"/>
        <v>-6</v>
      </c>
      <c r="AE61" s="110">
        <v>10</v>
      </c>
      <c r="AF61" s="126">
        <v>5</v>
      </c>
      <c r="AG61" s="134">
        <f t="shared" si="48"/>
        <v>0.5</v>
      </c>
      <c r="AH61" s="126">
        <f>AF61*2.5</f>
        <v>12.5</v>
      </c>
      <c r="AI61" s="113">
        <f>(AE61-AF61)*-1</f>
        <v>-5</v>
      </c>
      <c r="AJ61" s="110">
        <v>12</v>
      </c>
      <c r="AK61" s="126">
        <v>3</v>
      </c>
      <c r="AL61" s="134">
        <f t="shared" si="49"/>
        <v>0.25</v>
      </c>
      <c r="AM61" s="126">
        <f>AK61*0.8</f>
        <v>2.4</v>
      </c>
      <c r="AN61" s="113">
        <f>(AJ61-AK61)*-0.5</f>
        <v>-4.5</v>
      </c>
      <c r="AO61" s="99">
        <v>10</v>
      </c>
      <c r="AP61" s="109">
        <v>3</v>
      </c>
      <c r="AQ61" s="138">
        <f t="shared" si="50"/>
        <v>0.3</v>
      </c>
      <c r="AR61" s="109">
        <f t="shared" si="68"/>
        <v>1.5</v>
      </c>
      <c r="AS61" s="114">
        <f t="shared" si="69"/>
        <v>-2.1</v>
      </c>
      <c r="AT61" s="110">
        <v>15</v>
      </c>
      <c r="AU61" s="126">
        <v>11</v>
      </c>
      <c r="AV61" s="134">
        <f t="shared" si="51"/>
        <v>0.733333333333333</v>
      </c>
      <c r="AW61" s="126">
        <f t="shared" si="35"/>
        <v>3.3</v>
      </c>
      <c r="AX61" s="113">
        <f t="shared" si="36"/>
        <v>-0.8</v>
      </c>
      <c r="AY61" s="33">
        <f t="shared" si="52"/>
        <v>54.3</v>
      </c>
      <c r="AZ61" s="33">
        <f t="shared" si="53"/>
        <v>-48.9</v>
      </c>
    </row>
    <row r="62" spans="1:52">
      <c r="A62" s="94">
        <v>59</v>
      </c>
      <c r="B62" s="95">
        <v>117184</v>
      </c>
      <c r="C62" s="96" t="s">
        <v>280</v>
      </c>
      <c r="D62" s="97" t="s">
        <v>13</v>
      </c>
      <c r="E62" s="98" t="s">
        <v>184</v>
      </c>
      <c r="F62" s="99">
        <v>30</v>
      </c>
      <c r="G62" s="109">
        <v>23</v>
      </c>
      <c r="H62" s="138">
        <f t="shared" si="41"/>
        <v>0.766666666666667</v>
      </c>
      <c r="I62" s="109">
        <f t="shared" si="66"/>
        <v>18.4</v>
      </c>
      <c r="J62" s="114">
        <f t="shared" si="67"/>
        <v>-3.5</v>
      </c>
      <c r="K62" s="99">
        <v>15</v>
      </c>
      <c r="L62" s="109">
        <v>10</v>
      </c>
      <c r="M62" s="138">
        <f t="shared" si="42"/>
        <v>0.666666666666667</v>
      </c>
      <c r="N62" s="109">
        <f t="shared" si="64"/>
        <v>8</v>
      </c>
      <c r="O62" s="114">
        <f t="shared" si="65"/>
        <v>-2.5</v>
      </c>
      <c r="P62" s="109">
        <v>40</v>
      </c>
      <c r="Q62" s="109">
        <v>17</v>
      </c>
      <c r="R62" s="138">
        <f t="shared" si="43"/>
        <v>0.425</v>
      </c>
      <c r="S62" s="109">
        <f>Q62*1</f>
        <v>17</v>
      </c>
      <c r="T62" s="114">
        <f>(P62-Q62)*-1</f>
        <v>-23</v>
      </c>
      <c r="U62" s="110">
        <v>15</v>
      </c>
      <c r="V62" s="126">
        <v>0</v>
      </c>
      <c r="W62" s="134">
        <f t="shared" si="44"/>
        <v>0</v>
      </c>
      <c r="X62" s="126">
        <f t="shared" si="58"/>
        <v>0</v>
      </c>
      <c r="Y62" s="113">
        <f t="shared" si="59"/>
        <v>-7.5</v>
      </c>
      <c r="Z62" s="110">
        <v>12</v>
      </c>
      <c r="AA62" s="126">
        <v>0</v>
      </c>
      <c r="AB62" s="134">
        <f t="shared" si="45"/>
        <v>0</v>
      </c>
      <c r="AC62" s="126">
        <f t="shared" si="46"/>
        <v>0</v>
      </c>
      <c r="AD62" s="113">
        <f t="shared" si="47"/>
        <v>-6</v>
      </c>
      <c r="AE62" s="110">
        <v>10</v>
      </c>
      <c r="AF62" s="126">
        <v>8</v>
      </c>
      <c r="AG62" s="134">
        <f t="shared" si="48"/>
        <v>0.8</v>
      </c>
      <c r="AH62" s="126">
        <f>AF62*2.5</f>
        <v>20</v>
      </c>
      <c r="AI62" s="113">
        <f>(AE62-AF62)*-1</f>
        <v>-2</v>
      </c>
      <c r="AJ62" s="110">
        <v>12</v>
      </c>
      <c r="AK62" s="126">
        <v>11</v>
      </c>
      <c r="AL62" s="134">
        <f t="shared" si="49"/>
        <v>0.916666666666667</v>
      </c>
      <c r="AM62" s="126">
        <f>AK62*0.8</f>
        <v>8.8</v>
      </c>
      <c r="AN62" s="113">
        <f>(AJ62-AK62)*-0.5</f>
        <v>-0.5</v>
      </c>
      <c r="AO62" s="99">
        <v>10</v>
      </c>
      <c r="AP62" s="109">
        <v>0</v>
      </c>
      <c r="AQ62" s="138">
        <f t="shared" si="50"/>
        <v>0</v>
      </c>
      <c r="AR62" s="109">
        <f t="shared" si="68"/>
        <v>0</v>
      </c>
      <c r="AS62" s="114">
        <f t="shared" si="69"/>
        <v>-3</v>
      </c>
      <c r="AT62" s="110">
        <v>15</v>
      </c>
      <c r="AU62" s="126">
        <v>1</v>
      </c>
      <c r="AV62" s="134">
        <f t="shared" si="51"/>
        <v>0.0666666666666667</v>
      </c>
      <c r="AW62" s="126">
        <f t="shared" si="35"/>
        <v>0.3</v>
      </c>
      <c r="AX62" s="113">
        <f t="shared" si="36"/>
        <v>-2.8</v>
      </c>
      <c r="AY62" s="33">
        <f t="shared" si="52"/>
        <v>72.5</v>
      </c>
      <c r="AZ62" s="33">
        <f t="shared" si="53"/>
        <v>-50.8</v>
      </c>
    </row>
    <row r="63" spans="1:52">
      <c r="A63" s="94">
        <v>60</v>
      </c>
      <c r="B63" s="95">
        <v>56</v>
      </c>
      <c r="C63" s="96" t="s">
        <v>281</v>
      </c>
      <c r="D63" s="97" t="s">
        <v>31</v>
      </c>
      <c r="E63" s="98" t="s">
        <v>185</v>
      </c>
      <c r="F63" s="99">
        <v>20</v>
      </c>
      <c r="G63" s="109">
        <v>4</v>
      </c>
      <c r="H63" s="138">
        <f t="shared" si="41"/>
        <v>0.2</v>
      </c>
      <c r="I63" s="109">
        <f t="shared" si="66"/>
        <v>3.2</v>
      </c>
      <c r="J63" s="114">
        <f t="shared" si="67"/>
        <v>-8</v>
      </c>
      <c r="K63" s="99">
        <v>10</v>
      </c>
      <c r="L63" s="109">
        <v>1</v>
      </c>
      <c r="M63" s="138">
        <f t="shared" si="42"/>
        <v>0.1</v>
      </c>
      <c r="N63" s="109">
        <f t="shared" si="64"/>
        <v>0.8</v>
      </c>
      <c r="O63" s="114">
        <f t="shared" si="65"/>
        <v>-4.5</v>
      </c>
      <c r="P63" s="109">
        <v>40</v>
      </c>
      <c r="Q63" s="109">
        <v>12</v>
      </c>
      <c r="R63" s="138">
        <f t="shared" si="43"/>
        <v>0.3</v>
      </c>
      <c r="S63" s="109">
        <f>Q63*1</f>
        <v>12</v>
      </c>
      <c r="T63" s="114">
        <f>(P63-Q63)*-1</f>
        <v>-28</v>
      </c>
      <c r="U63" s="110">
        <v>10</v>
      </c>
      <c r="V63" s="126">
        <v>0</v>
      </c>
      <c r="W63" s="134">
        <f t="shared" si="44"/>
        <v>0</v>
      </c>
      <c r="X63" s="126">
        <f t="shared" si="58"/>
        <v>0</v>
      </c>
      <c r="Y63" s="113">
        <f t="shared" si="59"/>
        <v>-5</v>
      </c>
      <c r="Z63" s="110">
        <v>8</v>
      </c>
      <c r="AA63" s="126">
        <v>0</v>
      </c>
      <c r="AB63" s="134">
        <f t="shared" si="45"/>
        <v>0</v>
      </c>
      <c r="AC63" s="126">
        <f t="shared" si="46"/>
        <v>0</v>
      </c>
      <c r="AD63" s="113">
        <f t="shared" si="47"/>
        <v>-4</v>
      </c>
      <c r="AE63" s="110">
        <v>6</v>
      </c>
      <c r="AF63" s="126">
        <v>0</v>
      </c>
      <c r="AG63" s="134">
        <f t="shared" si="48"/>
        <v>0</v>
      </c>
      <c r="AH63" s="126">
        <f>AF63*2.5</f>
        <v>0</v>
      </c>
      <c r="AI63" s="113">
        <f>(AE63-AF63)*-1</f>
        <v>-6</v>
      </c>
      <c r="AJ63" s="110">
        <v>8</v>
      </c>
      <c r="AK63" s="126">
        <v>0</v>
      </c>
      <c r="AL63" s="134">
        <f t="shared" si="49"/>
        <v>0</v>
      </c>
      <c r="AM63" s="126">
        <f>AK63*0.8</f>
        <v>0</v>
      </c>
      <c r="AN63" s="113">
        <f>(AJ63-AK63)*-0.5</f>
        <v>-4</v>
      </c>
      <c r="AO63" s="99">
        <v>5</v>
      </c>
      <c r="AP63" s="109">
        <v>0</v>
      </c>
      <c r="AQ63" s="138">
        <f t="shared" si="50"/>
        <v>0</v>
      </c>
      <c r="AR63" s="109">
        <f t="shared" si="68"/>
        <v>0</v>
      </c>
      <c r="AS63" s="114">
        <f t="shared" si="69"/>
        <v>-1.5</v>
      </c>
      <c r="AT63" s="110">
        <v>10</v>
      </c>
      <c r="AU63" s="126">
        <v>2</v>
      </c>
      <c r="AV63" s="134">
        <f t="shared" si="51"/>
        <v>0.2</v>
      </c>
      <c r="AW63" s="126">
        <f t="shared" si="35"/>
        <v>0.6</v>
      </c>
      <c r="AX63" s="113">
        <f t="shared" si="36"/>
        <v>-1.6</v>
      </c>
      <c r="AY63" s="33">
        <f t="shared" si="52"/>
        <v>16.6</v>
      </c>
      <c r="AZ63" s="33">
        <f t="shared" si="53"/>
        <v>-62.6</v>
      </c>
    </row>
    <row r="64" spans="1:52">
      <c r="A64" s="94">
        <v>61</v>
      </c>
      <c r="B64" s="95">
        <v>308</v>
      </c>
      <c r="C64" s="96" t="s">
        <v>282</v>
      </c>
      <c r="D64" s="97" t="s">
        <v>13</v>
      </c>
      <c r="E64" s="98" t="s">
        <v>185</v>
      </c>
      <c r="F64" s="99">
        <v>20</v>
      </c>
      <c r="G64" s="109">
        <v>13</v>
      </c>
      <c r="H64" s="138">
        <f t="shared" si="41"/>
        <v>0.65</v>
      </c>
      <c r="I64" s="109">
        <f t="shared" si="66"/>
        <v>10.4</v>
      </c>
      <c r="J64" s="114">
        <f t="shared" si="67"/>
        <v>-3.5</v>
      </c>
      <c r="K64" s="99">
        <v>10</v>
      </c>
      <c r="L64" s="109">
        <v>1</v>
      </c>
      <c r="M64" s="138">
        <f t="shared" si="42"/>
        <v>0.1</v>
      </c>
      <c r="N64" s="109">
        <f t="shared" si="64"/>
        <v>0.8</v>
      </c>
      <c r="O64" s="114">
        <f t="shared" si="65"/>
        <v>-4.5</v>
      </c>
      <c r="P64" s="109">
        <v>30</v>
      </c>
      <c r="Q64" s="109">
        <v>38</v>
      </c>
      <c r="R64" s="138">
        <f t="shared" si="43"/>
        <v>1.26666666666667</v>
      </c>
      <c r="S64" s="109">
        <f>Q64*2</f>
        <v>76</v>
      </c>
      <c r="T64" s="109"/>
      <c r="U64" s="110">
        <v>10</v>
      </c>
      <c r="V64" s="126">
        <v>1</v>
      </c>
      <c r="W64" s="134">
        <f t="shared" si="44"/>
        <v>0.1</v>
      </c>
      <c r="X64" s="126">
        <f t="shared" si="58"/>
        <v>0.8</v>
      </c>
      <c r="Y64" s="113">
        <f t="shared" si="59"/>
        <v>-4.5</v>
      </c>
      <c r="Z64" s="110">
        <v>8</v>
      </c>
      <c r="AA64" s="126">
        <v>0</v>
      </c>
      <c r="AB64" s="134">
        <f t="shared" si="45"/>
        <v>0</v>
      </c>
      <c r="AC64" s="126">
        <f t="shared" si="46"/>
        <v>0</v>
      </c>
      <c r="AD64" s="113">
        <f t="shared" si="47"/>
        <v>-4</v>
      </c>
      <c r="AE64" s="110">
        <v>6</v>
      </c>
      <c r="AF64" s="126">
        <v>8</v>
      </c>
      <c r="AG64" s="134">
        <f t="shared" si="48"/>
        <v>1.33333333333333</v>
      </c>
      <c r="AH64" s="126">
        <f>AF64*3.5</f>
        <v>28</v>
      </c>
      <c r="AI64" s="126"/>
      <c r="AJ64" s="110">
        <v>8</v>
      </c>
      <c r="AK64" s="126">
        <v>9</v>
      </c>
      <c r="AL64" s="134">
        <f t="shared" si="49"/>
        <v>1.125</v>
      </c>
      <c r="AM64" s="126">
        <f>AK64*1</f>
        <v>9</v>
      </c>
      <c r="AN64" s="126"/>
      <c r="AO64" s="99">
        <v>5</v>
      </c>
      <c r="AP64" s="109">
        <v>0</v>
      </c>
      <c r="AQ64" s="138">
        <f t="shared" si="50"/>
        <v>0</v>
      </c>
      <c r="AR64" s="109">
        <f t="shared" si="68"/>
        <v>0</v>
      </c>
      <c r="AS64" s="114">
        <f t="shared" si="69"/>
        <v>-1.5</v>
      </c>
      <c r="AT64" s="110">
        <v>10</v>
      </c>
      <c r="AU64" s="126">
        <v>3</v>
      </c>
      <c r="AV64" s="134">
        <f t="shared" si="51"/>
        <v>0.3</v>
      </c>
      <c r="AW64" s="126">
        <f t="shared" si="35"/>
        <v>0.9</v>
      </c>
      <c r="AX64" s="113">
        <f t="shared" si="36"/>
        <v>-1.4</v>
      </c>
      <c r="AY64" s="33">
        <f t="shared" si="52"/>
        <v>125.9</v>
      </c>
      <c r="AZ64" s="33">
        <f t="shared" si="53"/>
        <v>-19.4</v>
      </c>
    </row>
    <row r="65" spans="1:52">
      <c r="A65" s="94">
        <v>62</v>
      </c>
      <c r="B65" s="95">
        <v>339</v>
      </c>
      <c r="C65" s="96" t="s">
        <v>283</v>
      </c>
      <c r="D65" s="97" t="s">
        <v>11</v>
      </c>
      <c r="E65" s="98" t="s">
        <v>185</v>
      </c>
      <c r="F65" s="99">
        <v>20</v>
      </c>
      <c r="G65" s="109">
        <v>16</v>
      </c>
      <c r="H65" s="138">
        <f t="shared" si="41"/>
        <v>0.8</v>
      </c>
      <c r="I65" s="109">
        <f t="shared" si="66"/>
        <v>12.8</v>
      </c>
      <c r="J65" s="114">
        <f t="shared" si="67"/>
        <v>-2</v>
      </c>
      <c r="K65" s="99">
        <v>10</v>
      </c>
      <c r="L65" s="109">
        <v>5</v>
      </c>
      <c r="M65" s="138">
        <f t="shared" si="42"/>
        <v>0.5</v>
      </c>
      <c r="N65" s="109">
        <f t="shared" si="64"/>
        <v>4</v>
      </c>
      <c r="O65" s="114">
        <f t="shared" si="65"/>
        <v>-2.5</v>
      </c>
      <c r="P65" s="109">
        <v>30</v>
      </c>
      <c r="Q65" s="109">
        <v>23</v>
      </c>
      <c r="R65" s="138">
        <f t="shared" si="43"/>
        <v>0.766666666666667</v>
      </c>
      <c r="S65" s="109">
        <f>Q65*1</f>
        <v>23</v>
      </c>
      <c r="T65" s="114">
        <f>(P65-Q65)*-1</f>
        <v>-7</v>
      </c>
      <c r="U65" s="110">
        <v>10</v>
      </c>
      <c r="V65" s="126">
        <v>0</v>
      </c>
      <c r="W65" s="134">
        <f t="shared" si="44"/>
        <v>0</v>
      </c>
      <c r="X65" s="126">
        <f t="shared" si="58"/>
        <v>0</v>
      </c>
      <c r="Y65" s="113">
        <f t="shared" si="59"/>
        <v>-5</v>
      </c>
      <c r="Z65" s="110">
        <v>8</v>
      </c>
      <c r="AA65" s="126">
        <v>0</v>
      </c>
      <c r="AB65" s="134">
        <f t="shared" si="45"/>
        <v>0</v>
      </c>
      <c r="AC65" s="126">
        <f t="shared" si="46"/>
        <v>0</v>
      </c>
      <c r="AD65" s="113">
        <f t="shared" si="47"/>
        <v>-4</v>
      </c>
      <c r="AE65" s="110">
        <v>6</v>
      </c>
      <c r="AF65" s="126">
        <v>14</v>
      </c>
      <c r="AG65" s="134">
        <f t="shared" si="48"/>
        <v>2.33333333333333</v>
      </c>
      <c r="AH65" s="126">
        <f>AF65*3.5</f>
        <v>49</v>
      </c>
      <c r="AI65" s="126"/>
      <c r="AJ65" s="110">
        <v>8</v>
      </c>
      <c r="AK65" s="126">
        <v>2</v>
      </c>
      <c r="AL65" s="134">
        <f t="shared" si="49"/>
        <v>0.25</v>
      </c>
      <c r="AM65" s="126">
        <f>AK65*0.8</f>
        <v>1.6</v>
      </c>
      <c r="AN65" s="113">
        <f>(AJ65-AK65)*-0.5</f>
        <v>-3</v>
      </c>
      <c r="AO65" s="99">
        <v>5</v>
      </c>
      <c r="AP65" s="109">
        <v>0</v>
      </c>
      <c r="AQ65" s="138">
        <f t="shared" si="50"/>
        <v>0</v>
      </c>
      <c r="AR65" s="109">
        <f t="shared" si="68"/>
        <v>0</v>
      </c>
      <c r="AS65" s="114">
        <f t="shared" si="69"/>
        <v>-1.5</v>
      </c>
      <c r="AT65" s="110">
        <v>10</v>
      </c>
      <c r="AU65" s="126">
        <v>4</v>
      </c>
      <c r="AV65" s="134">
        <f t="shared" si="51"/>
        <v>0.4</v>
      </c>
      <c r="AW65" s="126">
        <f t="shared" si="35"/>
        <v>1.2</v>
      </c>
      <c r="AX65" s="113">
        <f t="shared" si="36"/>
        <v>-1.2</v>
      </c>
      <c r="AY65" s="33">
        <f t="shared" si="52"/>
        <v>91.6</v>
      </c>
      <c r="AZ65" s="33">
        <f t="shared" si="53"/>
        <v>-26.2</v>
      </c>
    </row>
    <row r="66" spans="1:52">
      <c r="A66" s="94">
        <v>63</v>
      </c>
      <c r="B66" s="95">
        <v>351</v>
      </c>
      <c r="C66" s="96" t="s">
        <v>284</v>
      </c>
      <c r="D66" s="97" t="s">
        <v>31</v>
      </c>
      <c r="E66" s="98" t="s">
        <v>185</v>
      </c>
      <c r="F66" s="99">
        <v>20</v>
      </c>
      <c r="G66" s="109">
        <v>6</v>
      </c>
      <c r="H66" s="138">
        <f t="shared" si="41"/>
        <v>0.3</v>
      </c>
      <c r="I66" s="109">
        <f t="shared" si="66"/>
        <v>4.8</v>
      </c>
      <c r="J66" s="114">
        <f t="shared" si="67"/>
        <v>-7</v>
      </c>
      <c r="K66" s="99">
        <v>10</v>
      </c>
      <c r="L66" s="109">
        <v>11</v>
      </c>
      <c r="M66" s="138">
        <f t="shared" si="42"/>
        <v>1.1</v>
      </c>
      <c r="N66" s="109">
        <f>L66*1.5</f>
        <v>16.5</v>
      </c>
      <c r="O66" s="109"/>
      <c r="P66" s="109">
        <v>30</v>
      </c>
      <c r="Q66" s="109">
        <v>22</v>
      </c>
      <c r="R66" s="138">
        <f t="shared" si="43"/>
        <v>0.733333333333333</v>
      </c>
      <c r="S66" s="109">
        <f>Q66*1</f>
        <v>22</v>
      </c>
      <c r="T66" s="114">
        <f>(P66-Q66)*-1</f>
        <v>-8</v>
      </c>
      <c r="U66" s="110">
        <v>10</v>
      </c>
      <c r="V66" s="126">
        <v>2</v>
      </c>
      <c r="W66" s="134">
        <f t="shared" si="44"/>
        <v>0.2</v>
      </c>
      <c r="X66" s="126">
        <f t="shared" si="58"/>
        <v>1.6</v>
      </c>
      <c r="Y66" s="113">
        <f t="shared" si="59"/>
        <v>-4</v>
      </c>
      <c r="Z66" s="110">
        <v>8</v>
      </c>
      <c r="AA66" s="126">
        <v>0</v>
      </c>
      <c r="AB66" s="134">
        <f t="shared" si="45"/>
        <v>0</v>
      </c>
      <c r="AC66" s="126">
        <f t="shared" si="46"/>
        <v>0</v>
      </c>
      <c r="AD66" s="113">
        <f t="shared" si="47"/>
        <v>-4</v>
      </c>
      <c r="AE66" s="110">
        <v>6</v>
      </c>
      <c r="AF66" s="126">
        <v>10</v>
      </c>
      <c r="AG66" s="134">
        <f t="shared" si="48"/>
        <v>1.66666666666667</v>
      </c>
      <c r="AH66" s="126">
        <f>AF66*3.5</f>
        <v>35</v>
      </c>
      <c r="AI66" s="126"/>
      <c r="AJ66" s="110">
        <v>8</v>
      </c>
      <c r="AK66" s="126">
        <v>6</v>
      </c>
      <c r="AL66" s="134">
        <f t="shared" si="49"/>
        <v>0.75</v>
      </c>
      <c r="AM66" s="126">
        <f>AK66*0.8</f>
        <v>4.8</v>
      </c>
      <c r="AN66" s="113">
        <f>(AJ66-AK66)*-0.5</f>
        <v>-1</v>
      </c>
      <c r="AO66" s="99">
        <v>5</v>
      </c>
      <c r="AP66" s="109">
        <v>0</v>
      </c>
      <c r="AQ66" s="138">
        <f t="shared" si="50"/>
        <v>0</v>
      </c>
      <c r="AR66" s="109">
        <f t="shared" si="68"/>
        <v>0</v>
      </c>
      <c r="AS66" s="114">
        <f t="shared" si="69"/>
        <v>-1.5</v>
      </c>
      <c r="AT66" s="110">
        <v>10</v>
      </c>
      <c r="AU66" s="126">
        <v>2</v>
      </c>
      <c r="AV66" s="134">
        <f t="shared" si="51"/>
        <v>0.2</v>
      </c>
      <c r="AW66" s="126">
        <f t="shared" si="35"/>
        <v>0.6</v>
      </c>
      <c r="AX66" s="113">
        <f t="shared" si="36"/>
        <v>-1.6</v>
      </c>
      <c r="AY66" s="33">
        <f t="shared" si="52"/>
        <v>85.3</v>
      </c>
      <c r="AZ66" s="33">
        <f t="shared" si="53"/>
        <v>-27.1</v>
      </c>
    </row>
    <row r="67" spans="1:52">
      <c r="A67" s="94">
        <v>64</v>
      </c>
      <c r="B67" s="95">
        <v>355</v>
      </c>
      <c r="C67" s="96" t="s">
        <v>285</v>
      </c>
      <c r="D67" s="97" t="s">
        <v>24</v>
      </c>
      <c r="E67" s="98" t="s">
        <v>185</v>
      </c>
      <c r="F67" s="99">
        <v>20</v>
      </c>
      <c r="G67" s="109">
        <v>4</v>
      </c>
      <c r="H67" s="138">
        <f t="shared" si="41"/>
        <v>0.2</v>
      </c>
      <c r="I67" s="109">
        <f t="shared" si="66"/>
        <v>3.2</v>
      </c>
      <c r="J67" s="114">
        <f t="shared" si="67"/>
        <v>-8</v>
      </c>
      <c r="K67" s="99">
        <v>10</v>
      </c>
      <c r="L67" s="109">
        <v>5</v>
      </c>
      <c r="M67" s="138">
        <f t="shared" si="42"/>
        <v>0.5</v>
      </c>
      <c r="N67" s="109">
        <f t="shared" ref="N67:N72" si="70">L67*0.8</f>
        <v>4</v>
      </c>
      <c r="O67" s="114">
        <f t="shared" ref="O67:O72" si="71">(K67-L67)*-0.5</f>
        <v>-2.5</v>
      </c>
      <c r="P67" s="109">
        <v>30</v>
      </c>
      <c r="Q67" s="109">
        <v>17</v>
      </c>
      <c r="R67" s="138">
        <f t="shared" si="43"/>
        <v>0.566666666666667</v>
      </c>
      <c r="S67" s="109">
        <f>Q67*1</f>
        <v>17</v>
      </c>
      <c r="T67" s="114">
        <f>(P67-Q67)*-1</f>
        <v>-13</v>
      </c>
      <c r="U67" s="110">
        <v>10</v>
      </c>
      <c r="V67" s="126">
        <v>1</v>
      </c>
      <c r="W67" s="134">
        <f t="shared" si="44"/>
        <v>0.1</v>
      </c>
      <c r="X67" s="126">
        <f t="shared" si="58"/>
        <v>0.8</v>
      </c>
      <c r="Y67" s="113">
        <f t="shared" si="59"/>
        <v>-4.5</v>
      </c>
      <c r="Z67" s="110">
        <v>8</v>
      </c>
      <c r="AA67" s="126">
        <v>2</v>
      </c>
      <c r="AB67" s="134">
        <f t="shared" si="45"/>
        <v>0.25</v>
      </c>
      <c r="AC67" s="126">
        <f t="shared" si="46"/>
        <v>1.6</v>
      </c>
      <c r="AD67" s="113">
        <f t="shared" si="47"/>
        <v>-3</v>
      </c>
      <c r="AE67" s="110">
        <v>6</v>
      </c>
      <c r="AF67" s="126">
        <v>1</v>
      </c>
      <c r="AG67" s="134">
        <f t="shared" si="48"/>
        <v>0.166666666666667</v>
      </c>
      <c r="AH67" s="126">
        <f>AF67*2.5</f>
        <v>2.5</v>
      </c>
      <c r="AI67" s="113">
        <f>(AE67-AF67)*-1</f>
        <v>-5</v>
      </c>
      <c r="AJ67" s="110">
        <v>8</v>
      </c>
      <c r="AK67" s="126">
        <v>7</v>
      </c>
      <c r="AL67" s="134">
        <f t="shared" si="49"/>
        <v>0.875</v>
      </c>
      <c r="AM67" s="126">
        <f>AK67*0.8</f>
        <v>5.6</v>
      </c>
      <c r="AN67" s="113">
        <f>(AJ67-AK67)*-0.5</f>
        <v>-0.5</v>
      </c>
      <c r="AO67" s="99">
        <v>5</v>
      </c>
      <c r="AP67" s="109">
        <v>0</v>
      </c>
      <c r="AQ67" s="138">
        <f t="shared" si="50"/>
        <v>0</v>
      </c>
      <c r="AR67" s="109">
        <f t="shared" si="68"/>
        <v>0</v>
      </c>
      <c r="AS67" s="114">
        <f t="shared" si="69"/>
        <v>-1.5</v>
      </c>
      <c r="AT67" s="110">
        <v>10</v>
      </c>
      <c r="AU67" s="126">
        <v>0</v>
      </c>
      <c r="AV67" s="134">
        <f t="shared" si="51"/>
        <v>0</v>
      </c>
      <c r="AW67" s="126">
        <f t="shared" si="35"/>
        <v>0</v>
      </c>
      <c r="AX67" s="113">
        <f t="shared" si="36"/>
        <v>-2</v>
      </c>
      <c r="AY67" s="33">
        <f t="shared" si="52"/>
        <v>34.7</v>
      </c>
      <c r="AZ67" s="33">
        <f t="shared" si="53"/>
        <v>-40</v>
      </c>
    </row>
    <row r="68" spans="1:52">
      <c r="A68" s="94">
        <v>65</v>
      </c>
      <c r="B68" s="95">
        <v>367</v>
      </c>
      <c r="C68" s="96" t="s">
        <v>286</v>
      </c>
      <c r="D68" s="97" t="s">
        <v>31</v>
      </c>
      <c r="E68" s="98" t="s">
        <v>185</v>
      </c>
      <c r="F68" s="99">
        <v>20</v>
      </c>
      <c r="G68" s="109">
        <v>5</v>
      </c>
      <c r="H68" s="138">
        <f t="shared" si="41"/>
        <v>0.25</v>
      </c>
      <c r="I68" s="109">
        <f t="shared" si="66"/>
        <v>4</v>
      </c>
      <c r="J68" s="114">
        <f t="shared" si="67"/>
        <v>-7.5</v>
      </c>
      <c r="K68" s="99">
        <v>10</v>
      </c>
      <c r="L68" s="109">
        <v>7</v>
      </c>
      <c r="M68" s="138">
        <f t="shared" si="42"/>
        <v>0.7</v>
      </c>
      <c r="N68" s="109">
        <f t="shared" si="70"/>
        <v>5.6</v>
      </c>
      <c r="O68" s="114">
        <f t="shared" si="71"/>
        <v>-1.5</v>
      </c>
      <c r="P68" s="109">
        <v>30</v>
      </c>
      <c r="Q68" s="109">
        <v>24</v>
      </c>
      <c r="R68" s="138">
        <f t="shared" si="43"/>
        <v>0.8</v>
      </c>
      <c r="S68" s="109">
        <f>Q68*1</f>
        <v>24</v>
      </c>
      <c r="T68" s="114">
        <f>(P68-Q68)*-1</f>
        <v>-6</v>
      </c>
      <c r="U68" s="110">
        <v>10</v>
      </c>
      <c r="V68" s="126">
        <v>1</v>
      </c>
      <c r="W68" s="134">
        <f t="shared" si="44"/>
        <v>0.1</v>
      </c>
      <c r="X68" s="126">
        <f t="shared" si="58"/>
        <v>0.8</v>
      </c>
      <c r="Y68" s="113">
        <f t="shared" si="59"/>
        <v>-4.5</v>
      </c>
      <c r="Z68" s="110">
        <v>8</v>
      </c>
      <c r="AA68" s="126">
        <v>0</v>
      </c>
      <c r="AB68" s="134">
        <f t="shared" si="45"/>
        <v>0</v>
      </c>
      <c r="AC68" s="126">
        <f t="shared" si="46"/>
        <v>0</v>
      </c>
      <c r="AD68" s="113">
        <f t="shared" si="47"/>
        <v>-4</v>
      </c>
      <c r="AE68" s="110">
        <v>6</v>
      </c>
      <c r="AF68" s="126">
        <v>1</v>
      </c>
      <c r="AG68" s="134">
        <f t="shared" si="48"/>
        <v>0.166666666666667</v>
      </c>
      <c r="AH68" s="126">
        <f>AF68*2.5</f>
        <v>2.5</v>
      </c>
      <c r="AI68" s="113">
        <f>(AE68-AF68)*-1</f>
        <v>-5</v>
      </c>
      <c r="AJ68" s="110">
        <v>8</v>
      </c>
      <c r="AK68" s="126">
        <v>6</v>
      </c>
      <c r="AL68" s="134">
        <f t="shared" si="49"/>
        <v>0.75</v>
      </c>
      <c r="AM68" s="126">
        <f>AK68*0.8</f>
        <v>4.8</v>
      </c>
      <c r="AN68" s="113">
        <f>(AJ68-AK68)*-0.5</f>
        <v>-1</v>
      </c>
      <c r="AO68" s="99">
        <v>5</v>
      </c>
      <c r="AP68" s="109">
        <v>1</v>
      </c>
      <c r="AQ68" s="138">
        <f t="shared" si="50"/>
        <v>0.2</v>
      </c>
      <c r="AR68" s="109">
        <f t="shared" si="68"/>
        <v>0.5</v>
      </c>
      <c r="AS68" s="114">
        <f t="shared" si="69"/>
        <v>-1.2</v>
      </c>
      <c r="AT68" s="110">
        <v>10</v>
      </c>
      <c r="AU68" s="126">
        <v>0</v>
      </c>
      <c r="AV68" s="134">
        <f t="shared" si="51"/>
        <v>0</v>
      </c>
      <c r="AW68" s="126">
        <f t="shared" si="35"/>
        <v>0</v>
      </c>
      <c r="AX68" s="113">
        <f t="shared" si="36"/>
        <v>-2</v>
      </c>
      <c r="AY68" s="33">
        <f t="shared" si="52"/>
        <v>42.2</v>
      </c>
      <c r="AZ68" s="33">
        <f t="shared" si="53"/>
        <v>-32.7</v>
      </c>
    </row>
    <row r="69" spans="1:52">
      <c r="A69" s="94">
        <v>66</v>
      </c>
      <c r="B69" s="95">
        <v>391</v>
      </c>
      <c r="C69" s="96" t="s">
        <v>287</v>
      </c>
      <c r="D69" s="97" t="s">
        <v>13</v>
      </c>
      <c r="E69" s="98" t="s">
        <v>185</v>
      </c>
      <c r="F69" s="99">
        <v>20</v>
      </c>
      <c r="G69" s="109">
        <v>13</v>
      </c>
      <c r="H69" s="138">
        <f t="shared" ref="H69:H100" si="72">G69/F69</f>
        <v>0.65</v>
      </c>
      <c r="I69" s="109">
        <f t="shared" si="66"/>
        <v>10.4</v>
      </c>
      <c r="J69" s="114">
        <f t="shared" si="67"/>
        <v>-3.5</v>
      </c>
      <c r="K69" s="99">
        <v>10</v>
      </c>
      <c r="L69" s="109">
        <v>2</v>
      </c>
      <c r="M69" s="138">
        <f t="shared" ref="M69:M100" si="73">L69/K69</f>
        <v>0.2</v>
      </c>
      <c r="N69" s="109">
        <f t="shared" si="70"/>
        <v>1.6</v>
      </c>
      <c r="O69" s="114">
        <f t="shared" si="71"/>
        <v>-4</v>
      </c>
      <c r="P69" s="109">
        <v>30</v>
      </c>
      <c r="Q69" s="109">
        <v>30</v>
      </c>
      <c r="R69" s="138">
        <f t="shared" ref="R69:R100" si="74">Q69/P69</f>
        <v>1</v>
      </c>
      <c r="S69" s="109">
        <f>Q69*2</f>
        <v>60</v>
      </c>
      <c r="T69" s="109"/>
      <c r="U69" s="110">
        <v>10</v>
      </c>
      <c r="V69" s="126">
        <v>1</v>
      </c>
      <c r="W69" s="134">
        <f t="shared" ref="W69:W100" si="75">V69/U69</f>
        <v>0.1</v>
      </c>
      <c r="X69" s="126">
        <f t="shared" si="58"/>
        <v>0.8</v>
      </c>
      <c r="Y69" s="113">
        <f t="shared" si="59"/>
        <v>-4.5</v>
      </c>
      <c r="Z69" s="110">
        <v>8</v>
      </c>
      <c r="AA69" s="126">
        <v>2</v>
      </c>
      <c r="AB69" s="134">
        <f t="shared" ref="AB69:AB100" si="76">AA69/Z69</f>
        <v>0.25</v>
      </c>
      <c r="AC69" s="126">
        <f t="shared" ref="AC69:AC100" si="77">AA69*0.8</f>
        <v>1.6</v>
      </c>
      <c r="AD69" s="113">
        <f t="shared" ref="AD69:AD100" si="78">(Z69-AA69)*-0.5</f>
        <v>-3</v>
      </c>
      <c r="AE69" s="110">
        <v>6</v>
      </c>
      <c r="AF69" s="126">
        <v>3</v>
      </c>
      <c r="AG69" s="134">
        <f t="shared" ref="AG69:AG100" si="79">AF69/AE69</f>
        <v>0.5</v>
      </c>
      <c r="AH69" s="126">
        <f>AF69*2.5</f>
        <v>7.5</v>
      </c>
      <c r="AI69" s="113">
        <f>(AE69-AF69)*-1</f>
        <v>-3</v>
      </c>
      <c r="AJ69" s="110">
        <v>8</v>
      </c>
      <c r="AK69" s="126">
        <v>5</v>
      </c>
      <c r="AL69" s="134">
        <f t="shared" ref="AL69:AL100" si="80">AK69/AJ69</f>
        <v>0.625</v>
      </c>
      <c r="AM69" s="126">
        <f>AK69*0.8</f>
        <v>4</v>
      </c>
      <c r="AN69" s="113">
        <f>(AJ69-AK69)*-0.5</f>
        <v>-1.5</v>
      </c>
      <c r="AO69" s="99">
        <v>5</v>
      </c>
      <c r="AP69" s="109">
        <v>2</v>
      </c>
      <c r="AQ69" s="138">
        <f t="shared" ref="AQ69:AQ100" si="81">AP69/AO69</f>
        <v>0.4</v>
      </c>
      <c r="AR69" s="109">
        <f t="shared" si="68"/>
        <v>1</v>
      </c>
      <c r="AS69" s="114">
        <f t="shared" si="69"/>
        <v>-0.9</v>
      </c>
      <c r="AT69" s="110">
        <v>10</v>
      </c>
      <c r="AU69" s="126">
        <v>1</v>
      </c>
      <c r="AV69" s="134">
        <f t="shared" ref="AV69:AV100" si="82">AU69/AT69</f>
        <v>0.1</v>
      </c>
      <c r="AW69" s="126">
        <f t="shared" si="35"/>
        <v>0.3</v>
      </c>
      <c r="AX69" s="113">
        <f t="shared" si="36"/>
        <v>-1.8</v>
      </c>
      <c r="AY69" s="33">
        <f t="shared" ref="AY69:AY100" si="83">I69+N69+S69+X69+AC69+AH69+AM69+AR69+AW69</f>
        <v>87.2</v>
      </c>
      <c r="AZ69" s="33">
        <f t="shared" ref="AZ69:AZ100" si="84">J69+O69+T69+Y69+AD69+AI69+AN69+AS69+AX69</f>
        <v>-22.2</v>
      </c>
    </row>
    <row r="70" spans="1:52">
      <c r="A70" s="94">
        <v>67</v>
      </c>
      <c r="B70" s="95">
        <v>399</v>
      </c>
      <c r="C70" s="96" t="s">
        <v>288</v>
      </c>
      <c r="D70" s="97" t="s">
        <v>13</v>
      </c>
      <c r="E70" s="98" t="s">
        <v>185</v>
      </c>
      <c r="F70" s="99">
        <v>20</v>
      </c>
      <c r="G70" s="109">
        <v>14</v>
      </c>
      <c r="H70" s="138">
        <f t="shared" si="72"/>
        <v>0.7</v>
      </c>
      <c r="I70" s="109">
        <f t="shared" si="66"/>
        <v>11.2</v>
      </c>
      <c r="J70" s="114">
        <f t="shared" si="67"/>
        <v>-3</v>
      </c>
      <c r="K70" s="99">
        <v>10</v>
      </c>
      <c r="L70" s="109">
        <v>6</v>
      </c>
      <c r="M70" s="138">
        <f t="shared" si="73"/>
        <v>0.6</v>
      </c>
      <c r="N70" s="109">
        <f t="shared" si="70"/>
        <v>4.8</v>
      </c>
      <c r="O70" s="114">
        <f t="shared" si="71"/>
        <v>-2</v>
      </c>
      <c r="P70" s="109">
        <v>40</v>
      </c>
      <c r="Q70" s="109">
        <v>18</v>
      </c>
      <c r="R70" s="138">
        <f t="shared" si="74"/>
        <v>0.45</v>
      </c>
      <c r="S70" s="109">
        <f t="shared" ref="S70:S77" si="85">Q70*1</f>
        <v>18</v>
      </c>
      <c r="T70" s="114">
        <f t="shared" ref="T70:T77" si="86">(P70-Q70)*-1</f>
        <v>-22</v>
      </c>
      <c r="U70" s="110">
        <v>10</v>
      </c>
      <c r="V70" s="126">
        <v>0</v>
      </c>
      <c r="W70" s="134">
        <f t="shared" si="75"/>
        <v>0</v>
      </c>
      <c r="X70" s="126">
        <f t="shared" si="58"/>
        <v>0</v>
      </c>
      <c r="Y70" s="113">
        <f t="shared" si="59"/>
        <v>-5</v>
      </c>
      <c r="Z70" s="110">
        <v>8</v>
      </c>
      <c r="AA70" s="126">
        <v>2</v>
      </c>
      <c r="AB70" s="134">
        <f t="shared" si="76"/>
        <v>0.25</v>
      </c>
      <c r="AC70" s="126">
        <f t="shared" si="77"/>
        <v>1.6</v>
      </c>
      <c r="AD70" s="113">
        <f t="shared" si="78"/>
        <v>-3</v>
      </c>
      <c r="AE70" s="110">
        <v>6</v>
      </c>
      <c r="AF70" s="126">
        <v>6</v>
      </c>
      <c r="AG70" s="134">
        <f t="shared" si="79"/>
        <v>1</v>
      </c>
      <c r="AH70" s="126">
        <f>AF70*3.5</f>
        <v>21</v>
      </c>
      <c r="AI70" s="126"/>
      <c r="AJ70" s="110">
        <v>8</v>
      </c>
      <c r="AK70" s="126">
        <v>11</v>
      </c>
      <c r="AL70" s="134">
        <f t="shared" si="80"/>
        <v>1.375</v>
      </c>
      <c r="AM70" s="126">
        <f>AK70*1</f>
        <v>11</v>
      </c>
      <c r="AN70" s="126"/>
      <c r="AO70" s="99">
        <v>5</v>
      </c>
      <c r="AP70" s="109">
        <v>1</v>
      </c>
      <c r="AQ70" s="138">
        <f t="shared" si="81"/>
        <v>0.2</v>
      </c>
      <c r="AR70" s="109">
        <f t="shared" si="68"/>
        <v>0.5</v>
      </c>
      <c r="AS70" s="114">
        <f t="shared" si="69"/>
        <v>-1.2</v>
      </c>
      <c r="AT70" s="110">
        <v>10</v>
      </c>
      <c r="AU70" s="126">
        <v>4</v>
      </c>
      <c r="AV70" s="134">
        <f t="shared" si="82"/>
        <v>0.4</v>
      </c>
      <c r="AW70" s="126">
        <f t="shared" si="35"/>
        <v>1.2</v>
      </c>
      <c r="AX70" s="113">
        <f t="shared" si="36"/>
        <v>-1.2</v>
      </c>
      <c r="AY70" s="33">
        <f t="shared" si="83"/>
        <v>69.3</v>
      </c>
      <c r="AZ70" s="33">
        <f t="shared" si="84"/>
        <v>-37.4</v>
      </c>
    </row>
    <row r="71" spans="1:52">
      <c r="A71" s="94">
        <v>68</v>
      </c>
      <c r="B71" s="95">
        <v>539</v>
      </c>
      <c r="C71" s="96" t="s">
        <v>289</v>
      </c>
      <c r="D71" s="97" t="s">
        <v>19</v>
      </c>
      <c r="E71" s="98" t="s">
        <v>185</v>
      </c>
      <c r="F71" s="99">
        <v>20</v>
      </c>
      <c r="G71" s="109">
        <v>9</v>
      </c>
      <c r="H71" s="138">
        <f t="shared" si="72"/>
        <v>0.45</v>
      </c>
      <c r="I71" s="109">
        <f t="shared" si="66"/>
        <v>7.2</v>
      </c>
      <c r="J71" s="114">
        <f t="shared" si="67"/>
        <v>-5.5</v>
      </c>
      <c r="K71" s="99">
        <v>10</v>
      </c>
      <c r="L71" s="109">
        <v>7</v>
      </c>
      <c r="M71" s="138">
        <f t="shared" si="73"/>
        <v>0.7</v>
      </c>
      <c r="N71" s="109">
        <f t="shared" si="70"/>
        <v>5.6</v>
      </c>
      <c r="O71" s="114">
        <f t="shared" si="71"/>
        <v>-1.5</v>
      </c>
      <c r="P71" s="109">
        <v>30</v>
      </c>
      <c r="Q71" s="109">
        <v>16</v>
      </c>
      <c r="R71" s="138">
        <f t="shared" si="74"/>
        <v>0.533333333333333</v>
      </c>
      <c r="S71" s="109">
        <f t="shared" si="85"/>
        <v>16</v>
      </c>
      <c r="T71" s="114">
        <f t="shared" si="86"/>
        <v>-14</v>
      </c>
      <c r="U71" s="110">
        <v>10</v>
      </c>
      <c r="V71" s="126">
        <v>1</v>
      </c>
      <c r="W71" s="134">
        <f t="shared" si="75"/>
        <v>0.1</v>
      </c>
      <c r="X71" s="126">
        <f t="shared" si="58"/>
        <v>0.8</v>
      </c>
      <c r="Y71" s="113">
        <f t="shared" si="59"/>
        <v>-4.5</v>
      </c>
      <c r="Z71" s="110">
        <v>8</v>
      </c>
      <c r="AA71" s="126">
        <v>1</v>
      </c>
      <c r="AB71" s="134">
        <f t="shared" si="76"/>
        <v>0.125</v>
      </c>
      <c r="AC71" s="126">
        <f t="shared" si="77"/>
        <v>0.8</v>
      </c>
      <c r="AD71" s="113">
        <f t="shared" si="78"/>
        <v>-3.5</v>
      </c>
      <c r="AE71" s="110">
        <v>6</v>
      </c>
      <c r="AF71" s="126">
        <v>8</v>
      </c>
      <c r="AG71" s="134">
        <f t="shared" si="79"/>
        <v>1.33333333333333</v>
      </c>
      <c r="AH71" s="126">
        <f>AF71*3.5</f>
        <v>28</v>
      </c>
      <c r="AI71" s="126"/>
      <c r="AJ71" s="110">
        <v>8</v>
      </c>
      <c r="AK71" s="126">
        <v>7</v>
      </c>
      <c r="AL71" s="134">
        <f t="shared" si="80"/>
        <v>0.875</v>
      </c>
      <c r="AM71" s="126">
        <f>AK71*0.8</f>
        <v>5.6</v>
      </c>
      <c r="AN71" s="113">
        <f>(AJ71-AK71)*-0.5</f>
        <v>-0.5</v>
      </c>
      <c r="AO71" s="99">
        <v>5</v>
      </c>
      <c r="AP71" s="109">
        <v>2</v>
      </c>
      <c r="AQ71" s="138">
        <f t="shared" si="81"/>
        <v>0.4</v>
      </c>
      <c r="AR71" s="109">
        <f t="shared" si="68"/>
        <v>1</v>
      </c>
      <c r="AS71" s="114">
        <f t="shared" si="69"/>
        <v>-0.9</v>
      </c>
      <c r="AT71" s="110">
        <v>10</v>
      </c>
      <c r="AU71" s="126">
        <v>0</v>
      </c>
      <c r="AV71" s="134">
        <f t="shared" si="82"/>
        <v>0</v>
      </c>
      <c r="AW71" s="126">
        <f t="shared" si="35"/>
        <v>0</v>
      </c>
      <c r="AX71" s="113">
        <f t="shared" si="36"/>
        <v>-2</v>
      </c>
      <c r="AY71" s="33">
        <f t="shared" si="83"/>
        <v>65</v>
      </c>
      <c r="AZ71" s="33">
        <f t="shared" si="84"/>
        <v>-32.4</v>
      </c>
    </row>
    <row r="72" spans="1:52">
      <c r="A72" s="94">
        <v>69</v>
      </c>
      <c r="B72" s="95">
        <v>549</v>
      </c>
      <c r="C72" s="96" t="s">
        <v>290</v>
      </c>
      <c r="D72" s="97" t="s">
        <v>19</v>
      </c>
      <c r="E72" s="98" t="s">
        <v>185</v>
      </c>
      <c r="F72" s="99">
        <v>20</v>
      </c>
      <c r="G72" s="109">
        <v>11</v>
      </c>
      <c r="H72" s="138">
        <f t="shared" si="72"/>
        <v>0.55</v>
      </c>
      <c r="I72" s="109">
        <f t="shared" si="66"/>
        <v>8.8</v>
      </c>
      <c r="J72" s="114">
        <f t="shared" si="67"/>
        <v>-4.5</v>
      </c>
      <c r="K72" s="99">
        <v>10</v>
      </c>
      <c r="L72" s="109">
        <v>5</v>
      </c>
      <c r="M72" s="138">
        <f t="shared" si="73"/>
        <v>0.5</v>
      </c>
      <c r="N72" s="109">
        <f t="shared" si="70"/>
        <v>4</v>
      </c>
      <c r="O72" s="114">
        <f t="shared" si="71"/>
        <v>-2.5</v>
      </c>
      <c r="P72" s="109">
        <v>30</v>
      </c>
      <c r="Q72" s="109">
        <v>9</v>
      </c>
      <c r="R72" s="138">
        <f t="shared" si="74"/>
        <v>0.3</v>
      </c>
      <c r="S72" s="109">
        <f t="shared" si="85"/>
        <v>9</v>
      </c>
      <c r="T72" s="114">
        <f t="shared" si="86"/>
        <v>-21</v>
      </c>
      <c r="U72" s="110">
        <v>10</v>
      </c>
      <c r="V72" s="126">
        <v>0</v>
      </c>
      <c r="W72" s="134">
        <f t="shared" si="75"/>
        <v>0</v>
      </c>
      <c r="X72" s="126">
        <f t="shared" si="58"/>
        <v>0</v>
      </c>
      <c r="Y72" s="113">
        <f t="shared" si="59"/>
        <v>-5</v>
      </c>
      <c r="Z72" s="110">
        <v>8</v>
      </c>
      <c r="AA72" s="126">
        <v>1</v>
      </c>
      <c r="AB72" s="134">
        <f t="shared" si="76"/>
        <v>0.125</v>
      </c>
      <c r="AC72" s="126">
        <f t="shared" si="77"/>
        <v>0.8</v>
      </c>
      <c r="AD72" s="113">
        <f t="shared" si="78"/>
        <v>-3.5</v>
      </c>
      <c r="AE72" s="110">
        <v>6</v>
      </c>
      <c r="AF72" s="126">
        <v>3</v>
      </c>
      <c r="AG72" s="134">
        <f t="shared" si="79"/>
        <v>0.5</v>
      </c>
      <c r="AH72" s="126">
        <f>AF72*2.5</f>
        <v>7.5</v>
      </c>
      <c r="AI72" s="113">
        <f>(AE72-AF72)*-1</f>
        <v>-3</v>
      </c>
      <c r="AJ72" s="110">
        <v>8</v>
      </c>
      <c r="AK72" s="126">
        <v>0</v>
      </c>
      <c r="AL72" s="134">
        <f t="shared" si="80"/>
        <v>0</v>
      </c>
      <c r="AM72" s="126">
        <f>AK72*0.8</f>
        <v>0</v>
      </c>
      <c r="AN72" s="113">
        <f>(AJ72-AK72)*-0.5</f>
        <v>-4</v>
      </c>
      <c r="AO72" s="99">
        <v>5</v>
      </c>
      <c r="AP72" s="109">
        <v>1</v>
      </c>
      <c r="AQ72" s="138">
        <f t="shared" si="81"/>
        <v>0.2</v>
      </c>
      <c r="AR72" s="109">
        <f t="shared" si="68"/>
        <v>0.5</v>
      </c>
      <c r="AS72" s="114">
        <f t="shared" si="69"/>
        <v>-1.2</v>
      </c>
      <c r="AT72" s="110">
        <v>10</v>
      </c>
      <c r="AU72" s="126">
        <v>0</v>
      </c>
      <c r="AV72" s="134">
        <f t="shared" si="82"/>
        <v>0</v>
      </c>
      <c r="AW72" s="126">
        <f t="shared" si="35"/>
        <v>0</v>
      </c>
      <c r="AX72" s="113">
        <f t="shared" si="36"/>
        <v>-2</v>
      </c>
      <c r="AY72" s="33">
        <f t="shared" si="83"/>
        <v>30.6</v>
      </c>
      <c r="AZ72" s="33">
        <f t="shared" si="84"/>
        <v>-46.7</v>
      </c>
    </row>
    <row r="73" spans="1:52">
      <c r="A73" s="94">
        <v>70</v>
      </c>
      <c r="B73" s="95">
        <v>570</v>
      </c>
      <c r="C73" s="96" t="s">
        <v>291</v>
      </c>
      <c r="D73" s="97" t="s">
        <v>11</v>
      </c>
      <c r="E73" s="98" t="s">
        <v>185</v>
      </c>
      <c r="F73" s="99">
        <v>20</v>
      </c>
      <c r="G73" s="109">
        <v>9</v>
      </c>
      <c r="H73" s="138">
        <f t="shared" si="72"/>
        <v>0.45</v>
      </c>
      <c r="I73" s="109">
        <f t="shared" si="66"/>
        <v>7.2</v>
      </c>
      <c r="J73" s="114">
        <f t="shared" si="67"/>
        <v>-5.5</v>
      </c>
      <c r="K73" s="99">
        <v>10</v>
      </c>
      <c r="L73" s="109">
        <v>11</v>
      </c>
      <c r="M73" s="138">
        <f t="shared" si="73"/>
        <v>1.1</v>
      </c>
      <c r="N73" s="109">
        <f>L73*1.5</f>
        <v>16.5</v>
      </c>
      <c r="O73" s="109"/>
      <c r="P73" s="109">
        <v>30</v>
      </c>
      <c r="Q73" s="109">
        <v>27</v>
      </c>
      <c r="R73" s="138">
        <f t="shared" si="74"/>
        <v>0.9</v>
      </c>
      <c r="S73" s="109">
        <f t="shared" si="85"/>
        <v>27</v>
      </c>
      <c r="T73" s="114">
        <f t="shared" si="86"/>
        <v>-3</v>
      </c>
      <c r="U73" s="110">
        <v>10</v>
      </c>
      <c r="V73" s="126">
        <v>0</v>
      </c>
      <c r="W73" s="134">
        <f t="shared" si="75"/>
        <v>0</v>
      </c>
      <c r="X73" s="126">
        <f t="shared" si="58"/>
        <v>0</v>
      </c>
      <c r="Y73" s="113">
        <f t="shared" si="59"/>
        <v>-5</v>
      </c>
      <c r="Z73" s="110">
        <v>8</v>
      </c>
      <c r="AA73" s="126">
        <v>0</v>
      </c>
      <c r="AB73" s="134">
        <f t="shared" si="76"/>
        <v>0</v>
      </c>
      <c r="AC73" s="126">
        <f t="shared" si="77"/>
        <v>0</v>
      </c>
      <c r="AD73" s="113">
        <f t="shared" si="78"/>
        <v>-4</v>
      </c>
      <c r="AE73" s="110">
        <v>6</v>
      </c>
      <c r="AF73" s="126">
        <v>12</v>
      </c>
      <c r="AG73" s="134">
        <f t="shared" si="79"/>
        <v>2</v>
      </c>
      <c r="AH73" s="126">
        <f>AF73*3.5</f>
        <v>42</v>
      </c>
      <c r="AI73" s="126"/>
      <c r="AJ73" s="110">
        <v>8</v>
      </c>
      <c r="AK73" s="126">
        <v>6</v>
      </c>
      <c r="AL73" s="134">
        <f t="shared" si="80"/>
        <v>0.75</v>
      </c>
      <c r="AM73" s="126">
        <f>AK73*0.8</f>
        <v>4.8</v>
      </c>
      <c r="AN73" s="113">
        <f>(AJ73-AK73)*-0.5</f>
        <v>-1</v>
      </c>
      <c r="AO73" s="99">
        <v>5</v>
      </c>
      <c r="AP73" s="109">
        <v>1</v>
      </c>
      <c r="AQ73" s="138">
        <f t="shared" si="81"/>
        <v>0.2</v>
      </c>
      <c r="AR73" s="109">
        <f t="shared" si="68"/>
        <v>0.5</v>
      </c>
      <c r="AS73" s="114">
        <f t="shared" si="69"/>
        <v>-1.2</v>
      </c>
      <c r="AT73" s="110">
        <v>10</v>
      </c>
      <c r="AU73" s="126">
        <v>2</v>
      </c>
      <c r="AV73" s="134">
        <f t="shared" si="82"/>
        <v>0.2</v>
      </c>
      <c r="AW73" s="126">
        <f t="shared" si="35"/>
        <v>0.6</v>
      </c>
      <c r="AX73" s="113">
        <f t="shared" si="36"/>
        <v>-1.6</v>
      </c>
      <c r="AY73" s="33">
        <f t="shared" si="83"/>
        <v>98.6</v>
      </c>
      <c r="AZ73" s="33">
        <f t="shared" si="84"/>
        <v>-21.3</v>
      </c>
    </row>
    <row r="74" spans="1:52">
      <c r="A74" s="94">
        <v>71</v>
      </c>
      <c r="B74" s="95">
        <v>573</v>
      </c>
      <c r="C74" s="96" t="s">
        <v>292</v>
      </c>
      <c r="D74" s="97" t="s">
        <v>24</v>
      </c>
      <c r="E74" s="98" t="s">
        <v>185</v>
      </c>
      <c r="F74" s="99">
        <v>20</v>
      </c>
      <c r="G74" s="109">
        <v>72</v>
      </c>
      <c r="H74" s="138">
        <f t="shared" si="72"/>
        <v>3.6</v>
      </c>
      <c r="I74" s="109">
        <f>G74*1.5</f>
        <v>108</v>
      </c>
      <c r="J74" s="109"/>
      <c r="K74" s="99">
        <v>10</v>
      </c>
      <c r="L74" s="109">
        <v>6</v>
      </c>
      <c r="M74" s="138">
        <f t="shared" si="73"/>
        <v>0.6</v>
      </c>
      <c r="N74" s="109">
        <f>L74*0.8</f>
        <v>4.8</v>
      </c>
      <c r="O74" s="114">
        <f>(K74-L74)*-0.5</f>
        <v>-2</v>
      </c>
      <c r="P74" s="109">
        <v>30</v>
      </c>
      <c r="Q74" s="109">
        <v>14</v>
      </c>
      <c r="R74" s="138">
        <f t="shared" si="74"/>
        <v>0.466666666666667</v>
      </c>
      <c r="S74" s="109">
        <f t="shared" si="85"/>
        <v>14</v>
      </c>
      <c r="T74" s="114">
        <f t="shared" si="86"/>
        <v>-16</v>
      </c>
      <c r="U74" s="110">
        <v>10</v>
      </c>
      <c r="V74" s="126">
        <v>32</v>
      </c>
      <c r="W74" s="134">
        <f t="shared" si="75"/>
        <v>3.2</v>
      </c>
      <c r="X74" s="126">
        <f>V74*1</f>
        <v>32</v>
      </c>
      <c r="Y74" s="113"/>
      <c r="Z74" s="110">
        <v>8</v>
      </c>
      <c r="AA74" s="126">
        <v>0</v>
      </c>
      <c r="AB74" s="134">
        <f t="shared" si="76"/>
        <v>0</v>
      </c>
      <c r="AC74" s="126">
        <f t="shared" si="77"/>
        <v>0</v>
      </c>
      <c r="AD74" s="113">
        <f t="shared" si="78"/>
        <v>-4</v>
      </c>
      <c r="AE74" s="110">
        <v>6</v>
      </c>
      <c r="AF74" s="126">
        <v>5</v>
      </c>
      <c r="AG74" s="134">
        <f t="shared" si="79"/>
        <v>0.833333333333333</v>
      </c>
      <c r="AH74" s="126">
        <f>AF74*2.5</f>
        <v>12.5</v>
      </c>
      <c r="AI74" s="113">
        <f>(AE74-AF74)*-1</f>
        <v>-1</v>
      </c>
      <c r="AJ74" s="110">
        <v>8</v>
      </c>
      <c r="AK74" s="126">
        <v>6</v>
      </c>
      <c r="AL74" s="134">
        <f t="shared" si="80"/>
        <v>0.75</v>
      </c>
      <c r="AM74" s="126">
        <f>AK74*0.8</f>
        <v>4.8</v>
      </c>
      <c r="AN74" s="113">
        <f>(AJ74-AK74)*-0.5</f>
        <v>-1</v>
      </c>
      <c r="AO74" s="99">
        <v>5</v>
      </c>
      <c r="AP74" s="109">
        <v>5</v>
      </c>
      <c r="AQ74" s="138">
        <f t="shared" si="81"/>
        <v>1</v>
      </c>
      <c r="AR74" s="109">
        <f>AP74*0.8</f>
        <v>4</v>
      </c>
      <c r="AS74" s="109"/>
      <c r="AT74" s="110">
        <v>10</v>
      </c>
      <c r="AU74" s="126">
        <v>0</v>
      </c>
      <c r="AV74" s="134">
        <f t="shared" si="82"/>
        <v>0</v>
      </c>
      <c r="AW74" s="126">
        <f t="shared" si="35"/>
        <v>0</v>
      </c>
      <c r="AX74" s="113">
        <f t="shared" si="36"/>
        <v>-2</v>
      </c>
      <c r="AY74" s="33">
        <f t="shared" si="83"/>
        <v>180.1</v>
      </c>
      <c r="AZ74" s="33">
        <f t="shared" si="84"/>
        <v>-26</v>
      </c>
    </row>
    <row r="75" spans="1:52">
      <c r="A75" s="94">
        <v>72</v>
      </c>
      <c r="B75" s="95">
        <v>587</v>
      </c>
      <c r="C75" s="96" t="s">
        <v>293</v>
      </c>
      <c r="D75" s="97" t="s">
        <v>31</v>
      </c>
      <c r="E75" s="98" t="s">
        <v>185</v>
      </c>
      <c r="F75" s="99">
        <v>20</v>
      </c>
      <c r="G75" s="109">
        <v>23</v>
      </c>
      <c r="H75" s="138">
        <f t="shared" si="72"/>
        <v>1.15</v>
      </c>
      <c r="I75" s="109">
        <f>G75*1.5</f>
        <v>34.5</v>
      </c>
      <c r="J75" s="109"/>
      <c r="K75" s="99">
        <v>10</v>
      </c>
      <c r="L75" s="109">
        <v>8</v>
      </c>
      <c r="M75" s="138">
        <f t="shared" si="73"/>
        <v>0.8</v>
      </c>
      <c r="N75" s="109">
        <f>L75*0.8</f>
        <v>6.4</v>
      </c>
      <c r="O75" s="114">
        <f>(K75-L75)*-0.5</f>
        <v>-1</v>
      </c>
      <c r="P75" s="109">
        <v>30</v>
      </c>
      <c r="Q75" s="109">
        <v>26</v>
      </c>
      <c r="R75" s="138">
        <f t="shared" si="74"/>
        <v>0.866666666666667</v>
      </c>
      <c r="S75" s="109">
        <f t="shared" si="85"/>
        <v>26</v>
      </c>
      <c r="T75" s="114">
        <f t="shared" si="86"/>
        <v>-4</v>
      </c>
      <c r="U75" s="110">
        <v>10</v>
      </c>
      <c r="V75" s="126">
        <v>0</v>
      </c>
      <c r="W75" s="134">
        <f t="shared" si="75"/>
        <v>0</v>
      </c>
      <c r="X75" s="126">
        <f t="shared" ref="X75:X106" si="87">V75*0.8</f>
        <v>0</v>
      </c>
      <c r="Y75" s="113">
        <f t="shared" ref="Y75:Y106" si="88">(U75-V75)*-0.5</f>
        <v>-5</v>
      </c>
      <c r="Z75" s="110">
        <v>8</v>
      </c>
      <c r="AA75" s="126">
        <v>0</v>
      </c>
      <c r="AB75" s="134">
        <f t="shared" si="76"/>
        <v>0</v>
      </c>
      <c r="AC75" s="126">
        <f t="shared" si="77"/>
        <v>0</v>
      </c>
      <c r="AD75" s="113">
        <f t="shared" si="78"/>
        <v>-4</v>
      </c>
      <c r="AE75" s="110">
        <v>6</v>
      </c>
      <c r="AF75" s="126">
        <v>1</v>
      </c>
      <c r="AG75" s="134">
        <f t="shared" si="79"/>
        <v>0.166666666666667</v>
      </c>
      <c r="AH75" s="126">
        <f>AF75*2.5</f>
        <v>2.5</v>
      </c>
      <c r="AI75" s="113">
        <f>(AE75-AF75)*-1</f>
        <v>-5</v>
      </c>
      <c r="AJ75" s="110">
        <v>8</v>
      </c>
      <c r="AK75" s="126">
        <v>2</v>
      </c>
      <c r="AL75" s="134">
        <f t="shared" si="80"/>
        <v>0.25</v>
      </c>
      <c r="AM75" s="126">
        <f>AK75*0.8</f>
        <v>1.6</v>
      </c>
      <c r="AN75" s="113">
        <f>(AJ75-AK75)*-0.5</f>
        <v>-3</v>
      </c>
      <c r="AO75" s="99">
        <v>5</v>
      </c>
      <c r="AP75" s="109">
        <v>0</v>
      </c>
      <c r="AQ75" s="138">
        <f t="shared" si="81"/>
        <v>0</v>
      </c>
      <c r="AR75" s="109">
        <f>AP75*0.5</f>
        <v>0</v>
      </c>
      <c r="AS75" s="114">
        <f>(AO75-AP75)*-0.3</f>
        <v>-1.5</v>
      </c>
      <c r="AT75" s="110">
        <v>10</v>
      </c>
      <c r="AU75" s="126">
        <v>21</v>
      </c>
      <c r="AV75" s="134">
        <f t="shared" si="82"/>
        <v>2.1</v>
      </c>
      <c r="AW75" s="169">
        <f>AU75*0.5</f>
        <v>10.5</v>
      </c>
      <c r="AX75" s="140"/>
      <c r="AY75" s="33">
        <f t="shared" si="83"/>
        <v>81.5</v>
      </c>
      <c r="AZ75" s="33">
        <f t="shared" si="84"/>
        <v>-23.5</v>
      </c>
    </row>
    <row r="76" spans="1:52">
      <c r="A76" s="94">
        <v>73</v>
      </c>
      <c r="B76" s="95">
        <v>594</v>
      </c>
      <c r="C76" s="96" t="s">
        <v>294</v>
      </c>
      <c r="D76" s="97" t="s">
        <v>19</v>
      </c>
      <c r="E76" s="98" t="s">
        <v>185</v>
      </c>
      <c r="F76" s="99">
        <v>20</v>
      </c>
      <c r="G76" s="109">
        <v>17</v>
      </c>
      <c r="H76" s="138">
        <f t="shared" si="72"/>
        <v>0.85</v>
      </c>
      <c r="I76" s="109">
        <f t="shared" ref="I76:I103" si="89">G76*0.8</f>
        <v>13.6</v>
      </c>
      <c r="J76" s="114">
        <f t="shared" ref="J76:J103" si="90">(F76-G76)*-0.5</f>
        <v>-1.5</v>
      </c>
      <c r="K76" s="99">
        <v>10</v>
      </c>
      <c r="L76" s="109">
        <v>3</v>
      </c>
      <c r="M76" s="138">
        <f t="shared" si="73"/>
        <v>0.3</v>
      </c>
      <c r="N76" s="109">
        <f>L76*0.8</f>
        <v>2.4</v>
      </c>
      <c r="O76" s="114">
        <f>(K76-L76)*-0.5</f>
        <v>-3.5</v>
      </c>
      <c r="P76" s="109">
        <v>30</v>
      </c>
      <c r="Q76" s="109">
        <v>22</v>
      </c>
      <c r="R76" s="138">
        <f t="shared" si="74"/>
        <v>0.733333333333333</v>
      </c>
      <c r="S76" s="109">
        <f t="shared" si="85"/>
        <v>22</v>
      </c>
      <c r="T76" s="114">
        <f t="shared" si="86"/>
        <v>-8</v>
      </c>
      <c r="U76" s="110">
        <v>10</v>
      </c>
      <c r="V76" s="126">
        <v>9</v>
      </c>
      <c r="W76" s="134">
        <f t="shared" si="75"/>
        <v>0.9</v>
      </c>
      <c r="X76" s="126">
        <f t="shared" si="87"/>
        <v>7.2</v>
      </c>
      <c r="Y76" s="113">
        <f t="shared" si="88"/>
        <v>-0.5</v>
      </c>
      <c r="Z76" s="110">
        <v>8</v>
      </c>
      <c r="AA76" s="126">
        <v>1</v>
      </c>
      <c r="AB76" s="134">
        <f t="shared" si="76"/>
        <v>0.125</v>
      </c>
      <c r="AC76" s="126">
        <f t="shared" si="77"/>
        <v>0.8</v>
      </c>
      <c r="AD76" s="113">
        <f t="shared" si="78"/>
        <v>-3.5</v>
      </c>
      <c r="AE76" s="110">
        <v>6</v>
      </c>
      <c r="AF76" s="126">
        <v>22</v>
      </c>
      <c r="AG76" s="134">
        <f t="shared" si="79"/>
        <v>3.66666666666667</v>
      </c>
      <c r="AH76" s="126">
        <f>AF76*3.5</f>
        <v>77</v>
      </c>
      <c r="AI76" s="126"/>
      <c r="AJ76" s="110">
        <v>8</v>
      </c>
      <c r="AK76" s="126">
        <v>12</v>
      </c>
      <c r="AL76" s="134">
        <f t="shared" si="80"/>
        <v>1.5</v>
      </c>
      <c r="AM76" s="126">
        <f>AK76*1</f>
        <v>12</v>
      </c>
      <c r="AN76" s="126"/>
      <c r="AO76" s="99">
        <v>5</v>
      </c>
      <c r="AP76" s="109">
        <v>2</v>
      </c>
      <c r="AQ76" s="138">
        <f t="shared" si="81"/>
        <v>0.4</v>
      </c>
      <c r="AR76" s="109">
        <f>AP76*0.5</f>
        <v>1</v>
      </c>
      <c r="AS76" s="114">
        <f>(AO76-AP76)*-0.3</f>
        <v>-0.9</v>
      </c>
      <c r="AT76" s="110">
        <v>10</v>
      </c>
      <c r="AU76" s="126">
        <v>1</v>
      </c>
      <c r="AV76" s="134">
        <f t="shared" si="82"/>
        <v>0.1</v>
      </c>
      <c r="AW76" s="126">
        <f t="shared" ref="AW76:AW103" si="91">AU76*0.3</f>
        <v>0.3</v>
      </c>
      <c r="AX76" s="113">
        <f t="shared" ref="AX76:AX103" si="92">(AT76-AU76)*-0.2</f>
        <v>-1.8</v>
      </c>
      <c r="AY76" s="33">
        <f t="shared" si="83"/>
        <v>136.3</v>
      </c>
      <c r="AZ76" s="33">
        <f t="shared" si="84"/>
        <v>-19.7</v>
      </c>
    </row>
    <row r="77" spans="1:52">
      <c r="A77" s="94">
        <v>74</v>
      </c>
      <c r="B77" s="95">
        <v>704</v>
      </c>
      <c r="C77" s="96" t="s">
        <v>295</v>
      </c>
      <c r="D77" s="97" t="s">
        <v>31</v>
      </c>
      <c r="E77" s="98" t="s">
        <v>185</v>
      </c>
      <c r="F77" s="99">
        <v>20</v>
      </c>
      <c r="G77" s="109">
        <v>10</v>
      </c>
      <c r="H77" s="138">
        <f t="shared" si="72"/>
        <v>0.5</v>
      </c>
      <c r="I77" s="109">
        <f t="shared" si="89"/>
        <v>8</v>
      </c>
      <c r="J77" s="114">
        <f t="shared" si="90"/>
        <v>-5</v>
      </c>
      <c r="K77" s="99">
        <v>10</v>
      </c>
      <c r="L77" s="109">
        <v>9</v>
      </c>
      <c r="M77" s="138">
        <f t="shared" si="73"/>
        <v>0.9</v>
      </c>
      <c r="N77" s="109">
        <f>L77*0.8</f>
        <v>7.2</v>
      </c>
      <c r="O77" s="114">
        <f>(K77-L77)*-0.5</f>
        <v>-0.5</v>
      </c>
      <c r="P77" s="109">
        <v>30</v>
      </c>
      <c r="Q77" s="109">
        <v>15</v>
      </c>
      <c r="R77" s="138">
        <f t="shared" si="74"/>
        <v>0.5</v>
      </c>
      <c r="S77" s="109">
        <f t="shared" si="85"/>
        <v>15</v>
      </c>
      <c r="T77" s="114">
        <f t="shared" si="86"/>
        <v>-15</v>
      </c>
      <c r="U77" s="110">
        <v>10</v>
      </c>
      <c r="V77" s="126">
        <v>2</v>
      </c>
      <c r="W77" s="134">
        <f t="shared" si="75"/>
        <v>0.2</v>
      </c>
      <c r="X77" s="126">
        <f t="shared" si="87"/>
        <v>1.6</v>
      </c>
      <c r="Y77" s="113">
        <f t="shared" si="88"/>
        <v>-4</v>
      </c>
      <c r="Z77" s="110">
        <v>8</v>
      </c>
      <c r="AA77" s="126">
        <v>0</v>
      </c>
      <c r="AB77" s="134">
        <f t="shared" si="76"/>
        <v>0</v>
      </c>
      <c r="AC77" s="126">
        <f t="shared" si="77"/>
        <v>0</v>
      </c>
      <c r="AD77" s="113">
        <f t="shared" si="78"/>
        <v>-4</v>
      </c>
      <c r="AE77" s="110">
        <v>6</v>
      </c>
      <c r="AF77" s="126">
        <v>4</v>
      </c>
      <c r="AG77" s="134">
        <f t="shared" si="79"/>
        <v>0.666666666666667</v>
      </c>
      <c r="AH77" s="126">
        <f>AF77*2.5</f>
        <v>10</v>
      </c>
      <c r="AI77" s="113">
        <f>(AE77-AF77)*-1</f>
        <v>-2</v>
      </c>
      <c r="AJ77" s="110">
        <v>8</v>
      </c>
      <c r="AK77" s="126">
        <v>5</v>
      </c>
      <c r="AL77" s="134">
        <f t="shared" si="80"/>
        <v>0.625</v>
      </c>
      <c r="AM77" s="126">
        <f>AK77*0.8</f>
        <v>4</v>
      </c>
      <c r="AN77" s="113">
        <f>(AJ77-AK77)*-0.5</f>
        <v>-1.5</v>
      </c>
      <c r="AO77" s="99">
        <v>5</v>
      </c>
      <c r="AP77" s="109">
        <v>2</v>
      </c>
      <c r="AQ77" s="138">
        <f t="shared" si="81"/>
        <v>0.4</v>
      </c>
      <c r="AR77" s="109">
        <f>AP77*0.5</f>
        <v>1</v>
      </c>
      <c r="AS77" s="114">
        <f>(AO77-AP77)*-0.3</f>
        <v>-0.9</v>
      </c>
      <c r="AT77" s="110">
        <v>10</v>
      </c>
      <c r="AU77" s="126">
        <v>0</v>
      </c>
      <c r="AV77" s="134">
        <f t="shared" si="82"/>
        <v>0</v>
      </c>
      <c r="AW77" s="126">
        <f t="shared" si="91"/>
        <v>0</v>
      </c>
      <c r="AX77" s="113">
        <f t="shared" si="92"/>
        <v>-2</v>
      </c>
      <c r="AY77" s="33">
        <f t="shared" si="83"/>
        <v>46.8</v>
      </c>
      <c r="AZ77" s="33">
        <f t="shared" si="84"/>
        <v>-34.9</v>
      </c>
    </row>
    <row r="78" spans="1:52">
      <c r="A78" s="94">
        <v>75</v>
      </c>
      <c r="B78" s="95">
        <v>706</v>
      </c>
      <c r="C78" s="96" t="s">
        <v>296</v>
      </c>
      <c r="D78" s="97" t="s">
        <v>31</v>
      </c>
      <c r="E78" s="98" t="s">
        <v>185</v>
      </c>
      <c r="F78" s="99">
        <v>20</v>
      </c>
      <c r="G78" s="109">
        <v>16</v>
      </c>
      <c r="H78" s="138">
        <f t="shared" si="72"/>
        <v>0.8</v>
      </c>
      <c r="I78" s="109">
        <f t="shared" si="89"/>
        <v>12.8</v>
      </c>
      <c r="J78" s="114">
        <f t="shared" si="90"/>
        <v>-2</v>
      </c>
      <c r="K78" s="99">
        <v>10</v>
      </c>
      <c r="L78" s="109">
        <v>11</v>
      </c>
      <c r="M78" s="138">
        <f t="shared" si="73"/>
        <v>1.1</v>
      </c>
      <c r="N78" s="109">
        <f>L78*1.5</f>
        <v>16.5</v>
      </c>
      <c r="O78" s="109"/>
      <c r="P78" s="109">
        <v>30</v>
      </c>
      <c r="Q78" s="109">
        <v>43</v>
      </c>
      <c r="R78" s="138">
        <f t="shared" si="74"/>
        <v>1.43333333333333</v>
      </c>
      <c r="S78" s="109">
        <f>Q78*2</f>
        <v>86</v>
      </c>
      <c r="T78" s="109"/>
      <c r="U78" s="110">
        <v>10</v>
      </c>
      <c r="V78" s="126">
        <v>2</v>
      </c>
      <c r="W78" s="134">
        <f t="shared" si="75"/>
        <v>0.2</v>
      </c>
      <c r="X78" s="126">
        <f t="shared" si="87"/>
        <v>1.6</v>
      </c>
      <c r="Y78" s="113">
        <f t="shared" si="88"/>
        <v>-4</v>
      </c>
      <c r="Z78" s="110">
        <v>8</v>
      </c>
      <c r="AA78" s="126">
        <v>0</v>
      </c>
      <c r="AB78" s="134">
        <f t="shared" si="76"/>
        <v>0</v>
      </c>
      <c r="AC78" s="126">
        <f t="shared" si="77"/>
        <v>0</v>
      </c>
      <c r="AD78" s="113">
        <f t="shared" si="78"/>
        <v>-4</v>
      </c>
      <c r="AE78" s="110">
        <v>6</v>
      </c>
      <c r="AF78" s="126">
        <v>6</v>
      </c>
      <c r="AG78" s="134">
        <f t="shared" si="79"/>
        <v>1</v>
      </c>
      <c r="AH78" s="126">
        <f>AF78*3.5</f>
        <v>21</v>
      </c>
      <c r="AI78" s="126"/>
      <c r="AJ78" s="110">
        <v>8</v>
      </c>
      <c r="AK78" s="126">
        <v>14</v>
      </c>
      <c r="AL78" s="134">
        <f t="shared" si="80"/>
        <v>1.75</v>
      </c>
      <c r="AM78" s="126">
        <f>AK78*1</f>
        <v>14</v>
      </c>
      <c r="AN78" s="126"/>
      <c r="AO78" s="99">
        <v>5</v>
      </c>
      <c r="AP78" s="109">
        <v>5</v>
      </c>
      <c r="AQ78" s="138">
        <f t="shared" si="81"/>
        <v>1</v>
      </c>
      <c r="AR78" s="109">
        <f>AP78*0.8</f>
        <v>4</v>
      </c>
      <c r="AS78" s="109"/>
      <c r="AT78" s="110">
        <v>10</v>
      </c>
      <c r="AU78" s="126">
        <v>0</v>
      </c>
      <c r="AV78" s="134">
        <f t="shared" si="82"/>
        <v>0</v>
      </c>
      <c r="AW78" s="126">
        <f t="shared" si="91"/>
        <v>0</v>
      </c>
      <c r="AX78" s="113">
        <f t="shared" si="92"/>
        <v>-2</v>
      </c>
      <c r="AY78" s="33">
        <f t="shared" si="83"/>
        <v>155.9</v>
      </c>
      <c r="AZ78" s="33">
        <f t="shared" si="84"/>
        <v>-12</v>
      </c>
    </row>
    <row r="79" spans="1:52">
      <c r="A79" s="94">
        <v>76</v>
      </c>
      <c r="B79" s="95">
        <v>710</v>
      </c>
      <c r="C79" s="96" t="s">
        <v>297</v>
      </c>
      <c r="D79" s="97" t="s">
        <v>31</v>
      </c>
      <c r="E79" s="98" t="s">
        <v>185</v>
      </c>
      <c r="F79" s="99">
        <v>20</v>
      </c>
      <c r="G79" s="109">
        <v>5</v>
      </c>
      <c r="H79" s="138">
        <f t="shared" si="72"/>
        <v>0.25</v>
      </c>
      <c r="I79" s="109">
        <f t="shared" si="89"/>
        <v>4</v>
      </c>
      <c r="J79" s="114">
        <f t="shared" si="90"/>
        <v>-7.5</v>
      </c>
      <c r="K79" s="99">
        <v>10</v>
      </c>
      <c r="L79" s="109">
        <v>14</v>
      </c>
      <c r="M79" s="138">
        <f t="shared" si="73"/>
        <v>1.4</v>
      </c>
      <c r="N79" s="109">
        <f>L79*1.5</f>
        <v>21</v>
      </c>
      <c r="O79" s="109"/>
      <c r="P79" s="109">
        <v>30</v>
      </c>
      <c r="Q79" s="109">
        <v>22</v>
      </c>
      <c r="R79" s="138">
        <f t="shared" si="74"/>
        <v>0.733333333333333</v>
      </c>
      <c r="S79" s="109">
        <f>Q79*1</f>
        <v>22</v>
      </c>
      <c r="T79" s="114">
        <f>(P79-Q79)*-1</f>
        <v>-8</v>
      </c>
      <c r="U79" s="110">
        <v>10</v>
      </c>
      <c r="V79" s="126">
        <v>2</v>
      </c>
      <c r="W79" s="134">
        <f t="shared" si="75"/>
        <v>0.2</v>
      </c>
      <c r="X79" s="126">
        <f t="shared" si="87"/>
        <v>1.6</v>
      </c>
      <c r="Y79" s="113">
        <f t="shared" si="88"/>
        <v>-4</v>
      </c>
      <c r="Z79" s="110">
        <v>8</v>
      </c>
      <c r="AA79" s="126">
        <v>0</v>
      </c>
      <c r="AB79" s="134">
        <f t="shared" si="76"/>
        <v>0</v>
      </c>
      <c r="AC79" s="126">
        <f t="shared" si="77"/>
        <v>0</v>
      </c>
      <c r="AD79" s="113">
        <f t="shared" si="78"/>
        <v>-4</v>
      </c>
      <c r="AE79" s="110">
        <v>6</v>
      </c>
      <c r="AF79" s="126">
        <v>6</v>
      </c>
      <c r="AG79" s="134">
        <f t="shared" si="79"/>
        <v>1</v>
      </c>
      <c r="AH79" s="126">
        <f>AF79*3.5</f>
        <v>21</v>
      </c>
      <c r="AI79" s="126"/>
      <c r="AJ79" s="110">
        <v>8</v>
      </c>
      <c r="AK79" s="126">
        <v>9</v>
      </c>
      <c r="AL79" s="134">
        <f t="shared" si="80"/>
        <v>1.125</v>
      </c>
      <c r="AM79" s="126">
        <f>AK79*1</f>
        <v>9</v>
      </c>
      <c r="AN79" s="126"/>
      <c r="AO79" s="99">
        <v>5</v>
      </c>
      <c r="AP79" s="109">
        <v>0</v>
      </c>
      <c r="AQ79" s="138">
        <f t="shared" si="81"/>
        <v>0</v>
      </c>
      <c r="AR79" s="109">
        <f t="shared" ref="AR79:AR101" si="93">AP79*0.5</f>
        <v>0</v>
      </c>
      <c r="AS79" s="114">
        <f t="shared" ref="AS79:AS101" si="94">(AO79-AP79)*-0.3</f>
        <v>-1.5</v>
      </c>
      <c r="AT79" s="110">
        <v>10</v>
      </c>
      <c r="AU79" s="126">
        <v>3</v>
      </c>
      <c r="AV79" s="134">
        <f t="shared" si="82"/>
        <v>0.3</v>
      </c>
      <c r="AW79" s="126">
        <f t="shared" si="91"/>
        <v>0.9</v>
      </c>
      <c r="AX79" s="113">
        <f t="shared" si="92"/>
        <v>-1.4</v>
      </c>
      <c r="AY79" s="33">
        <f t="shared" si="83"/>
        <v>79.5</v>
      </c>
      <c r="AZ79" s="33">
        <f t="shared" si="84"/>
        <v>-26.4</v>
      </c>
    </row>
    <row r="80" spans="1:52">
      <c r="A80" s="94">
        <v>77</v>
      </c>
      <c r="B80" s="95">
        <v>713</v>
      </c>
      <c r="C80" s="96" t="s">
        <v>298</v>
      </c>
      <c r="D80" s="97" t="s">
        <v>31</v>
      </c>
      <c r="E80" s="98" t="s">
        <v>185</v>
      </c>
      <c r="F80" s="99">
        <v>20</v>
      </c>
      <c r="G80" s="109">
        <v>12</v>
      </c>
      <c r="H80" s="138">
        <f t="shared" si="72"/>
        <v>0.6</v>
      </c>
      <c r="I80" s="109">
        <f t="shared" si="89"/>
        <v>9.6</v>
      </c>
      <c r="J80" s="114">
        <f t="shared" si="90"/>
        <v>-4</v>
      </c>
      <c r="K80" s="99">
        <v>10</v>
      </c>
      <c r="L80" s="109">
        <v>5</v>
      </c>
      <c r="M80" s="138">
        <f t="shared" si="73"/>
        <v>0.5</v>
      </c>
      <c r="N80" s="109">
        <f>L80*0.8</f>
        <v>4</v>
      </c>
      <c r="O80" s="114">
        <f>(K80-L80)*-0.5</f>
        <v>-2.5</v>
      </c>
      <c r="P80" s="109">
        <v>30</v>
      </c>
      <c r="Q80" s="109">
        <v>47</v>
      </c>
      <c r="R80" s="138">
        <f t="shared" si="74"/>
        <v>1.56666666666667</v>
      </c>
      <c r="S80" s="109">
        <f>Q80*2</f>
        <v>94</v>
      </c>
      <c r="T80" s="109"/>
      <c r="U80" s="110">
        <v>10</v>
      </c>
      <c r="V80" s="126">
        <v>1</v>
      </c>
      <c r="W80" s="134">
        <f t="shared" si="75"/>
        <v>0.1</v>
      </c>
      <c r="X80" s="126">
        <f t="shared" si="87"/>
        <v>0.8</v>
      </c>
      <c r="Y80" s="113">
        <f t="shared" si="88"/>
        <v>-4.5</v>
      </c>
      <c r="Z80" s="110">
        <v>8</v>
      </c>
      <c r="AA80" s="126">
        <v>1</v>
      </c>
      <c r="AB80" s="134">
        <f t="shared" si="76"/>
        <v>0.125</v>
      </c>
      <c r="AC80" s="126">
        <f t="shared" si="77"/>
        <v>0.8</v>
      </c>
      <c r="AD80" s="113">
        <f t="shared" si="78"/>
        <v>-3.5</v>
      </c>
      <c r="AE80" s="110">
        <v>6</v>
      </c>
      <c r="AF80" s="126">
        <v>0</v>
      </c>
      <c r="AG80" s="134">
        <f t="shared" si="79"/>
        <v>0</v>
      </c>
      <c r="AH80" s="126">
        <f>AF80*2.5</f>
        <v>0</v>
      </c>
      <c r="AI80" s="113">
        <f>(AE80-AF80)*-1</f>
        <v>-6</v>
      </c>
      <c r="AJ80" s="110">
        <v>8</v>
      </c>
      <c r="AK80" s="126">
        <v>8</v>
      </c>
      <c r="AL80" s="134">
        <f t="shared" si="80"/>
        <v>1</v>
      </c>
      <c r="AM80" s="126">
        <f>AK80*1</f>
        <v>8</v>
      </c>
      <c r="AN80" s="126"/>
      <c r="AO80" s="99">
        <v>5</v>
      </c>
      <c r="AP80" s="109">
        <v>0</v>
      </c>
      <c r="AQ80" s="138">
        <f t="shared" si="81"/>
        <v>0</v>
      </c>
      <c r="AR80" s="109">
        <f t="shared" si="93"/>
        <v>0</v>
      </c>
      <c r="AS80" s="114">
        <f t="shared" si="94"/>
        <v>-1.5</v>
      </c>
      <c r="AT80" s="110">
        <v>10</v>
      </c>
      <c r="AU80" s="126">
        <v>0</v>
      </c>
      <c r="AV80" s="134">
        <f t="shared" si="82"/>
        <v>0</v>
      </c>
      <c r="AW80" s="126">
        <f t="shared" si="91"/>
        <v>0</v>
      </c>
      <c r="AX80" s="113">
        <f t="shared" si="92"/>
        <v>-2</v>
      </c>
      <c r="AY80" s="33">
        <f t="shared" si="83"/>
        <v>117.2</v>
      </c>
      <c r="AZ80" s="33">
        <f t="shared" si="84"/>
        <v>-24</v>
      </c>
    </row>
    <row r="81" spans="1:52">
      <c r="A81" s="94">
        <v>78</v>
      </c>
      <c r="B81" s="95">
        <v>720</v>
      </c>
      <c r="C81" s="96" t="s">
        <v>299</v>
      </c>
      <c r="D81" s="97" t="s">
        <v>19</v>
      </c>
      <c r="E81" s="98" t="s">
        <v>185</v>
      </c>
      <c r="F81" s="99">
        <v>20</v>
      </c>
      <c r="G81" s="109">
        <v>9</v>
      </c>
      <c r="H81" s="138">
        <f t="shared" si="72"/>
        <v>0.45</v>
      </c>
      <c r="I81" s="109">
        <f t="shared" si="89"/>
        <v>7.2</v>
      </c>
      <c r="J81" s="114">
        <f t="shared" si="90"/>
        <v>-5.5</v>
      </c>
      <c r="K81" s="99">
        <v>10</v>
      </c>
      <c r="L81" s="109">
        <v>2</v>
      </c>
      <c r="M81" s="138">
        <f t="shared" si="73"/>
        <v>0.2</v>
      </c>
      <c r="N81" s="109">
        <f>L81*0.8</f>
        <v>1.6</v>
      </c>
      <c r="O81" s="114">
        <f>(K81-L81)*-0.5</f>
        <v>-4</v>
      </c>
      <c r="P81" s="109">
        <v>30</v>
      </c>
      <c r="Q81" s="109">
        <v>34</v>
      </c>
      <c r="R81" s="138">
        <f t="shared" si="74"/>
        <v>1.13333333333333</v>
      </c>
      <c r="S81" s="109">
        <f>Q81*2</f>
        <v>68</v>
      </c>
      <c r="T81" s="109"/>
      <c r="U81" s="110">
        <v>10</v>
      </c>
      <c r="V81" s="126">
        <v>0</v>
      </c>
      <c r="W81" s="134">
        <f t="shared" si="75"/>
        <v>0</v>
      </c>
      <c r="X81" s="126">
        <f t="shared" si="87"/>
        <v>0</v>
      </c>
      <c r="Y81" s="113">
        <f t="shared" si="88"/>
        <v>-5</v>
      </c>
      <c r="Z81" s="110">
        <v>8</v>
      </c>
      <c r="AA81" s="126">
        <v>0</v>
      </c>
      <c r="AB81" s="134">
        <f t="shared" si="76"/>
        <v>0</v>
      </c>
      <c r="AC81" s="126">
        <f t="shared" si="77"/>
        <v>0</v>
      </c>
      <c r="AD81" s="113">
        <f t="shared" si="78"/>
        <v>-4</v>
      </c>
      <c r="AE81" s="110">
        <v>6</v>
      </c>
      <c r="AF81" s="126">
        <v>5</v>
      </c>
      <c r="AG81" s="134">
        <f t="shared" si="79"/>
        <v>0.833333333333333</v>
      </c>
      <c r="AH81" s="126">
        <f>AF81*2.5</f>
        <v>12.5</v>
      </c>
      <c r="AI81" s="113">
        <f>(AE81-AF81)*-1</f>
        <v>-1</v>
      </c>
      <c r="AJ81" s="110">
        <v>8</v>
      </c>
      <c r="AK81" s="126">
        <v>0</v>
      </c>
      <c r="AL81" s="134">
        <f t="shared" si="80"/>
        <v>0</v>
      </c>
      <c r="AM81" s="126">
        <f>AK81*0.8</f>
        <v>0</v>
      </c>
      <c r="AN81" s="113">
        <f>(AJ81-AK81)*-0.5</f>
        <v>-4</v>
      </c>
      <c r="AO81" s="99">
        <v>5</v>
      </c>
      <c r="AP81" s="109">
        <v>0</v>
      </c>
      <c r="AQ81" s="138">
        <f t="shared" si="81"/>
        <v>0</v>
      </c>
      <c r="AR81" s="109">
        <f t="shared" si="93"/>
        <v>0</v>
      </c>
      <c r="AS81" s="114">
        <f t="shared" si="94"/>
        <v>-1.5</v>
      </c>
      <c r="AT81" s="110">
        <v>10</v>
      </c>
      <c r="AU81" s="126">
        <v>1</v>
      </c>
      <c r="AV81" s="134">
        <f t="shared" si="82"/>
        <v>0.1</v>
      </c>
      <c r="AW81" s="126">
        <f t="shared" si="91"/>
        <v>0.3</v>
      </c>
      <c r="AX81" s="113">
        <f t="shared" si="92"/>
        <v>-1.8</v>
      </c>
      <c r="AY81" s="33">
        <f t="shared" si="83"/>
        <v>89.6</v>
      </c>
      <c r="AZ81" s="33">
        <f t="shared" si="84"/>
        <v>-26.8</v>
      </c>
    </row>
    <row r="82" spans="1:52">
      <c r="A82" s="94">
        <v>79</v>
      </c>
      <c r="B82" s="95">
        <v>727</v>
      </c>
      <c r="C82" s="96" t="s">
        <v>300</v>
      </c>
      <c r="D82" s="97" t="s">
        <v>11</v>
      </c>
      <c r="E82" s="98" t="s">
        <v>185</v>
      </c>
      <c r="F82" s="99">
        <v>20</v>
      </c>
      <c r="G82" s="109">
        <v>9</v>
      </c>
      <c r="H82" s="138">
        <f t="shared" si="72"/>
        <v>0.45</v>
      </c>
      <c r="I82" s="109">
        <f t="shared" si="89"/>
        <v>7.2</v>
      </c>
      <c r="J82" s="114">
        <f t="shared" si="90"/>
        <v>-5.5</v>
      </c>
      <c r="K82" s="99">
        <v>10</v>
      </c>
      <c r="L82" s="109">
        <v>4</v>
      </c>
      <c r="M82" s="138">
        <f t="shared" si="73"/>
        <v>0.4</v>
      </c>
      <c r="N82" s="109">
        <f>L82*0.8</f>
        <v>3.2</v>
      </c>
      <c r="O82" s="114">
        <f>(K82-L82)*-0.5</f>
        <v>-3</v>
      </c>
      <c r="P82" s="109">
        <v>30</v>
      </c>
      <c r="Q82" s="109">
        <v>52</v>
      </c>
      <c r="R82" s="138">
        <f t="shared" si="74"/>
        <v>1.73333333333333</v>
      </c>
      <c r="S82" s="109">
        <f>Q82*2</f>
        <v>104</v>
      </c>
      <c r="T82" s="109"/>
      <c r="U82" s="110">
        <v>10</v>
      </c>
      <c r="V82" s="126">
        <v>0</v>
      </c>
      <c r="W82" s="134">
        <f t="shared" si="75"/>
        <v>0</v>
      </c>
      <c r="X82" s="126">
        <f t="shared" si="87"/>
        <v>0</v>
      </c>
      <c r="Y82" s="113">
        <f t="shared" si="88"/>
        <v>-5</v>
      </c>
      <c r="Z82" s="110">
        <v>8</v>
      </c>
      <c r="AA82" s="126">
        <v>1</v>
      </c>
      <c r="AB82" s="134">
        <f t="shared" si="76"/>
        <v>0.125</v>
      </c>
      <c r="AC82" s="126">
        <f t="shared" si="77"/>
        <v>0.8</v>
      </c>
      <c r="AD82" s="113">
        <f t="shared" si="78"/>
        <v>-3.5</v>
      </c>
      <c r="AE82" s="110">
        <v>6</v>
      </c>
      <c r="AF82" s="126">
        <v>1</v>
      </c>
      <c r="AG82" s="134">
        <f t="shared" si="79"/>
        <v>0.166666666666667</v>
      </c>
      <c r="AH82" s="126">
        <f>AF82*2.5</f>
        <v>2.5</v>
      </c>
      <c r="AI82" s="113">
        <f>(AE82-AF82)*-1</f>
        <v>-5</v>
      </c>
      <c r="AJ82" s="110">
        <v>8</v>
      </c>
      <c r="AK82" s="126">
        <v>14</v>
      </c>
      <c r="AL82" s="134">
        <f t="shared" si="80"/>
        <v>1.75</v>
      </c>
      <c r="AM82" s="126">
        <f>AK82*1</f>
        <v>14</v>
      </c>
      <c r="AN82" s="126"/>
      <c r="AO82" s="99">
        <v>5</v>
      </c>
      <c r="AP82" s="109">
        <v>0</v>
      </c>
      <c r="AQ82" s="138">
        <f t="shared" si="81"/>
        <v>0</v>
      </c>
      <c r="AR82" s="109">
        <f t="shared" si="93"/>
        <v>0</v>
      </c>
      <c r="AS82" s="114">
        <f t="shared" si="94"/>
        <v>-1.5</v>
      </c>
      <c r="AT82" s="110">
        <v>10</v>
      </c>
      <c r="AU82" s="126">
        <v>2</v>
      </c>
      <c r="AV82" s="134">
        <f t="shared" si="82"/>
        <v>0.2</v>
      </c>
      <c r="AW82" s="126">
        <f t="shared" si="91"/>
        <v>0.6</v>
      </c>
      <c r="AX82" s="113">
        <f t="shared" si="92"/>
        <v>-1.6</v>
      </c>
      <c r="AY82" s="33">
        <f t="shared" si="83"/>
        <v>132.3</v>
      </c>
      <c r="AZ82" s="33">
        <f t="shared" si="84"/>
        <v>-25.1</v>
      </c>
    </row>
    <row r="83" spans="1:52">
      <c r="A83" s="94">
        <v>80</v>
      </c>
      <c r="B83" s="95">
        <v>732</v>
      </c>
      <c r="C83" s="96" t="s">
        <v>301</v>
      </c>
      <c r="D83" s="97" t="s">
        <v>19</v>
      </c>
      <c r="E83" s="98" t="s">
        <v>185</v>
      </c>
      <c r="F83" s="99">
        <v>20</v>
      </c>
      <c r="G83" s="109">
        <v>14</v>
      </c>
      <c r="H83" s="138">
        <f t="shared" si="72"/>
        <v>0.7</v>
      </c>
      <c r="I83" s="109">
        <f t="shared" si="89"/>
        <v>11.2</v>
      </c>
      <c r="J83" s="114">
        <f t="shared" si="90"/>
        <v>-3</v>
      </c>
      <c r="K83" s="99">
        <v>10</v>
      </c>
      <c r="L83" s="109">
        <v>4</v>
      </c>
      <c r="M83" s="138">
        <f t="shared" si="73"/>
        <v>0.4</v>
      </c>
      <c r="N83" s="109">
        <f>L83*0.8</f>
        <v>3.2</v>
      </c>
      <c r="O83" s="114">
        <f>(K83-L83)*-0.5</f>
        <v>-3</v>
      </c>
      <c r="P83" s="109">
        <v>30</v>
      </c>
      <c r="Q83" s="109">
        <v>13</v>
      </c>
      <c r="R83" s="138">
        <f t="shared" si="74"/>
        <v>0.433333333333333</v>
      </c>
      <c r="S83" s="109">
        <f>Q83*1</f>
        <v>13</v>
      </c>
      <c r="T83" s="114">
        <f>(P83-Q83)*-1</f>
        <v>-17</v>
      </c>
      <c r="U83" s="110">
        <v>10</v>
      </c>
      <c r="V83" s="126">
        <v>2</v>
      </c>
      <c r="W83" s="134">
        <f t="shared" si="75"/>
        <v>0.2</v>
      </c>
      <c r="X83" s="126">
        <f t="shared" si="87"/>
        <v>1.6</v>
      </c>
      <c r="Y83" s="113">
        <f t="shared" si="88"/>
        <v>-4</v>
      </c>
      <c r="Z83" s="110">
        <v>8</v>
      </c>
      <c r="AA83" s="126">
        <v>2</v>
      </c>
      <c r="AB83" s="134">
        <f t="shared" si="76"/>
        <v>0.25</v>
      </c>
      <c r="AC83" s="126">
        <f t="shared" si="77"/>
        <v>1.6</v>
      </c>
      <c r="AD83" s="113">
        <f t="shared" si="78"/>
        <v>-3</v>
      </c>
      <c r="AE83" s="110">
        <v>6</v>
      </c>
      <c r="AF83" s="126">
        <v>9</v>
      </c>
      <c r="AG83" s="134">
        <f t="shared" si="79"/>
        <v>1.5</v>
      </c>
      <c r="AH83" s="126">
        <f>AF83*3.5</f>
        <v>31.5</v>
      </c>
      <c r="AI83" s="126"/>
      <c r="AJ83" s="110">
        <v>8</v>
      </c>
      <c r="AK83" s="126">
        <v>2</v>
      </c>
      <c r="AL83" s="134">
        <f t="shared" si="80"/>
        <v>0.25</v>
      </c>
      <c r="AM83" s="126">
        <f>AK83*0.8</f>
        <v>1.6</v>
      </c>
      <c r="AN83" s="113">
        <f>(AJ83-AK83)*-0.5</f>
        <v>-3</v>
      </c>
      <c r="AO83" s="99">
        <v>5</v>
      </c>
      <c r="AP83" s="109">
        <v>0</v>
      </c>
      <c r="AQ83" s="138">
        <f t="shared" si="81"/>
        <v>0</v>
      </c>
      <c r="AR83" s="109">
        <f t="shared" si="93"/>
        <v>0</v>
      </c>
      <c r="AS83" s="114">
        <f t="shared" si="94"/>
        <v>-1.5</v>
      </c>
      <c r="AT83" s="110">
        <v>10</v>
      </c>
      <c r="AU83" s="126">
        <v>0</v>
      </c>
      <c r="AV83" s="134">
        <f t="shared" si="82"/>
        <v>0</v>
      </c>
      <c r="AW83" s="126">
        <f t="shared" si="91"/>
        <v>0</v>
      </c>
      <c r="AX83" s="113">
        <f t="shared" si="92"/>
        <v>-2</v>
      </c>
      <c r="AY83" s="33">
        <f t="shared" si="83"/>
        <v>63.7</v>
      </c>
      <c r="AZ83" s="33">
        <f t="shared" si="84"/>
        <v>-36.5</v>
      </c>
    </row>
    <row r="84" spans="1:52">
      <c r="A84" s="94">
        <v>81</v>
      </c>
      <c r="B84" s="95">
        <v>733</v>
      </c>
      <c r="C84" s="96" t="s">
        <v>302</v>
      </c>
      <c r="D84" s="97" t="s">
        <v>24</v>
      </c>
      <c r="E84" s="98" t="s">
        <v>185</v>
      </c>
      <c r="F84" s="99">
        <v>20</v>
      </c>
      <c r="G84" s="109">
        <v>15</v>
      </c>
      <c r="H84" s="138">
        <f t="shared" si="72"/>
        <v>0.75</v>
      </c>
      <c r="I84" s="109">
        <f t="shared" si="89"/>
        <v>12</v>
      </c>
      <c r="J84" s="114">
        <f t="shared" si="90"/>
        <v>-2.5</v>
      </c>
      <c r="K84" s="99">
        <v>10</v>
      </c>
      <c r="L84" s="109">
        <v>12</v>
      </c>
      <c r="M84" s="138">
        <f t="shared" si="73"/>
        <v>1.2</v>
      </c>
      <c r="N84" s="109">
        <f>L84*1.5</f>
        <v>18</v>
      </c>
      <c r="O84" s="109"/>
      <c r="P84" s="109">
        <v>30</v>
      </c>
      <c r="Q84" s="109">
        <v>37</v>
      </c>
      <c r="R84" s="138">
        <f t="shared" si="74"/>
        <v>1.23333333333333</v>
      </c>
      <c r="S84" s="109">
        <f>Q84*2</f>
        <v>74</v>
      </c>
      <c r="T84" s="109"/>
      <c r="U84" s="110">
        <v>10</v>
      </c>
      <c r="V84" s="126">
        <v>8</v>
      </c>
      <c r="W84" s="134">
        <f t="shared" si="75"/>
        <v>0.8</v>
      </c>
      <c r="X84" s="126">
        <f t="shared" si="87"/>
        <v>6.4</v>
      </c>
      <c r="Y84" s="113">
        <f t="shared" si="88"/>
        <v>-1</v>
      </c>
      <c r="Z84" s="110">
        <v>8</v>
      </c>
      <c r="AA84" s="126">
        <v>0</v>
      </c>
      <c r="AB84" s="134">
        <f t="shared" si="76"/>
        <v>0</v>
      </c>
      <c r="AC84" s="126">
        <f t="shared" si="77"/>
        <v>0</v>
      </c>
      <c r="AD84" s="113">
        <f t="shared" si="78"/>
        <v>-4</v>
      </c>
      <c r="AE84" s="110">
        <v>6</v>
      </c>
      <c r="AF84" s="126">
        <v>17</v>
      </c>
      <c r="AG84" s="134">
        <f t="shared" si="79"/>
        <v>2.83333333333333</v>
      </c>
      <c r="AH84" s="126">
        <f>AF84*3.5</f>
        <v>59.5</v>
      </c>
      <c r="AI84" s="126"/>
      <c r="AJ84" s="110">
        <v>8</v>
      </c>
      <c r="AK84" s="126">
        <v>5</v>
      </c>
      <c r="AL84" s="134">
        <f t="shared" si="80"/>
        <v>0.625</v>
      </c>
      <c r="AM84" s="126">
        <f>AK84*0.8</f>
        <v>4</v>
      </c>
      <c r="AN84" s="113">
        <f>(AJ84-AK84)*-0.5</f>
        <v>-1.5</v>
      </c>
      <c r="AO84" s="99">
        <v>5</v>
      </c>
      <c r="AP84" s="109">
        <v>3</v>
      </c>
      <c r="AQ84" s="138">
        <f t="shared" si="81"/>
        <v>0.6</v>
      </c>
      <c r="AR84" s="109">
        <f t="shared" si="93"/>
        <v>1.5</v>
      </c>
      <c r="AS84" s="114">
        <f t="shared" si="94"/>
        <v>-0.6</v>
      </c>
      <c r="AT84" s="110">
        <v>10</v>
      </c>
      <c r="AU84" s="126">
        <v>3</v>
      </c>
      <c r="AV84" s="134">
        <f t="shared" si="82"/>
        <v>0.3</v>
      </c>
      <c r="AW84" s="126">
        <f t="shared" si="91"/>
        <v>0.9</v>
      </c>
      <c r="AX84" s="113">
        <f t="shared" si="92"/>
        <v>-1.4</v>
      </c>
      <c r="AY84" s="33">
        <f t="shared" si="83"/>
        <v>176.3</v>
      </c>
      <c r="AZ84" s="33">
        <f t="shared" si="84"/>
        <v>-11</v>
      </c>
    </row>
    <row r="85" spans="1:52">
      <c r="A85" s="94">
        <v>82</v>
      </c>
      <c r="B85" s="95">
        <v>738</v>
      </c>
      <c r="C85" s="96" t="s">
        <v>303</v>
      </c>
      <c r="D85" s="97" t="s">
        <v>31</v>
      </c>
      <c r="E85" s="98" t="s">
        <v>185</v>
      </c>
      <c r="F85" s="99">
        <v>20</v>
      </c>
      <c r="G85" s="109">
        <v>17</v>
      </c>
      <c r="H85" s="138">
        <f t="shared" si="72"/>
        <v>0.85</v>
      </c>
      <c r="I85" s="109">
        <f t="shared" si="89"/>
        <v>13.6</v>
      </c>
      <c r="J85" s="114">
        <f t="shared" si="90"/>
        <v>-1.5</v>
      </c>
      <c r="K85" s="99">
        <v>10</v>
      </c>
      <c r="L85" s="109">
        <v>11</v>
      </c>
      <c r="M85" s="138">
        <f t="shared" si="73"/>
        <v>1.1</v>
      </c>
      <c r="N85" s="109">
        <f>L85*1.5</f>
        <v>16.5</v>
      </c>
      <c r="O85" s="109"/>
      <c r="P85" s="109">
        <v>30</v>
      </c>
      <c r="Q85" s="109">
        <v>29</v>
      </c>
      <c r="R85" s="138">
        <f t="shared" si="74"/>
        <v>0.966666666666667</v>
      </c>
      <c r="S85" s="109">
        <f t="shared" ref="S85:S94" si="95">Q85*1</f>
        <v>29</v>
      </c>
      <c r="T85" s="114">
        <f t="shared" ref="T85:T94" si="96">(P85-Q85)*-1</f>
        <v>-1</v>
      </c>
      <c r="U85" s="110">
        <v>10</v>
      </c>
      <c r="V85" s="126">
        <v>3</v>
      </c>
      <c r="W85" s="134">
        <f t="shared" si="75"/>
        <v>0.3</v>
      </c>
      <c r="X85" s="126">
        <f t="shared" si="87"/>
        <v>2.4</v>
      </c>
      <c r="Y85" s="113">
        <f t="shared" si="88"/>
        <v>-3.5</v>
      </c>
      <c r="Z85" s="110">
        <v>8</v>
      </c>
      <c r="AA85" s="126">
        <v>1</v>
      </c>
      <c r="AB85" s="134">
        <f t="shared" si="76"/>
        <v>0.125</v>
      </c>
      <c r="AC85" s="126">
        <f t="shared" si="77"/>
        <v>0.8</v>
      </c>
      <c r="AD85" s="113">
        <f t="shared" si="78"/>
        <v>-3.5</v>
      </c>
      <c r="AE85" s="110">
        <v>6</v>
      </c>
      <c r="AF85" s="126">
        <v>15</v>
      </c>
      <c r="AG85" s="134">
        <f t="shared" si="79"/>
        <v>2.5</v>
      </c>
      <c r="AH85" s="126">
        <f>AF85*3.5</f>
        <v>52.5</v>
      </c>
      <c r="AI85" s="126"/>
      <c r="AJ85" s="110">
        <v>8</v>
      </c>
      <c r="AK85" s="126">
        <v>7</v>
      </c>
      <c r="AL85" s="134">
        <f t="shared" si="80"/>
        <v>0.875</v>
      </c>
      <c r="AM85" s="126">
        <f>AK85*0.8</f>
        <v>5.6</v>
      </c>
      <c r="AN85" s="113">
        <f>(AJ85-AK85)*-0.5</f>
        <v>-0.5</v>
      </c>
      <c r="AO85" s="99">
        <v>5</v>
      </c>
      <c r="AP85" s="109">
        <v>0</v>
      </c>
      <c r="AQ85" s="138">
        <f t="shared" si="81"/>
        <v>0</v>
      </c>
      <c r="AR85" s="109">
        <f t="shared" si="93"/>
        <v>0</v>
      </c>
      <c r="AS85" s="114">
        <f t="shared" si="94"/>
        <v>-1.5</v>
      </c>
      <c r="AT85" s="110">
        <v>10</v>
      </c>
      <c r="AU85" s="126">
        <v>2</v>
      </c>
      <c r="AV85" s="134">
        <f t="shared" si="82"/>
        <v>0.2</v>
      </c>
      <c r="AW85" s="126">
        <f t="shared" si="91"/>
        <v>0.6</v>
      </c>
      <c r="AX85" s="113">
        <f t="shared" si="92"/>
        <v>-1.6</v>
      </c>
      <c r="AY85" s="33">
        <f t="shared" si="83"/>
        <v>121</v>
      </c>
      <c r="AZ85" s="33">
        <f t="shared" si="84"/>
        <v>-13.1</v>
      </c>
    </row>
    <row r="86" spans="1:52">
      <c r="A86" s="94">
        <v>83</v>
      </c>
      <c r="B86" s="95">
        <v>740</v>
      </c>
      <c r="C86" s="96" t="s">
        <v>304</v>
      </c>
      <c r="D86" s="97" t="s">
        <v>24</v>
      </c>
      <c r="E86" s="98" t="s">
        <v>185</v>
      </c>
      <c r="F86" s="99">
        <v>20</v>
      </c>
      <c r="G86" s="109">
        <v>7</v>
      </c>
      <c r="H86" s="138">
        <f t="shared" si="72"/>
        <v>0.35</v>
      </c>
      <c r="I86" s="109">
        <f t="shared" si="89"/>
        <v>5.6</v>
      </c>
      <c r="J86" s="114">
        <f t="shared" si="90"/>
        <v>-6.5</v>
      </c>
      <c r="K86" s="99">
        <v>10</v>
      </c>
      <c r="L86" s="109">
        <v>8</v>
      </c>
      <c r="M86" s="138">
        <f t="shared" si="73"/>
        <v>0.8</v>
      </c>
      <c r="N86" s="109">
        <f>L86*0.8</f>
        <v>6.4</v>
      </c>
      <c r="O86" s="114">
        <f>(K86-L86)*-0.5</f>
        <v>-1</v>
      </c>
      <c r="P86" s="109">
        <v>30</v>
      </c>
      <c r="Q86" s="109">
        <v>19</v>
      </c>
      <c r="R86" s="138">
        <f t="shared" si="74"/>
        <v>0.633333333333333</v>
      </c>
      <c r="S86" s="109">
        <f t="shared" si="95"/>
        <v>19</v>
      </c>
      <c r="T86" s="114">
        <f t="shared" si="96"/>
        <v>-11</v>
      </c>
      <c r="U86" s="110">
        <v>10</v>
      </c>
      <c r="V86" s="126">
        <v>3</v>
      </c>
      <c r="W86" s="134">
        <f t="shared" si="75"/>
        <v>0.3</v>
      </c>
      <c r="X86" s="126">
        <f t="shared" si="87"/>
        <v>2.4</v>
      </c>
      <c r="Y86" s="113">
        <f t="shared" si="88"/>
        <v>-3.5</v>
      </c>
      <c r="Z86" s="110">
        <v>8</v>
      </c>
      <c r="AA86" s="126">
        <v>0</v>
      </c>
      <c r="AB86" s="134">
        <f t="shared" si="76"/>
        <v>0</v>
      </c>
      <c r="AC86" s="126">
        <f t="shared" si="77"/>
        <v>0</v>
      </c>
      <c r="AD86" s="113">
        <f t="shared" si="78"/>
        <v>-4</v>
      </c>
      <c r="AE86" s="110">
        <v>6</v>
      </c>
      <c r="AF86" s="126">
        <v>12</v>
      </c>
      <c r="AG86" s="134">
        <f t="shared" si="79"/>
        <v>2</v>
      </c>
      <c r="AH86" s="126">
        <f>AF86*3.5</f>
        <v>42</v>
      </c>
      <c r="AI86" s="126"/>
      <c r="AJ86" s="110">
        <v>8</v>
      </c>
      <c r="AK86" s="126">
        <v>1</v>
      </c>
      <c r="AL86" s="134">
        <f t="shared" si="80"/>
        <v>0.125</v>
      </c>
      <c r="AM86" s="126">
        <f>AK86*0.8</f>
        <v>0.8</v>
      </c>
      <c r="AN86" s="113">
        <f>(AJ86-AK86)*-0.5</f>
        <v>-3.5</v>
      </c>
      <c r="AO86" s="99">
        <v>5</v>
      </c>
      <c r="AP86" s="109">
        <v>1</v>
      </c>
      <c r="AQ86" s="138">
        <f t="shared" si="81"/>
        <v>0.2</v>
      </c>
      <c r="AR86" s="109">
        <f t="shared" si="93"/>
        <v>0.5</v>
      </c>
      <c r="AS86" s="114">
        <f t="shared" si="94"/>
        <v>-1.2</v>
      </c>
      <c r="AT86" s="110">
        <v>10</v>
      </c>
      <c r="AU86" s="126">
        <v>1</v>
      </c>
      <c r="AV86" s="134">
        <f t="shared" si="82"/>
        <v>0.1</v>
      </c>
      <c r="AW86" s="126">
        <f t="shared" si="91"/>
        <v>0.3</v>
      </c>
      <c r="AX86" s="113">
        <f t="shared" si="92"/>
        <v>-1.8</v>
      </c>
      <c r="AY86" s="33">
        <f t="shared" si="83"/>
        <v>77</v>
      </c>
      <c r="AZ86" s="33">
        <f t="shared" si="84"/>
        <v>-32.5</v>
      </c>
    </row>
    <row r="87" spans="1:52">
      <c r="A87" s="94">
        <v>84</v>
      </c>
      <c r="B87" s="95">
        <v>743</v>
      </c>
      <c r="C87" s="96" t="s">
        <v>305</v>
      </c>
      <c r="D87" s="97" t="s">
        <v>24</v>
      </c>
      <c r="E87" s="98" t="s">
        <v>185</v>
      </c>
      <c r="F87" s="99">
        <v>20</v>
      </c>
      <c r="G87" s="109">
        <v>16</v>
      </c>
      <c r="H87" s="138">
        <f t="shared" si="72"/>
        <v>0.8</v>
      </c>
      <c r="I87" s="109">
        <f t="shared" si="89"/>
        <v>12.8</v>
      </c>
      <c r="J87" s="114">
        <f t="shared" si="90"/>
        <v>-2</v>
      </c>
      <c r="K87" s="99">
        <v>10</v>
      </c>
      <c r="L87" s="109">
        <v>6</v>
      </c>
      <c r="M87" s="138">
        <f t="shared" si="73"/>
        <v>0.6</v>
      </c>
      <c r="N87" s="109">
        <f>L87*0.8</f>
        <v>4.8</v>
      </c>
      <c r="O87" s="114">
        <f>(K87-L87)*-0.5</f>
        <v>-2</v>
      </c>
      <c r="P87" s="109">
        <v>40</v>
      </c>
      <c r="Q87" s="109">
        <v>12</v>
      </c>
      <c r="R87" s="138">
        <f t="shared" si="74"/>
        <v>0.3</v>
      </c>
      <c r="S87" s="109">
        <f t="shared" si="95"/>
        <v>12</v>
      </c>
      <c r="T87" s="114">
        <f t="shared" si="96"/>
        <v>-28</v>
      </c>
      <c r="U87" s="110">
        <v>10</v>
      </c>
      <c r="V87" s="126">
        <v>3</v>
      </c>
      <c r="W87" s="134">
        <f t="shared" si="75"/>
        <v>0.3</v>
      </c>
      <c r="X87" s="126">
        <f t="shared" si="87"/>
        <v>2.4</v>
      </c>
      <c r="Y87" s="113">
        <f t="shared" si="88"/>
        <v>-3.5</v>
      </c>
      <c r="Z87" s="110">
        <v>8</v>
      </c>
      <c r="AA87" s="126">
        <v>0</v>
      </c>
      <c r="AB87" s="134">
        <f t="shared" si="76"/>
        <v>0</v>
      </c>
      <c r="AC87" s="126">
        <f t="shared" si="77"/>
        <v>0</v>
      </c>
      <c r="AD87" s="113">
        <f t="shared" si="78"/>
        <v>-4</v>
      </c>
      <c r="AE87" s="110">
        <v>6</v>
      </c>
      <c r="AF87" s="126">
        <v>0</v>
      </c>
      <c r="AG87" s="134">
        <f t="shared" si="79"/>
        <v>0</v>
      </c>
      <c r="AH87" s="126">
        <f>AF87*2.5</f>
        <v>0</v>
      </c>
      <c r="AI87" s="113">
        <f>(AE87-AF87)*-1</f>
        <v>-6</v>
      </c>
      <c r="AJ87" s="110">
        <v>8</v>
      </c>
      <c r="AK87" s="126">
        <v>1</v>
      </c>
      <c r="AL87" s="134">
        <f t="shared" si="80"/>
        <v>0.125</v>
      </c>
      <c r="AM87" s="126">
        <f>AK87*0.8</f>
        <v>0.8</v>
      </c>
      <c r="AN87" s="113">
        <f>(AJ87-AK87)*-0.5</f>
        <v>-3.5</v>
      </c>
      <c r="AO87" s="99">
        <v>5</v>
      </c>
      <c r="AP87" s="109">
        <v>2</v>
      </c>
      <c r="AQ87" s="138">
        <f t="shared" si="81"/>
        <v>0.4</v>
      </c>
      <c r="AR87" s="109">
        <f t="shared" si="93"/>
        <v>1</v>
      </c>
      <c r="AS87" s="114">
        <f t="shared" si="94"/>
        <v>-0.9</v>
      </c>
      <c r="AT87" s="110">
        <v>10</v>
      </c>
      <c r="AU87" s="126">
        <v>0</v>
      </c>
      <c r="AV87" s="134">
        <f t="shared" si="82"/>
        <v>0</v>
      </c>
      <c r="AW87" s="126">
        <f t="shared" si="91"/>
        <v>0</v>
      </c>
      <c r="AX87" s="113">
        <f t="shared" si="92"/>
        <v>-2</v>
      </c>
      <c r="AY87" s="33">
        <f t="shared" si="83"/>
        <v>33.8</v>
      </c>
      <c r="AZ87" s="33">
        <f t="shared" si="84"/>
        <v>-51.9</v>
      </c>
    </row>
    <row r="88" spans="1:52">
      <c r="A88" s="94">
        <v>85</v>
      </c>
      <c r="B88" s="95">
        <v>745</v>
      </c>
      <c r="C88" s="96" t="s">
        <v>306</v>
      </c>
      <c r="D88" s="97" t="s">
        <v>11</v>
      </c>
      <c r="E88" s="98" t="s">
        <v>185</v>
      </c>
      <c r="F88" s="99">
        <v>20</v>
      </c>
      <c r="G88" s="109">
        <v>8</v>
      </c>
      <c r="H88" s="138">
        <f t="shared" si="72"/>
        <v>0.4</v>
      </c>
      <c r="I88" s="109">
        <f t="shared" si="89"/>
        <v>6.4</v>
      </c>
      <c r="J88" s="114">
        <f t="shared" si="90"/>
        <v>-6</v>
      </c>
      <c r="K88" s="99">
        <v>10</v>
      </c>
      <c r="L88" s="109">
        <v>10</v>
      </c>
      <c r="M88" s="138">
        <f t="shared" si="73"/>
        <v>1</v>
      </c>
      <c r="N88" s="109">
        <f>L88*1.5</f>
        <v>15</v>
      </c>
      <c r="O88" s="109"/>
      <c r="P88" s="109">
        <v>30</v>
      </c>
      <c r="Q88" s="109">
        <v>19</v>
      </c>
      <c r="R88" s="138">
        <f t="shared" si="74"/>
        <v>0.633333333333333</v>
      </c>
      <c r="S88" s="109">
        <f t="shared" si="95"/>
        <v>19</v>
      </c>
      <c r="T88" s="114">
        <f t="shared" si="96"/>
        <v>-11</v>
      </c>
      <c r="U88" s="110">
        <v>10</v>
      </c>
      <c r="V88" s="126">
        <v>2</v>
      </c>
      <c r="W88" s="134">
        <f t="shared" si="75"/>
        <v>0.2</v>
      </c>
      <c r="X88" s="126">
        <f t="shared" si="87"/>
        <v>1.6</v>
      </c>
      <c r="Y88" s="113">
        <f t="shared" si="88"/>
        <v>-4</v>
      </c>
      <c r="Z88" s="110">
        <v>8</v>
      </c>
      <c r="AA88" s="126">
        <v>0</v>
      </c>
      <c r="AB88" s="134">
        <f t="shared" si="76"/>
        <v>0</v>
      </c>
      <c r="AC88" s="126">
        <f t="shared" si="77"/>
        <v>0</v>
      </c>
      <c r="AD88" s="113">
        <f t="shared" si="78"/>
        <v>-4</v>
      </c>
      <c r="AE88" s="110">
        <v>6</v>
      </c>
      <c r="AF88" s="126">
        <v>0</v>
      </c>
      <c r="AG88" s="134">
        <f t="shared" si="79"/>
        <v>0</v>
      </c>
      <c r="AH88" s="126">
        <f>AF88*2.5</f>
        <v>0</v>
      </c>
      <c r="AI88" s="113">
        <f>(AE88-AF88)*-1</f>
        <v>-6</v>
      </c>
      <c r="AJ88" s="110">
        <v>8</v>
      </c>
      <c r="AK88" s="126">
        <v>8</v>
      </c>
      <c r="AL88" s="134">
        <f t="shared" si="80"/>
        <v>1</v>
      </c>
      <c r="AM88" s="126">
        <f>AK88*1</f>
        <v>8</v>
      </c>
      <c r="AN88" s="126"/>
      <c r="AO88" s="99">
        <v>5</v>
      </c>
      <c r="AP88" s="109">
        <v>0</v>
      </c>
      <c r="AQ88" s="138">
        <f t="shared" si="81"/>
        <v>0</v>
      </c>
      <c r="AR88" s="109">
        <f t="shared" si="93"/>
        <v>0</v>
      </c>
      <c r="AS88" s="114">
        <f t="shared" si="94"/>
        <v>-1.5</v>
      </c>
      <c r="AT88" s="110">
        <v>10</v>
      </c>
      <c r="AU88" s="126">
        <v>4</v>
      </c>
      <c r="AV88" s="134">
        <f t="shared" si="82"/>
        <v>0.4</v>
      </c>
      <c r="AW88" s="126">
        <f t="shared" si="91"/>
        <v>1.2</v>
      </c>
      <c r="AX88" s="113">
        <f t="shared" si="92"/>
        <v>-1.2</v>
      </c>
      <c r="AY88" s="33">
        <f t="shared" si="83"/>
        <v>51.2</v>
      </c>
      <c r="AZ88" s="33">
        <f t="shared" si="84"/>
        <v>-33.7</v>
      </c>
    </row>
    <row r="89" spans="1:52">
      <c r="A89" s="94">
        <v>86</v>
      </c>
      <c r="B89" s="95">
        <v>748</v>
      </c>
      <c r="C89" s="96" t="s">
        <v>307</v>
      </c>
      <c r="D89" s="97" t="s">
        <v>19</v>
      </c>
      <c r="E89" s="98" t="s">
        <v>185</v>
      </c>
      <c r="F89" s="99">
        <v>20</v>
      </c>
      <c r="G89" s="109">
        <v>10</v>
      </c>
      <c r="H89" s="138">
        <f t="shared" si="72"/>
        <v>0.5</v>
      </c>
      <c r="I89" s="109">
        <f t="shared" si="89"/>
        <v>8</v>
      </c>
      <c r="J89" s="114">
        <f t="shared" si="90"/>
        <v>-5</v>
      </c>
      <c r="K89" s="99">
        <v>10</v>
      </c>
      <c r="L89" s="109">
        <v>8</v>
      </c>
      <c r="M89" s="138">
        <f t="shared" si="73"/>
        <v>0.8</v>
      </c>
      <c r="N89" s="109">
        <f>L89*0.8</f>
        <v>6.4</v>
      </c>
      <c r="O89" s="114">
        <f>(K89-L89)*-0.5</f>
        <v>-1</v>
      </c>
      <c r="P89" s="109">
        <v>30</v>
      </c>
      <c r="Q89" s="109">
        <v>14</v>
      </c>
      <c r="R89" s="138">
        <f t="shared" si="74"/>
        <v>0.466666666666667</v>
      </c>
      <c r="S89" s="109">
        <f t="shared" si="95"/>
        <v>14</v>
      </c>
      <c r="T89" s="114">
        <f t="shared" si="96"/>
        <v>-16</v>
      </c>
      <c r="U89" s="110">
        <v>10</v>
      </c>
      <c r="V89" s="126">
        <v>1</v>
      </c>
      <c r="W89" s="134">
        <f t="shared" si="75"/>
        <v>0.1</v>
      </c>
      <c r="X89" s="126">
        <f t="shared" si="87"/>
        <v>0.8</v>
      </c>
      <c r="Y89" s="113">
        <f t="shared" si="88"/>
        <v>-4.5</v>
      </c>
      <c r="Z89" s="110">
        <v>8</v>
      </c>
      <c r="AA89" s="126">
        <v>0</v>
      </c>
      <c r="AB89" s="134">
        <f t="shared" si="76"/>
        <v>0</v>
      </c>
      <c r="AC89" s="126">
        <f t="shared" si="77"/>
        <v>0</v>
      </c>
      <c r="AD89" s="113">
        <f t="shared" si="78"/>
        <v>-4</v>
      </c>
      <c r="AE89" s="110">
        <v>6</v>
      </c>
      <c r="AF89" s="126">
        <v>3</v>
      </c>
      <c r="AG89" s="134">
        <f t="shared" si="79"/>
        <v>0.5</v>
      </c>
      <c r="AH89" s="126">
        <f>AF89*2.5</f>
        <v>7.5</v>
      </c>
      <c r="AI89" s="113">
        <f>(AE89-AF89)*-1</f>
        <v>-3</v>
      </c>
      <c r="AJ89" s="110">
        <v>8</v>
      </c>
      <c r="AK89" s="126">
        <v>2</v>
      </c>
      <c r="AL89" s="134">
        <f t="shared" si="80"/>
        <v>0.25</v>
      </c>
      <c r="AM89" s="126">
        <f>AK89*0.8</f>
        <v>1.6</v>
      </c>
      <c r="AN89" s="113">
        <f>(AJ89-AK89)*-0.5</f>
        <v>-3</v>
      </c>
      <c r="AO89" s="99">
        <v>5</v>
      </c>
      <c r="AP89" s="109">
        <v>0</v>
      </c>
      <c r="AQ89" s="138">
        <f t="shared" si="81"/>
        <v>0</v>
      </c>
      <c r="AR89" s="109">
        <f t="shared" si="93"/>
        <v>0</v>
      </c>
      <c r="AS89" s="114">
        <f t="shared" si="94"/>
        <v>-1.5</v>
      </c>
      <c r="AT89" s="110">
        <v>10</v>
      </c>
      <c r="AU89" s="126">
        <v>1</v>
      </c>
      <c r="AV89" s="134">
        <f t="shared" si="82"/>
        <v>0.1</v>
      </c>
      <c r="AW89" s="126">
        <f t="shared" si="91"/>
        <v>0.3</v>
      </c>
      <c r="AX89" s="113">
        <f t="shared" si="92"/>
        <v>-1.8</v>
      </c>
      <c r="AY89" s="33">
        <f t="shared" si="83"/>
        <v>38.6</v>
      </c>
      <c r="AZ89" s="33">
        <f t="shared" si="84"/>
        <v>-39.8</v>
      </c>
    </row>
    <row r="90" spans="1:52">
      <c r="A90" s="94">
        <v>87</v>
      </c>
      <c r="B90" s="95">
        <v>752</v>
      </c>
      <c r="C90" s="96" t="s">
        <v>308</v>
      </c>
      <c r="D90" s="97" t="s">
        <v>11</v>
      </c>
      <c r="E90" s="98" t="s">
        <v>185</v>
      </c>
      <c r="F90" s="99">
        <v>20</v>
      </c>
      <c r="G90" s="109">
        <v>14</v>
      </c>
      <c r="H90" s="138">
        <f t="shared" si="72"/>
        <v>0.7</v>
      </c>
      <c r="I90" s="109">
        <f t="shared" si="89"/>
        <v>11.2</v>
      </c>
      <c r="J90" s="114">
        <f t="shared" si="90"/>
        <v>-3</v>
      </c>
      <c r="K90" s="99">
        <v>10</v>
      </c>
      <c r="L90" s="109">
        <v>12</v>
      </c>
      <c r="M90" s="138">
        <f t="shared" si="73"/>
        <v>1.2</v>
      </c>
      <c r="N90" s="109">
        <f>L90*1.5</f>
        <v>18</v>
      </c>
      <c r="O90" s="109"/>
      <c r="P90" s="109">
        <v>30</v>
      </c>
      <c r="Q90" s="109">
        <v>10</v>
      </c>
      <c r="R90" s="138">
        <f t="shared" si="74"/>
        <v>0.333333333333333</v>
      </c>
      <c r="S90" s="109">
        <f t="shared" si="95"/>
        <v>10</v>
      </c>
      <c r="T90" s="114">
        <f t="shared" si="96"/>
        <v>-20</v>
      </c>
      <c r="U90" s="110">
        <v>10</v>
      </c>
      <c r="V90" s="126">
        <v>3</v>
      </c>
      <c r="W90" s="134">
        <f t="shared" si="75"/>
        <v>0.3</v>
      </c>
      <c r="X90" s="126">
        <f t="shared" si="87"/>
        <v>2.4</v>
      </c>
      <c r="Y90" s="113">
        <f t="shared" si="88"/>
        <v>-3.5</v>
      </c>
      <c r="Z90" s="110">
        <v>8</v>
      </c>
      <c r="AA90" s="126">
        <v>1</v>
      </c>
      <c r="AB90" s="134">
        <f t="shared" si="76"/>
        <v>0.125</v>
      </c>
      <c r="AC90" s="126">
        <f t="shared" si="77"/>
        <v>0.8</v>
      </c>
      <c r="AD90" s="113">
        <f t="shared" si="78"/>
        <v>-3.5</v>
      </c>
      <c r="AE90" s="110">
        <v>6</v>
      </c>
      <c r="AF90" s="126">
        <v>5</v>
      </c>
      <c r="AG90" s="134">
        <f t="shared" si="79"/>
        <v>0.833333333333333</v>
      </c>
      <c r="AH90" s="126">
        <f>AF90*2.5</f>
        <v>12.5</v>
      </c>
      <c r="AI90" s="113">
        <f>(AE90-AF90)*-1</f>
        <v>-1</v>
      </c>
      <c r="AJ90" s="110">
        <v>8</v>
      </c>
      <c r="AK90" s="126">
        <v>5</v>
      </c>
      <c r="AL90" s="134">
        <f t="shared" si="80"/>
        <v>0.625</v>
      </c>
      <c r="AM90" s="126">
        <f>AK90*0.8</f>
        <v>4</v>
      </c>
      <c r="AN90" s="113">
        <f>(AJ90-AK90)*-0.5</f>
        <v>-1.5</v>
      </c>
      <c r="AO90" s="99">
        <v>5</v>
      </c>
      <c r="AP90" s="109">
        <v>2</v>
      </c>
      <c r="AQ90" s="138">
        <f t="shared" si="81"/>
        <v>0.4</v>
      </c>
      <c r="AR90" s="109">
        <f t="shared" si="93"/>
        <v>1</v>
      </c>
      <c r="AS90" s="114">
        <f t="shared" si="94"/>
        <v>-0.9</v>
      </c>
      <c r="AT90" s="110">
        <v>10</v>
      </c>
      <c r="AU90" s="126">
        <v>2</v>
      </c>
      <c r="AV90" s="134">
        <f t="shared" si="82"/>
        <v>0.2</v>
      </c>
      <c r="AW90" s="126">
        <f t="shared" si="91"/>
        <v>0.6</v>
      </c>
      <c r="AX90" s="113">
        <f t="shared" si="92"/>
        <v>-1.6</v>
      </c>
      <c r="AY90" s="33">
        <f t="shared" si="83"/>
        <v>60.5</v>
      </c>
      <c r="AZ90" s="33">
        <f t="shared" si="84"/>
        <v>-35</v>
      </c>
    </row>
    <row r="91" spans="1:52">
      <c r="A91" s="94">
        <v>88</v>
      </c>
      <c r="B91" s="95">
        <v>754</v>
      </c>
      <c r="C91" s="96" t="s">
        <v>309</v>
      </c>
      <c r="D91" s="97" t="s">
        <v>31</v>
      </c>
      <c r="E91" s="98" t="s">
        <v>185</v>
      </c>
      <c r="F91" s="99">
        <v>20</v>
      </c>
      <c r="G91" s="109">
        <v>11</v>
      </c>
      <c r="H91" s="138">
        <f t="shared" si="72"/>
        <v>0.55</v>
      </c>
      <c r="I91" s="109">
        <f t="shared" si="89"/>
        <v>8.8</v>
      </c>
      <c r="J91" s="114">
        <f t="shared" si="90"/>
        <v>-4.5</v>
      </c>
      <c r="K91" s="99">
        <v>10</v>
      </c>
      <c r="L91" s="109">
        <v>6</v>
      </c>
      <c r="M91" s="138">
        <f t="shared" si="73"/>
        <v>0.6</v>
      </c>
      <c r="N91" s="109">
        <f t="shared" ref="N91:N99" si="97">L91*0.8</f>
        <v>4.8</v>
      </c>
      <c r="O91" s="114">
        <f t="shared" ref="O91:O99" si="98">(K91-L91)*-0.5</f>
        <v>-2</v>
      </c>
      <c r="P91" s="109">
        <v>25</v>
      </c>
      <c r="Q91" s="109">
        <v>19</v>
      </c>
      <c r="R91" s="138">
        <f t="shared" si="74"/>
        <v>0.76</v>
      </c>
      <c r="S91" s="109">
        <f t="shared" si="95"/>
        <v>19</v>
      </c>
      <c r="T91" s="114">
        <f t="shared" si="96"/>
        <v>-6</v>
      </c>
      <c r="U91" s="110">
        <v>10</v>
      </c>
      <c r="V91" s="126">
        <v>2</v>
      </c>
      <c r="W91" s="134">
        <f t="shared" si="75"/>
        <v>0.2</v>
      </c>
      <c r="X91" s="126">
        <f t="shared" si="87"/>
        <v>1.6</v>
      </c>
      <c r="Y91" s="113">
        <f t="shared" si="88"/>
        <v>-4</v>
      </c>
      <c r="Z91" s="110">
        <v>8</v>
      </c>
      <c r="AA91" s="126">
        <v>0</v>
      </c>
      <c r="AB91" s="134">
        <f t="shared" si="76"/>
        <v>0</v>
      </c>
      <c r="AC91" s="126">
        <f t="shared" si="77"/>
        <v>0</v>
      </c>
      <c r="AD91" s="113">
        <f t="shared" si="78"/>
        <v>-4</v>
      </c>
      <c r="AE91" s="110">
        <v>6</v>
      </c>
      <c r="AF91" s="126">
        <v>8</v>
      </c>
      <c r="AG91" s="134">
        <f t="shared" si="79"/>
        <v>1.33333333333333</v>
      </c>
      <c r="AH91" s="126">
        <f>AF91*3.5</f>
        <v>28</v>
      </c>
      <c r="AI91" s="126"/>
      <c r="AJ91" s="110">
        <v>8</v>
      </c>
      <c r="AK91" s="126">
        <v>0</v>
      </c>
      <c r="AL91" s="134">
        <f t="shared" si="80"/>
        <v>0</v>
      </c>
      <c r="AM91" s="126">
        <f>AK91*0.8</f>
        <v>0</v>
      </c>
      <c r="AN91" s="113">
        <f>(AJ91-AK91)*-0.5</f>
        <v>-4</v>
      </c>
      <c r="AO91" s="99">
        <v>5</v>
      </c>
      <c r="AP91" s="109">
        <v>4</v>
      </c>
      <c r="AQ91" s="138">
        <f t="shared" si="81"/>
        <v>0.8</v>
      </c>
      <c r="AR91" s="109">
        <f t="shared" si="93"/>
        <v>2</v>
      </c>
      <c r="AS91" s="114">
        <f t="shared" si="94"/>
        <v>-0.3</v>
      </c>
      <c r="AT91" s="110">
        <v>10</v>
      </c>
      <c r="AU91" s="126">
        <v>0</v>
      </c>
      <c r="AV91" s="134">
        <f t="shared" si="82"/>
        <v>0</v>
      </c>
      <c r="AW91" s="126">
        <f t="shared" si="91"/>
        <v>0</v>
      </c>
      <c r="AX91" s="113">
        <f t="shared" si="92"/>
        <v>-2</v>
      </c>
      <c r="AY91" s="33">
        <f t="shared" si="83"/>
        <v>64.2</v>
      </c>
      <c r="AZ91" s="33">
        <f t="shared" si="84"/>
        <v>-26.8</v>
      </c>
    </row>
    <row r="92" spans="1:52">
      <c r="A92" s="94">
        <v>89</v>
      </c>
      <c r="B92" s="95">
        <v>102479</v>
      </c>
      <c r="C92" s="96" t="s">
        <v>310</v>
      </c>
      <c r="D92" s="97" t="s">
        <v>13</v>
      </c>
      <c r="E92" s="98" t="s">
        <v>185</v>
      </c>
      <c r="F92" s="99">
        <v>20</v>
      </c>
      <c r="G92" s="109">
        <v>18</v>
      </c>
      <c r="H92" s="138">
        <f t="shared" si="72"/>
        <v>0.9</v>
      </c>
      <c r="I92" s="109">
        <f t="shared" si="89"/>
        <v>14.4</v>
      </c>
      <c r="J92" s="114">
        <f t="shared" si="90"/>
        <v>-1</v>
      </c>
      <c r="K92" s="99">
        <v>10</v>
      </c>
      <c r="L92" s="109">
        <v>4</v>
      </c>
      <c r="M92" s="138">
        <f t="shared" si="73"/>
        <v>0.4</v>
      </c>
      <c r="N92" s="109">
        <f t="shared" si="97"/>
        <v>3.2</v>
      </c>
      <c r="O92" s="114">
        <f t="shared" si="98"/>
        <v>-3</v>
      </c>
      <c r="P92" s="109">
        <v>30</v>
      </c>
      <c r="Q92" s="109">
        <v>20</v>
      </c>
      <c r="R92" s="138">
        <f t="shared" si="74"/>
        <v>0.666666666666667</v>
      </c>
      <c r="S92" s="109">
        <f t="shared" si="95"/>
        <v>20</v>
      </c>
      <c r="T92" s="114">
        <f t="shared" si="96"/>
        <v>-10</v>
      </c>
      <c r="U92" s="110">
        <v>10</v>
      </c>
      <c r="V92" s="126">
        <v>4</v>
      </c>
      <c r="W92" s="134">
        <f t="shared" si="75"/>
        <v>0.4</v>
      </c>
      <c r="X92" s="126">
        <f t="shared" si="87"/>
        <v>3.2</v>
      </c>
      <c r="Y92" s="113">
        <f t="shared" si="88"/>
        <v>-3</v>
      </c>
      <c r="Z92" s="110">
        <v>8</v>
      </c>
      <c r="AA92" s="126">
        <v>2</v>
      </c>
      <c r="AB92" s="134">
        <f t="shared" si="76"/>
        <v>0.25</v>
      </c>
      <c r="AC92" s="126">
        <f t="shared" si="77"/>
        <v>1.6</v>
      </c>
      <c r="AD92" s="113">
        <f t="shared" si="78"/>
        <v>-3</v>
      </c>
      <c r="AE92" s="110">
        <v>6</v>
      </c>
      <c r="AF92" s="126">
        <v>8</v>
      </c>
      <c r="AG92" s="134">
        <f t="shared" si="79"/>
        <v>1.33333333333333</v>
      </c>
      <c r="AH92" s="126">
        <f>AF92*3.5</f>
        <v>28</v>
      </c>
      <c r="AI92" s="126"/>
      <c r="AJ92" s="110">
        <v>8</v>
      </c>
      <c r="AK92" s="126">
        <v>12</v>
      </c>
      <c r="AL92" s="134">
        <f t="shared" si="80"/>
        <v>1.5</v>
      </c>
      <c r="AM92" s="126">
        <f>AK92*1</f>
        <v>12</v>
      </c>
      <c r="AN92" s="126"/>
      <c r="AO92" s="99">
        <v>5</v>
      </c>
      <c r="AP92" s="109">
        <v>0</v>
      </c>
      <c r="AQ92" s="138">
        <f t="shared" si="81"/>
        <v>0</v>
      </c>
      <c r="AR92" s="109">
        <f t="shared" si="93"/>
        <v>0</v>
      </c>
      <c r="AS92" s="114">
        <f t="shared" si="94"/>
        <v>-1.5</v>
      </c>
      <c r="AT92" s="110">
        <v>10</v>
      </c>
      <c r="AU92" s="126">
        <v>2</v>
      </c>
      <c r="AV92" s="134">
        <f t="shared" si="82"/>
        <v>0.2</v>
      </c>
      <c r="AW92" s="126">
        <f t="shared" si="91"/>
        <v>0.6</v>
      </c>
      <c r="AX92" s="113">
        <f t="shared" si="92"/>
        <v>-1.6</v>
      </c>
      <c r="AY92" s="33">
        <f t="shared" si="83"/>
        <v>83</v>
      </c>
      <c r="AZ92" s="33">
        <f t="shared" si="84"/>
        <v>-23.1</v>
      </c>
    </row>
    <row r="93" spans="1:52">
      <c r="A93" s="94">
        <v>90</v>
      </c>
      <c r="B93" s="95">
        <v>102564</v>
      </c>
      <c r="C93" s="96" t="s">
        <v>311</v>
      </c>
      <c r="D93" s="97" t="s">
        <v>19</v>
      </c>
      <c r="E93" s="98" t="s">
        <v>185</v>
      </c>
      <c r="F93" s="99">
        <v>20</v>
      </c>
      <c r="G93" s="109">
        <v>4</v>
      </c>
      <c r="H93" s="138">
        <f t="shared" si="72"/>
        <v>0.2</v>
      </c>
      <c r="I93" s="109">
        <f t="shared" si="89"/>
        <v>3.2</v>
      </c>
      <c r="J93" s="114">
        <f t="shared" si="90"/>
        <v>-8</v>
      </c>
      <c r="K93" s="99">
        <v>10</v>
      </c>
      <c r="L93" s="109">
        <v>9</v>
      </c>
      <c r="M93" s="138">
        <f t="shared" si="73"/>
        <v>0.9</v>
      </c>
      <c r="N93" s="109">
        <f t="shared" si="97"/>
        <v>7.2</v>
      </c>
      <c r="O93" s="114">
        <f t="shared" si="98"/>
        <v>-0.5</v>
      </c>
      <c r="P93" s="109">
        <v>25</v>
      </c>
      <c r="Q93" s="109">
        <v>21</v>
      </c>
      <c r="R93" s="138">
        <f t="shared" si="74"/>
        <v>0.84</v>
      </c>
      <c r="S93" s="109">
        <f t="shared" si="95"/>
        <v>21</v>
      </c>
      <c r="T93" s="114">
        <f t="shared" si="96"/>
        <v>-4</v>
      </c>
      <c r="U93" s="110">
        <v>10</v>
      </c>
      <c r="V93" s="126">
        <v>0</v>
      </c>
      <c r="W93" s="134">
        <f t="shared" si="75"/>
        <v>0</v>
      </c>
      <c r="X93" s="126">
        <f t="shared" si="87"/>
        <v>0</v>
      </c>
      <c r="Y93" s="113">
        <f t="shared" si="88"/>
        <v>-5</v>
      </c>
      <c r="Z93" s="110">
        <v>8</v>
      </c>
      <c r="AA93" s="126">
        <v>1</v>
      </c>
      <c r="AB93" s="134">
        <f t="shared" si="76"/>
        <v>0.125</v>
      </c>
      <c r="AC93" s="126">
        <f t="shared" si="77"/>
        <v>0.8</v>
      </c>
      <c r="AD93" s="113">
        <f t="shared" si="78"/>
        <v>-3.5</v>
      </c>
      <c r="AE93" s="110">
        <v>6</v>
      </c>
      <c r="AF93" s="126">
        <v>12</v>
      </c>
      <c r="AG93" s="134">
        <f t="shared" si="79"/>
        <v>2</v>
      </c>
      <c r="AH93" s="126">
        <f>AF93*3.5</f>
        <v>42</v>
      </c>
      <c r="AI93" s="126"/>
      <c r="AJ93" s="110">
        <v>8</v>
      </c>
      <c r="AK93" s="126">
        <v>2</v>
      </c>
      <c r="AL93" s="134">
        <f t="shared" si="80"/>
        <v>0.25</v>
      </c>
      <c r="AM93" s="126">
        <f>AK93*0.8</f>
        <v>1.6</v>
      </c>
      <c r="AN93" s="113">
        <f>(AJ93-AK93)*-0.5</f>
        <v>-3</v>
      </c>
      <c r="AO93" s="99">
        <v>5</v>
      </c>
      <c r="AP93" s="109">
        <v>1</v>
      </c>
      <c r="AQ93" s="138">
        <f t="shared" si="81"/>
        <v>0.2</v>
      </c>
      <c r="AR93" s="109">
        <f t="shared" si="93"/>
        <v>0.5</v>
      </c>
      <c r="AS93" s="114">
        <f t="shared" si="94"/>
        <v>-1.2</v>
      </c>
      <c r="AT93" s="110">
        <v>10</v>
      </c>
      <c r="AU93" s="126">
        <v>0</v>
      </c>
      <c r="AV93" s="134">
        <f t="shared" si="82"/>
        <v>0</v>
      </c>
      <c r="AW93" s="126">
        <f t="shared" si="91"/>
        <v>0</v>
      </c>
      <c r="AX93" s="113">
        <f t="shared" si="92"/>
        <v>-2</v>
      </c>
      <c r="AY93" s="33">
        <f t="shared" si="83"/>
        <v>76.3</v>
      </c>
      <c r="AZ93" s="33">
        <f t="shared" si="84"/>
        <v>-27.2</v>
      </c>
    </row>
    <row r="94" spans="1:52">
      <c r="A94" s="94">
        <v>91</v>
      </c>
      <c r="B94" s="95">
        <v>102567</v>
      </c>
      <c r="C94" s="96" t="s">
        <v>312</v>
      </c>
      <c r="D94" s="97" t="s">
        <v>22</v>
      </c>
      <c r="E94" s="98" t="s">
        <v>185</v>
      </c>
      <c r="F94" s="99">
        <v>20</v>
      </c>
      <c r="G94" s="109">
        <v>6</v>
      </c>
      <c r="H94" s="138">
        <f t="shared" si="72"/>
        <v>0.3</v>
      </c>
      <c r="I94" s="109">
        <f t="shared" si="89"/>
        <v>4.8</v>
      </c>
      <c r="J94" s="114">
        <f t="shared" si="90"/>
        <v>-7</v>
      </c>
      <c r="K94" s="99">
        <v>10</v>
      </c>
      <c r="L94" s="109">
        <v>1</v>
      </c>
      <c r="M94" s="138">
        <f t="shared" si="73"/>
        <v>0.1</v>
      </c>
      <c r="N94" s="109">
        <f t="shared" si="97"/>
        <v>0.8</v>
      </c>
      <c r="O94" s="114">
        <f t="shared" si="98"/>
        <v>-4.5</v>
      </c>
      <c r="P94" s="109">
        <v>30</v>
      </c>
      <c r="Q94" s="109">
        <v>10</v>
      </c>
      <c r="R94" s="138">
        <f t="shared" si="74"/>
        <v>0.333333333333333</v>
      </c>
      <c r="S94" s="109">
        <f t="shared" si="95"/>
        <v>10</v>
      </c>
      <c r="T94" s="114">
        <f t="shared" si="96"/>
        <v>-20</v>
      </c>
      <c r="U94" s="110">
        <v>10</v>
      </c>
      <c r="V94" s="126">
        <v>0</v>
      </c>
      <c r="W94" s="134">
        <f t="shared" si="75"/>
        <v>0</v>
      </c>
      <c r="X94" s="126">
        <f t="shared" si="87"/>
        <v>0</v>
      </c>
      <c r="Y94" s="113">
        <f t="shared" si="88"/>
        <v>-5</v>
      </c>
      <c r="Z94" s="110">
        <v>8</v>
      </c>
      <c r="AA94" s="126">
        <v>1</v>
      </c>
      <c r="AB94" s="134">
        <f t="shared" si="76"/>
        <v>0.125</v>
      </c>
      <c r="AC94" s="126">
        <f t="shared" si="77"/>
        <v>0.8</v>
      </c>
      <c r="AD94" s="113">
        <f t="shared" si="78"/>
        <v>-3.5</v>
      </c>
      <c r="AE94" s="110">
        <v>6</v>
      </c>
      <c r="AF94" s="126">
        <v>5</v>
      </c>
      <c r="AG94" s="134">
        <f t="shared" si="79"/>
        <v>0.833333333333333</v>
      </c>
      <c r="AH94" s="126">
        <f>AF94*2.5</f>
        <v>12.5</v>
      </c>
      <c r="AI94" s="113">
        <f>(AE94-AF94)*-1</f>
        <v>-1</v>
      </c>
      <c r="AJ94" s="110">
        <v>8</v>
      </c>
      <c r="AK94" s="126">
        <v>1</v>
      </c>
      <c r="AL94" s="134">
        <f t="shared" si="80"/>
        <v>0.125</v>
      </c>
      <c r="AM94" s="126">
        <f>AK94*0.8</f>
        <v>0.8</v>
      </c>
      <c r="AN94" s="113">
        <f>(AJ94-AK94)*-0.5</f>
        <v>-3.5</v>
      </c>
      <c r="AO94" s="99">
        <v>5</v>
      </c>
      <c r="AP94" s="109">
        <v>1</v>
      </c>
      <c r="AQ94" s="138">
        <f t="shared" si="81"/>
        <v>0.2</v>
      </c>
      <c r="AR94" s="109">
        <f t="shared" si="93"/>
        <v>0.5</v>
      </c>
      <c r="AS94" s="114">
        <f t="shared" si="94"/>
        <v>-1.2</v>
      </c>
      <c r="AT94" s="110">
        <v>10</v>
      </c>
      <c r="AU94" s="126">
        <v>0</v>
      </c>
      <c r="AV94" s="134">
        <f t="shared" si="82"/>
        <v>0</v>
      </c>
      <c r="AW94" s="126">
        <f t="shared" si="91"/>
        <v>0</v>
      </c>
      <c r="AX94" s="113">
        <f t="shared" si="92"/>
        <v>-2</v>
      </c>
      <c r="AY94" s="33">
        <f t="shared" si="83"/>
        <v>30.2</v>
      </c>
      <c r="AZ94" s="33">
        <f t="shared" si="84"/>
        <v>-47.7</v>
      </c>
    </row>
    <row r="95" spans="1:52">
      <c r="A95" s="94">
        <v>92</v>
      </c>
      <c r="B95" s="95">
        <v>102935</v>
      </c>
      <c r="C95" s="96" t="s">
        <v>313</v>
      </c>
      <c r="D95" s="97" t="s">
        <v>16</v>
      </c>
      <c r="E95" s="98" t="s">
        <v>185</v>
      </c>
      <c r="F95" s="99">
        <v>20</v>
      </c>
      <c r="G95" s="109">
        <v>3</v>
      </c>
      <c r="H95" s="138">
        <f t="shared" si="72"/>
        <v>0.15</v>
      </c>
      <c r="I95" s="109">
        <f t="shared" si="89"/>
        <v>2.4</v>
      </c>
      <c r="J95" s="114">
        <f t="shared" si="90"/>
        <v>-8.5</v>
      </c>
      <c r="K95" s="99">
        <v>10</v>
      </c>
      <c r="L95" s="109">
        <v>4</v>
      </c>
      <c r="M95" s="138">
        <f t="shared" si="73"/>
        <v>0.4</v>
      </c>
      <c r="N95" s="109">
        <f t="shared" si="97"/>
        <v>3.2</v>
      </c>
      <c r="O95" s="114">
        <f t="shared" si="98"/>
        <v>-3</v>
      </c>
      <c r="P95" s="109">
        <v>30</v>
      </c>
      <c r="Q95" s="109">
        <v>33</v>
      </c>
      <c r="R95" s="138">
        <f t="shared" si="74"/>
        <v>1.1</v>
      </c>
      <c r="S95" s="109">
        <f>Q95*2</f>
        <v>66</v>
      </c>
      <c r="T95" s="109"/>
      <c r="U95" s="110">
        <v>10</v>
      </c>
      <c r="V95" s="126">
        <v>1</v>
      </c>
      <c r="W95" s="134">
        <f t="shared" si="75"/>
        <v>0.1</v>
      </c>
      <c r="X95" s="126">
        <f t="shared" si="87"/>
        <v>0.8</v>
      </c>
      <c r="Y95" s="113">
        <f t="shared" si="88"/>
        <v>-4.5</v>
      </c>
      <c r="Z95" s="110">
        <v>8</v>
      </c>
      <c r="AA95" s="126">
        <v>1</v>
      </c>
      <c r="AB95" s="134">
        <f t="shared" si="76"/>
        <v>0.125</v>
      </c>
      <c r="AC95" s="126">
        <f t="shared" si="77"/>
        <v>0.8</v>
      </c>
      <c r="AD95" s="113">
        <f t="shared" si="78"/>
        <v>-3.5</v>
      </c>
      <c r="AE95" s="110">
        <v>6</v>
      </c>
      <c r="AF95" s="126">
        <v>17</v>
      </c>
      <c r="AG95" s="134">
        <f t="shared" si="79"/>
        <v>2.83333333333333</v>
      </c>
      <c r="AH95" s="126">
        <f>AF95*3.5</f>
        <v>59.5</v>
      </c>
      <c r="AI95" s="126"/>
      <c r="AJ95" s="110">
        <v>8</v>
      </c>
      <c r="AK95" s="126">
        <v>8</v>
      </c>
      <c r="AL95" s="134">
        <f t="shared" si="80"/>
        <v>1</v>
      </c>
      <c r="AM95" s="126">
        <f>AK95*1</f>
        <v>8</v>
      </c>
      <c r="AN95" s="126"/>
      <c r="AO95" s="99">
        <v>5</v>
      </c>
      <c r="AP95" s="109">
        <v>3</v>
      </c>
      <c r="AQ95" s="138">
        <f t="shared" si="81"/>
        <v>0.6</v>
      </c>
      <c r="AR95" s="109">
        <f t="shared" si="93"/>
        <v>1.5</v>
      </c>
      <c r="AS95" s="114">
        <f t="shared" si="94"/>
        <v>-0.6</v>
      </c>
      <c r="AT95" s="110">
        <v>10</v>
      </c>
      <c r="AU95" s="126">
        <v>5</v>
      </c>
      <c r="AV95" s="134">
        <f t="shared" si="82"/>
        <v>0.5</v>
      </c>
      <c r="AW95" s="126">
        <f t="shared" si="91"/>
        <v>1.5</v>
      </c>
      <c r="AX95" s="113">
        <f t="shared" si="92"/>
        <v>-1</v>
      </c>
      <c r="AY95" s="33">
        <f t="shared" si="83"/>
        <v>143.7</v>
      </c>
      <c r="AZ95" s="33">
        <f t="shared" si="84"/>
        <v>-21.1</v>
      </c>
    </row>
    <row r="96" spans="1:52">
      <c r="A96" s="94">
        <v>93</v>
      </c>
      <c r="B96" s="95">
        <v>103199</v>
      </c>
      <c r="C96" s="96" t="s">
        <v>314</v>
      </c>
      <c r="D96" s="97" t="s">
        <v>13</v>
      </c>
      <c r="E96" s="98" t="s">
        <v>185</v>
      </c>
      <c r="F96" s="99">
        <v>20</v>
      </c>
      <c r="G96" s="109">
        <v>13</v>
      </c>
      <c r="H96" s="138">
        <f t="shared" si="72"/>
        <v>0.65</v>
      </c>
      <c r="I96" s="109">
        <f t="shared" si="89"/>
        <v>10.4</v>
      </c>
      <c r="J96" s="114">
        <f t="shared" si="90"/>
        <v>-3.5</v>
      </c>
      <c r="K96" s="99">
        <v>10</v>
      </c>
      <c r="L96" s="109">
        <v>6</v>
      </c>
      <c r="M96" s="138">
        <f t="shared" si="73"/>
        <v>0.6</v>
      </c>
      <c r="N96" s="109">
        <f t="shared" si="97"/>
        <v>4.8</v>
      </c>
      <c r="O96" s="114">
        <f t="shared" si="98"/>
        <v>-2</v>
      </c>
      <c r="P96" s="109">
        <v>30</v>
      </c>
      <c r="Q96" s="109">
        <v>45</v>
      </c>
      <c r="R96" s="138">
        <f t="shared" si="74"/>
        <v>1.5</v>
      </c>
      <c r="S96" s="109">
        <f>Q96*2</f>
        <v>90</v>
      </c>
      <c r="T96" s="109"/>
      <c r="U96" s="110">
        <v>10</v>
      </c>
      <c r="V96" s="126">
        <v>6</v>
      </c>
      <c r="W96" s="134">
        <f t="shared" si="75"/>
        <v>0.6</v>
      </c>
      <c r="X96" s="126">
        <f t="shared" si="87"/>
        <v>4.8</v>
      </c>
      <c r="Y96" s="113">
        <f t="shared" si="88"/>
        <v>-2</v>
      </c>
      <c r="Z96" s="110">
        <v>8</v>
      </c>
      <c r="AA96" s="126">
        <v>2</v>
      </c>
      <c r="AB96" s="134">
        <f t="shared" si="76"/>
        <v>0.25</v>
      </c>
      <c r="AC96" s="126">
        <f t="shared" si="77"/>
        <v>1.6</v>
      </c>
      <c r="AD96" s="113">
        <f t="shared" si="78"/>
        <v>-3</v>
      </c>
      <c r="AE96" s="110">
        <v>6</v>
      </c>
      <c r="AF96" s="126">
        <v>12</v>
      </c>
      <c r="AG96" s="134">
        <f t="shared" si="79"/>
        <v>2</v>
      </c>
      <c r="AH96" s="126">
        <f>AF96*3.5</f>
        <v>42</v>
      </c>
      <c r="AI96" s="126"/>
      <c r="AJ96" s="110">
        <v>8</v>
      </c>
      <c r="AK96" s="126">
        <v>5</v>
      </c>
      <c r="AL96" s="134">
        <f t="shared" si="80"/>
        <v>0.625</v>
      </c>
      <c r="AM96" s="126">
        <f t="shared" ref="AM96:AM102" si="99">AK96*0.8</f>
        <v>4</v>
      </c>
      <c r="AN96" s="113">
        <f t="shared" ref="AN96:AN102" si="100">(AJ96-AK96)*-0.5</f>
        <v>-1.5</v>
      </c>
      <c r="AO96" s="99">
        <v>5</v>
      </c>
      <c r="AP96" s="109">
        <v>4</v>
      </c>
      <c r="AQ96" s="138">
        <f t="shared" si="81"/>
        <v>0.8</v>
      </c>
      <c r="AR96" s="109">
        <f t="shared" si="93"/>
        <v>2</v>
      </c>
      <c r="AS96" s="114">
        <f t="shared" si="94"/>
        <v>-0.3</v>
      </c>
      <c r="AT96" s="110">
        <v>10</v>
      </c>
      <c r="AU96" s="126">
        <v>3</v>
      </c>
      <c r="AV96" s="134">
        <f t="shared" si="82"/>
        <v>0.3</v>
      </c>
      <c r="AW96" s="126">
        <f t="shared" si="91"/>
        <v>0.9</v>
      </c>
      <c r="AX96" s="113">
        <f t="shared" si="92"/>
        <v>-1.4</v>
      </c>
      <c r="AY96" s="33">
        <f t="shared" si="83"/>
        <v>160.5</v>
      </c>
      <c r="AZ96" s="33">
        <f t="shared" si="84"/>
        <v>-13.7</v>
      </c>
    </row>
    <row r="97" spans="1:52">
      <c r="A97" s="94">
        <v>94</v>
      </c>
      <c r="B97" s="95">
        <v>103639</v>
      </c>
      <c r="C97" s="96" t="s">
        <v>315</v>
      </c>
      <c r="D97" s="97" t="s">
        <v>24</v>
      </c>
      <c r="E97" s="98" t="s">
        <v>185</v>
      </c>
      <c r="F97" s="99">
        <v>20</v>
      </c>
      <c r="G97" s="109">
        <v>15</v>
      </c>
      <c r="H97" s="138">
        <f t="shared" si="72"/>
        <v>0.75</v>
      </c>
      <c r="I97" s="109">
        <f t="shared" si="89"/>
        <v>12</v>
      </c>
      <c r="J97" s="114">
        <f t="shared" si="90"/>
        <v>-2.5</v>
      </c>
      <c r="K97" s="99">
        <v>10</v>
      </c>
      <c r="L97" s="109">
        <v>9</v>
      </c>
      <c r="M97" s="138">
        <f t="shared" si="73"/>
        <v>0.9</v>
      </c>
      <c r="N97" s="109">
        <f t="shared" si="97"/>
        <v>7.2</v>
      </c>
      <c r="O97" s="114">
        <f t="shared" si="98"/>
        <v>-0.5</v>
      </c>
      <c r="P97" s="109">
        <v>40</v>
      </c>
      <c r="Q97" s="109">
        <v>31</v>
      </c>
      <c r="R97" s="138">
        <f t="shared" si="74"/>
        <v>0.775</v>
      </c>
      <c r="S97" s="109">
        <f t="shared" ref="S97:S102" si="101">Q97*1</f>
        <v>31</v>
      </c>
      <c r="T97" s="114">
        <f t="shared" ref="T97:T102" si="102">(P97-Q97)*-1</f>
        <v>-9</v>
      </c>
      <c r="U97" s="110">
        <v>10</v>
      </c>
      <c r="V97" s="126">
        <v>0</v>
      </c>
      <c r="W97" s="134">
        <f t="shared" si="75"/>
        <v>0</v>
      </c>
      <c r="X97" s="126">
        <f t="shared" si="87"/>
        <v>0</v>
      </c>
      <c r="Y97" s="113">
        <f t="shared" si="88"/>
        <v>-5</v>
      </c>
      <c r="Z97" s="110">
        <v>8</v>
      </c>
      <c r="AA97" s="126">
        <v>2</v>
      </c>
      <c r="AB97" s="134">
        <f t="shared" si="76"/>
        <v>0.25</v>
      </c>
      <c r="AC97" s="126">
        <f t="shared" si="77"/>
        <v>1.6</v>
      </c>
      <c r="AD97" s="113">
        <f t="shared" si="78"/>
        <v>-3</v>
      </c>
      <c r="AE97" s="110">
        <v>6</v>
      </c>
      <c r="AF97" s="126">
        <v>10</v>
      </c>
      <c r="AG97" s="134">
        <f t="shared" si="79"/>
        <v>1.66666666666667</v>
      </c>
      <c r="AH97" s="126">
        <f>AF97*3.5</f>
        <v>35</v>
      </c>
      <c r="AI97" s="126"/>
      <c r="AJ97" s="110">
        <v>8</v>
      </c>
      <c r="AK97" s="126">
        <v>4</v>
      </c>
      <c r="AL97" s="134">
        <f t="shared" si="80"/>
        <v>0.5</v>
      </c>
      <c r="AM97" s="126">
        <f t="shared" si="99"/>
        <v>3.2</v>
      </c>
      <c r="AN97" s="113">
        <f t="shared" si="100"/>
        <v>-2</v>
      </c>
      <c r="AO97" s="99">
        <v>5</v>
      </c>
      <c r="AP97" s="109">
        <v>4</v>
      </c>
      <c r="AQ97" s="138">
        <f t="shared" si="81"/>
        <v>0.8</v>
      </c>
      <c r="AR97" s="109">
        <f t="shared" si="93"/>
        <v>2</v>
      </c>
      <c r="AS97" s="114">
        <f t="shared" si="94"/>
        <v>-0.3</v>
      </c>
      <c r="AT97" s="110">
        <v>10</v>
      </c>
      <c r="AU97" s="126">
        <v>3</v>
      </c>
      <c r="AV97" s="134">
        <f t="shared" si="82"/>
        <v>0.3</v>
      </c>
      <c r="AW97" s="126">
        <f t="shared" si="91"/>
        <v>0.9</v>
      </c>
      <c r="AX97" s="113">
        <f t="shared" si="92"/>
        <v>-1.4</v>
      </c>
      <c r="AY97" s="33">
        <f t="shared" si="83"/>
        <v>92.9</v>
      </c>
      <c r="AZ97" s="33">
        <f t="shared" si="84"/>
        <v>-23.7</v>
      </c>
    </row>
    <row r="98" spans="1:52">
      <c r="A98" s="94">
        <v>95</v>
      </c>
      <c r="B98" s="95">
        <v>104428</v>
      </c>
      <c r="C98" s="96" t="s">
        <v>316</v>
      </c>
      <c r="D98" s="97" t="s">
        <v>31</v>
      </c>
      <c r="E98" s="98" t="s">
        <v>185</v>
      </c>
      <c r="F98" s="99">
        <v>20</v>
      </c>
      <c r="G98" s="109">
        <v>11</v>
      </c>
      <c r="H98" s="138">
        <f t="shared" si="72"/>
        <v>0.55</v>
      </c>
      <c r="I98" s="109">
        <f t="shared" si="89"/>
        <v>8.8</v>
      </c>
      <c r="J98" s="114">
        <f t="shared" si="90"/>
        <v>-4.5</v>
      </c>
      <c r="K98" s="99">
        <v>10</v>
      </c>
      <c r="L98" s="109">
        <v>2</v>
      </c>
      <c r="M98" s="138">
        <f t="shared" si="73"/>
        <v>0.2</v>
      </c>
      <c r="N98" s="109">
        <f t="shared" si="97"/>
        <v>1.6</v>
      </c>
      <c r="O98" s="114">
        <f t="shared" si="98"/>
        <v>-4</v>
      </c>
      <c r="P98" s="109">
        <v>40</v>
      </c>
      <c r="Q98" s="109">
        <v>14</v>
      </c>
      <c r="R98" s="138">
        <f t="shared" si="74"/>
        <v>0.35</v>
      </c>
      <c r="S98" s="109">
        <f t="shared" si="101"/>
        <v>14</v>
      </c>
      <c r="T98" s="114">
        <f t="shared" si="102"/>
        <v>-26</v>
      </c>
      <c r="U98" s="110">
        <v>10</v>
      </c>
      <c r="V98" s="126">
        <v>1</v>
      </c>
      <c r="W98" s="134">
        <f t="shared" si="75"/>
        <v>0.1</v>
      </c>
      <c r="X98" s="126">
        <f t="shared" si="87"/>
        <v>0.8</v>
      </c>
      <c r="Y98" s="113">
        <f t="shared" si="88"/>
        <v>-4.5</v>
      </c>
      <c r="Z98" s="110">
        <v>8</v>
      </c>
      <c r="AA98" s="126">
        <v>0</v>
      </c>
      <c r="AB98" s="134">
        <f t="shared" si="76"/>
        <v>0</v>
      </c>
      <c r="AC98" s="126">
        <f t="shared" si="77"/>
        <v>0</v>
      </c>
      <c r="AD98" s="113">
        <f t="shared" si="78"/>
        <v>-4</v>
      </c>
      <c r="AE98" s="110">
        <v>6</v>
      </c>
      <c r="AF98" s="126">
        <v>8</v>
      </c>
      <c r="AG98" s="134">
        <f t="shared" si="79"/>
        <v>1.33333333333333</v>
      </c>
      <c r="AH98" s="126">
        <f>AF98*3.5</f>
        <v>28</v>
      </c>
      <c r="AI98" s="126"/>
      <c r="AJ98" s="110">
        <v>8</v>
      </c>
      <c r="AK98" s="126">
        <v>3</v>
      </c>
      <c r="AL98" s="134">
        <f t="shared" si="80"/>
        <v>0.375</v>
      </c>
      <c r="AM98" s="126">
        <f t="shared" si="99"/>
        <v>2.4</v>
      </c>
      <c r="AN98" s="113">
        <f t="shared" si="100"/>
        <v>-2.5</v>
      </c>
      <c r="AO98" s="99">
        <v>5</v>
      </c>
      <c r="AP98" s="109">
        <v>0</v>
      </c>
      <c r="AQ98" s="138">
        <f t="shared" si="81"/>
        <v>0</v>
      </c>
      <c r="AR98" s="109">
        <f t="shared" si="93"/>
        <v>0</v>
      </c>
      <c r="AS98" s="114">
        <f t="shared" si="94"/>
        <v>-1.5</v>
      </c>
      <c r="AT98" s="110">
        <v>10</v>
      </c>
      <c r="AU98" s="126">
        <v>2</v>
      </c>
      <c r="AV98" s="134">
        <f t="shared" si="82"/>
        <v>0.2</v>
      </c>
      <c r="AW98" s="126">
        <f t="shared" si="91"/>
        <v>0.6</v>
      </c>
      <c r="AX98" s="113">
        <f t="shared" si="92"/>
        <v>-1.6</v>
      </c>
      <c r="AY98" s="33">
        <f t="shared" si="83"/>
        <v>56.2</v>
      </c>
      <c r="AZ98" s="33">
        <f t="shared" si="84"/>
        <v>-48.6</v>
      </c>
    </row>
    <row r="99" spans="1:52">
      <c r="A99" s="94">
        <v>96</v>
      </c>
      <c r="B99" s="95">
        <v>104429</v>
      </c>
      <c r="C99" s="96" t="s">
        <v>317</v>
      </c>
      <c r="D99" s="97" t="s">
        <v>11</v>
      </c>
      <c r="E99" s="98" t="s">
        <v>185</v>
      </c>
      <c r="F99" s="99">
        <v>20</v>
      </c>
      <c r="G99" s="109">
        <v>9</v>
      </c>
      <c r="H99" s="138">
        <f t="shared" si="72"/>
        <v>0.45</v>
      </c>
      <c r="I99" s="109">
        <f t="shared" si="89"/>
        <v>7.2</v>
      </c>
      <c r="J99" s="114">
        <f t="shared" si="90"/>
        <v>-5.5</v>
      </c>
      <c r="K99" s="99">
        <v>10</v>
      </c>
      <c r="L99" s="109">
        <v>9</v>
      </c>
      <c r="M99" s="138">
        <f t="shared" si="73"/>
        <v>0.9</v>
      </c>
      <c r="N99" s="109">
        <f t="shared" si="97"/>
        <v>7.2</v>
      </c>
      <c r="O99" s="114">
        <f t="shared" si="98"/>
        <v>-0.5</v>
      </c>
      <c r="P99" s="109">
        <v>25</v>
      </c>
      <c r="Q99" s="109">
        <v>22</v>
      </c>
      <c r="R99" s="138">
        <f t="shared" si="74"/>
        <v>0.88</v>
      </c>
      <c r="S99" s="109">
        <f t="shared" si="101"/>
        <v>22</v>
      </c>
      <c r="T99" s="114">
        <f t="shared" si="102"/>
        <v>-3</v>
      </c>
      <c r="U99" s="110">
        <v>10</v>
      </c>
      <c r="V99" s="126">
        <v>3</v>
      </c>
      <c r="W99" s="134">
        <f t="shared" si="75"/>
        <v>0.3</v>
      </c>
      <c r="X99" s="126">
        <f t="shared" si="87"/>
        <v>2.4</v>
      </c>
      <c r="Y99" s="113">
        <f t="shared" si="88"/>
        <v>-3.5</v>
      </c>
      <c r="Z99" s="110">
        <v>8</v>
      </c>
      <c r="AA99" s="126">
        <v>1</v>
      </c>
      <c r="AB99" s="134">
        <f t="shared" si="76"/>
        <v>0.125</v>
      </c>
      <c r="AC99" s="126">
        <f t="shared" si="77"/>
        <v>0.8</v>
      </c>
      <c r="AD99" s="113">
        <f t="shared" si="78"/>
        <v>-3.5</v>
      </c>
      <c r="AE99" s="110">
        <v>6</v>
      </c>
      <c r="AF99" s="126">
        <v>5</v>
      </c>
      <c r="AG99" s="134">
        <f t="shared" si="79"/>
        <v>0.833333333333333</v>
      </c>
      <c r="AH99" s="126">
        <f>AF99*2.5</f>
        <v>12.5</v>
      </c>
      <c r="AI99" s="113">
        <f>(AE99-AF99)*-1</f>
        <v>-1</v>
      </c>
      <c r="AJ99" s="110">
        <v>8</v>
      </c>
      <c r="AK99" s="126">
        <v>5</v>
      </c>
      <c r="AL99" s="134">
        <f t="shared" si="80"/>
        <v>0.625</v>
      </c>
      <c r="AM99" s="126">
        <f t="shared" si="99"/>
        <v>4</v>
      </c>
      <c r="AN99" s="113">
        <f t="shared" si="100"/>
        <v>-1.5</v>
      </c>
      <c r="AO99" s="99">
        <v>5</v>
      </c>
      <c r="AP99" s="109">
        <v>1</v>
      </c>
      <c r="AQ99" s="138">
        <f t="shared" si="81"/>
        <v>0.2</v>
      </c>
      <c r="AR99" s="109">
        <f t="shared" si="93"/>
        <v>0.5</v>
      </c>
      <c r="AS99" s="114">
        <f t="shared" si="94"/>
        <v>-1.2</v>
      </c>
      <c r="AT99" s="110">
        <v>10</v>
      </c>
      <c r="AU99" s="126">
        <v>1</v>
      </c>
      <c r="AV99" s="134">
        <f t="shared" si="82"/>
        <v>0.1</v>
      </c>
      <c r="AW99" s="126">
        <f t="shared" si="91"/>
        <v>0.3</v>
      </c>
      <c r="AX99" s="113">
        <f t="shared" si="92"/>
        <v>-1.8</v>
      </c>
      <c r="AY99" s="33">
        <f t="shared" si="83"/>
        <v>56.9</v>
      </c>
      <c r="AZ99" s="33">
        <f t="shared" si="84"/>
        <v>-21.5</v>
      </c>
    </row>
    <row r="100" spans="1:52">
      <c r="A100" s="94">
        <v>97</v>
      </c>
      <c r="B100" s="95">
        <v>104430</v>
      </c>
      <c r="C100" s="96" t="s">
        <v>318</v>
      </c>
      <c r="D100" s="97" t="s">
        <v>24</v>
      </c>
      <c r="E100" s="98" t="s">
        <v>185</v>
      </c>
      <c r="F100" s="99">
        <v>20</v>
      </c>
      <c r="G100" s="109">
        <v>11</v>
      </c>
      <c r="H100" s="138">
        <f t="shared" si="72"/>
        <v>0.55</v>
      </c>
      <c r="I100" s="109">
        <f t="shared" si="89"/>
        <v>8.8</v>
      </c>
      <c r="J100" s="114">
        <f t="shared" si="90"/>
        <v>-4.5</v>
      </c>
      <c r="K100" s="99">
        <v>10</v>
      </c>
      <c r="L100" s="109">
        <v>16</v>
      </c>
      <c r="M100" s="138">
        <f t="shared" si="73"/>
        <v>1.6</v>
      </c>
      <c r="N100" s="109">
        <f>L100*1.5</f>
        <v>24</v>
      </c>
      <c r="O100" s="109"/>
      <c r="P100" s="109">
        <v>30</v>
      </c>
      <c r="Q100" s="109">
        <v>16</v>
      </c>
      <c r="R100" s="138">
        <f t="shared" si="74"/>
        <v>0.533333333333333</v>
      </c>
      <c r="S100" s="109">
        <f t="shared" si="101"/>
        <v>16</v>
      </c>
      <c r="T100" s="114">
        <f t="shared" si="102"/>
        <v>-14</v>
      </c>
      <c r="U100" s="110">
        <v>10</v>
      </c>
      <c r="V100" s="126">
        <v>1</v>
      </c>
      <c r="W100" s="134">
        <f t="shared" si="75"/>
        <v>0.1</v>
      </c>
      <c r="X100" s="126">
        <f t="shared" si="87"/>
        <v>0.8</v>
      </c>
      <c r="Y100" s="113">
        <f t="shared" si="88"/>
        <v>-4.5</v>
      </c>
      <c r="Z100" s="110">
        <v>8</v>
      </c>
      <c r="AA100" s="126">
        <v>0</v>
      </c>
      <c r="AB100" s="134">
        <f t="shared" si="76"/>
        <v>0</v>
      </c>
      <c r="AC100" s="126">
        <f t="shared" si="77"/>
        <v>0</v>
      </c>
      <c r="AD100" s="113">
        <f t="shared" si="78"/>
        <v>-4</v>
      </c>
      <c r="AE100" s="110">
        <v>6</v>
      </c>
      <c r="AF100" s="126">
        <v>2</v>
      </c>
      <c r="AG100" s="134">
        <f t="shared" si="79"/>
        <v>0.333333333333333</v>
      </c>
      <c r="AH100" s="126">
        <f>AF100*2.5</f>
        <v>5</v>
      </c>
      <c r="AI100" s="113">
        <f>(AE100-AF100)*-1</f>
        <v>-4</v>
      </c>
      <c r="AJ100" s="110">
        <v>8</v>
      </c>
      <c r="AK100" s="126">
        <v>1</v>
      </c>
      <c r="AL100" s="134">
        <f t="shared" si="80"/>
        <v>0.125</v>
      </c>
      <c r="AM100" s="126">
        <f t="shared" si="99"/>
        <v>0.8</v>
      </c>
      <c r="AN100" s="113">
        <f t="shared" si="100"/>
        <v>-3.5</v>
      </c>
      <c r="AO100" s="99">
        <v>5</v>
      </c>
      <c r="AP100" s="109">
        <v>1</v>
      </c>
      <c r="AQ100" s="138">
        <f t="shared" si="81"/>
        <v>0.2</v>
      </c>
      <c r="AR100" s="109">
        <f t="shared" si="93"/>
        <v>0.5</v>
      </c>
      <c r="AS100" s="114">
        <f t="shared" si="94"/>
        <v>-1.2</v>
      </c>
      <c r="AT100" s="110">
        <v>10</v>
      </c>
      <c r="AU100" s="126">
        <v>1</v>
      </c>
      <c r="AV100" s="134">
        <f t="shared" si="82"/>
        <v>0.1</v>
      </c>
      <c r="AW100" s="126">
        <f t="shared" si="91"/>
        <v>0.3</v>
      </c>
      <c r="AX100" s="113">
        <f t="shared" si="92"/>
        <v>-1.8</v>
      </c>
      <c r="AY100" s="33">
        <f t="shared" si="83"/>
        <v>56.2</v>
      </c>
      <c r="AZ100" s="33">
        <f t="shared" si="84"/>
        <v>-37.5</v>
      </c>
    </row>
    <row r="101" spans="1:52">
      <c r="A101" s="94">
        <v>98</v>
      </c>
      <c r="B101" s="95">
        <v>104533</v>
      </c>
      <c r="C101" s="96" t="s">
        <v>319</v>
      </c>
      <c r="D101" s="97" t="s">
        <v>19</v>
      </c>
      <c r="E101" s="98" t="s">
        <v>185</v>
      </c>
      <c r="F101" s="99">
        <v>20</v>
      </c>
      <c r="G101" s="109">
        <v>6</v>
      </c>
      <c r="H101" s="138">
        <f t="shared" ref="H101:H144" si="103">G101/F101</f>
        <v>0.3</v>
      </c>
      <c r="I101" s="109">
        <f t="shared" si="89"/>
        <v>4.8</v>
      </c>
      <c r="J101" s="114">
        <f t="shared" si="90"/>
        <v>-7</v>
      </c>
      <c r="K101" s="99">
        <v>10</v>
      </c>
      <c r="L101" s="109">
        <v>5</v>
      </c>
      <c r="M101" s="138">
        <f t="shared" ref="M101:M144" si="104">L101/K101</f>
        <v>0.5</v>
      </c>
      <c r="N101" s="109">
        <f>L101*0.8</f>
        <v>4</v>
      </c>
      <c r="O101" s="114">
        <f>(K101-L101)*-0.5</f>
        <v>-2.5</v>
      </c>
      <c r="P101" s="109">
        <v>30</v>
      </c>
      <c r="Q101" s="109">
        <v>5</v>
      </c>
      <c r="R101" s="138">
        <f t="shared" ref="R101:R144" si="105">Q101/P101</f>
        <v>0.166666666666667</v>
      </c>
      <c r="S101" s="109">
        <f t="shared" si="101"/>
        <v>5</v>
      </c>
      <c r="T101" s="114">
        <f t="shared" si="102"/>
        <v>-25</v>
      </c>
      <c r="U101" s="110">
        <v>10</v>
      </c>
      <c r="V101" s="126">
        <v>1</v>
      </c>
      <c r="W101" s="134">
        <f t="shared" ref="W101:W144" si="106">V101/U101</f>
        <v>0.1</v>
      </c>
      <c r="X101" s="126">
        <f t="shared" si="87"/>
        <v>0.8</v>
      </c>
      <c r="Y101" s="113">
        <f t="shared" si="88"/>
        <v>-4.5</v>
      </c>
      <c r="Z101" s="110">
        <v>8</v>
      </c>
      <c r="AA101" s="126">
        <v>0</v>
      </c>
      <c r="AB101" s="134">
        <f t="shared" ref="AB101:AB144" si="107">AA101/Z101</f>
        <v>0</v>
      </c>
      <c r="AC101" s="126">
        <f t="shared" ref="AC101:AC143" si="108">AA101*0.8</f>
        <v>0</v>
      </c>
      <c r="AD101" s="113">
        <f t="shared" ref="AD101:AD144" si="109">(Z101-AA101)*-0.5</f>
        <v>-4</v>
      </c>
      <c r="AE101" s="110">
        <v>6</v>
      </c>
      <c r="AF101" s="126">
        <v>2</v>
      </c>
      <c r="AG101" s="134">
        <f t="shared" ref="AG101:AG144" si="110">AF101/AE101</f>
        <v>0.333333333333333</v>
      </c>
      <c r="AH101" s="126">
        <f>AF101*2.5</f>
        <v>5</v>
      </c>
      <c r="AI101" s="113">
        <f>(AE101-AF101)*-1</f>
        <v>-4</v>
      </c>
      <c r="AJ101" s="110">
        <v>8</v>
      </c>
      <c r="AK101" s="126">
        <v>4</v>
      </c>
      <c r="AL101" s="134">
        <f t="shared" ref="AL101:AL144" si="111">AK101/AJ101</f>
        <v>0.5</v>
      </c>
      <c r="AM101" s="126">
        <f t="shared" si="99"/>
        <v>3.2</v>
      </c>
      <c r="AN101" s="113">
        <f t="shared" si="100"/>
        <v>-2</v>
      </c>
      <c r="AO101" s="99">
        <v>5</v>
      </c>
      <c r="AP101" s="109">
        <v>0</v>
      </c>
      <c r="AQ101" s="138">
        <f t="shared" ref="AQ101:AQ144" si="112">AP101/AO101</f>
        <v>0</v>
      </c>
      <c r="AR101" s="109">
        <f t="shared" si="93"/>
        <v>0</v>
      </c>
      <c r="AS101" s="114">
        <f t="shared" si="94"/>
        <v>-1.5</v>
      </c>
      <c r="AT101" s="110">
        <v>10</v>
      </c>
      <c r="AU101" s="126">
        <v>4</v>
      </c>
      <c r="AV101" s="134">
        <f t="shared" ref="AV101:AV144" si="113">AU101/AT101</f>
        <v>0.4</v>
      </c>
      <c r="AW101" s="126">
        <f t="shared" si="91"/>
        <v>1.2</v>
      </c>
      <c r="AX101" s="113">
        <f t="shared" si="92"/>
        <v>-1.2</v>
      </c>
      <c r="AY101" s="33">
        <f t="shared" ref="AY101:AY143" si="114">I101+N101+S101+X101+AC101+AH101+AM101+AR101+AW101</f>
        <v>24</v>
      </c>
      <c r="AZ101" s="33">
        <f t="shared" ref="AZ101:AZ143" si="115">J101+O101+T101+Y101+AD101+AI101+AN101+AS101+AX101</f>
        <v>-51.7</v>
      </c>
    </row>
    <row r="102" spans="1:52">
      <c r="A102" s="94">
        <v>99</v>
      </c>
      <c r="B102" s="95">
        <v>104838</v>
      </c>
      <c r="C102" s="96" t="s">
        <v>320</v>
      </c>
      <c r="D102" s="97" t="s">
        <v>31</v>
      </c>
      <c r="E102" s="98" t="s">
        <v>185</v>
      </c>
      <c r="F102" s="99">
        <v>20</v>
      </c>
      <c r="G102" s="109">
        <v>15</v>
      </c>
      <c r="H102" s="138">
        <f t="shared" si="103"/>
        <v>0.75</v>
      </c>
      <c r="I102" s="109">
        <f t="shared" si="89"/>
        <v>12</v>
      </c>
      <c r="J102" s="114">
        <f t="shared" si="90"/>
        <v>-2.5</v>
      </c>
      <c r="K102" s="99">
        <v>10</v>
      </c>
      <c r="L102" s="109">
        <v>3</v>
      </c>
      <c r="M102" s="138">
        <f t="shared" si="104"/>
        <v>0.3</v>
      </c>
      <c r="N102" s="109">
        <f>L102*0.8</f>
        <v>2.4</v>
      </c>
      <c r="O102" s="114">
        <f>(K102-L102)*-0.5</f>
        <v>-3.5</v>
      </c>
      <c r="P102" s="109">
        <v>30</v>
      </c>
      <c r="Q102" s="109">
        <v>16</v>
      </c>
      <c r="R102" s="138">
        <f t="shared" si="105"/>
        <v>0.533333333333333</v>
      </c>
      <c r="S102" s="109">
        <f t="shared" si="101"/>
        <v>16</v>
      </c>
      <c r="T102" s="114">
        <f t="shared" si="102"/>
        <v>-14</v>
      </c>
      <c r="U102" s="110">
        <v>10</v>
      </c>
      <c r="V102" s="126">
        <v>5</v>
      </c>
      <c r="W102" s="134">
        <f t="shared" si="106"/>
        <v>0.5</v>
      </c>
      <c r="X102" s="126">
        <f t="shared" si="87"/>
        <v>4</v>
      </c>
      <c r="Y102" s="113">
        <f t="shared" si="88"/>
        <v>-2.5</v>
      </c>
      <c r="Z102" s="110">
        <v>8</v>
      </c>
      <c r="AA102" s="126">
        <v>0</v>
      </c>
      <c r="AB102" s="134">
        <f t="shared" si="107"/>
        <v>0</v>
      </c>
      <c r="AC102" s="126">
        <f t="shared" si="108"/>
        <v>0</v>
      </c>
      <c r="AD102" s="113">
        <f t="shared" si="109"/>
        <v>-4</v>
      </c>
      <c r="AE102" s="110">
        <v>6</v>
      </c>
      <c r="AF102" s="126">
        <v>1</v>
      </c>
      <c r="AG102" s="134">
        <f t="shared" si="110"/>
        <v>0.166666666666667</v>
      </c>
      <c r="AH102" s="126">
        <f>AF102*2.5</f>
        <v>2.5</v>
      </c>
      <c r="AI102" s="113">
        <f>(AE102-AF102)*-1</f>
        <v>-5</v>
      </c>
      <c r="AJ102" s="110">
        <v>8</v>
      </c>
      <c r="AK102" s="126">
        <v>3</v>
      </c>
      <c r="AL102" s="134">
        <f t="shared" si="111"/>
        <v>0.375</v>
      </c>
      <c r="AM102" s="126">
        <f t="shared" si="99"/>
        <v>2.4</v>
      </c>
      <c r="AN102" s="113">
        <f t="shared" si="100"/>
        <v>-2.5</v>
      </c>
      <c r="AO102" s="99">
        <v>5</v>
      </c>
      <c r="AP102" s="109">
        <v>5</v>
      </c>
      <c r="AQ102" s="138">
        <f t="shared" si="112"/>
        <v>1</v>
      </c>
      <c r="AR102" s="109">
        <f>AP102*0.8</f>
        <v>4</v>
      </c>
      <c r="AS102" s="109"/>
      <c r="AT102" s="110">
        <v>10</v>
      </c>
      <c r="AU102" s="126">
        <v>2</v>
      </c>
      <c r="AV102" s="134">
        <f t="shared" si="113"/>
        <v>0.2</v>
      </c>
      <c r="AW102" s="126">
        <f t="shared" si="91"/>
        <v>0.6</v>
      </c>
      <c r="AX102" s="113">
        <f t="shared" si="92"/>
        <v>-1.6</v>
      </c>
      <c r="AY102" s="33">
        <f t="shared" si="114"/>
        <v>43.9</v>
      </c>
      <c r="AZ102" s="33">
        <f t="shared" si="115"/>
        <v>-35.6</v>
      </c>
    </row>
    <row r="103" spans="1:52">
      <c r="A103" s="94">
        <v>100</v>
      </c>
      <c r="B103" s="95">
        <v>105910</v>
      </c>
      <c r="C103" s="96" t="s">
        <v>321</v>
      </c>
      <c r="D103" s="97" t="s">
        <v>13</v>
      </c>
      <c r="E103" s="98" t="s">
        <v>185</v>
      </c>
      <c r="F103" s="99">
        <v>20</v>
      </c>
      <c r="G103" s="109">
        <v>11</v>
      </c>
      <c r="H103" s="138">
        <f t="shared" si="103"/>
        <v>0.55</v>
      </c>
      <c r="I103" s="109">
        <f t="shared" si="89"/>
        <v>8.8</v>
      </c>
      <c r="J103" s="114">
        <f t="shared" si="90"/>
        <v>-4.5</v>
      </c>
      <c r="K103" s="99">
        <v>10</v>
      </c>
      <c r="L103" s="109">
        <v>11</v>
      </c>
      <c r="M103" s="138">
        <f t="shared" si="104"/>
        <v>1.1</v>
      </c>
      <c r="N103" s="109">
        <f>L103*1.5</f>
        <v>16.5</v>
      </c>
      <c r="O103" s="109"/>
      <c r="P103" s="109">
        <v>40</v>
      </c>
      <c r="Q103" s="109">
        <v>50</v>
      </c>
      <c r="R103" s="138">
        <f t="shared" si="105"/>
        <v>1.25</v>
      </c>
      <c r="S103" s="109">
        <f>Q103*2</f>
        <v>100</v>
      </c>
      <c r="T103" s="109"/>
      <c r="U103" s="110">
        <v>10</v>
      </c>
      <c r="V103" s="126">
        <v>0</v>
      </c>
      <c r="W103" s="134">
        <f t="shared" si="106"/>
        <v>0</v>
      </c>
      <c r="X103" s="126">
        <f t="shared" si="87"/>
        <v>0</v>
      </c>
      <c r="Y103" s="113">
        <f t="shared" si="88"/>
        <v>-5</v>
      </c>
      <c r="Z103" s="110">
        <v>8</v>
      </c>
      <c r="AA103" s="126">
        <v>0</v>
      </c>
      <c r="AB103" s="134">
        <f t="shared" si="107"/>
        <v>0</v>
      </c>
      <c r="AC103" s="126">
        <f t="shared" si="108"/>
        <v>0</v>
      </c>
      <c r="AD103" s="113">
        <f t="shared" si="109"/>
        <v>-4</v>
      </c>
      <c r="AE103" s="110">
        <v>6</v>
      </c>
      <c r="AF103" s="126">
        <v>7</v>
      </c>
      <c r="AG103" s="134">
        <f t="shared" si="110"/>
        <v>1.16666666666667</v>
      </c>
      <c r="AH103" s="126">
        <f>AF103*3.5</f>
        <v>24.5</v>
      </c>
      <c r="AI103" s="126"/>
      <c r="AJ103" s="110">
        <v>8</v>
      </c>
      <c r="AK103" s="126">
        <v>10</v>
      </c>
      <c r="AL103" s="134">
        <f t="shared" si="111"/>
        <v>1.25</v>
      </c>
      <c r="AM103" s="126">
        <f>AK103*1</f>
        <v>10</v>
      </c>
      <c r="AN103" s="126"/>
      <c r="AO103" s="99">
        <v>5</v>
      </c>
      <c r="AP103" s="109">
        <v>2</v>
      </c>
      <c r="AQ103" s="138">
        <f t="shared" si="112"/>
        <v>0.4</v>
      </c>
      <c r="AR103" s="109">
        <f t="shared" ref="AR103:AR110" si="116">AP103*0.5</f>
        <v>1</v>
      </c>
      <c r="AS103" s="114">
        <f t="shared" ref="AS103:AS110" si="117">(AO103-AP103)*-0.3</f>
        <v>-0.9</v>
      </c>
      <c r="AT103" s="110">
        <v>10</v>
      </c>
      <c r="AU103" s="126">
        <v>1</v>
      </c>
      <c r="AV103" s="134">
        <f t="shared" si="113"/>
        <v>0.1</v>
      </c>
      <c r="AW103" s="126">
        <f t="shared" si="91"/>
        <v>0.3</v>
      </c>
      <c r="AX103" s="113">
        <f t="shared" si="92"/>
        <v>-1.8</v>
      </c>
      <c r="AY103" s="33">
        <f t="shared" si="114"/>
        <v>161.1</v>
      </c>
      <c r="AZ103" s="33">
        <f t="shared" si="115"/>
        <v>-16.2</v>
      </c>
    </row>
    <row r="104" spans="1:52">
      <c r="A104" s="94">
        <v>101</v>
      </c>
      <c r="B104" s="95">
        <v>106485</v>
      </c>
      <c r="C104" s="96" t="s">
        <v>322</v>
      </c>
      <c r="D104" s="97" t="s">
        <v>13</v>
      </c>
      <c r="E104" s="98" t="s">
        <v>185</v>
      </c>
      <c r="F104" s="99">
        <v>20</v>
      </c>
      <c r="G104" s="109">
        <v>20</v>
      </c>
      <c r="H104" s="138">
        <f t="shared" si="103"/>
        <v>1</v>
      </c>
      <c r="I104" s="109">
        <f>G104*1.5</f>
        <v>30</v>
      </c>
      <c r="J104" s="109"/>
      <c r="K104" s="99">
        <v>10</v>
      </c>
      <c r="L104" s="109">
        <v>10</v>
      </c>
      <c r="M104" s="138">
        <f t="shared" si="104"/>
        <v>1</v>
      </c>
      <c r="N104" s="109">
        <f>L104*1.5</f>
        <v>15</v>
      </c>
      <c r="O104" s="109"/>
      <c r="P104" s="109">
        <v>30</v>
      </c>
      <c r="Q104" s="109">
        <v>41</v>
      </c>
      <c r="R104" s="138">
        <f t="shared" si="105"/>
        <v>1.36666666666667</v>
      </c>
      <c r="S104" s="109">
        <f>Q104*2</f>
        <v>82</v>
      </c>
      <c r="T104" s="109"/>
      <c r="U104" s="110">
        <v>10</v>
      </c>
      <c r="V104" s="126">
        <v>1</v>
      </c>
      <c r="W104" s="134">
        <f t="shared" si="106"/>
        <v>0.1</v>
      </c>
      <c r="X104" s="126">
        <f t="shared" si="87"/>
        <v>0.8</v>
      </c>
      <c r="Y104" s="113">
        <f t="shared" si="88"/>
        <v>-4.5</v>
      </c>
      <c r="Z104" s="110">
        <v>8</v>
      </c>
      <c r="AA104" s="126">
        <v>1</v>
      </c>
      <c r="AB104" s="134">
        <f t="shared" si="107"/>
        <v>0.125</v>
      </c>
      <c r="AC104" s="126">
        <f t="shared" si="108"/>
        <v>0.8</v>
      </c>
      <c r="AD104" s="113">
        <f t="shared" si="109"/>
        <v>-3.5</v>
      </c>
      <c r="AE104" s="110">
        <v>6</v>
      </c>
      <c r="AF104" s="126">
        <v>7</v>
      </c>
      <c r="AG104" s="134">
        <f t="shared" si="110"/>
        <v>1.16666666666667</v>
      </c>
      <c r="AH104" s="126">
        <f>AF104*3.5</f>
        <v>24.5</v>
      </c>
      <c r="AI104" s="126"/>
      <c r="AJ104" s="110">
        <v>8</v>
      </c>
      <c r="AK104" s="126">
        <v>4</v>
      </c>
      <c r="AL104" s="134">
        <f t="shared" si="111"/>
        <v>0.5</v>
      </c>
      <c r="AM104" s="126">
        <f>AK104*0.8</f>
        <v>3.2</v>
      </c>
      <c r="AN104" s="113">
        <f>(AJ104-AK104)*-0.5</f>
        <v>-2</v>
      </c>
      <c r="AO104" s="99">
        <v>5</v>
      </c>
      <c r="AP104" s="109">
        <v>1</v>
      </c>
      <c r="AQ104" s="138">
        <f t="shared" si="112"/>
        <v>0.2</v>
      </c>
      <c r="AR104" s="109">
        <f t="shared" si="116"/>
        <v>0.5</v>
      </c>
      <c r="AS104" s="114">
        <f t="shared" si="117"/>
        <v>-1.2</v>
      </c>
      <c r="AT104" s="110">
        <v>10</v>
      </c>
      <c r="AU104" s="126">
        <v>15</v>
      </c>
      <c r="AV104" s="134">
        <f t="shared" si="113"/>
        <v>1.5</v>
      </c>
      <c r="AW104" s="169">
        <f>AU104*0.5</f>
        <v>7.5</v>
      </c>
      <c r="AX104" s="140"/>
      <c r="AY104" s="33">
        <f t="shared" si="114"/>
        <v>164.3</v>
      </c>
      <c r="AZ104" s="33">
        <f t="shared" si="115"/>
        <v>-11.2</v>
      </c>
    </row>
    <row r="105" spans="1:52">
      <c r="A105" s="94">
        <v>102</v>
      </c>
      <c r="B105" s="95">
        <v>106865</v>
      </c>
      <c r="C105" s="96" t="s">
        <v>323</v>
      </c>
      <c r="D105" s="97" t="s">
        <v>16</v>
      </c>
      <c r="E105" s="98" t="s">
        <v>185</v>
      </c>
      <c r="F105" s="99">
        <v>20</v>
      </c>
      <c r="G105" s="109">
        <v>10</v>
      </c>
      <c r="H105" s="138">
        <f t="shared" si="103"/>
        <v>0.5</v>
      </c>
      <c r="I105" s="109">
        <f t="shared" ref="I105:I122" si="118">G105*0.8</f>
        <v>8</v>
      </c>
      <c r="J105" s="114">
        <f t="shared" ref="J105:J122" si="119">(F105-G105)*-0.5</f>
        <v>-5</v>
      </c>
      <c r="K105" s="99">
        <v>10</v>
      </c>
      <c r="L105" s="109">
        <v>2</v>
      </c>
      <c r="M105" s="138">
        <f t="shared" si="104"/>
        <v>0.2</v>
      </c>
      <c r="N105" s="109">
        <f t="shared" ref="N105:N110" si="120">L105*0.8</f>
        <v>1.6</v>
      </c>
      <c r="O105" s="114">
        <f t="shared" ref="O105:O110" si="121">(K105-L105)*-0.5</f>
        <v>-4</v>
      </c>
      <c r="P105" s="109">
        <v>30</v>
      </c>
      <c r="Q105" s="109">
        <v>59</v>
      </c>
      <c r="R105" s="138">
        <f t="shared" si="105"/>
        <v>1.96666666666667</v>
      </c>
      <c r="S105" s="109">
        <f>Q105*2</f>
        <v>118</v>
      </c>
      <c r="T105" s="109"/>
      <c r="U105" s="110">
        <v>10</v>
      </c>
      <c r="V105" s="126">
        <v>0</v>
      </c>
      <c r="W105" s="134">
        <f t="shared" si="106"/>
        <v>0</v>
      </c>
      <c r="X105" s="126">
        <f t="shared" si="87"/>
        <v>0</v>
      </c>
      <c r="Y105" s="113">
        <f t="shared" si="88"/>
        <v>-5</v>
      </c>
      <c r="Z105" s="110">
        <v>8</v>
      </c>
      <c r="AA105" s="126">
        <v>2</v>
      </c>
      <c r="AB105" s="134">
        <f t="shared" si="107"/>
        <v>0.25</v>
      </c>
      <c r="AC105" s="126">
        <f t="shared" si="108"/>
        <v>1.6</v>
      </c>
      <c r="AD105" s="113">
        <f t="shared" si="109"/>
        <v>-3</v>
      </c>
      <c r="AE105" s="110">
        <v>6</v>
      </c>
      <c r="AF105" s="126">
        <v>11</v>
      </c>
      <c r="AG105" s="134">
        <f t="shared" si="110"/>
        <v>1.83333333333333</v>
      </c>
      <c r="AH105" s="126">
        <f>AF105*3.5</f>
        <v>38.5</v>
      </c>
      <c r="AI105" s="126"/>
      <c r="AJ105" s="110">
        <v>8</v>
      </c>
      <c r="AK105" s="126">
        <v>8</v>
      </c>
      <c r="AL105" s="134">
        <f t="shared" si="111"/>
        <v>1</v>
      </c>
      <c r="AM105" s="126">
        <f>AK105*1</f>
        <v>8</v>
      </c>
      <c r="AN105" s="126"/>
      <c r="AO105" s="99">
        <v>5</v>
      </c>
      <c r="AP105" s="109">
        <v>1</v>
      </c>
      <c r="AQ105" s="138">
        <f t="shared" si="112"/>
        <v>0.2</v>
      </c>
      <c r="AR105" s="109">
        <f t="shared" si="116"/>
        <v>0.5</v>
      </c>
      <c r="AS105" s="114">
        <f t="shared" si="117"/>
        <v>-1.2</v>
      </c>
      <c r="AT105" s="110">
        <v>10</v>
      </c>
      <c r="AU105" s="126">
        <v>3</v>
      </c>
      <c r="AV105" s="134">
        <f t="shared" si="113"/>
        <v>0.3</v>
      </c>
      <c r="AW105" s="126">
        <f t="shared" ref="AW105:AW130" si="122">AU105*0.3</f>
        <v>0.9</v>
      </c>
      <c r="AX105" s="113">
        <f t="shared" ref="AX105:AX130" si="123">(AT105-AU105)*-0.2</f>
        <v>-1.4</v>
      </c>
      <c r="AY105" s="33">
        <f t="shared" si="114"/>
        <v>177.1</v>
      </c>
      <c r="AZ105" s="33">
        <f t="shared" si="115"/>
        <v>-19.6</v>
      </c>
    </row>
    <row r="106" spans="1:52">
      <c r="A106" s="94">
        <v>103</v>
      </c>
      <c r="B106" s="95">
        <v>107728</v>
      </c>
      <c r="C106" s="96" t="s">
        <v>324</v>
      </c>
      <c r="D106" s="97" t="s">
        <v>19</v>
      </c>
      <c r="E106" s="98" t="s">
        <v>185</v>
      </c>
      <c r="F106" s="99">
        <v>20</v>
      </c>
      <c r="G106" s="109">
        <v>5</v>
      </c>
      <c r="H106" s="138">
        <f t="shared" si="103"/>
        <v>0.25</v>
      </c>
      <c r="I106" s="109">
        <f t="shared" si="118"/>
        <v>4</v>
      </c>
      <c r="J106" s="114">
        <f t="shared" si="119"/>
        <v>-7.5</v>
      </c>
      <c r="K106" s="99">
        <v>10</v>
      </c>
      <c r="L106" s="109">
        <v>2</v>
      </c>
      <c r="M106" s="138">
        <f t="shared" si="104"/>
        <v>0.2</v>
      </c>
      <c r="N106" s="109">
        <f t="shared" si="120"/>
        <v>1.6</v>
      </c>
      <c r="O106" s="114">
        <f t="shared" si="121"/>
        <v>-4</v>
      </c>
      <c r="P106" s="109">
        <v>30</v>
      </c>
      <c r="Q106" s="109">
        <v>22</v>
      </c>
      <c r="R106" s="138">
        <f t="shared" si="105"/>
        <v>0.733333333333333</v>
      </c>
      <c r="S106" s="109">
        <f t="shared" ref="S106:S114" si="124">Q106*1</f>
        <v>22</v>
      </c>
      <c r="T106" s="114">
        <f t="shared" ref="T106:T114" si="125">(P106-Q106)*-1</f>
        <v>-8</v>
      </c>
      <c r="U106" s="110">
        <v>10</v>
      </c>
      <c r="V106" s="126">
        <v>1</v>
      </c>
      <c r="W106" s="134">
        <f t="shared" si="106"/>
        <v>0.1</v>
      </c>
      <c r="X106" s="126">
        <f t="shared" si="87"/>
        <v>0.8</v>
      </c>
      <c r="Y106" s="113">
        <f t="shared" si="88"/>
        <v>-4.5</v>
      </c>
      <c r="Z106" s="110">
        <v>8</v>
      </c>
      <c r="AA106" s="126">
        <v>2</v>
      </c>
      <c r="AB106" s="134">
        <f t="shared" si="107"/>
        <v>0.25</v>
      </c>
      <c r="AC106" s="126">
        <f t="shared" si="108"/>
        <v>1.6</v>
      </c>
      <c r="AD106" s="113">
        <f t="shared" si="109"/>
        <v>-3</v>
      </c>
      <c r="AE106" s="110">
        <v>6</v>
      </c>
      <c r="AF106" s="126">
        <v>12</v>
      </c>
      <c r="AG106" s="134">
        <f t="shared" si="110"/>
        <v>2</v>
      </c>
      <c r="AH106" s="126">
        <f>AF106*3.5</f>
        <v>42</v>
      </c>
      <c r="AI106" s="126"/>
      <c r="AJ106" s="110">
        <v>8</v>
      </c>
      <c r="AK106" s="126">
        <v>4</v>
      </c>
      <c r="AL106" s="134">
        <f t="shared" si="111"/>
        <v>0.5</v>
      </c>
      <c r="AM106" s="126">
        <f>AK106*0.8</f>
        <v>3.2</v>
      </c>
      <c r="AN106" s="113">
        <f>(AJ106-AK106)*-0.5</f>
        <v>-2</v>
      </c>
      <c r="AO106" s="99">
        <v>5</v>
      </c>
      <c r="AP106" s="109">
        <v>0</v>
      </c>
      <c r="AQ106" s="138">
        <f t="shared" si="112"/>
        <v>0</v>
      </c>
      <c r="AR106" s="109">
        <f t="shared" si="116"/>
        <v>0</v>
      </c>
      <c r="AS106" s="114">
        <f t="shared" si="117"/>
        <v>-1.5</v>
      </c>
      <c r="AT106" s="110">
        <v>10</v>
      </c>
      <c r="AU106" s="126">
        <v>2</v>
      </c>
      <c r="AV106" s="134">
        <f t="shared" si="113"/>
        <v>0.2</v>
      </c>
      <c r="AW106" s="126">
        <f t="shared" si="122"/>
        <v>0.6</v>
      </c>
      <c r="AX106" s="113">
        <f t="shared" si="123"/>
        <v>-1.6</v>
      </c>
      <c r="AY106" s="33">
        <f t="shared" si="114"/>
        <v>75.8</v>
      </c>
      <c r="AZ106" s="33">
        <f t="shared" si="115"/>
        <v>-32.1</v>
      </c>
    </row>
    <row r="107" spans="1:52">
      <c r="A107" s="94">
        <v>104</v>
      </c>
      <c r="B107" s="95">
        <v>112415</v>
      </c>
      <c r="C107" s="96" t="s">
        <v>325</v>
      </c>
      <c r="D107" s="97" t="s">
        <v>11</v>
      </c>
      <c r="E107" s="98" t="s">
        <v>185</v>
      </c>
      <c r="F107" s="99">
        <v>20</v>
      </c>
      <c r="G107" s="109">
        <v>8</v>
      </c>
      <c r="H107" s="138">
        <f t="shared" si="103"/>
        <v>0.4</v>
      </c>
      <c r="I107" s="109">
        <f t="shared" si="118"/>
        <v>6.4</v>
      </c>
      <c r="J107" s="114">
        <f t="shared" si="119"/>
        <v>-6</v>
      </c>
      <c r="K107" s="99">
        <v>10</v>
      </c>
      <c r="L107" s="109">
        <v>7</v>
      </c>
      <c r="M107" s="138">
        <f t="shared" si="104"/>
        <v>0.7</v>
      </c>
      <c r="N107" s="109">
        <f t="shared" si="120"/>
        <v>5.6</v>
      </c>
      <c r="O107" s="114">
        <f t="shared" si="121"/>
        <v>-1.5</v>
      </c>
      <c r="P107" s="109">
        <v>30</v>
      </c>
      <c r="Q107" s="109">
        <v>15</v>
      </c>
      <c r="R107" s="138">
        <f t="shared" si="105"/>
        <v>0.5</v>
      </c>
      <c r="S107" s="109">
        <f t="shared" si="124"/>
        <v>15</v>
      </c>
      <c r="T107" s="114">
        <f t="shared" si="125"/>
        <v>-15</v>
      </c>
      <c r="U107" s="110">
        <v>10</v>
      </c>
      <c r="V107" s="126">
        <v>1</v>
      </c>
      <c r="W107" s="134">
        <f t="shared" si="106"/>
        <v>0.1</v>
      </c>
      <c r="X107" s="126">
        <f t="shared" ref="X107:X143" si="126">V107*0.8</f>
        <v>0.8</v>
      </c>
      <c r="Y107" s="113">
        <f t="shared" ref="Y107:Y143" si="127">(U107-V107)*-0.5</f>
        <v>-4.5</v>
      </c>
      <c r="Z107" s="110">
        <v>8</v>
      </c>
      <c r="AA107" s="126">
        <v>0</v>
      </c>
      <c r="AB107" s="134">
        <f t="shared" si="107"/>
        <v>0</v>
      </c>
      <c r="AC107" s="126">
        <f t="shared" si="108"/>
        <v>0</v>
      </c>
      <c r="AD107" s="113">
        <f t="shared" si="109"/>
        <v>-4</v>
      </c>
      <c r="AE107" s="110">
        <v>6</v>
      </c>
      <c r="AF107" s="126">
        <v>0</v>
      </c>
      <c r="AG107" s="134">
        <f t="shared" si="110"/>
        <v>0</v>
      </c>
      <c r="AH107" s="126">
        <f>AF107*2.5</f>
        <v>0</v>
      </c>
      <c r="AI107" s="113">
        <f>(AE107-AF107)*-1</f>
        <v>-6</v>
      </c>
      <c r="AJ107" s="110">
        <v>8</v>
      </c>
      <c r="AK107" s="126">
        <v>2</v>
      </c>
      <c r="AL107" s="134">
        <f t="shared" si="111"/>
        <v>0.25</v>
      </c>
      <c r="AM107" s="126">
        <f>AK107*0.8</f>
        <v>1.6</v>
      </c>
      <c r="AN107" s="113">
        <f>(AJ107-AK107)*-0.5</f>
        <v>-3</v>
      </c>
      <c r="AO107" s="99">
        <v>5</v>
      </c>
      <c r="AP107" s="109">
        <v>0</v>
      </c>
      <c r="AQ107" s="138">
        <f t="shared" si="112"/>
        <v>0</v>
      </c>
      <c r="AR107" s="109">
        <f t="shared" si="116"/>
        <v>0</v>
      </c>
      <c r="AS107" s="114">
        <f t="shared" si="117"/>
        <v>-1.5</v>
      </c>
      <c r="AT107" s="110">
        <v>10</v>
      </c>
      <c r="AU107" s="126">
        <v>0</v>
      </c>
      <c r="AV107" s="134">
        <f t="shared" si="113"/>
        <v>0</v>
      </c>
      <c r="AW107" s="126">
        <f t="shared" si="122"/>
        <v>0</v>
      </c>
      <c r="AX107" s="113">
        <f t="shared" si="123"/>
        <v>-2</v>
      </c>
      <c r="AY107" s="33">
        <f t="shared" si="114"/>
        <v>29.4</v>
      </c>
      <c r="AZ107" s="33">
        <f t="shared" si="115"/>
        <v>-43.5</v>
      </c>
    </row>
    <row r="108" spans="1:52">
      <c r="A108" s="94">
        <v>105</v>
      </c>
      <c r="B108" s="95">
        <v>112888</v>
      </c>
      <c r="C108" s="96" t="s">
        <v>326</v>
      </c>
      <c r="D108" s="97" t="s">
        <v>11</v>
      </c>
      <c r="E108" s="98" t="s">
        <v>185</v>
      </c>
      <c r="F108" s="99">
        <v>20</v>
      </c>
      <c r="G108" s="109">
        <v>15</v>
      </c>
      <c r="H108" s="138">
        <f t="shared" si="103"/>
        <v>0.75</v>
      </c>
      <c r="I108" s="109">
        <f t="shared" si="118"/>
        <v>12</v>
      </c>
      <c r="J108" s="114">
        <f t="shared" si="119"/>
        <v>-2.5</v>
      </c>
      <c r="K108" s="99">
        <v>10</v>
      </c>
      <c r="L108" s="109">
        <v>0</v>
      </c>
      <c r="M108" s="138">
        <f t="shared" si="104"/>
        <v>0</v>
      </c>
      <c r="N108" s="109">
        <f t="shared" si="120"/>
        <v>0</v>
      </c>
      <c r="O108" s="114">
        <f t="shared" si="121"/>
        <v>-5</v>
      </c>
      <c r="P108" s="109">
        <v>30</v>
      </c>
      <c r="Q108" s="109">
        <v>21</v>
      </c>
      <c r="R108" s="138">
        <f t="shared" si="105"/>
        <v>0.7</v>
      </c>
      <c r="S108" s="109">
        <f t="shared" si="124"/>
        <v>21</v>
      </c>
      <c r="T108" s="114">
        <f t="shared" si="125"/>
        <v>-9</v>
      </c>
      <c r="U108" s="110">
        <v>10</v>
      </c>
      <c r="V108" s="126">
        <v>1</v>
      </c>
      <c r="W108" s="134">
        <f t="shared" si="106"/>
        <v>0.1</v>
      </c>
      <c r="X108" s="126">
        <f t="shared" si="126"/>
        <v>0.8</v>
      </c>
      <c r="Y108" s="113">
        <f t="shared" si="127"/>
        <v>-4.5</v>
      </c>
      <c r="Z108" s="110">
        <v>8</v>
      </c>
      <c r="AA108" s="126">
        <v>2</v>
      </c>
      <c r="AB108" s="134">
        <f t="shared" si="107"/>
        <v>0.25</v>
      </c>
      <c r="AC108" s="126">
        <f t="shared" si="108"/>
        <v>1.6</v>
      </c>
      <c r="AD108" s="113">
        <f t="shared" si="109"/>
        <v>-3</v>
      </c>
      <c r="AE108" s="110">
        <v>6</v>
      </c>
      <c r="AF108" s="126">
        <v>5</v>
      </c>
      <c r="AG108" s="134">
        <f t="shared" si="110"/>
        <v>0.833333333333333</v>
      </c>
      <c r="AH108" s="126">
        <f>AF108*2.5</f>
        <v>12.5</v>
      </c>
      <c r="AI108" s="113">
        <f>(AE108-AF108)*-1</f>
        <v>-1</v>
      </c>
      <c r="AJ108" s="110">
        <v>8</v>
      </c>
      <c r="AK108" s="126">
        <v>2</v>
      </c>
      <c r="AL108" s="134">
        <f t="shared" si="111"/>
        <v>0.25</v>
      </c>
      <c r="AM108" s="126">
        <f>AK108*0.8</f>
        <v>1.6</v>
      </c>
      <c r="AN108" s="113">
        <f>(AJ108-AK108)*-0.5</f>
        <v>-3</v>
      </c>
      <c r="AO108" s="99">
        <v>5</v>
      </c>
      <c r="AP108" s="109">
        <v>0</v>
      </c>
      <c r="AQ108" s="138">
        <f t="shared" si="112"/>
        <v>0</v>
      </c>
      <c r="AR108" s="109">
        <f t="shared" si="116"/>
        <v>0</v>
      </c>
      <c r="AS108" s="114">
        <f t="shared" si="117"/>
        <v>-1.5</v>
      </c>
      <c r="AT108" s="110">
        <v>10</v>
      </c>
      <c r="AU108" s="126">
        <v>2</v>
      </c>
      <c r="AV108" s="134">
        <f t="shared" si="113"/>
        <v>0.2</v>
      </c>
      <c r="AW108" s="126">
        <f t="shared" si="122"/>
        <v>0.6</v>
      </c>
      <c r="AX108" s="113">
        <f t="shared" si="123"/>
        <v>-1.6</v>
      </c>
      <c r="AY108" s="33">
        <f t="shared" si="114"/>
        <v>50.1</v>
      </c>
      <c r="AZ108" s="33">
        <f t="shared" si="115"/>
        <v>-31.1</v>
      </c>
    </row>
    <row r="109" spans="1:52">
      <c r="A109" s="94">
        <v>106</v>
      </c>
      <c r="B109" s="95">
        <v>113025</v>
      </c>
      <c r="C109" s="96" t="s">
        <v>327</v>
      </c>
      <c r="D109" s="97" t="s">
        <v>11</v>
      </c>
      <c r="E109" s="98" t="s">
        <v>185</v>
      </c>
      <c r="F109" s="99">
        <v>20</v>
      </c>
      <c r="G109" s="109">
        <v>6</v>
      </c>
      <c r="H109" s="138">
        <f t="shared" si="103"/>
        <v>0.3</v>
      </c>
      <c r="I109" s="109">
        <f t="shared" si="118"/>
        <v>4.8</v>
      </c>
      <c r="J109" s="114">
        <f t="shared" si="119"/>
        <v>-7</v>
      </c>
      <c r="K109" s="99">
        <v>10</v>
      </c>
      <c r="L109" s="109">
        <v>8</v>
      </c>
      <c r="M109" s="138">
        <f t="shared" si="104"/>
        <v>0.8</v>
      </c>
      <c r="N109" s="109">
        <f t="shared" si="120"/>
        <v>6.4</v>
      </c>
      <c r="O109" s="114">
        <f t="shared" si="121"/>
        <v>-1</v>
      </c>
      <c r="P109" s="109">
        <v>30</v>
      </c>
      <c r="Q109" s="109">
        <v>13</v>
      </c>
      <c r="R109" s="138">
        <f t="shared" si="105"/>
        <v>0.433333333333333</v>
      </c>
      <c r="S109" s="109">
        <f t="shared" si="124"/>
        <v>13</v>
      </c>
      <c r="T109" s="114">
        <f t="shared" si="125"/>
        <v>-17</v>
      </c>
      <c r="U109" s="110">
        <v>10</v>
      </c>
      <c r="V109" s="126">
        <v>0</v>
      </c>
      <c r="W109" s="134">
        <f t="shared" si="106"/>
        <v>0</v>
      </c>
      <c r="X109" s="126">
        <f t="shared" si="126"/>
        <v>0</v>
      </c>
      <c r="Y109" s="113">
        <f t="shared" si="127"/>
        <v>-5</v>
      </c>
      <c r="Z109" s="110">
        <v>8</v>
      </c>
      <c r="AA109" s="126">
        <v>2</v>
      </c>
      <c r="AB109" s="134">
        <f t="shared" si="107"/>
        <v>0.25</v>
      </c>
      <c r="AC109" s="126">
        <f t="shared" si="108"/>
        <v>1.6</v>
      </c>
      <c r="AD109" s="113">
        <f t="shared" si="109"/>
        <v>-3</v>
      </c>
      <c r="AE109" s="110">
        <v>6</v>
      </c>
      <c r="AF109" s="126">
        <v>4</v>
      </c>
      <c r="AG109" s="134">
        <f t="shared" si="110"/>
        <v>0.666666666666667</v>
      </c>
      <c r="AH109" s="126">
        <f>AF109*2.5</f>
        <v>10</v>
      </c>
      <c r="AI109" s="113">
        <f>(AE109-AF109)*-1</f>
        <v>-2</v>
      </c>
      <c r="AJ109" s="110">
        <v>8</v>
      </c>
      <c r="AK109" s="126">
        <v>0</v>
      </c>
      <c r="AL109" s="134">
        <f t="shared" si="111"/>
        <v>0</v>
      </c>
      <c r="AM109" s="126">
        <f>AK109*0.8</f>
        <v>0</v>
      </c>
      <c r="AN109" s="113">
        <f>(AJ109-AK109)*-0.5</f>
        <v>-4</v>
      </c>
      <c r="AO109" s="99">
        <v>5</v>
      </c>
      <c r="AP109" s="109">
        <v>1</v>
      </c>
      <c r="AQ109" s="138">
        <f t="shared" si="112"/>
        <v>0.2</v>
      </c>
      <c r="AR109" s="109">
        <f t="shared" si="116"/>
        <v>0.5</v>
      </c>
      <c r="AS109" s="114">
        <f t="shared" si="117"/>
        <v>-1.2</v>
      </c>
      <c r="AT109" s="110">
        <v>10</v>
      </c>
      <c r="AU109" s="126">
        <v>0</v>
      </c>
      <c r="AV109" s="134">
        <f t="shared" si="113"/>
        <v>0</v>
      </c>
      <c r="AW109" s="126">
        <f t="shared" si="122"/>
        <v>0</v>
      </c>
      <c r="AX109" s="113">
        <f t="shared" si="123"/>
        <v>-2</v>
      </c>
      <c r="AY109" s="33">
        <f t="shared" si="114"/>
        <v>36.3</v>
      </c>
      <c r="AZ109" s="33">
        <f t="shared" si="115"/>
        <v>-42.2</v>
      </c>
    </row>
    <row r="110" spans="1:52">
      <c r="A110" s="94">
        <v>107</v>
      </c>
      <c r="B110" s="95">
        <v>113299</v>
      </c>
      <c r="C110" s="96" t="s">
        <v>328</v>
      </c>
      <c r="D110" s="97" t="s">
        <v>13</v>
      </c>
      <c r="E110" s="98" t="s">
        <v>185</v>
      </c>
      <c r="F110" s="99">
        <v>20</v>
      </c>
      <c r="G110" s="109">
        <v>16</v>
      </c>
      <c r="H110" s="138">
        <f t="shared" si="103"/>
        <v>0.8</v>
      </c>
      <c r="I110" s="109">
        <f t="shared" si="118"/>
        <v>12.8</v>
      </c>
      <c r="J110" s="114">
        <f t="shared" si="119"/>
        <v>-2</v>
      </c>
      <c r="K110" s="99">
        <v>10</v>
      </c>
      <c r="L110" s="109">
        <v>1</v>
      </c>
      <c r="M110" s="138">
        <f t="shared" si="104"/>
        <v>0.1</v>
      </c>
      <c r="N110" s="109">
        <f t="shared" si="120"/>
        <v>0.8</v>
      </c>
      <c r="O110" s="114">
        <f t="shared" si="121"/>
        <v>-4.5</v>
      </c>
      <c r="P110" s="109">
        <v>30</v>
      </c>
      <c r="Q110" s="109">
        <v>16</v>
      </c>
      <c r="R110" s="138">
        <f t="shared" si="105"/>
        <v>0.533333333333333</v>
      </c>
      <c r="S110" s="109">
        <f t="shared" si="124"/>
        <v>16</v>
      </c>
      <c r="T110" s="114">
        <f t="shared" si="125"/>
        <v>-14</v>
      </c>
      <c r="U110" s="110">
        <v>10</v>
      </c>
      <c r="V110" s="126">
        <v>1</v>
      </c>
      <c r="W110" s="134">
        <f t="shared" si="106"/>
        <v>0.1</v>
      </c>
      <c r="X110" s="126">
        <f t="shared" si="126"/>
        <v>0.8</v>
      </c>
      <c r="Y110" s="113">
        <f t="shared" si="127"/>
        <v>-4.5</v>
      </c>
      <c r="Z110" s="110">
        <v>8</v>
      </c>
      <c r="AA110" s="126">
        <v>1</v>
      </c>
      <c r="AB110" s="134">
        <f t="shared" si="107"/>
        <v>0.125</v>
      </c>
      <c r="AC110" s="126">
        <f t="shared" si="108"/>
        <v>0.8</v>
      </c>
      <c r="AD110" s="113">
        <f t="shared" si="109"/>
        <v>-3.5</v>
      </c>
      <c r="AE110" s="110">
        <v>6</v>
      </c>
      <c r="AF110" s="126">
        <v>7</v>
      </c>
      <c r="AG110" s="134">
        <f t="shared" si="110"/>
        <v>1.16666666666667</v>
      </c>
      <c r="AH110" s="126">
        <f>AF110*3.5</f>
        <v>24.5</v>
      </c>
      <c r="AI110" s="126"/>
      <c r="AJ110" s="110">
        <v>8</v>
      </c>
      <c r="AK110" s="126">
        <v>5</v>
      </c>
      <c r="AL110" s="134">
        <f t="shared" si="111"/>
        <v>0.625</v>
      </c>
      <c r="AM110" s="126">
        <f>AK110*0.8</f>
        <v>4</v>
      </c>
      <c r="AN110" s="113">
        <f>(AJ110-AK110)*-0.5</f>
        <v>-1.5</v>
      </c>
      <c r="AO110" s="99">
        <v>5</v>
      </c>
      <c r="AP110" s="109">
        <v>1</v>
      </c>
      <c r="AQ110" s="138">
        <f t="shared" si="112"/>
        <v>0.2</v>
      </c>
      <c r="AR110" s="109">
        <f t="shared" si="116"/>
        <v>0.5</v>
      </c>
      <c r="AS110" s="114">
        <f t="shared" si="117"/>
        <v>-1.2</v>
      </c>
      <c r="AT110" s="110">
        <v>10</v>
      </c>
      <c r="AU110" s="126">
        <v>2</v>
      </c>
      <c r="AV110" s="134">
        <f t="shared" si="113"/>
        <v>0.2</v>
      </c>
      <c r="AW110" s="126">
        <f t="shared" si="122"/>
        <v>0.6</v>
      </c>
      <c r="AX110" s="113">
        <f t="shared" si="123"/>
        <v>-1.6</v>
      </c>
      <c r="AY110" s="33">
        <f t="shared" si="114"/>
        <v>60.8</v>
      </c>
      <c r="AZ110" s="33">
        <f t="shared" si="115"/>
        <v>-32.8</v>
      </c>
    </row>
    <row r="111" spans="1:52">
      <c r="A111" s="94">
        <v>108</v>
      </c>
      <c r="B111" s="95">
        <v>114286</v>
      </c>
      <c r="C111" s="96" t="s">
        <v>329</v>
      </c>
      <c r="D111" s="97" t="s">
        <v>11</v>
      </c>
      <c r="E111" s="98" t="s">
        <v>185</v>
      </c>
      <c r="F111" s="99">
        <v>20</v>
      </c>
      <c r="G111" s="109">
        <v>9</v>
      </c>
      <c r="H111" s="138">
        <f t="shared" si="103"/>
        <v>0.45</v>
      </c>
      <c r="I111" s="109">
        <f t="shared" si="118"/>
        <v>7.2</v>
      </c>
      <c r="J111" s="114">
        <f t="shared" si="119"/>
        <v>-5.5</v>
      </c>
      <c r="K111" s="99">
        <v>10</v>
      </c>
      <c r="L111" s="109">
        <v>12</v>
      </c>
      <c r="M111" s="138">
        <f t="shared" si="104"/>
        <v>1.2</v>
      </c>
      <c r="N111" s="109">
        <f>L111*1.5</f>
        <v>18</v>
      </c>
      <c r="O111" s="109"/>
      <c r="P111" s="109">
        <v>30</v>
      </c>
      <c r="Q111" s="109">
        <v>28</v>
      </c>
      <c r="R111" s="138">
        <f t="shared" si="105"/>
        <v>0.933333333333333</v>
      </c>
      <c r="S111" s="109">
        <f t="shared" si="124"/>
        <v>28</v>
      </c>
      <c r="T111" s="114">
        <f t="shared" si="125"/>
        <v>-2</v>
      </c>
      <c r="U111" s="110">
        <v>10</v>
      </c>
      <c r="V111" s="126">
        <v>0</v>
      </c>
      <c r="W111" s="134">
        <f t="shared" si="106"/>
        <v>0</v>
      </c>
      <c r="X111" s="126">
        <f t="shared" si="126"/>
        <v>0</v>
      </c>
      <c r="Y111" s="113">
        <f t="shared" si="127"/>
        <v>-5</v>
      </c>
      <c r="Z111" s="110">
        <v>8</v>
      </c>
      <c r="AA111" s="126">
        <v>2</v>
      </c>
      <c r="AB111" s="134">
        <f t="shared" si="107"/>
        <v>0.25</v>
      </c>
      <c r="AC111" s="126">
        <f t="shared" si="108"/>
        <v>1.6</v>
      </c>
      <c r="AD111" s="113">
        <f t="shared" si="109"/>
        <v>-3</v>
      </c>
      <c r="AE111" s="110">
        <v>6</v>
      </c>
      <c r="AF111" s="126">
        <v>0</v>
      </c>
      <c r="AG111" s="134">
        <f t="shared" si="110"/>
        <v>0</v>
      </c>
      <c r="AH111" s="126">
        <f>AF111*2.5</f>
        <v>0</v>
      </c>
      <c r="AI111" s="113">
        <f>(AE111-AF111)*-1</f>
        <v>-6</v>
      </c>
      <c r="AJ111" s="110">
        <v>8</v>
      </c>
      <c r="AK111" s="126">
        <v>21</v>
      </c>
      <c r="AL111" s="134">
        <f t="shared" si="111"/>
        <v>2.625</v>
      </c>
      <c r="AM111" s="126">
        <f>AK111*1</f>
        <v>21</v>
      </c>
      <c r="AN111" s="126"/>
      <c r="AO111" s="99">
        <v>5</v>
      </c>
      <c r="AP111" s="109">
        <v>12</v>
      </c>
      <c r="AQ111" s="138">
        <f t="shared" si="112"/>
        <v>2.4</v>
      </c>
      <c r="AR111" s="109">
        <f>AP111*0.8</f>
        <v>9.6</v>
      </c>
      <c r="AS111" s="109"/>
      <c r="AT111" s="110">
        <v>10</v>
      </c>
      <c r="AU111" s="126">
        <v>3</v>
      </c>
      <c r="AV111" s="134">
        <f t="shared" si="113"/>
        <v>0.3</v>
      </c>
      <c r="AW111" s="126">
        <f t="shared" si="122"/>
        <v>0.9</v>
      </c>
      <c r="AX111" s="113">
        <f t="shared" si="123"/>
        <v>-1.4</v>
      </c>
      <c r="AY111" s="33">
        <f t="shared" si="114"/>
        <v>86.3</v>
      </c>
      <c r="AZ111" s="33">
        <f t="shared" si="115"/>
        <v>-22.9</v>
      </c>
    </row>
    <row r="112" spans="1:52">
      <c r="A112" s="94">
        <v>109</v>
      </c>
      <c r="B112" s="95">
        <v>116482</v>
      </c>
      <c r="C112" s="96" t="s">
        <v>330</v>
      </c>
      <c r="D112" s="97" t="s">
        <v>13</v>
      </c>
      <c r="E112" s="98" t="s">
        <v>185</v>
      </c>
      <c r="F112" s="99">
        <v>20</v>
      </c>
      <c r="G112" s="109">
        <v>8</v>
      </c>
      <c r="H112" s="138">
        <f t="shared" si="103"/>
        <v>0.4</v>
      </c>
      <c r="I112" s="109">
        <f t="shared" si="118"/>
        <v>6.4</v>
      </c>
      <c r="J112" s="114">
        <f t="shared" si="119"/>
        <v>-6</v>
      </c>
      <c r="K112" s="99">
        <v>10</v>
      </c>
      <c r="L112" s="109">
        <v>1</v>
      </c>
      <c r="M112" s="138">
        <f t="shared" si="104"/>
        <v>0.1</v>
      </c>
      <c r="N112" s="109">
        <f>L112*0.8</f>
        <v>0.8</v>
      </c>
      <c r="O112" s="114">
        <f>(K112-L112)*-0.5</f>
        <v>-4.5</v>
      </c>
      <c r="P112" s="109">
        <v>30</v>
      </c>
      <c r="Q112" s="109">
        <v>16</v>
      </c>
      <c r="R112" s="138">
        <f t="shared" si="105"/>
        <v>0.533333333333333</v>
      </c>
      <c r="S112" s="109">
        <f t="shared" si="124"/>
        <v>16</v>
      </c>
      <c r="T112" s="114">
        <f t="shared" si="125"/>
        <v>-14</v>
      </c>
      <c r="U112" s="110">
        <v>10</v>
      </c>
      <c r="V112" s="126">
        <v>3</v>
      </c>
      <c r="W112" s="134">
        <f t="shared" si="106"/>
        <v>0.3</v>
      </c>
      <c r="X112" s="126">
        <f t="shared" si="126"/>
        <v>2.4</v>
      </c>
      <c r="Y112" s="113">
        <f t="shared" si="127"/>
        <v>-3.5</v>
      </c>
      <c r="Z112" s="110">
        <v>8</v>
      </c>
      <c r="AA112" s="126">
        <v>2</v>
      </c>
      <c r="AB112" s="134">
        <f t="shared" si="107"/>
        <v>0.25</v>
      </c>
      <c r="AC112" s="126">
        <f t="shared" si="108"/>
        <v>1.6</v>
      </c>
      <c r="AD112" s="113">
        <f t="shared" si="109"/>
        <v>-3</v>
      </c>
      <c r="AE112" s="110">
        <v>6</v>
      </c>
      <c r="AF112" s="126">
        <v>3</v>
      </c>
      <c r="AG112" s="134">
        <f t="shared" si="110"/>
        <v>0.5</v>
      </c>
      <c r="AH112" s="126">
        <f>AF112*2.5</f>
        <v>7.5</v>
      </c>
      <c r="AI112" s="113">
        <f>(AE112-AF112)*-1</f>
        <v>-3</v>
      </c>
      <c r="AJ112" s="110">
        <v>8</v>
      </c>
      <c r="AK112" s="126">
        <v>13</v>
      </c>
      <c r="AL112" s="134">
        <f t="shared" si="111"/>
        <v>1.625</v>
      </c>
      <c r="AM112" s="126">
        <f>AK112*1</f>
        <v>13</v>
      </c>
      <c r="AN112" s="126"/>
      <c r="AO112" s="99">
        <v>5</v>
      </c>
      <c r="AP112" s="109">
        <v>1</v>
      </c>
      <c r="AQ112" s="138">
        <f t="shared" si="112"/>
        <v>0.2</v>
      </c>
      <c r="AR112" s="109">
        <f>AP112*0.5</f>
        <v>0.5</v>
      </c>
      <c r="AS112" s="114">
        <f>(AO112-AP112)*-0.3</f>
        <v>-1.2</v>
      </c>
      <c r="AT112" s="110">
        <v>10</v>
      </c>
      <c r="AU112" s="126">
        <v>2</v>
      </c>
      <c r="AV112" s="134">
        <f t="shared" si="113"/>
        <v>0.2</v>
      </c>
      <c r="AW112" s="126">
        <f t="shared" si="122"/>
        <v>0.6</v>
      </c>
      <c r="AX112" s="113">
        <f t="shared" si="123"/>
        <v>-1.6</v>
      </c>
      <c r="AY112" s="33">
        <f t="shared" si="114"/>
        <v>48.8</v>
      </c>
      <c r="AZ112" s="33">
        <f t="shared" si="115"/>
        <v>-36.8</v>
      </c>
    </row>
    <row r="113" spans="1:52">
      <c r="A113" s="94">
        <v>110</v>
      </c>
      <c r="B113" s="95">
        <v>117310</v>
      </c>
      <c r="C113" s="96" t="s">
        <v>331</v>
      </c>
      <c r="D113" s="97" t="s">
        <v>13</v>
      </c>
      <c r="E113" s="98" t="s">
        <v>185</v>
      </c>
      <c r="F113" s="99">
        <v>20</v>
      </c>
      <c r="G113" s="109">
        <v>9</v>
      </c>
      <c r="H113" s="138">
        <f t="shared" si="103"/>
        <v>0.45</v>
      </c>
      <c r="I113" s="109">
        <f t="shared" si="118"/>
        <v>7.2</v>
      </c>
      <c r="J113" s="114">
        <f t="shared" si="119"/>
        <v>-5.5</v>
      </c>
      <c r="K113" s="99">
        <v>10</v>
      </c>
      <c r="L113" s="109">
        <v>6</v>
      </c>
      <c r="M113" s="138">
        <f t="shared" si="104"/>
        <v>0.6</v>
      </c>
      <c r="N113" s="109">
        <f>L113*0.8</f>
        <v>4.8</v>
      </c>
      <c r="O113" s="114">
        <f>(K113-L113)*-0.5</f>
        <v>-2</v>
      </c>
      <c r="P113" s="109">
        <v>25</v>
      </c>
      <c r="Q113" s="109">
        <v>14</v>
      </c>
      <c r="R113" s="138">
        <f t="shared" si="105"/>
        <v>0.56</v>
      </c>
      <c r="S113" s="109">
        <f t="shared" si="124"/>
        <v>14</v>
      </c>
      <c r="T113" s="114">
        <f t="shared" si="125"/>
        <v>-11</v>
      </c>
      <c r="U113" s="110">
        <v>10</v>
      </c>
      <c r="V113" s="126">
        <v>1</v>
      </c>
      <c r="W113" s="134">
        <f t="shared" si="106"/>
        <v>0.1</v>
      </c>
      <c r="X113" s="126">
        <f t="shared" si="126"/>
        <v>0.8</v>
      </c>
      <c r="Y113" s="113">
        <f t="shared" si="127"/>
        <v>-4.5</v>
      </c>
      <c r="Z113" s="110">
        <v>8</v>
      </c>
      <c r="AA113" s="126">
        <v>1</v>
      </c>
      <c r="AB113" s="134">
        <f t="shared" si="107"/>
        <v>0.125</v>
      </c>
      <c r="AC113" s="126">
        <f t="shared" si="108"/>
        <v>0.8</v>
      </c>
      <c r="AD113" s="113">
        <f t="shared" si="109"/>
        <v>-3.5</v>
      </c>
      <c r="AE113" s="110">
        <v>6</v>
      </c>
      <c r="AF113" s="126">
        <v>16</v>
      </c>
      <c r="AG113" s="134">
        <f t="shared" si="110"/>
        <v>2.66666666666667</v>
      </c>
      <c r="AH113" s="126">
        <f>AF113*3.5</f>
        <v>56</v>
      </c>
      <c r="AI113" s="126"/>
      <c r="AJ113" s="110">
        <v>8</v>
      </c>
      <c r="AK113" s="126">
        <v>3</v>
      </c>
      <c r="AL113" s="134">
        <f t="shared" si="111"/>
        <v>0.375</v>
      </c>
      <c r="AM113" s="126">
        <f>AK113*0.8</f>
        <v>2.4</v>
      </c>
      <c r="AN113" s="113">
        <f>(AJ113-AK113)*-0.5</f>
        <v>-2.5</v>
      </c>
      <c r="AO113" s="99">
        <v>5</v>
      </c>
      <c r="AP113" s="109">
        <v>2</v>
      </c>
      <c r="AQ113" s="138">
        <f t="shared" si="112"/>
        <v>0.4</v>
      </c>
      <c r="AR113" s="109">
        <f>AP113*0.5</f>
        <v>1</v>
      </c>
      <c r="AS113" s="114">
        <f>(AO113-AP113)*-0.3</f>
        <v>-0.9</v>
      </c>
      <c r="AT113" s="110">
        <v>10</v>
      </c>
      <c r="AU113" s="126">
        <v>0</v>
      </c>
      <c r="AV113" s="134">
        <f t="shared" si="113"/>
        <v>0</v>
      </c>
      <c r="AW113" s="126">
        <f t="shared" si="122"/>
        <v>0</v>
      </c>
      <c r="AX113" s="113">
        <f t="shared" si="123"/>
        <v>-2</v>
      </c>
      <c r="AY113" s="33">
        <f t="shared" si="114"/>
        <v>87</v>
      </c>
      <c r="AZ113" s="33">
        <f t="shared" si="115"/>
        <v>-31.9</v>
      </c>
    </row>
    <row r="114" spans="1:52">
      <c r="A114" s="94">
        <v>111</v>
      </c>
      <c r="B114" s="95">
        <v>117923</v>
      </c>
      <c r="C114" s="96" t="s">
        <v>332</v>
      </c>
      <c r="D114" s="97" t="s">
        <v>19</v>
      </c>
      <c r="E114" s="98" t="s">
        <v>185</v>
      </c>
      <c r="F114" s="99">
        <v>20</v>
      </c>
      <c r="G114" s="109">
        <v>8</v>
      </c>
      <c r="H114" s="138">
        <f t="shared" si="103"/>
        <v>0.4</v>
      </c>
      <c r="I114" s="109">
        <f t="shared" si="118"/>
        <v>6.4</v>
      </c>
      <c r="J114" s="114">
        <f t="shared" si="119"/>
        <v>-6</v>
      </c>
      <c r="K114" s="99">
        <v>10</v>
      </c>
      <c r="L114" s="109">
        <v>6</v>
      </c>
      <c r="M114" s="138">
        <f t="shared" si="104"/>
        <v>0.6</v>
      </c>
      <c r="N114" s="109">
        <f>L114*0.8</f>
        <v>4.8</v>
      </c>
      <c r="O114" s="114">
        <f>(K114-L114)*-0.5</f>
        <v>-2</v>
      </c>
      <c r="P114" s="109">
        <v>25</v>
      </c>
      <c r="Q114" s="109">
        <v>24</v>
      </c>
      <c r="R114" s="138">
        <f t="shared" si="105"/>
        <v>0.96</v>
      </c>
      <c r="S114" s="109">
        <f t="shared" si="124"/>
        <v>24</v>
      </c>
      <c r="T114" s="114">
        <f t="shared" si="125"/>
        <v>-1</v>
      </c>
      <c r="U114" s="110">
        <v>10</v>
      </c>
      <c r="V114" s="126">
        <v>1</v>
      </c>
      <c r="W114" s="134">
        <f t="shared" si="106"/>
        <v>0.1</v>
      </c>
      <c r="X114" s="126">
        <f t="shared" si="126"/>
        <v>0.8</v>
      </c>
      <c r="Y114" s="113">
        <f t="shared" si="127"/>
        <v>-4.5</v>
      </c>
      <c r="Z114" s="110">
        <v>8</v>
      </c>
      <c r="AA114" s="126">
        <v>0</v>
      </c>
      <c r="AB114" s="134">
        <f t="shared" si="107"/>
        <v>0</v>
      </c>
      <c r="AC114" s="126">
        <f t="shared" si="108"/>
        <v>0</v>
      </c>
      <c r="AD114" s="113">
        <f t="shared" si="109"/>
        <v>-4</v>
      </c>
      <c r="AE114" s="110">
        <v>6</v>
      </c>
      <c r="AF114" s="126">
        <v>7</v>
      </c>
      <c r="AG114" s="134">
        <f t="shared" si="110"/>
        <v>1.16666666666667</v>
      </c>
      <c r="AH114" s="126">
        <f>AF114*3.5</f>
        <v>24.5</v>
      </c>
      <c r="AI114" s="126"/>
      <c r="AJ114" s="110">
        <v>8</v>
      </c>
      <c r="AK114" s="126">
        <v>2</v>
      </c>
      <c r="AL114" s="134">
        <f t="shared" si="111"/>
        <v>0.25</v>
      </c>
      <c r="AM114" s="126">
        <f>AK114*0.8</f>
        <v>1.6</v>
      </c>
      <c r="AN114" s="113">
        <f>(AJ114-AK114)*-0.5</f>
        <v>-3</v>
      </c>
      <c r="AO114" s="99">
        <v>5</v>
      </c>
      <c r="AP114" s="109">
        <v>0</v>
      </c>
      <c r="AQ114" s="138">
        <f t="shared" si="112"/>
        <v>0</v>
      </c>
      <c r="AR114" s="109">
        <f>AP114*0.5</f>
        <v>0</v>
      </c>
      <c r="AS114" s="114">
        <f>(AO114-AP114)*-0.3</f>
        <v>-1.5</v>
      </c>
      <c r="AT114" s="110">
        <v>10</v>
      </c>
      <c r="AU114" s="126">
        <v>1</v>
      </c>
      <c r="AV114" s="134">
        <f t="shared" si="113"/>
        <v>0.1</v>
      </c>
      <c r="AW114" s="126">
        <f t="shared" si="122"/>
        <v>0.3</v>
      </c>
      <c r="AX114" s="113">
        <f t="shared" si="123"/>
        <v>-1.8</v>
      </c>
      <c r="AY114" s="33">
        <f t="shared" si="114"/>
        <v>62.4</v>
      </c>
      <c r="AZ114" s="33">
        <f t="shared" si="115"/>
        <v>-23.8</v>
      </c>
    </row>
    <row r="115" spans="1:52">
      <c r="A115" s="94">
        <v>112</v>
      </c>
      <c r="B115" s="95">
        <v>118074</v>
      </c>
      <c r="C115" s="96" t="s">
        <v>333</v>
      </c>
      <c r="D115" s="97" t="s">
        <v>24</v>
      </c>
      <c r="E115" s="98" t="s">
        <v>185</v>
      </c>
      <c r="F115" s="99">
        <v>20</v>
      </c>
      <c r="G115" s="109">
        <v>17</v>
      </c>
      <c r="H115" s="138">
        <f t="shared" si="103"/>
        <v>0.85</v>
      </c>
      <c r="I115" s="109">
        <f t="shared" si="118"/>
        <v>13.6</v>
      </c>
      <c r="J115" s="114">
        <f t="shared" si="119"/>
        <v>-1.5</v>
      </c>
      <c r="K115" s="99">
        <v>10</v>
      </c>
      <c r="L115" s="109">
        <v>17</v>
      </c>
      <c r="M115" s="138">
        <f t="shared" si="104"/>
        <v>1.7</v>
      </c>
      <c r="N115" s="109">
        <f>L115*1.5</f>
        <v>25.5</v>
      </c>
      <c r="O115" s="109"/>
      <c r="P115" s="109">
        <v>25</v>
      </c>
      <c r="Q115" s="109">
        <v>32</v>
      </c>
      <c r="R115" s="138">
        <f t="shared" si="105"/>
        <v>1.28</v>
      </c>
      <c r="S115" s="109">
        <f>Q115*2</f>
        <v>64</v>
      </c>
      <c r="T115" s="109"/>
      <c r="U115" s="110">
        <v>10</v>
      </c>
      <c r="V115" s="126">
        <v>1</v>
      </c>
      <c r="W115" s="134">
        <f t="shared" si="106"/>
        <v>0.1</v>
      </c>
      <c r="X115" s="126">
        <f t="shared" si="126"/>
        <v>0.8</v>
      </c>
      <c r="Y115" s="113">
        <f t="shared" si="127"/>
        <v>-4.5</v>
      </c>
      <c r="Z115" s="110">
        <v>8</v>
      </c>
      <c r="AA115" s="126">
        <v>0</v>
      </c>
      <c r="AB115" s="134">
        <f t="shared" si="107"/>
        <v>0</v>
      </c>
      <c r="AC115" s="126">
        <f t="shared" si="108"/>
        <v>0</v>
      </c>
      <c r="AD115" s="113">
        <f t="shared" si="109"/>
        <v>-4</v>
      </c>
      <c r="AE115" s="110">
        <v>6</v>
      </c>
      <c r="AF115" s="126">
        <v>13</v>
      </c>
      <c r="AG115" s="134">
        <f t="shared" si="110"/>
        <v>2.16666666666667</v>
      </c>
      <c r="AH115" s="126">
        <f>AF115*3.5</f>
        <v>45.5</v>
      </c>
      <c r="AI115" s="126"/>
      <c r="AJ115" s="110">
        <v>8</v>
      </c>
      <c r="AK115" s="126">
        <v>11</v>
      </c>
      <c r="AL115" s="134">
        <f t="shared" si="111"/>
        <v>1.375</v>
      </c>
      <c r="AM115" s="126">
        <f>AK115*1</f>
        <v>11</v>
      </c>
      <c r="AN115" s="126"/>
      <c r="AO115" s="99">
        <v>5</v>
      </c>
      <c r="AP115" s="109">
        <v>5</v>
      </c>
      <c r="AQ115" s="138">
        <f t="shared" si="112"/>
        <v>1</v>
      </c>
      <c r="AR115" s="109">
        <f>AP115*0.8</f>
        <v>4</v>
      </c>
      <c r="AS115" s="109"/>
      <c r="AT115" s="110">
        <v>10</v>
      </c>
      <c r="AU115" s="126">
        <v>0</v>
      </c>
      <c r="AV115" s="134">
        <f t="shared" si="113"/>
        <v>0</v>
      </c>
      <c r="AW115" s="126">
        <f t="shared" si="122"/>
        <v>0</v>
      </c>
      <c r="AX115" s="113">
        <f t="shared" si="123"/>
        <v>-2</v>
      </c>
      <c r="AY115" s="33">
        <f t="shared" si="114"/>
        <v>164.4</v>
      </c>
      <c r="AZ115" s="33">
        <f t="shared" si="115"/>
        <v>-12</v>
      </c>
    </row>
    <row r="116" spans="1:52">
      <c r="A116" s="94">
        <v>113</v>
      </c>
      <c r="B116" s="95">
        <v>118151</v>
      </c>
      <c r="C116" s="96" t="s">
        <v>334</v>
      </c>
      <c r="D116" s="97" t="s">
        <v>11</v>
      </c>
      <c r="E116" s="98" t="s">
        <v>185</v>
      </c>
      <c r="F116" s="99">
        <v>20</v>
      </c>
      <c r="G116" s="109">
        <v>6</v>
      </c>
      <c r="H116" s="138">
        <f t="shared" si="103"/>
        <v>0.3</v>
      </c>
      <c r="I116" s="109">
        <f t="shared" si="118"/>
        <v>4.8</v>
      </c>
      <c r="J116" s="114">
        <f t="shared" si="119"/>
        <v>-7</v>
      </c>
      <c r="K116" s="99">
        <v>10</v>
      </c>
      <c r="L116" s="109">
        <v>1</v>
      </c>
      <c r="M116" s="138">
        <f t="shared" si="104"/>
        <v>0.1</v>
      </c>
      <c r="N116" s="109">
        <f>L116*0.8</f>
        <v>0.8</v>
      </c>
      <c r="O116" s="114">
        <f>(K116-L116)*-0.5</f>
        <v>-4.5</v>
      </c>
      <c r="P116" s="109">
        <v>25</v>
      </c>
      <c r="Q116" s="109">
        <v>21</v>
      </c>
      <c r="R116" s="138">
        <f t="shared" si="105"/>
        <v>0.84</v>
      </c>
      <c r="S116" s="109">
        <f t="shared" ref="S116:S121" si="128">Q116*1</f>
        <v>21</v>
      </c>
      <c r="T116" s="114">
        <f t="shared" ref="T116:T121" si="129">(P116-Q116)*-1</f>
        <v>-4</v>
      </c>
      <c r="U116" s="110">
        <v>10</v>
      </c>
      <c r="V116" s="126">
        <v>1</v>
      </c>
      <c r="W116" s="134">
        <f t="shared" si="106"/>
        <v>0.1</v>
      </c>
      <c r="X116" s="126">
        <f t="shared" si="126"/>
        <v>0.8</v>
      </c>
      <c r="Y116" s="113">
        <f t="shared" si="127"/>
        <v>-4.5</v>
      </c>
      <c r="Z116" s="110">
        <v>8</v>
      </c>
      <c r="AA116" s="126">
        <v>1</v>
      </c>
      <c r="AB116" s="134">
        <f t="shared" si="107"/>
        <v>0.125</v>
      </c>
      <c r="AC116" s="126">
        <f t="shared" si="108"/>
        <v>0.8</v>
      </c>
      <c r="AD116" s="113">
        <f t="shared" si="109"/>
        <v>-3.5</v>
      </c>
      <c r="AE116" s="110">
        <v>6</v>
      </c>
      <c r="AF116" s="126">
        <v>7</v>
      </c>
      <c r="AG116" s="134">
        <f t="shared" si="110"/>
        <v>1.16666666666667</v>
      </c>
      <c r="AH116" s="126">
        <f>AF116*3.5</f>
        <v>24.5</v>
      </c>
      <c r="AI116" s="126"/>
      <c r="AJ116" s="110">
        <v>8</v>
      </c>
      <c r="AK116" s="126">
        <v>14</v>
      </c>
      <c r="AL116" s="134">
        <f t="shared" si="111"/>
        <v>1.75</v>
      </c>
      <c r="AM116" s="126">
        <f>AK116*1</f>
        <v>14</v>
      </c>
      <c r="AN116" s="126"/>
      <c r="AO116" s="99">
        <v>5</v>
      </c>
      <c r="AP116" s="109">
        <v>3</v>
      </c>
      <c r="AQ116" s="138">
        <f t="shared" si="112"/>
        <v>0.6</v>
      </c>
      <c r="AR116" s="109">
        <f t="shared" ref="AR116:AR143" si="130">AP116*0.5</f>
        <v>1.5</v>
      </c>
      <c r="AS116" s="114">
        <f t="shared" ref="AS116:AS143" si="131">(AO116-AP116)*-0.3</f>
        <v>-0.6</v>
      </c>
      <c r="AT116" s="110">
        <v>10</v>
      </c>
      <c r="AU116" s="126">
        <v>1</v>
      </c>
      <c r="AV116" s="134">
        <f t="shared" si="113"/>
        <v>0.1</v>
      </c>
      <c r="AW116" s="126">
        <f t="shared" si="122"/>
        <v>0.3</v>
      </c>
      <c r="AX116" s="113">
        <f t="shared" si="123"/>
        <v>-1.8</v>
      </c>
      <c r="AY116" s="33">
        <f t="shared" si="114"/>
        <v>68.5</v>
      </c>
      <c r="AZ116" s="33">
        <f t="shared" si="115"/>
        <v>-25.9</v>
      </c>
    </row>
    <row r="117" spans="1:52">
      <c r="A117" s="94">
        <v>114</v>
      </c>
      <c r="B117" s="95">
        <v>120844</v>
      </c>
      <c r="C117" s="96" t="s">
        <v>335</v>
      </c>
      <c r="D117" s="97" t="s">
        <v>31</v>
      </c>
      <c r="E117" s="98" t="s">
        <v>185</v>
      </c>
      <c r="F117" s="99">
        <v>20</v>
      </c>
      <c r="G117" s="109">
        <v>8</v>
      </c>
      <c r="H117" s="138">
        <f t="shared" si="103"/>
        <v>0.4</v>
      </c>
      <c r="I117" s="109">
        <f t="shared" si="118"/>
        <v>6.4</v>
      </c>
      <c r="J117" s="114">
        <f t="shared" si="119"/>
        <v>-6</v>
      </c>
      <c r="K117" s="99">
        <v>10</v>
      </c>
      <c r="L117" s="109">
        <v>1</v>
      </c>
      <c r="M117" s="138">
        <f t="shared" si="104"/>
        <v>0.1</v>
      </c>
      <c r="N117" s="109">
        <f>L117*0.8</f>
        <v>0.8</v>
      </c>
      <c r="O117" s="114">
        <f>(K117-L117)*-0.5</f>
        <v>-4.5</v>
      </c>
      <c r="P117" s="109">
        <v>25</v>
      </c>
      <c r="Q117" s="109">
        <v>10</v>
      </c>
      <c r="R117" s="138">
        <f t="shared" si="105"/>
        <v>0.4</v>
      </c>
      <c r="S117" s="109">
        <f t="shared" si="128"/>
        <v>10</v>
      </c>
      <c r="T117" s="114">
        <f t="shared" si="129"/>
        <v>-15</v>
      </c>
      <c r="U117" s="110">
        <v>10</v>
      </c>
      <c r="V117" s="126">
        <v>1</v>
      </c>
      <c r="W117" s="134">
        <f t="shared" si="106"/>
        <v>0.1</v>
      </c>
      <c r="X117" s="126">
        <f t="shared" si="126"/>
        <v>0.8</v>
      </c>
      <c r="Y117" s="113">
        <f t="shared" si="127"/>
        <v>-4.5</v>
      </c>
      <c r="Z117" s="110">
        <v>8</v>
      </c>
      <c r="AA117" s="126">
        <v>0</v>
      </c>
      <c r="AB117" s="134">
        <f t="shared" si="107"/>
        <v>0</v>
      </c>
      <c r="AC117" s="126">
        <f t="shared" si="108"/>
        <v>0</v>
      </c>
      <c r="AD117" s="113">
        <f t="shared" si="109"/>
        <v>-4</v>
      </c>
      <c r="AE117" s="110">
        <v>6</v>
      </c>
      <c r="AF117" s="126">
        <v>1</v>
      </c>
      <c r="AG117" s="134">
        <f t="shared" si="110"/>
        <v>0.166666666666667</v>
      </c>
      <c r="AH117" s="126">
        <f>AF117*2.5</f>
        <v>2.5</v>
      </c>
      <c r="AI117" s="113">
        <f>(AE117-AF117)*-1</f>
        <v>-5</v>
      </c>
      <c r="AJ117" s="110">
        <v>8</v>
      </c>
      <c r="AK117" s="126">
        <v>3</v>
      </c>
      <c r="AL117" s="134">
        <f t="shared" si="111"/>
        <v>0.375</v>
      </c>
      <c r="AM117" s="126">
        <f t="shared" ref="AM117:AM122" si="132">AK117*0.8</f>
        <v>2.4</v>
      </c>
      <c r="AN117" s="113">
        <f t="shared" ref="AN117:AN122" si="133">(AJ117-AK117)*-0.5</f>
        <v>-2.5</v>
      </c>
      <c r="AO117" s="99">
        <v>5</v>
      </c>
      <c r="AP117" s="109">
        <v>0</v>
      </c>
      <c r="AQ117" s="138">
        <f t="shared" si="112"/>
        <v>0</v>
      </c>
      <c r="AR117" s="109">
        <f t="shared" si="130"/>
        <v>0</v>
      </c>
      <c r="AS117" s="114">
        <f t="shared" si="131"/>
        <v>-1.5</v>
      </c>
      <c r="AT117" s="110">
        <v>10</v>
      </c>
      <c r="AU117" s="126">
        <v>0</v>
      </c>
      <c r="AV117" s="134">
        <f t="shared" si="113"/>
        <v>0</v>
      </c>
      <c r="AW117" s="126">
        <f t="shared" si="122"/>
        <v>0</v>
      </c>
      <c r="AX117" s="113">
        <f t="shared" si="123"/>
        <v>-2</v>
      </c>
      <c r="AY117" s="33">
        <f t="shared" si="114"/>
        <v>22.9</v>
      </c>
      <c r="AZ117" s="33">
        <f t="shared" si="115"/>
        <v>-45</v>
      </c>
    </row>
    <row r="118" spans="1:52">
      <c r="A118" s="94">
        <v>115</v>
      </c>
      <c r="B118" s="95">
        <v>122198</v>
      </c>
      <c r="C118" s="96" t="s">
        <v>336</v>
      </c>
      <c r="D118" s="97" t="s">
        <v>24</v>
      </c>
      <c r="E118" s="98" t="s">
        <v>185</v>
      </c>
      <c r="F118" s="99">
        <v>20</v>
      </c>
      <c r="G118" s="109">
        <v>5</v>
      </c>
      <c r="H118" s="138">
        <f t="shared" si="103"/>
        <v>0.25</v>
      </c>
      <c r="I118" s="109">
        <f t="shared" si="118"/>
        <v>4</v>
      </c>
      <c r="J118" s="114">
        <f t="shared" si="119"/>
        <v>-7.5</v>
      </c>
      <c r="K118" s="99">
        <v>10</v>
      </c>
      <c r="L118" s="109">
        <v>5</v>
      </c>
      <c r="M118" s="138">
        <f t="shared" si="104"/>
        <v>0.5</v>
      </c>
      <c r="N118" s="109">
        <f>L118*0.8</f>
        <v>4</v>
      </c>
      <c r="O118" s="114">
        <f>(K118-L118)*-0.5</f>
        <v>-2.5</v>
      </c>
      <c r="P118" s="109">
        <v>25</v>
      </c>
      <c r="Q118" s="109">
        <v>10</v>
      </c>
      <c r="R118" s="138">
        <f t="shared" si="105"/>
        <v>0.4</v>
      </c>
      <c r="S118" s="109">
        <f t="shared" si="128"/>
        <v>10</v>
      </c>
      <c r="T118" s="114">
        <f t="shared" si="129"/>
        <v>-15</v>
      </c>
      <c r="U118" s="110">
        <v>10</v>
      </c>
      <c r="V118" s="126">
        <v>2</v>
      </c>
      <c r="W118" s="134">
        <f t="shared" si="106"/>
        <v>0.2</v>
      </c>
      <c r="X118" s="126">
        <f t="shared" si="126"/>
        <v>1.6</v>
      </c>
      <c r="Y118" s="113">
        <f t="shared" si="127"/>
        <v>-4</v>
      </c>
      <c r="Z118" s="110">
        <v>8</v>
      </c>
      <c r="AA118" s="126">
        <v>0</v>
      </c>
      <c r="AB118" s="134">
        <f t="shared" si="107"/>
        <v>0</v>
      </c>
      <c r="AC118" s="126">
        <f t="shared" si="108"/>
        <v>0</v>
      </c>
      <c r="AD118" s="113">
        <f t="shared" si="109"/>
        <v>-4</v>
      </c>
      <c r="AE118" s="110">
        <v>6</v>
      </c>
      <c r="AF118" s="126">
        <v>7</v>
      </c>
      <c r="AG118" s="134">
        <f t="shared" si="110"/>
        <v>1.16666666666667</v>
      </c>
      <c r="AH118" s="126">
        <f t="shared" ref="AH118:AH124" si="134">AF118*3.5</f>
        <v>24.5</v>
      </c>
      <c r="AI118" s="126"/>
      <c r="AJ118" s="110">
        <v>8</v>
      </c>
      <c r="AK118" s="126">
        <v>1</v>
      </c>
      <c r="AL118" s="134">
        <f t="shared" si="111"/>
        <v>0.125</v>
      </c>
      <c r="AM118" s="126">
        <f t="shared" si="132"/>
        <v>0.8</v>
      </c>
      <c r="AN118" s="113">
        <f t="shared" si="133"/>
        <v>-3.5</v>
      </c>
      <c r="AO118" s="99">
        <v>5</v>
      </c>
      <c r="AP118" s="109">
        <v>2</v>
      </c>
      <c r="AQ118" s="138">
        <f t="shared" si="112"/>
        <v>0.4</v>
      </c>
      <c r="AR118" s="109">
        <f t="shared" si="130"/>
        <v>1</v>
      </c>
      <c r="AS118" s="114">
        <f t="shared" si="131"/>
        <v>-0.9</v>
      </c>
      <c r="AT118" s="110">
        <v>10</v>
      </c>
      <c r="AU118" s="126">
        <v>9</v>
      </c>
      <c r="AV118" s="134">
        <f t="shared" si="113"/>
        <v>0.9</v>
      </c>
      <c r="AW118" s="126">
        <f t="shared" si="122"/>
        <v>2.7</v>
      </c>
      <c r="AX118" s="113">
        <f t="shared" si="123"/>
        <v>-0.2</v>
      </c>
      <c r="AY118" s="33">
        <f t="shared" si="114"/>
        <v>48.6</v>
      </c>
      <c r="AZ118" s="33">
        <f t="shared" si="115"/>
        <v>-37.6</v>
      </c>
    </row>
    <row r="119" spans="1:52">
      <c r="A119" s="94">
        <v>116</v>
      </c>
      <c r="B119" s="95">
        <v>52</v>
      </c>
      <c r="C119" s="96" t="s">
        <v>337</v>
      </c>
      <c r="D119" s="97" t="s">
        <v>31</v>
      </c>
      <c r="E119" s="98" t="s">
        <v>186</v>
      </c>
      <c r="F119" s="99">
        <v>20</v>
      </c>
      <c r="G119" s="109">
        <v>6</v>
      </c>
      <c r="H119" s="138">
        <f t="shared" si="103"/>
        <v>0.3</v>
      </c>
      <c r="I119" s="109">
        <f t="shared" si="118"/>
        <v>4.8</v>
      </c>
      <c r="J119" s="114">
        <f t="shared" si="119"/>
        <v>-7</v>
      </c>
      <c r="K119" s="99">
        <v>10</v>
      </c>
      <c r="L119" s="109">
        <v>2</v>
      </c>
      <c r="M119" s="138">
        <f t="shared" si="104"/>
        <v>0.2</v>
      </c>
      <c r="N119" s="109">
        <f>L119*0.8</f>
        <v>1.6</v>
      </c>
      <c r="O119" s="114">
        <f>(K119-L119)*-0.5</f>
        <v>-4</v>
      </c>
      <c r="P119" s="109">
        <v>25</v>
      </c>
      <c r="Q119" s="109">
        <v>13</v>
      </c>
      <c r="R119" s="138">
        <f t="shared" si="105"/>
        <v>0.52</v>
      </c>
      <c r="S119" s="109">
        <f t="shared" si="128"/>
        <v>13</v>
      </c>
      <c r="T119" s="114">
        <f t="shared" si="129"/>
        <v>-12</v>
      </c>
      <c r="U119" s="110">
        <v>10</v>
      </c>
      <c r="V119" s="126">
        <v>1</v>
      </c>
      <c r="W119" s="134">
        <f t="shared" si="106"/>
        <v>0.1</v>
      </c>
      <c r="X119" s="126">
        <f t="shared" si="126"/>
        <v>0.8</v>
      </c>
      <c r="Y119" s="113">
        <f t="shared" si="127"/>
        <v>-4.5</v>
      </c>
      <c r="Z119" s="110">
        <v>8</v>
      </c>
      <c r="AA119" s="126">
        <v>1</v>
      </c>
      <c r="AB119" s="134">
        <f t="shared" si="107"/>
        <v>0.125</v>
      </c>
      <c r="AC119" s="126">
        <f t="shared" si="108"/>
        <v>0.8</v>
      </c>
      <c r="AD119" s="113">
        <f t="shared" si="109"/>
        <v>-3.5</v>
      </c>
      <c r="AE119" s="110">
        <v>6</v>
      </c>
      <c r="AF119" s="126">
        <v>14</v>
      </c>
      <c r="AG119" s="134">
        <f t="shared" si="110"/>
        <v>2.33333333333333</v>
      </c>
      <c r="AH119" s="126">
        <f t="shared" si="134"/>
        <v>49</v>
      </c>
      <c r="AI119" s="126"/>
      <c r="AJ119" s="110">
        <v>8</v>
      </c>
      <c r="AK119" s="126">
        <v>3</v>
      </c>
      <c r="AL119" s="134">
        <f t="shared" si="111"/>
        <v>0.375</v>
      </c>
      <c r="AM119" s="126">
        <f t="shared" si="132"/>
        <v>2.4</v>
      </c>
      <c r="AN119" s="113">
        <f t="shared" si="133"/>
        <v>-2.5</v>
      </c>
      <c r="AO119" s="99">
        <v>5</v>
      </c>
      <c r="AP119" s="109">
        <v>0</v>
      </c>
      <c r="AQ119" s="138">
        <f t="shared" si="112"/>
        <v>0</v>
      </c>
      <c r="AR119" s="109">
        <f t="shared" si="130"/>
        <v>0</v>
      </c>
      <c r="AS119" s="114">
        <f t="shared" si="131"/>
        <v>-1.5</v>
      </c>
      <c r="AT119" s="110">
        <v>10</v>
      </c>
      <c r="AU119" s="126">
        <v>0</v>
      </c>
      <c r="AV119" s="134">
        <f t="shared" si="113"/>
        <v>0</v>
      </c>
      <c r="AW119" s="126">
        <f t="shared" si="122"/>
        <v>0</v>
      </c>
      <c r="AX119" s="113">
        <f t="shared" si="123"/>
        <v>-2</v>
      </c>
      <c r="AY119" s="33">
        <f t="shared" si="114"/>
        <v>72.4</v>
      </c>
      <c r="AZ119" s="33">
        <f t="shared" si="115"/>
        <v>-37</v>
      </c>
    </row>
    <row r="120" spans="1:52">
      <c r="A120" s="94">
        <v>117</v>
      </c>
      <c r="B120" s="95">
        <v>371</v>
      </c>
      <c r="C120" s="96" t="s">
        <v>338</v>
      </c>
      <c r="D120" s="97" t="s">
        <v>22</v>
      </c>
      <c r="E120" s="98" t="s">
        <v>186</v>
      </c>
      <c r="F120" s="99">
        <v>20</v>
      </c>
      <c r="G120" s="109">
        <v>6</v>
      </c>
      <c r="H120" s="138">
        <f t="shared" si="103"/>
        <v>0.3</v>
      </c>
      <c r="I120" s="109">
        <f t="shared" si="118"/>
        <v>4.8</v>
      </c>
      <c r="J120" s="114">
        <f t="shared" si="119"/>
        <v>-7</v>
      </c>
      <c r="K120" s="99">
        <v>10</v>
      </c>
      <c r="L120" s="109">
        <v>3</v>
      </c>
      <c r="M120" s="138">
        <f t="shared" si="104"/>
        <v>0.3</v>
      </c>
      <c r="N120" s="109">
        <f>L120*0.8</f>
        <v>2.4</v>
      </c>
      <c r="O120" s="114">
        <f>(K120-L120)*-0.5</f>
        <v>-3.5</v>
      </c>
      <c r="P120" s="109">
        <v>25</v>
      </c>
      <c r="Q120" s="109">
        <v>14</v>
      </c>
      <c r="R120" s="138">
        <f t="shared" si="105"/>
        <v>0.56</v>
      </c>
      <c r="S120" s="109">
        <f t="shared" si="128"/>
        <v>14</v>
      </c>
      <c r="T120" s="114">
        <f t="shared" si="129"/>
        <v>-11</v>
      </c>
      <c r="U120" s="110">
        <v>10</v>
      </c>
      <c r="V120" s="126">
        <v>0</v>
      </c>
      <c r="W120" s="134">
        <f t="shared" si="106"/>
        <v>0</v>
      </c>
      <c r="X120" s="126">
        <f t="shared" si="126"/>
        <v>0</v>
      </c>
      <c r="Y120" s="113">
        <f t="shared" si="127"/>
        <v>-5</v>
      </c>
      <c r="Z120" s="110">
        <v>8</v>
      </c>
      <c r="AA120" s="126">
        <v>0</v>
      </c>
      <c r="AB120" s="134">
        <f t="shared" si="107"/>
        <v>0</v>
      </c>
      <c r="AC120" s="126">
        <f t="shared" si="108"/>
        <v>0</v>
      </c>
      <c r="AD120" s="113">
        <f t="shared" si="109"/>
        <v>-4</v>
      </c>
      <c r="AE120" s="110">
        <v>6</v>
      </c>
      <c r="AF120" s="126">
        <v>10</v>
      </c>
      <c r="AG120" s="134">
        <f t="shared" si="110"/>
        <v>1.66666666666667</v>
      </c>
      <c r="AH120" s="126">
        <f t="shared" si="134"/>
        <v>35</v>
      </c>
      <c r="AI120" s="126"/>
      <c r="AJ120" s="110">
        <v>8</v>
      </c>
      <c r="AK120" s="126">
        <v>2</v>
      </c>
      <c r="AL120" s="134">
        <f t="shared" si="111"/>
        <v>0.25</v>
      </c>
      <c r="AM120" s="126">
        <f t="shared" si="132"/>
        <v>1.6</v>
      </c>
      <c r="AN120" s="113">
        <f t="shared" si="133"/>
        <v>-3</v>
      </c>
      <c r="AO120" s="99">
        <v>5</v>
      </c>
      <c r="AP120" s="109">
        <v>2</v>
      </c>
      <c r="AQ120" s="138">
        <f t="shared" si="112"/>
        <v>0.4</v>
      </c>
      <c r="AR120" s="109">
        <f t="shared" si="130"/>
        <v>1</v>
      </c>
      <c r="AS120" s="114">
        <f t="shared" si="131"/>
        <v>-0.9</v>
      </c>
      <c r="AT120" s="110">
        <v>10</v>
      </c>
      <c r="AU120" s="126">
        <v>0</v>
      </c>
      <c r="AV120" s="134">
        <f t="shared" si="113"/>
        <v>0</v>
      </c>
      <c r="AW120" s="126">
        <f t="shared" si="122"/>
        <v>0</v>
      </c>
      <c r="AX120" s="113">
        <f t="shared" si="123"/>
        <v>-2</v>
      </c>
      <c r="AY120" s="33">
        <f t="shared" si="114"/>
        <v>58.8</v>
      </c>
      <c r="AZ120" s="33">
        <f t="shared" si="115"/>
        <v>-36.4</v>
      </c>
    </row>
    <row r="121" spans="1:52">
      <c r="A121" s="94">
        <v>119</v>
      </c>
      <c r="B121" s="95">
        <v>591</v>
      </c>
      <c r="C121" s="96" t="s">
        <v>339</v>
      </c>
      <c r="D121" s="97" t="s">
        <v>19</v>
      </c>
      <c r="E121" s="98" t="s">
        <v>186</v>
      </c>
      <c r="F121" s="99">
        <v>20</v>
      </c>
      <c r="G121" s="109">
        <v>2</v>
      </c>
      <c r="H121" s="138">
        <f t="shared" si="103"/>
        <v>0.1</v>
      </c>
      <c r="I121" s="109">
        <f t="shared" si="118"/>
        <v>1.6</v>
      </c>
      <c r="J121" s="114">
        <f t="shared" si="119"/>
        <v>-9</v>
      </c>
      <c r="K121" s="99">
        <v>10</v>
      </c>
      <c r="L121" s="109">
        <v>5</v>
      </c>
      <c r="M121" s="138">
        <f t="shared" si="104"/>
        <v>0.5</v>
      </c>
      <c r="N121" s="109">
        <f t="shared" ref="N121:N132" si="135">L121*0.8</f>
        <v>4</v>
      </c>
      <c r="O121" s="114">
        <f t="shared" ref="O121:O132" si="136">(K121-L121)*-0.5</f>
        <v>-2.5</v>
      </c>
      <c r="P121" s="109">
        <v>25</v>
      </c>
      <c r="Q121" s="109">
        <v>15</v>
      </c>
      <c r="R121" s="138">
        <f t="shared" si="105"/>
        <v>0.6</v>
      </c>
      <c r="S121" s="109">
        <f t="shared" si="128"/>
        <v>15</v>
      </c>
      <c r="T121" s="114">
        <f t="shared" si="129"/>
        <v>-10</v>
      </c>
      <c r="U121" s="110">
        <v>10</v>
      </c>
      <c r="V121" s="126">
        <v>0</v>
      </c>
      <c r="W121" s="134">
        <f t="shared" si="106"/>
        <v>0</v>
      </c>
      <c r="X121" s="126">
        <f t="shared" si="126"/>
        <v>0</v>
      </c>
      <c r="Y121" s="113">
        <f t="shared" si="127"/>
        <v>-5</v>
      </c>
      <c r="Z121" s="110">
        <v>8</v>
      </c>
      <c r="AA121" s="126">
        <v>0</v>
      </c>
      <c r="AB121" s="134">
        <f t="shared" si="107"/>
        <v>0</v>
      </c>
      <c r="AC121" s="126">
        <f t="shared" si="108"/>
        <v>0</v>
      </c>
      <c r="AD121" s="113">
        <f t="shared" si="109"/>
        <v>-4</v>
      </c>
      <c r="AE121" s="110">
        <v>6</v>
      </c>
      <c r="AF121" s="126">
        <v>9</v>
      </c>
      <c r="AG121" s="134">
        <f t="shared" si="110"/>
        <v>1.5</v>
      </c>
      <c r="AH121" s="126">
        <f t="shared" si="134"/>
        <v>31.5</v>
      </c>
      <c r="AI121" s="126"/>
      <c r="AJ121" s="110">
        <v>8</v>
      </c>
      <c r="AK121" s="126">
        <v>3</v>
      </c>
      <c r="AL121" s="134">
        <f t="shared" si="111"/>
        <v>0.375</v>
      </c>
      <c r="AM121" s="126">
        <f t="shared" si="132"/>
        <v>2.4</v>
      </c>
      <c r="AN121" s="113">
        <f t="shared" si="133"/>
        <v>-2.5</v>
      </c>
      <c r="AO121" s="99">
        <v>5</v>
      </c>
      <c r="AP121" s="109">
        <v>0</v>
      </c>
      <c r="AQ121" s="138">
        <f t="shared" si="112"/>
        <v>0</v>
      </c>
      <c r="AR121" s="109">
        <f t="shared" si="130"/>
        <v>0</v>
      </c>
      <c r="AS121" s="114">
        <f t="shared" si="131"/>
        <v>-1.5</v>
      </c>
      <c r="AT121" s="110">
        <v>10</v>
      </c>
      <c r="AU121" s="126">
        <v>2</v>
      </c>
      <c r="AV121" s="134">
        <f t="shared" si="113"/>
        <v>0.2</v>
      </c>
      <c r="AW121" s="126">
        <f t="shared" si="122"/>
        <v>0.6</v>
      </c>
      <c r="AX121" s="113">
        <f t="shared" si="123"/>
        <v>-1.6</v>
      </c>
      <c r="AY121" s="33">
        <f t="shared" si="114"/>
        <v>55.1</v>
      </c>
      <c r="AZ121" s="33">
        <f t="shared" si="115"/>
        <v>-36.1</v>
      </c>
    </row>
    <row r="122" spans="1:52">
      <c r="A122" s="94">
        <v>120</v>
      </c>
      <c r="B122" s="95">
        <v>723</v>
      </c>
      <c r="C122" s="96" t="s">
        <v>340</v>
      </c>
      <c r="D122" s="97" t="s">
        <v>24</v>
      </c>
      <c r="E122" s="98" t="s">
        <v>186</v>
      </c>
      <c r="F122" s="99">
        <v>20</v>
      </c>
      <c r="G122" s="109">
        <v>21</v>
      </c>
      <c r="H122" s="138">
        <f t="shared" si="103"/>
        <v>1.05</v>
      </c>
      <c r="I122" s="109">
        <f>G122*1.5</f>
        <v>31.5</v>
      </c>
      <c r="J122" s="109"/>
      <c r="K122" s="99">
        <v>10</v>
      </c>
      <c r="L122" s="109">
        <v>8</v>
      </c>
      <c r="M122" s="138">
        <f t="shared" si="104"/>
        <v>0.8</v>
      </c>
      <c r="N122" s="109">
        <f t="shared" si="135"/>
        <v>6.4</v>
      </c>
      <c r="O122" s="114">
        <f t="shared" si="136"/>
        <v>-1</v>
      </c>
      <c r="P122" s="109">
        <v>30</v>
      </c>
      <c r="Q122" s="109">
        <v>37</v>
      </c>
      <c r="R122" s="138">
        <f t="shared" si="105"/>
        <v>1.23333333333333</v>
      </c>
      <c r="S122" s="109">
        <f>Q122*2</f>
        <v>74</v>
      </c>
      <c r="T122" s="109"/>
      <c r="U122" s="110">
        <v>10</v>
      </c>
      <c r="V122" s="126">
        <v>1</v>
      </c>
      <c r="W122" s="134">
        <f t="shared" si="106"/>
        <v>0.1</v>
      </c>
      <c r="X122" s="126">
        <f t="shared" si="126"/>
        <v>0.8</v>
      </c>
      <c r="Y122" s="113">
        <f t="shared" si="127"/>
        <v>-4.5</v>
      </c>
      <c r="Z122" s="110">
        <v>8</v>
      </c>
      <c r="AA122" s="126">
        <v>1</v>
      </c>
      <c r="AB122" s="134">
        <f t="shared" si="107"/>
        <v>0.125</v>
      </c>
      <c r="AC122" s="126">
        <f t="shared" si="108"/>
        <v>0.8</v>
      </c>
      <c r="AD122" s="113">
        <f t="shared" si="109"/>
        <v>-3.5</v>
      </c>
      <c r="AE122" s="110">
        <v>6</v>
      </c>
      <c r="AF122" s="126">
        <v>14</v>
      </c>
      <c r="AG122" s="134">
        <f t="shared" si="110"/>
        <v>2.33333333333333</v>
      </c>
      <c r="AH122" s="126">
        <f t="shared" si="134"/>
        <v>49</v>
      </c>
      <c r="AI122" s="126"/>
      <c r="AJ122" s="110">
        <v>8</v>
      </c>
      <c r="AK122" s="126">
        <v>2</v>
      </c>
      <c r="AL122" s="134">
        <f t="shared" si="111"/>
        <v>0.25</v>
      </c>
      <c r="AM122" s="126">
        <f t="shared" si="132"/>
        <v>1.6</v>
      </c>
      <c r="AN122" s="113">
        <f t="shared" si="133"/>
        <v>-3</v>
      </c>
      <c r="AO122" s="99">
        <v>5</v>
      </c>
      <c r="AP122" s="109">
        <v>1</v>
      </c>
      <c r="AQ122" s="138">
        <f t="shared" si="112"/>
        <v>0.2</v>
      </c>
      <c r="AR122" s="109">
        <f t="shared" si="130"/>
        <v>0.5</v>
      </c>
      <c r="AS122" s="114">
        <f t="shared" si="131"/>
        <v>-1.2</v>
      </c>
      <c r="AT122" s="110">
        <v>10</v>
      </c>
      <c r="AU122" s="126">
        <v>1</v>
      </c>
      <c r="AV122" s="134">
        <f t="shared" si="113"/>
        <v>0.1</v>
      </c>
      <c r="AW122" s="126">
        <f t="shared" si="122"/>
        <v>0.3</v>
      </c>
      <c r="AX122" s="113">
        <f t="shared" si="123"/>
        <v>-1.8</v>
      </c>
      <c r="AY122" s="33">
        <f t="shared" si="114"/>
        <v>164.9</v>
      </c>
      <c r="AZ122" s="33">
        <f t="shared" si="115"/>
        <v>-15</v>
      </c>
    </row>
    <row r="123" spans="1:52">
      <c r="A123" s="94">
        <v>121</v>
      </c>
      <c r="B123" s="95">
        <v>106568</v>
      </c>
      <c r="C123" s="96" t="s">
        <v>341</v>
      </c>
      <c r="D123" s="97" t="s">
        <v>24</v>
      </c>
      <c r="E123" s="98" t="s">
        <v>186</v>
      </c>
      <c r="F123" s="99">
        <v>20</v>
      </c>
      <c r="G123" s="109">
        <v>4</v>
      </c>
      <c r="H123" s="138">
        <f t="shared" si="103"/>
        <v>0.2</v>
      </c>
      <c r="I123" s="109">
        <f t="shared" ref="I123:I144" si="137">G123*0.8</f>
        <v>3.2</v>
      </c>
      <c r="J123" s="114">
        <f t="shared" ref="J123:J144" si="138">(F123-G123)*-0.5</f>
        <v>-8</v>
      </c>
      <c r="K123" s="99">
        <v>10</v>
      </c>
      <c r="L123" s="109">
        <v>2</v>
      </c>
      <c r="M123" s="138">
        <f t="shared" si="104"/>
        <v>0.2</v>
      </c>
      <c r="N123" s="109">
        <f t="shared" si="135"/>
        <v>1.6</v>
      </c>
      <c r="O123" s="114">
        <f t="shared" si="136"/>
        <v>-4</v>
      </c>
      <c r="P123" s="109">
        <v>25</v>
      </c>
      <c r="Q123" s="109">
        <v>25</v>
      </c>
      <c r="R123" s="138">
        <f t="shared" si="105"/>
        <v>1</v>
      </c>
      <c r="S123" s="109">
        <f>Q123*2</f>
        <v>50</v>
      </c>
      <c r="T123" s="109"/>
      <c r="U123" s="110">
        <v>10</v>
      </c>
      <c r="V123" s="126">
        <v>0</v>
      </c>
      <c r="W123" s="134">
        <f t="shared" si="106"/>
        <v>0</v>
      </c>
      <c r="X123" s="126">
        <f t="shared" si="126"/>
        <v>0</v>
      </c>
      <c r="Y123" s="113">
        <f t="shared" si="127"/>
        <v>-5</v>
      </c>
      <c r="Z123" s="110">
        <v>8</v>
      </c>
      <c r="AA123" s="126">
        <v>0</v>
      </c>
      <c r="AB123" s="134">
        <f t="shared" si="107"/>
        <v>0</v>
      </c>
      <c r="AC123" s="126">
        <f t="shared" si="108"/>
        <v>0</v>
      </c>
      <c r="AD123" s="113">
        <f t="shared" si="109"/>
        <v>-4</v>
      </c>
      <c r="AE123" s="110">
        <v>6</v>
      </c>
      <c r="AF123" s="126">
        <v>8</v>
      </c>
      <c r="AG123" s="134">
        <f t="shared" si="110"/>
        <v>1.33333333333333</v>
      </c>
      <c r="AH123" s="126">
        <f t="shared" si="134"/>
        <v>28</v>
      </c>
      <c r="AI123" s="126"/>
      <c r="AJ123" s="110">
        <v>8</v>
      </c>
      <c r="AK123" s="126">
        <v>11</v>
      </c>
      <c r="AL123" s="134">
        <f t="shared" si="111"/>
        <v>1.375</v>
      </c>
      <c r="AM123" s="126">
        <f>AK123*1</f>
        <v>11</v>
      </c>
      <c r="AN123" s="126"/>
      <c r="AO123" s="99">
        <v>5</v>
      </c>
      <c r="AP123" s="109">
        <v>3</v>
      </c>
      <c r="AQ123" s="138">
        <f t="shared" si="112"/>
        <v>0.6</v>
      </c>
      <c r="AR123" s="109">
        <f t="shared" si="130"/>
        <v>1.5</v>
      </c>
      <c r="AS123" s="114">
        <f t="shared" si="131"/>
        <v>-0.6</v>
      </c>
      <c r="AT123" s="110">
        <v>10</v>
      </c>
      <c r="AU123" s="126">
        <v>7</v>
      </c>
      <c r="AV123" s="134">
        <f t="shared" si="113"/>
        <v>0.7</v>
      </c>
      <c r="AW123" s="126">
        <f t="shared" si="122"/>
        <v>2.1</v>
      </c>
      <c r="AX123" s="113">
        <f t="shared" si="123"/>
        <v>-0.6</v>
      </c>
      <c r="AY123" s="33">
        <f t="shared" si="114"/>
        <v>97.4</v>
      </c>
      <c r="AZ123" s="33">
        <f t="shared" si="115"/>
        <v>-22.2</v>
      </c>
    </row>
    <row r="124" spans="1:52">
      <c r="A124" s="94">
        <v>122</v>
      </c>
      <c r="B124" s="95">
        <v>110378</v>
      </c>
      <c r="C124" s="96" t="s">
        <v>342</v>
      </c>
      <c r="D124" s="97" t="s">
        <v>31</v>
      </c>
      <c r="E124" s="98" t="s">
        <v>186</v>
      </c>
      <c r="F124" s="99">
        <v>20</v>
      </c>
      <c r="G124" s="109">
        <v>2</v>
      </c>
      <c r="H124" s="138">
        <f t="shared" si="103"/>
        <v>0.1</v>
      </c>
      <c r="I124" s="109">
        <f t="shared" si="137"/>
        <v>1.6</v>
      </c>
      <c r="J124" s="114">
        <f t="shared" si="138"/>
        <v>-9</v>
      </c>
      <c r="K124" s="99">
        <v>10</v>
      </c>
      <c r="L124" s="109">
        <v>4</v>
      </c>
      <c r="M124" s="138">
        <f t="shared" si="104"/>
        <v>0.4</v>
      </c>
      <c r="N124" s="109">
        <f t="shared" si="135"/>
        <v>3.2</v>
      </c>
      <c r="O124" s="114">
        <f t="shared" si="136"/>
        <v>-3</v>
      </c>
      <c r="P124" s="109">
        <v>25</v>
      </c>
      <c r="Q124" s="109">
        <v>32</v>
      </c>
      <c r="R124" s="138">
        <f t="shared" si="105"/>
        <v>1.28</v>
      </c>
      <c r="S124" s="109">
        <f>Q124*2</f>
        <v>64</v>
      </c>
      <c r="T124" s="109"/>
      <c r="U124" s="110">
        <v>10</v>
      </c>
      <c r="V124" s="126">
        <v>1</v>
      </c>
      <c r="W124" s="134">
        <f t="shared" si="106"/>
        <v>0.1</v>
      </c>
      <c r="X124" s="126">
        <f t="shared" si="126"/>
        <v>0.8</v>
      </c>
      <c r="Y124" s="113">
        <f t="shared" si="127"/>
        <v>-4.5</v>
      </c>
      <c r="Z124" s="110">
        <v>8</v>
      </c>
      <c r="AA124" s="126">
        <v>2</v>
      </c>
      <c r="AB124" s="134">
        <f t="shared" si="107"/>
        <v>0.25</v>
      </c>
      <c r="AC124" s="126">
        <f t="shared" si="108"/>
        <v>1.6</v>
      </c>
      <c r="AD124" s="113">
        <f t="shared" si="109"/>
        <v>-3</v>
      </c>
      <c r="AE124" s="110">
        <v>6</v>
      </c>
      <c r="AF124" s="126">
        <v>13</v>
      </c>
      <c r="AG124" s="134">
        <f t="shared" si="110"/>
        <v>2.16666666666667</v>
      </c>
      <c r="AH124" s="126">
        <f t="shared" si="134"/>
        <v>45.5</v>
      </c>
      <c r="AI124" s="126"/>
      <c r="AJ124" s="110">
        <v>8</v>
      </c>
      <c r="AK124" s="126">
        <v>3</v>
      </c>
      <c r="AL124" s="134">
        <f t="shared" si="111"/>
        <v>0.375</v>
      </c>
      <c r="AM124" s="126">
        <f>AK124*0.8</f>
        <v>2.4</v>
      </c>
      <c r="AN124" s="113">
        <f>(AJ124-AK124)*-0.5</f>
        <v>-2.5</v>
      </c>
      <c r="AO124" s="99">
        <v>5</v>
      </c>
      <c r="AP124" s="109">
        <v>2</v>
      </c>
      <c r="AQ124" s="138">
        <f t="shared" si="112"/>
        <v>0.4</v>
      </c>
      <c r="AR124" s="109">
        <f t="shared" si="130"/>
        <v>1</v>
      </c>
      <c r="AS124" s="114">
        <f t="shared" si="131"/>
        <v>-0.9</v>
      </c>
      <c r="AT124" s="110">
        <v>10</v>
      </c>
      <c r="AU124" s="126">
        <v>2</v>
      </c>
      <c r="AV124" s="134">
        <f t="shared" si="113"/>
        <v>0.2</v>
      </c>
      <c r="AW124" s="126">
        <f t="shared" si="122"/>
        <v>0.6</v>
      </c>
      <c r="AX124" s="113">
        <f t="shared" si="123"/>
        <v>-1.6</v>
      </c>
      <c r="AY124" s="33">
        <f t="shared" si="114"/>
        <v>120.7</v>
      </c>
      <c r="AZ124" s="33">
        <f t="shared" si="115"/>
        <v>-24.5</v>
      </c>
    </row>
    <row r="125" spans="1:52">
      <c r="A125" s="94">
        <v>123</v>
      </c>
      <c r="B125" s="95">
        <v>113298</v>
      </c>
      <c r="C125" s="96" t="s">
        <v>343</v>
      </c>
      <c r="D125" s="97" t="s">
        <v>11</v>
      </c>
      <c r="E125" s="98" t="s">
        <v>186</v>
      </c>
      <c r="F125" s="99">
        <v>20</v>
      </c>
      <c r="G125" s="109">
        <v>6</v>
      </c>
      <c r="H125" s="138">
        <f t="shared" si="103"/>
        <v>0.3</v>
      </c>
      <c r="I125" s="109">
        <f t="shared" si="137"/>
        <v>4.8</v>
      </c>
      <c r="J125" s="114">
        <f t="shared" si="138"/>
        <v>-7</v>
      </c>
      <c r="K125" s="99">
        <v>10</v>
      </c>
      <c r="L125" s="109">
        <v>5</v>
      </c>
      <c r="M125" s="138">
        <f t="shared" si="104"/>
        <v>0.5</v>
      </c>
      <c r="N125" s="109">
        <f t="shared" si="135"/>
        <v>4</v>
      </c>
      <c r="O125" s="114">
        <f t="shared" si="136"/>
        <v>-2.5</v>
      </c>
      <c r="P125" s="109">
        <v>25</v>
      </c>
      <c r="Q125" s="109">
        <v>24</v>
      </c>
      <c r="R125" s="138">
        <f t="shared" si="105"/>
        <v>0.96</v>
      </c>
      <c r="S125" s="109">
        <f>Q125*1</f>
        <v>24</v>
      </c>
      <c r="T125" s="114">
        <f>(P125-Q125)*-1</f>
        <v>-1</v>
      </c>
      <c r="U125" s="110">
        <v>10</v>
      </c>
      <c r="V125" s="126">
        <v>1</v>
      </c>
      <c r="W125" s="134">
        <f t="shared" si="106"/>
        <v>0.1</v>
      </c>
      <c r="X125" s="126">
        <f t="shared" si="126"/>
        <v>0.8</v>
      </c>
      <c r="Y125" s="113">
        <f t="shared" si="127"/>
        <v>-4.5</v>
      </c>
      <c r="Z125" s="110">
        <v>8</v>
      </c>
      <c r="AA125" s="126">
        <v>0</v>
      </c>
      <c r="AB125" s="134">
        <f t="shared" si="107"/>
        <v>0</v>
      </c>
      <c r="AC125" s="126">
        <f t="shared" si="108"/>
        <v>0</v>
      </c>
      <c r="AD125" s="113">
        <f t="shared" si="109"/>
        <v>-4</v>
      </c>
      <c r="AE125" s="110">
        <v>6</v>
      </c>
      <c r="AF125" s="126">
        <v>1</v>
      </c>
      <c r="AG125" s="134">
        <f t="shared" si="110"/>
        <v>0.166666666666667</v>
      </c>
      <c r="AH125" s="126">
        <f>AF125*2.5</f>
        <v>2.5</v>
      </c>
      <c r="AI125" s="113">
        <f>(AE125-AF125)*-1</f>
        <v>-5</v>
      </c>
      <c r="AJ125" s="110">
        <v>8</v>
      </c>
      <c r="AK125" s="126">
        <v>13</v>
      </c>
      <c r="AL125" s="134">
        <f t="shared" si="111"/>
        <v>1.625</v>
      </c>
      <c r="AM125" s="126">
        <f>AK125*1</f>
        <v>13</v>
      </c>
      <c r="AN125" s="126"/>
      <c r="AO125" s="99">
        <v>5</v>
      </c>
      <c r="AP125" s="109">
        <v>1</v>
      </c>
      <c r="AQ125" s="138">
        <f t="shared" si="112"/>
        <v>0.2</v>
      </c>
      <c r="AR125" s="109">
        <f t="shared" si="130"/>
        <v>0.5</v>
      </c>
      <c r="AS125" s="114">
        <f t="shared" si="131"/>
        <v>-1.2</v>
      </c>
      <c r="AT125" s="110">
        <v>10</v>
      </c>
      <c r="AU125" s="126">
        <v>1</v>
      </c>
      <c r="AV125" s="134">
        <f t="shared" si="113"/>
        <v>0.1</v>
      </c>
      <c r="AW125" s="126">
        <f t="shared" si="122"/>
        <v>0.3</v>
      </c>
      <c r="AX125" s="113">
        <f t="shared" si="123"/>
        <v>-1.8</v>
      </c>
      <c r="AY125" s="33">
        <f t="shared" si="114"/>
        <v>49.9</v>
      </c>
      <c r="AZ125" s="33">
        <f t="shared" si="115"/>
        <v>-27</v>
      </c>
    </row>
    <row r="126" spans="1:52">
      <c r="A126" s="94">
        <v>124</v>
      </c>
      <c r="B126" s="95">
        <v>113833</v>
      </c>
      <c r="C126" s="96" t="s">
        <v>344</v>
      </c>
      <c r="D126" s="97" t="s">
        <v>11</v>
      </c>
      <c r="E126" s="98" t="s">
        <v>186</v>
      </c>
      <c r="F126" s="99">
        <v>20</v>
      </c>
      <c r="G126" s="109">
        <v>6</v>
      </c>
      <c r="H126" s="138">
        <f t="shared" si="103"/>
        <v>0.3</v>
      </c>
      <c r="I126" s="109">
        <f t="shared" si="137"/>
        <v>4.8</v>
      </c>
      <c r="J126" s="114">
        <f t="shared" si="138"/>
        <v>-7</v>
      </c>
      <c r="K126" s="99">
        <v>10</v>
      </c>
      <c r="L126" s="109">
        <v>8</v>
      </c>
      <c r="M126" s="138">
        <f t="shared" si="104"/>
        <v>0.8</v>
      </c>
      <c r="N126" s="109">
        <f t="shared" si="135"/>
        <v>6.4</v>
      </c>
      <c r="O126" s="114">
        <f t="shared" si="136"/>
        <v>-1</v>
      </c>
      <c r="P126" s="109">
        <v>25</v>
      </c>
      <c r="Q126" s="109">
        <v>37</v>
      </c>
      <c r="R126" s="138">
        <f t="shared" si="105"/>
        <v>1.48</v>
      </c>
      <c r="S126" s="109">
        <f>Q126*2</f>
        <v>74</v>
      </c>
      <c r="T126" s="109"/>
      <c r="U126" s="110">
        <v>10</v>
      </c>
      <c r="V126" s="126">
        <v>0</v>
      </c>
      <c r="W126" s="134">
        <f t="shared" si="106"/>
        <v>0</v>
      </c>
      <c r="X126" s="126">
        <f t="shared" si="126"/>
        <v>0</v>
      </c>
      <c r="Y126" s="113">
        <f t="shared" si="127"/>
        <v>-5</v>
      </c>
      <c r="Z126" s="110">
        <v>8</v>
      </c>
      <c r="AA126" s="126">
        <v>2</v>
      </c>
      <c r="AB126" s="134">
        <f t="shared" si="107"/>
        <v>0.25</v>
      </c>
      <c r="AC126" s="126">
        <f t="shared" si="108"/>
        <v>1.6</v>
      </c>
      <c r="AD126" s="113">
        <f t="shared" si="109"/>
        <v>-3</v>
      </c>
      <c r="AE126" s="110">
        <v>6</v>
      </c>
      <c r="AF126" s="126">
        <v>11</v>
      </c>
      <c r="AG126" s="134">
        <f t="shared" si="110"/>
        <v>1.83333333333333</v>
      </c>
      <c r="AH126" s="126">
        <f>AF126*3.5</f>
        <v>38.5</v>
      </c>
      <c r="AI126" s="126"/>
      <c r="AJ126" s="110">
        <v>8</v>
      </c>
      <c r="AK126" s="126">
        <v>5</v>
      </c>
      <c r="AL126" s="134">
        <f t="shared" si="111"/>
        <v>0.625</v>
      </c>
      <c r="AM126" s="126">
        <f>AK126*0.8</f>
        <v>4</v>
      </c>
      <c r="AN126" s="113">
        <f>(AJ126-AK126)*-0.5</f>
        <v>-1.5</v>
      </c>
      <c r="AO126" s="99">
        <v>5</v>
      </c>
      <c r="AP126" s="109">
        <v>3</v>
      </c>
      <c r="AQ126" s="138">
        <f t="shared" si="112"/>
        <v>0.6</v>
      </c>
      <c r="AR126" s="109">
        <f t="shared" si="130"/>
        <v>1.5</v>
      </c>
      <c r="AS126" s="114">
        <f t="shared" si="131"/>
        <v>-0.6</v>
      </c>
      <c r="AT126" s="110">
        <v>10</v>
      </c>
      <c r="AU126" s="126">
        <v>4</v>
      </c>
      <c r="AV126" s="134">
        <f t="shared" si="113"/>
        <v>0.4</v>
      </c>
      <c r="AW126" s="126">
        <f t="shared" si="122"/>
        <v>1.2</v>
      </c>
      <c r="AX126" s="113">
        <f t="shared" si="123"/>
        <v>-1.2</v>
      </c>
      <c r="AY126" s="33">
        <f t="shared" si="114"/>
        <v>132</v>
      </c>
      <c r="AZ126" s="33">
        <f t="shared" si="115"/>
        <v>-19.3</v>
      </c>
    </row>
    <row r="127" spans="1:52">
      <c r="A127" s="94">
        <v>125</v>
      </c>
      <c r="B127" s="95">
        <v>114069</v>
      </c>
      <c r="C127" s="96" t="s">
        <v>345</v>
      </c>
      <c r="D127" s="97" t="s">
        <v>24</v>
      </c>
      <c r="E127" s="98" t="s">
        <v>186</v>
      </c>
      <c r="F127" s="99">
        <v>20</v>
      </c>
      <c r="G127" s="109">
        <v>3</v>
      </c>
      <c r="H127" s="138">
        <f t="shared" si="103"/>
        <v>0.15</v>
      </c>
      <c r="I127" s="109">
        <f t="shared" si="137"/>
        <v>2.4</v>
      </c>
      <c r="J127" s="114">
        <f t="shared" si="138"/>
        <v>-8.5</v>
      </c>
      <c r="K127" s="99">
        <v>10</v>
      </c>
      <c r="L127" s="109">
        <v>4</v>
      </c>
      <c r="M127" s="138">
        <f t="shared" si="104"/>
        <v>0.4</v>
      </c>
      <c r="N127" s="109">
        <f t="shared" si="135"/>
        <v>3.2</v>
      </c>
      <c r="O127" s="114">
        <f t="shared" si="136"/>
        <v>-3</v>
      </c>
      <c r="P127" s="109">
        <v>25</v>
      </c>
      <c r="Q127" s="109">
        <v>13</v>
      </c>
      <c r="R127" s="138">
        <f t="shared" si="105"/>
        <v>0.52</v>
      </c>
      <c r="S127" s="109">
        <f t="shared" ref="S127:S141" si="139">Q127*1</f>
        <v>13</v>
      </c>
      <c r="T127" s="114">
        <f t="shared" ref="T127:T141" si="140">(P127-Q127)*-1</f>
        <v>-12</v>
      </c>
      <c r="U127" s="110">
        <v>10</v>
      </c>
      <c r="V127" s="126">
        <v>6</v>
      </c>
      <c r="W127" s="134">
        <f t="shared" si="106"/>
        <v>0.6</v>
      </c>
      <c r="X127" s="126">
        <f t="shared" si="126"/>
        <v>4.8</v>
      </c>
      <c r="Y127" s="113">
        <f t="shared" si="127"/>
        <v>-2</v>
      </c>
      <c r="Z127" s="110">
        <v>8</v>
      </c>
      <c r="AA127" s="126">
        <v>0</v>
      </c>
      <c r="AB127" s="134">
        <f t="shared" si="107"/>
        <v>0</v>
      </c>
      <c r="AC127" s="126">
        <f t="shared" si="108"/>
        <v>0</v>
      </c>
      <c r="AD127" s="113">
        <f t="shared" si="109"/>
        <v>-4</v>
      </c>
      <c r="AE127" s="110">
        <v>6</v>
      </c>
      <c r="AF127" s="126">
        <v>1</v>
      </c>
      <c r="AG127" s="134">
        <f t="shared" si="110"/>
        <v>0.166666666666667</v>
      </c>
      <c r="AH127" s="126">
        <f>AF127*2.5</f>
        <v>2.5</v>
      </c>
      <c r="AI127" s="113">
        <f>(AE127-AF127)*-1</f>
        <v>-5</v>
      </c>
      <c r="AJ127" s="110">
        <v>8</v>
      </c>
      <c r="AK127" s="126">
        <v>12</v>
      </c>
      <c r="AL127" s="134">
        <f t="shared" si="111"/>
        <v>1.5</v>
      </c>
      <c r="AM127" s="126">
        <f>AK127*1</f>
        <v>12</v>
      </c>
      <c r="AN127" s="126"/>
      <c r="AO127" s="99">
        <v>5</v>
      </c>
      <c r="AP127" s="109">
        <v>1</v>
      </c>
      <c r="AQ127" s="138">
        <f t="shared" si="112"/>
        <v>0.2</v>
      </c>
      <c r="AR127" s="109">
        <f t="shared" si="130"/>
        <v>0.5</v>
      </c>
      <c r="AS127" s="114">
        <f t="shared" si="131"/>
        <v>-1.2</v>
      </c>
      <c r="AT127" s="110">
        <v>10</v>
      </c>
      <c r="AU127" s="126">
        <v>3</v>
      </c>
      <c r="AV127" s="134">
        <f t="shared" si="113"/>
        <v>0.3</v>
      </c>
      <c r="AW127" s="126">
        <f t="shared" si="122"/>
        <v>0.9</v>
      </c>
      <c r="AX127" s="113">
        <f t="shared" si="123"/>
        <v>-1.4</v>
      </c>
      <c r="AY127" s="33">
        <f t="shared" si="114"/>
        <v>39.3</v>
      </c>
      <c r="AZ127" s="33">
        <f t="shared" si="115"/>
        <v>-37.1</v>
      </c>
    </row>
    <row r="128" spans="1:52">
      <c r="A128" s="94">
        <v>126</v>
      </c>
      <c r="B128" s="95">
        <v>115971</v>
      </c>
      <c r="C128" s="96" t="s">
        <v>346</v>
      </c>
      <c r="D128" s="97" t="s">
        <v>13</v>
      </c>
      <c r="E128" s="98" t="s">
        <v>186</v>
      </c>
      <c r="F128" s="99">
        <v>20</v>
      </c>
      <c r="G128" s="109">
        <v>11</v>
      </c>
      <c r="H128" s="138">
        <f t="shared" si="103"/>
        <v>0.55</v>
      </c>
      <c r="I128" s="109">
        <f t="shared" si="137"/>
        <v>8.8</v>
      </c>
      <c r="J128" s="114">
        <f t="shared" si="138"/>
        <v>-4.5</v>
      </c>
      <c r="K128" s="99">
        <v>10</v>
      </c>
      <c r="L128" s="109">
        <v>4</v>
      </c>
      <c r="M128" s="138">
        <f t="shared" si="104"/>
        <v>0.4</v>
      </c>
      <c r="N128" s="109">
        <f t="shared" si="135"/>
        <v>3.2</v>
      </c>
      <c r="O128" s="114">
        <f t="shared" si="136"/>
        <v>-3</v>
      </c>
      <c r="P128" s="109">
        <v>25</v>
      </c>
      <c r="Q128" s="109">
        <v>13</v>
      </c>
      <c r="R128" s="138">
        <f t="shared" si="105"/>
        <v>0.52</v>
      </c>
      <c r="S128" s="109">
        <f t="shared" si="139"/>
        <v>13</v>
      </c>
      <c r="T128" s="114">
        <f t="shared" si="140"/>
        <v>-12</v>
      </c>
      <c r="U128" s="110">
        <v>10</v>
      </c>
      <c r="V128" s="126">
        <v>0</v>
      </c>
      <c r="W128" s="134">
        <f t="shared" si="106"/>
        <v>0</v>
      </c>
      <c r="X128" s="126">
        <f t="shared" si="126"/>
        <v>0</v>
      </c>
      <c r="Y128" s="113">
        <f t="shared" si="127"/>
        <v>-5</v>
      </c>
      <c r="Z128" s="110">
        <v>8</v>
      </c>
      <c r="AA128" s="126">
        <v>1</v>
      </c>
      <c r="AB128" s="134">
        <f t="shared" si="107"/>
        <v>0.125</v>
      </c>
      <c r="AC128" s="126">
        <f t="shared" si="108"/>
        <v>0.8</v>
      </c>
      <c r="AD128" s="113">
        <f t="shared" si="109"/>
        <v>-3.5</v>
      </c>
      <c r="AE128" s="110">
        <v>6</v>
      </c>
      <c r="AF128" s="126">
        <v>1</v>
      </c>
      <c r="AG128" s="134">
        <f t="shared" si="110"/>
        <v>0.166666666666667</v>
      </c>
      <c r="AH128" s="126">
        <f>AF128*2.5</f>
        <v>2.5</v>
      </c>
      <c r="AI128" s="113">
        <f>(AE128-AF128)*-1</f>
        <v>-5</v>
      </c>
      <c r="AJ128" s="110">
        <v>8</v>
      </c>
      <c r="AK128" s="126">
        <v>6</v>
      </c>
      <c r="AL128" s="134">
        <f t="shared" si="111"/>
        <v>0.75</v>
      </c>
      <c r="AM128" s="126">
        <f>AK128*0.8</f>
        <v>4.8</v>
      </c>
      <c r="AN128" s="113">
        <f>(AJ128-AK128)*-0.5</f>
        <v>-1</v>
      </c>
      <c r="AO128" s="99">
        <v>5</v>
      </c>
      <c r="AP128" s="109">
        <v>4</v>
      </c>
      <c r="AQ128" s="138">
        <f t="shared" si="112"/>
        <v>0.8</v>
      </c>
      <c r="AR128" s="109">
        <f t="shared" si="130"/>
        <v>2</v>
      </c>
      <c r="AS128" s="114">
        <f t="shared" si="131"/>
        <v>-0.3</v>
      </c>
      <c r="AT128" s="110">
        <v>10</v>
      </c>
      <c r="AU128" s="126">
        <v>2</v>
      </c>
      <c r="AV128" s="134">
        <f t="shared" si="113"/>
        <v>0.2</v>
      </c>
      <c r="AW128" s="126">
        <f t="shared" si="122"/>
        <v>0.6</v>
      </c>
      <c r="AX128" s="113">
        <f t="shared" si="123"/>
        <v>-1.6</v>
      </c>
      <c r="AY128" s="33">
        <f t="shared" si="114"/>
        <v>35.7</v>
      </c>
      <c r="AZ128" s="33">
        <f t="shared" si="115"/>
        <v>-35.9</v>
      </c>
    </row>
    <row r="129" spans="1:52">
      <c r="A129" s="94">
        <v>127</v>
      </c>
      <c r="B129" s="95">
        <v>116773</v>
      </c>
      <c r="C129" s="96" t="s">
        <v>347</v>
      </c>
      <c r="D129" s="97" t="s">
        <v>11</v>
      </c>
      <c r="E129" s="98" t="s">
        <v>186</v>
      </c>
      <c r="F129" s="99">
        <v>20</v>
      </c>
      <c r="G129" s="109">
        <v>6</v>
      </c>
      <c r="H129" s="138">
        <f t="shared" si="103"/>
        <v>0.3</v>
      </c>
      <c r="I129" s="109">
        <f t="shared" si="137"/>
        <v>4.8</v>
      </c>
      <c r="J129" s="114">
        <f t="shared" si="138"/>
        <v>-7</v>
      </c>
      <c r="K129" s="99">
        <v>10</v>
      </c>
      <c r="L129" s="109">
        <v>2</v>
      </c>
      <c r="M129" s="138">
        <f t="shared" si="104"/>
        <v>0.2</v>
      </c>
      <c r="N129" s="109">
        <f t="shared" si="135"/>
        <v>1.6</v>
      </c>
      <c r="O129" s="114">
        <f t="shared" si="136"/>
        <v>-4</v>
      </c>
      <c r="P129" s="109">
        <v>25</v>
      </c>
      <c r="Q129" s="109">
        <v>14</v>
      </c>
      <c r="R129" s="138">
        <f t="shared" si="105"/>
        <v>0.56</v>
      </c>
      <c r="S129" s="109">
        <f t="shared" si="139"/>
        <v>14</v>
      </c>
      <c r="T129" s="114">
        <f t="shared" si="140"/>
        <v>-11</v>
      </c>
      <c r="U129" s="110">
        <v>10</v>
      </c>
      <c r="V129" s="126">
        <v>1</v>
      </c>
      <c r="W129" s="134">
        <f t="shared" si="106"/>
        <v>0.1</v>
      </c>
      <c r="X129" s="126">
        <f t="shared" si="126"/>
        <v>0.8</v>
      </c>
      <c r="Y129" s="113">
        <f t="shared" si="127"/>
        <v>-4.5</v>
      </c>
      <c r="Z129" s="110">
        <v>8</v>
      </c>
      <c r="AA129" s="126">
        <v>2</v>
      </c>
      <c r="AB129" s="134">
        <f t="shared" si="107"/>
        <v>0.25</v>
      </c>
      <c r="AC129" s="126">
        <f t="shared" si="108"/>
        <v>1.6</v>
      </c>
      <c r="AD129" s="113">
        <f t="shared" si="109"/>
        <v>-3</v>
      </c>
      <c r="AE129" s="110">
        <v>6</v>
      </c>
      <c r="AF129" s="126">
        <v>7</v>
      </c>
      <c r="AG129" s="134">
        <f t="shared" si="110"/>
        <v>1.16666666666667</v>
      </c>
      <c r="AH129" s="126">
        <f>AF129*3.5</f>
        <v>24.5</v>
      </c>
      <c r="AI129" s="126"/>
      <c r="AJ129" s="110">
        <v>8</v>
      </c>
      <c r="AK129" s="126">
        <v>11</v>
      </c>
      <c r="AL129" s="134">
        <f t="shared" si="111"/>
        <v>1.375</v>
      </c>
      <c r="AM129" s="126">
        <f>AK129*1</f>
        <v>11</v>
      </c>
      <c r="AN129" s="126"/>
      <c r="AO129" s="99">
        <v>5</v>
      </c>
      <c r="AP129" s="109">
        <v>1</v>
      </c>
      <c r="AQ129" s="138">
        <f t="shared" si="112"/>
        <v>0.2</v>
      </c>
      <c r="AR129" s="109">
        <f t="shared" si="130"/>
        <v>0.5</v>
      </c>
      <c r="AS129" s="114">
        <f t="shared" si="131"/>
        <v>-1.2</v>
      </c>
      <c r="AT129" s="110">
        <v>10</v>
      </c>
      <c r="AU129" s="126">
        <v>2</v>
      </c>
      <c r="AV129" s="134">
        <f t="shared" si="113"/>
        <v>0.2</v>
      </c>
      <c r="AW129" s="126">
        <f t="shared" si="122"/>
        <v>0.6</v>
      </c>
      <c r="AX129" s="113">
        <f t="shared" si="123"/>
        <v>-1.6</v>
      </c>
      <c r="AY129" s="33">
        <f t="shared" si="114"/>
        <v>59.4</v>
      </c>
      <c r="AZ129" s="33">
        <f t="shared" si="115"/>
        <v>-32.3</v>
      </c>
    </row>
    <row r="130" spans="1:52">
      <c r="A130" s="94">
        <v>128</v>
      </c>
      <c r="B130" s="95">
        <v>116919</v>
      </c>
      <c r="C130" s="96" t="s">
        <v>348</v>
      </c>
      <c r="D130" s="97" t="s">
        <v>13</v>
      </c>
      <c r="E130" s="98" t="s">
        <v>186</v>
      </c>
      <c r="F130" s="99">
        <v>20</v>
      </c>
      <c r="G130" s="109">
        <v>11</v>
      </c>
      <c r="H130" s="138">
        <f t="shared" si="103"/>
        <v>0.55</v>
      </c>
      <c r="I130" s="109">
        <f t="shared" si="137"/>
        <v>8.8</v>
      </c>
      <c r="J130" s="114">
        <f t="shared" si="138"/>
        <v>-4.5</v>
      </c>
      <c r="K130" s="99">
        <v>10</v>
      </c>
      <c r="L130" s="109">
        <v>6</v>
      </c>
      <c r="M130" s="138">
        <f t="shared" si="104"/>
        <v>0.6</v>
      </c>
      <c r="N130" s="109">
        <f t="shared" si="135"/>
        <v>4.8</v>
      </c>
      <c r="O130" s="114">
        <f t="shared" si="136"/>
        <v>-2</v>
      </c>
      <c r="P130" s="109">
        <v>25</v>
      </c>
      <c r="Q130" s="109">
        <v>19</v>
      </c>
      <c r="R130" s="138">
        <f t="shared" si="105"/>
        <v>0.76</v>
      </c>
      <c r="S130" s="109">
        <f t="shared" si="139"/>
        <v>19</v>
      </c>
      <c r="T130" s="114">
        <f t="shared" si="140"/>
        <v>-6</v>
      </c>
      <c r="U130" s="110">
        <v>10</v>
      </c>
      <c r="V130" s="126">
        <v>6</v>
      </c>
      <c r="W130" s="134">
        <f t="shared" si="106"/>
        <v>0.6</v>
      </c>
      <c r="X130" s="126">
        <f t="shared" si="126"/>
        <v>4.8</v>
      </c>
      <c r="Y130" s="113">
        <f t="shared" si="127"/>
        <v>-2</v>
      </c>
      <c r="Z130" s="110">
        <v>8</v>
      </c>
      <c r="AA130" s="126">
        <v>0</v>
      </c>
      <c r="AB130" s="134">
        <f t="shared" si="107"/>
        <v>0</v>
      </c>
      <c r="AC130" s="126">
        <f t="shared" si="108"/>
        <v>0</v>
      </c>
      <c r="AD130" s="113">
        <f t="shared" si="109"/>
        <v>-4</v>
      </c>
      <c r="AE130" s="110">
        <v>6</v>
      </c>
      <c r="AF130" s="126">
        <v>1</v>
      </c>
      <c r="AG130" s="134">
        <f t="shared" si="110"/>
        <v>0.166666666666667</v>
      </c>
      <c r="AH130" s="126">
        <f>AF130*2.5</f>
        <v>2.5</v>
      </c>
      <c r="AI130" s="113">
        <f>(AE130-AF130)*-1</f>
        <v>-5</v>
      </c>
      <c r="AJ130" s="110">
        <v>8</v>
      </c>
      <c r="AK130" s="126">
        <v>16</v>
      </c>
      <c r="AL130" s="134">
        <f t="shared" si="111"/>
        <v>2</v>
      </c>
      <c r="AM130" s="126">
        <f>AK130*1</f>
        <v>16</v>
      </c>
      <c r="AN130" s="126"/>
      <c r="AO130" s="99">
        <v>5</v>
      </c>
      <c r="AP130" s="109">
        <v>2</v>
      </c>
      <c r="AQ130" s="138">
        <f t="shared" si="112"/>
        <v>0.4</v>
      </c>
      <c r="AR130" s="109">
        <f t="shared" si="130"/>
        <v>1</v>
      </c>
      <c r="AS130" s="114">
        <f t="shared" si="131"/>
        <v>-0.9</v>
      </c>
      <c r="AT130" s="110">
        <v>10</v>
      </c>
      <c r="AU130" s="126">
        <v>1</v>
      </c>
      <c r="AV130" s="134">
        <f t="shared" si="113"/>
        <v>0.1</v>
      </c>
      <c r="AW130" s="126">
        <f t="shared" si="122"/>
        <v>0.3</v>
      </c>
      <c r="AX130" s="113">
        <f t="shared" si="123"/>
        <v>-1.8</v>
      </c>
      <c r="AY130" s="33">
        <f t="shared" si="114"/>
        <v>57.2</v>
      </c>
      <c r="AZ130" s="33">
        <f t="shared" si="115"/>
        <v>-26.2</v>
      </c>
    </row>
    <row r="131" spans="1:52">
      <c r="A131" s="94">
        <v>129</v>
      </c>
      <c r="B131" s="95">
        <v>117637</v>
      </c>
      <c r="C131" s="96" t="s">
        <v>349</v>
      </c>
      <c r="D131" s="97" t="s">
        <v>19</v>
      </c>
      <c r="E131" s="98" t="s">
        <v>186</v>
      </c>
      <c r="F131" s="99">
        <v>20</v>
      </c>
      <c r="G131" s="109">
        <v>4</v>
      </c>
      <c r="H131" s="138">
        <f t="shared" si="103"/>
        <v>0.2</v>
      </c>
      <c r="I131" s="109">
        <f t="shared" si="137"/>
        <v>3.2</v>
      </c>
      <c r="J131" s="114">
        <f t="shared" si="138"/>
        <v>-8</v>
      </c>
      <c r="K131" s="99">
        <v>10</v>
      </c>
      <c r="L131" s="109">
        <v>2</v>
      </c>
      <c r="M131" s="138">
        <f t="shared" si="104"/>
        <v>0.2</v>
      </c>
      <c r="N131" s="109">
        <f t="shared" si="135"/>
        <v>1.6</v>
      </c>
      <c r="O131" s="114">
        <f t="shared" si="136"/>
        <v>-4</v>
      </c>
      <c r="P131" s="109">
        <v>25</v>
      </c>
      <c r="Q131" s="109">
        <v>6</v>
      </c>
      <c r="R131" s="138">
        <f t="shared" si="105"/>
        <v>0.24</v>
      </c>
      <c r="S131" s="109">
        <f t="shared" si="139"/>
        <v>6</v>
      </c>
      <c r="T131" s="114">
        <f t="shared" si="140"/>
        <v>-19</v>
      </c>
      <c r="U131" s="110">
        <v>10</v>
      </c>
      <c r="V131" s="126">
        <v>3</v>
      </c>
      <c r="W131" s="134">
        <f t="shared" si="106"/>
        <v>0.3</v>
      </c>
      <c r="X131" s="126">
        <f t="shared" si="126"/>
        <v>2.4</v>
      </c>
      <c r="Y131" s="113">
        <f t="shared" si="127"/>
        <v>-3.5</v>
      </c>
      <c r="Z131" s="110">
        <v>8</v>
      </c>
      <c r="AA131" s="126">
        <v>3</v>
      </c>
      <c r="AB131" s="134">
        <f t="shared" si="107"/>
        <v>0.375</v>
      </c>
      <c r="AC131" s="126">
        <f t="shared" si="108"/>
        <v>2.4</v>
      </c>
      <c r="AD131" s="113">
        <f t="shared" si="109"/>
        <v>-2.5</v>
      </c>
      <c r="AE131" s="110">
        <v>6</v>
      </c>
      <c r="AF131" s="126">
        <v>3</v>
      </c>
      <c r="AG131" s="134">
        <f t="shared" si="110"/>
        <v>0.5</v>
      </c>
      <c r="AH131" s="126">
        <f>AF131*2.5</f>
        <v>7.5</v>
      </c>
      <c r="AI131" s="113">
        <f>(AE131-AF131)*-1</f>
        <v>-3</v>
      </c>
      <c r="AJ131" s="110">
        <v>8</v>
      </c>
      <c r="AK131" s="126">
        <v>3</v>
      </c>
      <c r="AL131" s="134">
        <f t="shared" si="111"/>
        <v>0.375</v>
      </c>
      <c r="AM131" s="126">
        <f t="shared" ref="AM131:AM143" si="141">AK131*0.8</f>
        <v>2.4</v>
      </c>
      <c r="AN131" s="113">
        <f t="shared" ref="AN131:AN143" si="142">(AJ131-AK131)*-0.5</f>
        <v>-2.5</v>
      </c>
      <c r="AO131" s="99">
        <v>5</v>
      </c>
      <c r="AP131" s="109">
        <v>2</v>
      </c>
      <c r="AQ131" s="138">
        <f t="shared" si="112"/>
        <v>0.4</v>
      </c>
      <c r="AR131" s="109">
        <f t="shared" si="130"/>
        <v>1</v>
      </c>
      <c r="AS131" s="114">
        <f t="shared" si="131"/>
        <v>-0.9</v>
      </c>
      <c r="AT131" s="110">
        <v>10</v>
      </c>
      <c r="AU131" s="126">
        <v>19</v>
      </c>
      <c r="AV131" s="134">
        <f t="shared" si="113"/>
        <v>1.9</v>
      </c>
      <c r="AW131" s="169">
        <f>AU131*0.5</f>
        <v>9.5</v>
      </c>
      <c r="AX131" s="140"/>
      <c r="AY131" s="33">
        <f t="shared" si="114"/>
        <v>36</v>
      </c>
      <c r="AZ131" s="33">
        <f t="shared" si="115"/>
        <v>-43.4</v>
      </c>
    </row>
    <row r="132" spans="1:52">
      <c r="A132" s="94">
        <v>130</v>
      </c>
      <c r="B132" s="95">
        <v>118758</v>
      </c>
      <c r="C132" s="96" t="s">
        <v>350</v>
      </c>
      <c r="D132" s="97" t="s">
        <v>24</v>
      </c>
      <c r="E132" s="98" t="s">
        <v>186</v>
      </c>
      <c r="F132" s="99">
        <v>20</v>
      </c>
      <c r="G132" s="109">
        <v>13</v>
      </c>
      <c r="H132" s="138">
        <f t="shared" si="103"/>
        <v>0.65</v>
      </c>
      <c r="I132" s="109">
        <f t="shared" si="137"/>
        <v>10.4</v>
      </c>
      <c r="J132" s="114">
        <f t="shared" si="138"/>
        <v>-3.5</v>
      </c>
      <c r="K132" s="99">
        <v>10</v>
      </c>
      <c r="L132" s="109">
        <v>2</v>
      </c>
      <c r="M132" s="138">
        <f t="shared" si="104"/>
        <v>0.2</v>
      </c>
      <c r="N132" s="109">
        <f t="shared" si="135"/>
        <v>1.6</v>
      </c>
      <c r="O132" s="114">
        <f t="shared" si="136"/>
        <v>-4</v>
      </c>
      <c r="P132" s="109">
        <v>25</v>
      </c>
      <c r="Q132" s="109">
        <v>13</v>
      </c>
      <c r="R132" s="138">
        <f t="shared" si="105"/>
        <v>0.52</v>
      </c>
      <c r="S132" s="109">
        <f t="shared" si="139"/>
        <v>13</v>
      </c>
      <c r="T132" s="114">
        <f t="shared" si="140"/>
        <v>-12</v>
      </c>
      <c r="U132" s="110">
        <v>10</v>
      </c>
      <c r="V132" s="126">
        <v>0</v>
      </c>
      <c r="W132" s="134">
        <f t="shared" si="106"/>
        <v>0</v>
      </c>
      <c r="X132" s="126">
        <f t="shared" si="126"/>
        <v>0</v>
      </c>
      <c r="Y132" s="113">
        <f t="shared" si="127"/>
        <v>-5</v>
      </c>
      <c r="Z132" s="110">
        <v>8</v>
      </c>
      <c r="AA132" s="126">
        <v>0</v>
      </c>
      <c r="AB132" s="134">
        <f t="shared" si="107"/>
        <v>0</v>
      </c>
      <c r="AC132" s="126">
        <f t="shared" si="108"/>
        <v>0</v>
      </c>
      <c r="AD132" s="113">
        <f t="shared" si="109"/>
        <v>-4</v>
      </c>
      <c r="AE132" s="110">
        <v>6</v>
      </c>
      <c r="AF132" s="126">
        <v>3</v>
      </c>
      <c r="AG132" s="134">
        <f t="shared" si="110"/>
        <v>0.5</v>
      </c>
      <c r="AH132" s="126">
        <f>AF132*2.5</f>
        <v>7.5</v>
      </c>
      <c r="AI132" s="113">
        <f>(AE132-AF132)*-1</f>
        <v>-3</v>
      </c>
      <c r="AJ132" s="110">
        <v>8</v>
      </c>
      <c r="AK132" s="126">
        <v>0</v>
      </c>
      <c r="AL132" s="134">
        <f t="shared" si="111"/>
        <v>0</v>
      </c>
      <c r="AM132" s="126">
        <f t="shared" si="141"/>
        <v>0</v>
      </c>
      <c r="AN132" s="113">
        <f t="shared" si="142"/>
        <v>-4</v>
      </c>
      <c r="AO132" s="99">
        <v>5</v>
      </c>
      <c r="AP132" s="109">
        <v>0</v>
      </c>
      <c r="AQ132" s="138">
        <f t="shared" si="112"/>
        <v>0</v>
      </c>
      <c r="AR132" s="109">
        <f t="shared" si="130"/>
        <v>0</v>
      </c>
      <c r="AS132" s="114">
        <f t="shared" si="131"/>
        <v>-1.5</v>
      </c>
      <c r="AT132" s="110">
        <v>10</v>
      </c>
      <c r="AU132" s="126">
        <v>3</v>
      </c>
      <c r="AV132" s="134">
        <f t="shared" si="113"/>
        <v>0.3</v>
      </c>
      <c r="AW132" s="126">
        <f>AU132*0.3</f>
        <v>0.9</v>
      </c>
      <c r="AX132" s="113">
        <f>(AT132-AU132)*-0.2</f>
        <v>-1.4</v>
      </c>
      <c r="AY132" s="33">
        <f t="shared" si="114"/>
        <v>33.4</v>
      </c>
      <c r="AZ132" s="33">
        <f t="shared" si="115"/>
        <v>-38.4</v>
      </c>
    </row>
    <row r="133" spans="1:52">
      <c r="A133" s="94">
        <v>131</v>
      </c>
      <c r="B133" s="95">
        <v>118951</v>
      </c>
      <c r="C133" s="96" t="s">
        <v>351</v>
      </c>
      <c r="D133" s="97" t="s">
        <v>11</v>
      </c>
      <c r="E133" s="98" t="s">
        <v>186</v>
      </c>
      <c r="F133" s="99">
        <v>20</v>
      </c>
      <c r="G133" s="109">
        <v>15</v>
      </c>
      <c r="H133" s="138">
        <f t="shared" si="103"/>
        <v>0.75</v>
      </c>
      <c r="I133" s="109">
        <f t="shared" si="137"/>
        <v>12</v>
      </c>
      <c r="J133" s="114">
        <f t="shared" si="138"/>
        <v>-2.5</v>
      </c>
      <c r="K133" s="99">
        <v>10</v>
      </c>
      <c r="L133" s="109">
        <v>11</v>
      </c>
      <c r="M133" s="138">
        <f t="shared" si="104"/>
        <v>1.1</v>
      </c>
      <c r="N133" s="109">
        <f>L133*1.5</f>
        <v>16.5</v>
      </c>
      <c r="O133" s="109"/>
      <c r="P133" s="109">
        <v>25</v>
      </c>
      <c r="Q133" s="109">
        <v>22</v>
      </c>
      <c r="R133" s="138">
        <f t="shared" si="105"/>
        <v>0.88</v>
      </c>
      <c r="S133" s="109">
        <f t="shared" si="139"/>
        <v>22</v>
      </c>
      <c r="T133" s="114">
        <f t="shared" si="140"/>
        <v>-3</v>
      </c>
      <c r="U133" s="110">
        <v>10</v>
      </c>
      <c r="V133" s="126">
        <v>4</v>
      </c>
      <c r="W133" s="134">
        <f t="shared" si="106"/>
        <v>0.4</v>
      </c>
      <c r="X133" s="126">
        <f t="shared" si="126"/>
        <v>3.2</v>
      </c>
      <c r="Y133" s="113">
        <f t="shared" si="127"/>
        <v>-3</v>
      </c>
      <c r="Z133" s="110">
        <v>8</v>
      </c>
      <c r="AA133" s="126">
        <v>1</v>
      </c>
      <c r="AB133" s="134">
        <f t="shared" si="107"/>
        <v>0.125</v>
      </c>
      <c r="AC133" s="126">
        <f t="shared" si="108"/>
        <v>0.8</v>
      </c>
      <c r="AD133" s="113">
        <f t="shared" si="109"/>
        <v>-3.5</v>
      </c>
      <c r="AE133" s="110">
        <v>6</v>
      </c>
      <c r="AF133" s="126">
        <v>11</v>
      </c>
      <c r="AG133" s="134">
        <f t="shared" si="110"/>
        <v>1.83333333333333</v>
      </c>
      <c r="AH133" s="126">
        <f>AF133*3.5</f>
        <v>38.5</v>
      </c>
      <c r="AI133" s="126"/>
      <c r="AJ133" s="110">
        <v>8</v>
      </c>
      <c r="AK133" s="126">
        <v>4</v>
      </c>
      <c r="AL133" s="134">
        <f t="shared" si="111"/>
        <v>0.5</v>
      </c>
      <c r="AM133" s="126">
        <f t="shared" si="141"/>
        <v>3.2</v>
      </c>
      <c r="AN133" s="113">
        <f t="shared" si="142"/>
        <v>-2</v>
      </c>
      <c r="AO133" s="99">
        <v>5</v>
      </c>
      <c r="AP133" s="109">
        <v>1</v>
      </c>
      <c r="AQ133" s="138">
        <f t="shared" si="112"/>
        <v>0.2</v>
      </c>
      <c r="AR133" s="109">
        <f t="shared" si="130"/>
        <v>0.5</v>
      </c>
      <c r="AS133" s="114">
        <f t="shared" si="131"/>
        <v>-1.2</v>
      </c>
      <c r="AT133" s="110">
        <v>10</v>
      </c>
      <c r="AU133" s="126">
        <v>3</v>
      </c>
      <c r="AV133" s="134">
        <f t="shared" si="113"/>
        <v>0.3</v>
      </c>
      <c r="AW133" s="126">
        <f>AU133*0.3</f>
        <v>0.9</v>
      </c>
      <c r="AX133" s="113">
        <f>(AT133-AU133)*-0.2</f>
        <v>-1.4</v>
      </c>
      <c r="AY133" s="33">
        <f t="shared" si="114"/>
        <v>97.6</v>
      </c>
      <c r="AZ133" s="33">
        <f t="shared" si="115"/>
        <v>-16.6</v>
      </c>
    </row>
    <row r="134" spans="1:52">
      <c r="A134" s="94">
        <v>132</v>
      </c>
      <c r="B134" s="95">
        <v>119262</v>
      </c>
      <c r="C134" s="96" t="s">
        <v>352</v>
      </c>
      <c r="D134" s="97" t="s">
        <v>13</v>
      </c>
      <c r="E134" s="98" t="s">
        <v>186</v>
      </c>
      <c r="F134" s="99">
        <v>20</v>
      </c>
      <c r="G134" s="109">
        <v>8</v>
      </c>
      <c r="H134" s="138">
        <f t="shared" si="103"/>
        <v>0.4</v>
      </c>
      <c r="I134" s="109">
        <f t="shared" si="137"/>
        <v>6.4</v>
      </c>
      <c r="J134" s="114">
        <f t="shared" si="138"/>
        <v>-6</v>
      </c>
      <c r="K134" s="99">
        <v>10</v>
      </c>
      <c r="L134" s="109">
        <v>2</v>
      </c>
      <c r="M134" s="138">
        <f t="shared" si="104"/>
        <v>0.2</v>
      </c>
      <c r="N134" s="109">
        <f>L134*0.8</f>
        <v>1.6</v>
      </c>
      <c r="O134" s="114">
        <f>(K134-L134)*-0.5</f>
        <v>-4</v>
      </c>
      <c r="P134" s="109">
        <v>25</v>
      </c>
      <c r="Q134" s="109">
        <v>14</v>
      </c>
      <c r="R134" s="138">
        <f t="shared" si="105"/>
        <v>0.56</v>
      </c>
      <c r="S134" s="109">
        <f t="shared" si="139"/>
        <v>14</v>
      </c>
      <c r="T134" s="114">
        <f t="shared" si="140"/>
        <v>-11</v>
      </c>
      <c r="U134" s="110">
        <v>10</v>
      </c>
      <c r="V134" s="126">
        <v>2</v>
      </c>
      <c r="W134" s="134">
        <f t="shared" si="106"/>
        <v>0.2</v>
      </c>
      <c r="X134" s="126">
        <f t="shared" si="126"/>
        <v>1.6</v>
      </c>
      <c r="Y134" s="113">
        <f t="shared" si="127"/>
        <v>-4</v>
      </c>
      <c r="Z134" s="110">
        <v>8</v>
      </c>
      <c r="AA134" s="126">
        <v>2</v>
      </c>
      <c r="AB134" s="134">
        <f t="shared" si="107"/>
        <v>0.25</v>
      </c>
      <c r="AC134" s="126">
        <f t="shared" si="108"/>
        <v>1.6</v>
      </c>
      <c r="AD134" s="113">
        <f t="shared" si="109"/>
        <v>-3</v>
      </c>
      <c r="AE134" s="110">
        <v>6</v>
      </c>
      <c r="AF134" s="126">
        <v>1</v>
      </c>
      <c r="AG134" s="134">
        <f t="shared" si="110"/>
        <v>0.166666666666667</v>
      </c>
      <c r="AH134" s="126">
        <f>AF134*2.5</f>
        <v>2.5</v>
      </c>
      <c r="AI134" s="113">
        <f>(AE134-AF134)*-1</f>
        <v>-5</v>
      </c>
      <c r="AJ134" s="110">
        <v>8</v>
      </c>
      <c r="AK134" s="126">
        <v>2</v>
      </c>
      <c r="AL134" s="134">
        <f t="shared" si="111"/>
        <v>0.25</v>
      </c>
      <c r="AM134" s="126">
        <f t="shared" si="141"/>
        <v>1.6</v>
      </c>
      <c r="AN134" s="113">
        <f t="shared" si="142"/>
        <v>-3</v>
      </c>
      <c r="AO134" s="99">
        <v>5</v>
      </c>
      <c r="AP134" s="109">
        <v>1</v>
      </c>
      <c r="AQ134" s="138">
        <f t="shared" si="112"/>
        <v>0.2</v>
      </c>
      <c r="AR134" s="109">
        <f t="shared" si="130"/>
        <v>0.5</v>
      </c>
      <c r="AS134" s="114">
        <f t="shared" si="131"/>
        <v>-1.2</v>
      </c>
      <c r="AT134" s="110">
        <v>10</v>
      </c>
      <c r="AU134" s="126">
        <v>0</v>
      </c>
      <c r="AV134" s="134">
        <f t="shared" si="113"/>
        <v>0</v>
      </c>
      <c r="AW134" s="126">
        <f>AU134*0.3</f>
        <v>0</v>
      </c>
      <c r="AX134" s="113">
        <f>(AT134-AU134)*-0.2</f>
        <v>-2</v>
      </c>
      <c r="AY134" s="33">
        <f t="shared" si="114"/>
        <v>29.8</v>
      </c>
      <c r="AZ134" s="33">
        <f t="shared" si="115"/>
        <v>-39.2</v>
      </c>
    </row>
    <row r="135" spans="1:52">
      <c r="A135" s="94">
        <v>133</v>
      </c>
      <c r="B135" s="95">
        <v>119263</v>
      </c>
      <c r="C135" s="96" t="s">
        <v>353</v>
      </c>
      <c r="D135" s="97" t="s">
        <v>11</v>
      </c>
      <c r="E135" s="98" t="s">
        <v>186</v>
      </c>
      <c r="F135" s="99">
        <v>20</v>
      </c>
      <c r="G135" s="109">
        <v>19</v>
      </c>
      <c r="H135" s="138">
        <f t="shared" si="103"/>
        <v>0.95</v>
      </c>
      <c r="I135" s="109">
        <f t="shared" si="137"/>
        <v>15.2</v>
      </c>
      <c r="J135" s="114">
        <f t="shared" si="138"/>
        <v>-0.5</v>
      </c>
      <c r="K135" s="99">
        <v>10</v>
      </c>
      <c r="L135" s="109">
        <v>11</v>
      </c>
      <c r="M135" s="138">
        <f t="shared" si="104"/>
        <v>1.1</v>
      </c>
      <c r="N135" s="109">
        <f>L135*1.5</f>
        <v>16.5</v>
      </c>
      <c r="O135" s="109"/>
      <c r="P135" s="109">
        <v>25</v>
      </c>
      <c r="Q135" s="109">
        <v>9</v>
      </c>
      <c r="R135" s="138">
        <f t="shared" si="105"/>
        <v>0.36</v>
      </c>
      <c r="S135" s="109">
        <f t="shared" si="139"/>
        <v>9</v>
      </c>
      <c r="T135" s="114">
        <f t="shared" si="140"/>
        <v>-16</v>
      </c>
      <c r="U135" s="110">
        <v>10</v>
      </c>
      <c r="V135" s="126">
        <v>2</v>
      </c>
      <c r="W135" s="134">
        <f t="shared" si="106"/>
        <v>0.2</v>
      </c>
      <c r="X135" s="126">
        <f t="shared" si="126"/>
        <v>1.6</v>
      </c>
      <c r="Y135" s="113">
        <f t="shared" si="127"/>
        <v>-4</v>
      </c>
      <c r="Z135" s="110">
        <v>8</v>
      </c>
      <c r="AA135" s="126">
        <v>0</v>
      </c>
      <c r="AB135" s="134">
        <f t="shared" si="107"/>
        <v>0</v>
      </c>
      <c r="AC135" s="126">
        <f t="shared" si="108"/>
        <v>0</v>
      </c>
      <c r="AD135" s="113">
        <f t="shared" si="109"/>
        <v>-4</v>
      </c>
      <c r="AE135" s="110">
        <v>6</v>
      </c>
      <c r="AF135" s="126">
        <v>1</v>
      </c>
      <c r="AG135" s="134">
        <f t="shared" si="110"/>
        <v>0.166666666666667</v>
      </c>
      <c r="AH135" s="126">
        <f>AF135*2.5</f>
        <v>2.5</v>
      </c>
      <c r="AI135" s="113">
        <f>(AE135-AF135)*-1</f>
        <v>-5</v>
      </c>
      <c r="AJ135" s="110">
        <v>8</v>
      </c>
      <c r="AK135" s="126">
        <v>2</v>
      </c>
      <c r="AL135" s="134">
        <f t="shared" si="111"/>
        <v>0.25</v>
      </c>
      <c r="AM135" s="126">
        <f t="shared" si="141"/>
        <v>1.6</v>
      </c>
      <c r="AN135" s="113">
        <f t="shared" si="142"/>
        <v>-3</v>
      </c>
      <c r="AO135" s="99">
        <v>5</v>
      </c>
      <c r="AP135" s="109">
        <v>2</v>
      </c>
      <c r="AQ135" s="138">
        <f t="shared" si="112"/>
        <v>0.4</v>
      </c>
      <c r="AR135" s="109">
        <f t="shared" si="130"/>
        <v>1</v>
      </c>
      <c r="AS135" s="114">
        <f t="shared" si="131"/>
        <v>-0.9</v>
      </c>
      <c r="AT135" s="110">
        <v>10</v>
      </c>
      <c r="AU135" s="126">
        <v>23</v>
      </c>
      <c r="AV135" s="134">
        <f t="shared" si="113"/>
        <v>2.3</v>
      </c>
      <c r="AW135" s="169">
        <f>AU135*0.5</f>
        <v>11.5</v>
      </c>
      <c r="AX135" s="140"/>
      <c r="AY135" s="33">
        <f t="shared" si="114"/>
        <v>58.9</v>
      </c>
      <c r="AZ135" s="33">
        <f t="shared" si="115"/>
        <v>-33.4</v>
      </c>
    </row>
    <row r="136" spans="1:52">
      <c r="A136" s="94">
        <v>135</v>
      </c>
      <c r="B136" s="95">
        <v>122176</v>
      </c>
      <c r="C136" s="96" t="s">
        <v>354</v>
      </c>
      <c r="D136" s="97" t="s">
        <v>31</v>
      </c>
      <c r="E136" s="98" t="s">
        <v>186</v>
      </c>
      <c r="F136" s="99">
        <v>20</v>
      </c>
      <c r="G136" s="109">
        <v>4</v>
      </c>
      <c r="H136" s="138">
        <f t="shared" si="103"/>
        <v>0.2</v>
      </c>
      <c r="I136" s="109">
        <f t="shared" si="137"/>
        <v>3.2</v>
      </c>
      <c r="J136" s="114">
        <f t="shared" si="138"/>
        <v>-8</v>
      </c>
      <c r="K136" s="99">
        <v>10</v>
      </c>
      <c r="L136" s="109">
        <v>0</v>
      </c>
      <c r="M136" s="138">
        <f t="shared" si="104"/>
        <v>0</v>
      </c>
      <c r="N136" s="109">
        <f t="shared" ref="N136:N142" si="143">L136*0.8</f>
        <v>0</v>
      </c>
      <c r="O136" s="114">
        <f t="shared" ref="O136:O142" si="144">(K136-L136)*-0.5</f>
        <v>-5</v>
      </c>
      <c r="P136" s="109">
        <v>25</v>
      </c>
      <c r="Q136" s="109">
        <v>13</v>
      </c>
      <c r="R136" s="138">
        <f t="shared" si="105"/>
        <v>0.52</v>
      </c>
      <c r="S136" s="109">
        <f t="shared" si="139"/>
        <v>13</v>
      </c>
      <c r="T136" s="114">
        <f t="shared" si="140"/>
        <v>-12</v>
      </c>
      <c r="U136" s="110">
        <v>10</v>
      </c>
      <c r="V136" s="126">
        <v>0</v>
      </c>
      <c r="W136" s="134">
        <f t="shared" si="106"/>
        <v>0</v>
      </c>
      <c r="X136" s="126">
        <f t="shared" si="126"/>
        <v>0</v>
      </c>
      <c r="Y136" s="113">
        <f t="shared" si="127"/>
        <v>-5</v>
      </c>
      <c r="Z136" s="110">
        <v>8</v>
      </c>
      <c r="AA136" s="126">
        <v>0</v>
      </c>
      <c r="AB136" s="134">
        <f t="shared" si="107"/>
        <v>0</v>
      </c>
      <c r="AC136" s="126">
        <f t="shared" si="108"/>
        <v>0</v>
      </c>
      <c r="AD136" s="113">
        <f t="shared" si="109"/>
        <v>-4</v>
      </c>
      <c r="AE136" s="110">
        <v>6</v>
      </c>
      <c r="AF136" s="126">
        <v>2</v>
      </c>
      <c r="AG136" s="134">
        <f t="shared" si="110"/>
        <v>0.333333333333333</v>
      </c>
      <c r="AH136" s="126">
        <f>AF136*2.5</f>
        <v>5</v>
      </c>
      <c r="AI136" s="113">
        <f>(AE136-AF136)*-1</f>
        <v>-4</v>
      </c>
      <c r="AJ136" s="110">
        <v>8</v>
      </c>
      <c r="AK136" s="126">
        <v>6</v>
      </c>
      <c r="AL136" s="134">
        <f t="shared" si="111"/>
        <v>0.75</v>
      </c>
      <c r="AM136" s="126">
        <f t="shared" si="141"/>
        <v>4.8</v>
      </c>
      <c r="AN136" s="113">
        <f t="shared" si="142"/>
        <v>-1</v>
      </c>
      <c r="AO136" s="99">
        <v>5</v>
      </c>
      <c r="AP136" s="109">
        <v>0</v>
      </c>
      <c r="AQ136" s="138">
        <f t="shared" si="112"/>
        <v>0</v>
      </c>
      <c r="AR136" s="109">
        <f t="shared" si="130"/>
        <v>0</v>
      </c>
      <c r="AS136" s="114">
        <f t="shared" si="131"/>
        <v>-1.5</v>
      </c>
      <c r="AT136" s="110">
        <v>10</v>
      </c>
      <c r="AU136" s="126">
        <v>0</v>
      </c>
      <c r="AV136" s="134">
        <f t="shared" si="113"/>
        <v>0</v>
      </c>
      <c r="AW136" s="126">
        <f>AU136*0.3</f>
        <v>0</v>
      </c>
      <c r="AX136" s="113">
        <f>(AT136-AU136)*-0.2</f>
        <v>-2</v>
      </c>
      <c r="AY136" s="33">
        <f t="shared" si="114"/>
        <v>26</v>
      </c>
      <c r="AZ136" s="33">
        <f t="shared" si="115"/>
        <v>-42.5</v>
      </c>
    </row>
    <row r="137" spans="1:52">
      <c r="A137" s="94">
        <v>136</v>
      </c>
      <c r="B137" s="95">
        <v>122686</v>
      </c>
      <c r="C137" s="96" t="s">
        <v>355</v>
      </c>
      <c r="D137" s="97" t="s">
        <v>19</v>
      </c>
      <c r="E137" s="98" t="s">
        <v>186</v>
      </c>
      <c r="F137" s="99">
        <v>20</v>
      </c>
      <c r="G137" s="109">
        <v>4</v>
      </c>
      <c r="H137" s="138">
        <f t="shared" si="103"/>
        <v>0.2</v>
      </c>
      <c r="I137" s="109">
        <f t="shared" si="137"/>
        <v>3.2</v>
      </c>
      <c r="J137" s="114">
        <f t="shared" si="138"/>
        <v>-8</v>
      </c>
      <c r="K137" s="99">
        <v>10</v>
      </c>
      <c r="L137" s="109">
        <v>3</v>
      </c>
      <c r="M137" s="138">
        <f t="shared" si="104"/>
        <v>0.3</v>
      </c>
      <c r="N137" s="109">
        <f t="shared" si="143"/>
        <v>2.4</v>
      </c>
      <c r="O137" s="114">
        <f t="shared" si="144"/>
        <v>-3.5</v>
      </c>
      <c r="P137" s="109">
        <v>25</v>
      </c>
      <c r="Q137" s="109">
        <v>1</v>
      </c>
      <c r="R137" s="138">
        <f t="shared" si="105"/>
        <v>0.04</v>
      </c>
      <c r="S137" s="109">
        <f t="shared" si="139"/>
        <v>1</v>
      </c>
      <c r="T137" s="114">
        <f t="shared" si="140"/>
        <v>-24</v>
      </c>
      <c r="U137" s="110">
        <v>10</v>
      </c>
      <c r="V137" s="126">
        <v>0</v>
      </c>
      <c r="W137" s="134">
        <f t="shared" si="106"/>
        <v>0</v>
      </c>
      <c r="X137" s="126">
        <f t="shared" si="126"/>
        <v>0</v>
      </c>
      <c r="Y137" s="113">
        <f t="shared" si="127"/>
        <v>-5</v>
      </c>
      <c r="Z137" s="110">
        <v>8</v>
      </c>
      <c r="AA137" s="126">
        <v>1</v>
      </c>
      <c r="AB137" s="134">
        <f t="shared" si="107"/>
        <v>0.125</v>
      </c>
      <c r="AC137" s="126">
        <f t="shared" si="108"/>
        <v>0.8</v>
      </c>
      <c r="AD137" s="113">
        <f t="shared" si="109"/>
        <v>-3.5</v>
      </c>
      <c r="AE137" s="110">
        <v>6</v>
      </c>
      <c r="AF137" s="126">
        <v>4</v>
      </c>
      <c r="AG137" s="134">
        <f t="shared" si="110"/>
        <v>0.666666666666667</v>
      </c>
      <c r="AH137" s="126">
        <f>AF137*2.5</f>
        <v>10</v>
      </c>
      <c r="AI137" s="113">
        <f>(AE137-AF137)*-1</f>
        <v>-2</v>
      </c>
      <c r="AJ137" s="110">
        <v>8</v>
      </c>
      <c r="AK137" s="126">
        <v>4</v>
      </c>
      <c r="AL137" s="134">
        <f t="shared" si="111"/>
        <v>0.5</v>
      </c>
      <c r="AM137" s="126">
        <f t="shared" si="141"/>
        <v>3.2</v>
      </c>
      <c r="AN137" s="113">
        <f t="shared" si="142"/>
        <v>-2</v>
      </c>
      <c r="AO137" s="99">
        <v>5</v>
      </c>
      <c r="AP137" s="109">
        <v>2</v>
      </c>
      <c r="AQ137" s="138">
        <f t="shared" si="112"/>
        <v>0.4</v>
      </c>
      <c r="AR137" s="109">
        <f t="shared" si="130"/>
        <v>1</v>
      </c>
      <c r="AS137" s="114">
        <f t="shared" si="131"/>
        <v>-0.9</v>
      </c>
      <c r="AT137" s="110">
        <v>10</v>
      </c>
      <c r="AU137" s="126">
        <v>1</v>
      </c>
      <c r="AV137" s="134">
        <f t="shared" si="113"/>
        <v>0.1</v>
      </c>
      <c r="AW137" s="126">
        <f>AU137*0.3</f>
        <v>0.3</v>
      </c>
      <c r="AX137" s="113">
        <f>(AT137-AU137)*-0.2</f>
        <v>-1.8</v>
      </c>
      <c r="AY137" s="33">
        <f t="shared" si="114"/>
        <v>21.9</v>
      </c>
      <c r="AZ137" s="33">
        <f t="shared" si="115"/>
        <v>-50.7</v>
      </c>
    </row>
    <row r="138" spans="1:52">
      <c r="A138" s="94">
        <v>137</v>
      </c>
      <c r="B138" s="95">
        <v>122718</v>
      </c>
      <c r="C138" s="96" t="s">
        <v>356</v>
      </c>
      <c r="D138" s="97" t="s">
        <v>19</v>
      </c>
      <c r="E138" s="98" t="s">
        <v>186</v>
      </c>
      <c r="F138" s="99">
        <v>20</v>
      </c>
      <c r="G138" s="109">
        <v>0</v>
      </c>
      <c r="H138" s="138">
        <f t="shared" si="103"/>
        <v>0</v>
      </c>
      <c r="I138" s="109">
        <f t="shared" si="137"/>
        <v>0</v>
      </c>
      <c r="J138" s="114">
        <f t="shared" si="138"/>
        <v>-10</v>
      </c>
      <c r="K138" s="99">
        <v>10</v>
      </c>
      <c r="L138" s="109">
        <v>2</v>
      </c>
      <c r="M138" s="138">
        <f t="shared" si="104"/>
        <v>0.2</v>
      </c>
      <c r="N138" s="109">
        <f t="shared" si="143"/>
        <v>1.6</v>
      </c>
      <c r="O138" s="114">
        <f t="shared" si="144"/>
        <v>-4</v>
      </c>
      <c r="P138" s="109">
        <v>30</v>
      </c>
      <c r="Q138" s="109">
        <v>5</v>
      </c>
      <c r="R138" s="138">
        <f t="shared" si="105"/>
        <v>0.166666666666667</v>
      </c>
      <c r="S138" s="109">
        <f t="shared" si="139"/>
        <v>5</v>
      </c>
      <c r="T138" s="114">
        <f t="shared" si="140"/>
        <v>-25</v>
      </c>
      <c r="U138" s="110">
        <v>10</v>
      </c>
      <c r="V138" s="126">
        <v>1</v>
      </c>
      <c r="W138" s="134">
        <f t="shared" si="106"/>
        <v>0.1</v>
      </c>
      <c r="X138" s="126">
        <f t="shared" si="126"/>
        <v>0.8</v>
      </c>
      <c r="Y138" s="113">
        <f t="shared" si="127"/>
        <v>-4.5</v>
      </c>
      <c r="Z138" s="110">
        <v>8</v>
      </c>
      <c r="AA138" s="126">
        <v>1</v>
      </c>
      <c r="AB138" s="134">
        <f t="shared" si="107"/>
        <v>0.125</v>
      </c>
      <c r="AC138" s="126">
        <f t="shared" si="108"/>
        <v>0.8</v>
      </c>
      <c r="AD138" s="113">
        <f t="shared" si="109"/>
        <v>-3.5</v>
      </c>
      <c r="AE138" s="110">
        <v>6</v>
      </c>
      <c r="AF138" s="126">
        <v>0</v>
      </c>
      <c r="AG138" s="134">
        <f t="shared" si="110"/>
        <v>0</v>
      </c>
      <c r="AH138" s="126">
        <f>AF138*2.5</f>
        <v>0</v>
      </c>
      <c r="AI138" s="113">
        <f>(AE138-AF138)*-1</f>
        <v>-6</v>
      </c>
      <c r="AJ138" s="110">
        <v>8</v>
      </c>
      <c r="AK138" s="126">
        <v>5</v>
      </c>
      <c r="AL138" s="134">
        <f t="shared" si="111"/>
        <v>0.625</v>
      </c>
      <c r="AM138" s="126">
        <f t="shared" si="141"/>
        <v>4</v>
      </c>
      <c r="AN138" s="113">
        <f t="shared" si="142"/>
        <v>-1.5</v>
      </c>
      <c r="AO138" s="99">
        <v>5</v>
      </c>
      <c r="AP138" s="109">
        <v>2</v>
      </c>
      <c r="AQ138" s="138">
        <f t="shared" si="112"/>
        <v>0.4</v>
      </c>
      <c r="AR138" s="109">
        <f t="shared" si="130"/>
        <v>1</v>
      </c>
      <c r="AS138" s="114">
        <f t="shared" si="131"/>
        <v>-0.9</v>
      </c>
      <c r="AT138" s="110">
        <v>10</v>
      </c>
      <c r="AU138" s="126">
        <v>2</v>
      </c>
      <c r="AV138" s="134">
        <f t="shared" si="113"/>
        <v>0.2</v>
      </c>
      <c r="AW138" s="126">
        <f>AU138*0.3</f>
        <v>0.6</v>
      </c>
      <c r="AX138" s="113">
        <f>(AT138-AU138)*-0.2</f>
        <v>-1.6</v>
      </c>
      <c r="AY138" s="33">
        <f t="shared" si="114"/>
        <v>13.8</v>
      </c>
      <c r="AZ138" s="33">
        <f t="shared" si="115"/>
        <v>-57</v>
      </c>
    </row>
    <row r="139" spans="1:52">
      <c r="A139" s="94">
        <v>138</v>
      </c>
      <c r="B139" s="95">
        <v>122906</v>
      </c>
      <c r="C139" s="96" t="s">
        <v>357</v>
      </c>
      <c r="D139" s="97" t="s">
        <v>19</v>
      </c>
      <c r="E139" s="98" t="s">
        <v>186</v>
      </c>
      <c r="F139" s="99">
        <v>20</v>
      </c>
      <c r="G139" s="109">
        <v>6</v>
      </c>
      <c r="H139" s="138">
        <f t="shared" si="103"/>
        <v>0.3</v>
      </c>
      <c r="I139" s="109">
        <f t="shared" si="137"/>
        <v>4.8</v>
      </c>
      <c r="J139" s="114">
        <f t="shared" si="138"/>
        <v>-7</v>
      </c>
      <c r="K139" s="99">
        <v>10</v>
      </c>
      <c r="L139" s="109">
        <v>8</v>
      </c>
      <c r="M139" s="138">
        <f t="shared" si="104"/>
        <v>0.8</v>
      </c>
      <c r="N139" s="109">
        <f t="shared" si="143"/>
        <v>6.4</v>
      </c>
      <c r="O139" s="114">
        <f t="shared" si="144"/>
        <v>-1</v>
      </c>
      <c r="P139" s="109">
        <v>30</v>
      </c>
      <c r="Q139" s="109">
        <v>17</v>
      </c>
      <c r="R139" s="138">
        <f t="shared" si="105"/>
        <v>0.566666666666667</v>
      </c>
      <c r="S139" s="109">
        <f t="shared" si="139"/>
        <v>17</v>
      </c>
      <c r="T139" s="114">
        <f t="shared" si="140"/>
        <v>-13</v>
      </c>
      <c r="U139" s="110">
        <v>10</v>
      </c>
      <c r="V139" s="126">
        <v>1</v>
      </c>
      <c r="W139" s="134">
        <f t="shared" si="106"/>
        <v>0.1</v>
      </c>
      <c r="X139" s="126">
        <f t="shared" si="126"/>
        <v>0.8</v>
      </c>
      <c r="Y139" s="113">
        <f t="shared" si="127"/>
        <v>-4.5</v>
      </c>
      <c r="Z139" s="110">
        <v>8</v>
      </c>
      <c r="AA139" s="126">
        <v>0</v>
      </c>
      <c r="AB139" s="134">
        <f t="shared" si="107"/>
        <v>0</v>
      </c>
      <c r="AC139" s="126">
        <f t="shared" si="108"/>
        <v>0</v>
      </c>
      <c r="AD139" s="113">
        <f t="shared" si="109"/>
        <v>-4</v>
      </c>
      <c r="AE139" s="110">
        <v>6</v>
      </c>
      <c r="AF139" s="126">
        <v>9</v>
      </c>
      <c r="AG139" s="134">
        <f t="shared" si="110"/>
        <v>1.5</v>
      </c>
      <c r="AH139" s="126">
        <f>AF139*3.5</f>
        <v>31.5</v>
      </c>
      <c r="AI139" s="126"/>
      <c r="AJ139" s="110">
        <v>8</v>
      </c>
      <c r="AK139" s="126">
        <v>1</v>
      </c>
      <c r="AL139" s="134">
        <f t="shared" si="111"/>
        <v>0.125</v>
      </c>
      <c r="AM139" s="126">
        <f t="shared" si="141"/>
        <v>0.8</v>
      </c>
      <c r="AN139" s="113">
        <f t="shared" si="142"/>
        <v>-3.5</v>
      </c>
      <c r="AO139" s="99">
        <v>5</v>
      </c>
      <c r="AP139" s="109">
        <v>2</v>
      </c>
      <c r="AQ139" s="138">
        <f t="shared" si="112"/>
        <v>0.4</v>
      </c>
      <c r="AR139" s="109">
        <f t="shared" si="130"/>
        <v>1</v>
      </c>
      <c r="AS139" s="114">
        <f t="shared" si="131"/>
        <v>-0.9</v>
      </c>
      <c r="AT139" s="110">
        <v>10</v>
      </c>
      <c r="AU139" s="126">
        <v>2</v>
      </c>
      <c r="AV139" s="134">
        <f t="shared" si="113"/>
        <v>0.2</v>
      </c>
      <c r="AW139" s="126">
        <f>AU139*0.3</f>
        <v>0.6</v>
      </c>
      <c r="AX139" s="113">
        <f>(AT139-AU139)*-0.2</f>
        <v>-1.6</v>
      </c>
      <c r="AY139" s="33">
        <f t="shared" si="114"/>
        <v>62.9</v>
      </c>
      <c r="AZ139" s="33">
        <f t="shared" si="115"/>
        <v>-35.5</v>
      </c>
    </row>
    <row r="140" spans="1:52">
      <c r="A140" s="94">
        <v>139</v>
      </c>
      <c r="B140" s="95">
        <v>123007</v>
      </c>
      <c r="C140" s="96" t="s">
        <v>358</v>
      </c>
      <c r="D140" s="97" t="s">
        <v>19</v>
      </c>
      <c r="E140" s="98" t="s">
        <v>186</v>
      </c>
      <c r="F140" s="99">
        <v>20</v>
      </c>
      <c r="G140" s="109">
        <v>9</v>
      </c>
      <c r="H140" s="138">
        <f t="shared" si="103"/>
        <v>0.45</v>
      </c>
      <c r="I140" s="109">
        <f t="shared" si="137"/>
        <v>7.2</v>
      </c>
      <c r="J140" s="114">
        <f t="shared" si="138"/>
        <v>-5.5</v>
      </c>
      <c r="K140" s="99">
        <v>10</v>
      </c>
      <c r="L140" s="109">
        <v>2</v>
      </c>
      <c r="M140" s="138">
        <f t="shared" si="104"/>
        <v>0.2</v>
      </c>
      <c r="N140" s="109">
        <f t="shared" si="143"/>
        <v>1.6</v>
      </c>
      <c r="O140" s="114">
        <f t="shared" si="144"/>
        <v>-4</v>
      </c>
      <c r="P140" s="109">
        <v>30</v>
      </c>
      <c r="Q140" s="109">
        <v>3</v>
      </c>
      <c r="R140" s="138">
        <f t="shared" si="105"/>
        <v>0.1</v>
      </c>
      <c r="S140" s="109">
        <f t="shared" si="139"/>
        <v>3</v>
      </c>
      <c r="T140" s="114">
        <f t="shared" si="140"/>
        <v>-27</v>
      </c>
      <c r="U140" s="110">
        <v>10</v>
      </c>
      <c r="V140" s="126">
        <v>3</v>
      </c>
      <c r="W140" s="134">
        <f t="shared" si="106"/>
        <v>0.3</v>
      </c>
      <c r="X140" s="126">
        <f t="shared" si="126"/>
        <v>2.4</v>
      </c>
      <c r="Y140" s="113">
        <f t="shared" si="127"/>
        <v>-3.5</v>
      </c>
      <c r="Z140" s="110">
        <v>8</v>
      </c>
      <c r="AA140" s="126">
        <v>1</v>
      </c>
      <c r="AB140" s="134">
        <f t="shared" si="107"/>
        <v>0.125</v>
      </c>
      <c r="AC140" s="126">
        <f t="shared" si="108"/>
        <v>0.8</v>
      </c>
      <c r="AD140" s="113">
        <f t="shared" si="109"/>
        <v>-3.5</v>
      </c>
      <c r="AE140" s="110">
        <v>6</v>
      </c>
      <c r="AF140" s="126">
        <v>3</v>
      </c>
      <c r="AG140" s="134">
        <f t="shared" si="110"/>
        <v>0.5</v>
      </c>
      <c r="AH140" s="126">
        <f>AF140*2.5</f>
        <v>7.5</v>
      </c>
      <c r="AI140" s="113">
        <f>(AE140-AF140)*-1</f>
        <v>-3</v>
      </c>
      <c r="AJ140" s="110">
        <v>8</v>
      </c>
      <c r="AK140" s="126">
        <v>0</v>
      </c>
      <c r="AL140" s="134">
        <f t="shared" si="111"/>
        <v>0</v>
      </c>
      <c r="AM140" s="126">
        <f t="shared" si="141"/>
        <v>0</v>
      </c>
      <c r="AN140" s="113">
        <f t="shared" si="142"/>
        <v>-4</v>
      </c>
      <c r="AO140" s="99">
        <v>5</v>
      </c>
      <c r="AP140" s="109">
        <v>0</v>
      </c>
      <c r="AQ140" s="138">
        <f t="shared" si="112"/>
        <v>0</v>
      </c>
      <c r="AR140" s="109">
        <f t="shared" si="130"/>
        <v>0</v>
      </c>
      <c r="AS140" s="114">
        <f t="shared" si="131"/>
        <v>-1.5</v>
      </c>
      <c r="AT140" s="110">
        <v>10</v>
      </c>
      <c r="AU140" s="126">
        <v>2</v>
      </c>
      <c r="AV140" s="134">
        <f t="shared" si="113"/>
        <v>0.2</v>
      </c>
      <c r="AW140" s="126">
        <f>AU140*0.3</f>
        <v>0.6</v>
      </c>
      <c r="AX140" s="113">
        <f>(AT140-AU140)*-0.2</f>
        <v>-1.6</v>
      </c>
      <c r="AY140" s="33">
        <f t="shared" si="114"/>
        <v>23.1</v>
      </c>
      <c r="AZ140" s="33">
        <f t="shared" si="115"/>
        <v>-53.6</v>
      </c>
    </row>
    <row r="141" spans="1:52">
      <c r="A141" s="94">
        <v>140</v>
      </c>
      <c r="B141" s="95">
        <v>307</v>
      </c>
      <c r="C141" s="96" t="s">
        <v>359</v>
      </c>
      <c r="D141" s="97" t="s">
        <v>16</v>
      </c>
      <c r="E141" s="98" t="s">
        <v>187</v>
      </c>
      <c r="F141" s="99">
        <v>60</v>
      </c>
      <c r="G141" s="109">
        <v>22</v>
      </c>
      <c r="H141" s="138">
        <f t="shared" si="103"/>
        <v>0.366666666666667</v>
      </c>
      <c r="I141" s="109">
        <f t="shared" si="137"/>
        <v>17.6</v>
      </c>
      <c r="J141" s="114">
        <f t="shared" si="138"/>
        <v>-19</v>
      </c>
      <c r="K141" s="99">
        <v>30</v>
      </c>
      <c r="L141" s="109">
        <v>4</v>
      </c>
      <c r="M141" s="138">
        <f t="shared" si="104"/>
        <v>0.133333333333333</v>
      </c>
      <c r="N141" s="109">
        <f t="shared" si="143"/>
        <v>3.2</v>
      </c>
      <c r="O141" s="114">
        <f t="shared" si="144"/>
        <v>-13</v>
      </c>
      <c r="P141" s="109">
        <v>160</v>
      </c>
      <c r="Q141" s="109">
        <v>106</v>
      </c>
      <c r="R141" s="138">
        <f t="shared" si="105"/>
        <v>0.6625</v>
      </c>
      <c r="S141" s="109">
        <f t="shared" si="139"/>
        <v>106</v>
      </c>
      <c r="T141" s="114">
        <f t="shared" si="140"/>
        <v>-54</v>
      </c>
      <c r="U141" s="110">
        <v>30</v>
      </c>
      <c r="V141" s="126">
        <v>4</v>
      </c>
      <c r="W141" s="134">
        <f t="shared" si="106"/>
        <v>0.133333333333333</v>
      </c>
      <c r="X141" s="126">
        <f t="shared" si="126"/>
        <v>3.2</v>
      </c>
      <c r="Y141" s="113">
        <f t="shared" si="127"/>
        <v>-13</v>
      </c>
      <c r="Z141" s="110">
        <v>20</v>
      </c>
      <c r="AA141" s="126">
        <v>1</v>
      </c>
      <c r="AB141" s="134">
        <f t="shared" si="107"/>
        <v>0.05</v>
      </c>
      <c r="AC141" s="126">
        <f t="shared" si="108"/>
        <v>0.8</v>
      </c>
      <c r="AD141" s="113">
        <f t="shared" si="109"/>
        <v>-9.5</v>
      </c>
      <c r="AE141" s="110">
        <v>12</v>
      </c>
      <c r="AF141" s="126">
        <v>29</v>
      </c>
      <c r="AG141" s="134">
        <f t="shared" si="110"/>
        <v>2.41666666666667</v>
      </c>
      <c r="AH141" s="126">
        <f>AF141*3.5</f>
        <v>101.5</v>
      </c>
      <c r="AI141" s="126"/>
      <c r="AJ141" s="110">
        <v>20</v>
      </c>
      <c r="AK141" s="126">
        <v>16</v>
      </c>
      <c r="AL141" s="134">
        <f t="shared" si="111"/>
        <v>0.8</v>
      </c>
      <c r="AM141" s="126">
        <f t="shared" si="141"/>
        <v>12.8</v>
      </c>
      <c r="AN141" s="113">
        <f t="shared" si="142"/>
        <v>-2</v>
      </c>
      <c r="AO141" s="99">
        <v>10</v>
      </c>
      <c r="AP141" s="109">
        <v>3</v>
      </c>
      <c r="AQ141" s="138">
        <f t="shared" si="112"/>
        <v>0.3</v>
      </c>
      <c r="AR141" s="109">
        <f t="shared" si="130"/>
        <v>1.5</v>
      </c>
      <c r="AS141" s="114">
        <f t="shared" si="131"/>
        <v>-2.1</v>
      </c>
      <c r="AT141" s="110">
        <v>30</v>
      </c>
      <c r="AU141" s="126">
        <v>770</v>
      </c>
      <c r="AV141" s="134">
        <f t="shared" si="113"/>
        <v>25.6666666666667</v>
      </c>
      <c r="AW141" s="169">
        <f>AU141*0.5</f>
        <v>385</v>
      </c>
      <c r="AX141" s="140"/>
      <c r="AY141" s="33">
        <f t="shared" si="114"/>
        <v>631.6</v>
      </c>
      <c r="AZ141" s="33">
        <f t="shared" si="115"/>
        <v>-112.6</v>
      </c>
    </row>
    <row r="142" spans="1:52">
      <c r="A142" s="94">
        <v>141</v>
      </c>
      <c r="B142" s="141">
        <v>572</v>
      </c>
      <c r="C142" s="142" t="s">
        <v>154</v>
      </c>
      <c r="D142" s="141" t="s">
        <v>13</v>
      </c>
      <c r="E142" s="98" t="s">
        <v>184</v>
      </c>
      <c r="F142" s="99">
        <v>30</v>
      </c>
      <c r="G142" s="109">
        <v>19</v>
      </c>
      <c r="H142" s="138">
        <f t="shared" si="103"/>
        <v>0.633333333333333</v>
      </c>
      <c r="I142" s="109">
        <f t="shared" si="137"/>
        <v>15.2</v>
      </c>
      <c r="J142" s="114">
        <f t="shared" si="138"/>
        <v>-5.5</v>
      </c>
      <c r="K142" s="99">
        <v>15</v>
      </c>
      <c r="L142" s="109">
        <v>6</v>
      </c>
      <c r="M142" s="138">
        <f t="shared" si="104"/>
        <v>0.4</v>
      </c>
      <c r="N142" s="109">
        <f t="shared" si="143"/>
        <v>4.8</v>
      </c>
      <c r="O142" s="114">
        <f t="shared" si="144"/>
        <v>-4.5</v>
      </c>
      <c r="P142" s="109">
        <v>30</v>
      </c>
      <c r="Q142" s="109">
        <v>31</v>
      </c>
      <c r="R142" s="138">
        <f t="shared" si="105"/>
        <v>1.03333333333333</v>
      </c>
      <c r="S142" s="109">
        <f>Q142*2</f>
        <v>62</v>
      </c>
      <c r="T142" s="109"/>
      <c r="U142" s="110">
        <v>15</v>
      </c>
      <c r="V142" s="126">
        <v>10</v>
      </c>
      <c r="W142" s="134">
        <f t="shared" si="106"/>
        <v>0.666666666666667</v>
      </c>
      <c r="X142" s="126">
        <f t="shared" si="126"/>
        <v>8</v>
      </c>
      <c r="Y142" s="113">
        <f t="shared" si="127"/>
        <v>-2.5</v>
      </c>
      <c r="Z142" s="110">
        <v>12</v>
      </c>
      <c r="AA142" s="126">
        <v>1</v>
      </c>
      <c r="AB142" s="134">
        <f t="shared" si="107"/>
        <v>0.0833333333333333</v>
      </c>
      <c r="AC142" s="126">
        <f t="shared" si="108"/>
        <v>0.8</v>
      </c>
      <c r="AD142" s="113">
        <f t="shared" si="109"/>
        <v>-5.5</v>
      </c>
      <c r="AE142" s="110">
        <v>10</v>
      </c>
      <c r="AF142" s="126">
        <v>19</v>
      </c>
      <c r="AG142" s="134">
        <f t="shared" si="110"/>
        <v>1.9</v>
      </c>
      <c r="AH142" s="126">
        <f>AF142*3.5</f>
        <v>66.5</v>
      </c>
      <c r="AI142" s="126"/>
      <c r="AJ142" s="110">
        <v>12</v>
      </c>
      <c r="AK142" s="126">
        <v>9</v>
      </c>
      <c r="AL142" s="134">
        <f t="shared" si="111"/>
        <v>0.75</v>
      </c>
      <c r="AM142" s="126">
        <f t="shared" si="141"/>
        <v>7.2</v>
      </c>
      <c r="AN142" s="113">
        <f t="shared" si="142"/>
        <v>-1.5</v>
      </c>
      <c r="AO142" s="99">
        <v>10</v>
      </c>
      <c r="AP142" s="109">
        <v>1</v>
      </c>
      <c r="AQ142" s="138">
        <f t="shared" si="112"/>
        <v>0.1</v>
      </c>
      <c r="AR142" s="109">
        <f t="shared" si="130"/>
        <v>0.5</v>
      </c>
      <c r="AS142" s="114">
        <f t="shared" si="131"/>
        <v>-2.7</v>
      </c>
      <c r="AT142" s="110">
        <v>15</v>
      </c>
      <c r="AU142" s="126">
        <v>1</v>
      </c>
      <c r="AV142" s="134">
        <f t="shared" si="113"/>
        <v>0.0666666666666667</v>
      </c>
      <c r="AW142" s="126">
        <f>AU142*0.3</f>
        <v>0.3</v>
      </c>
      <c r="AX142" s="113">
        <f>(AT142-AU142)*-0.2</f>
        <v>-2.8</v>
      </c>
      <c r="AY142" s="33">
        <f t="shared" si="114"/>
        <v>165.3</v>
      </c>
      <c r="AZ142" s="33">
        <f t="shared" si="115"/>
        <v>-25</v>
      </c>
    </row>
    <row r="143" spans="1:52">
      <c r="A143" s="94">
        <v>142</v>
      </c>
      <c r="B143" s="141">
        <v>311</v>
      </c>
      <c r="C143" s="142" t="s">
        <v>155</v>
      </c>
      <c r="D143" s="141" t="s">
        <v>11</v>
      </c>
      <c r="E143" s="95" t="s">
        <v>185</v>
      </c>
      <c r="F143" s="99">
        <v>20</v>
      </c>
      <c r="G143" s="109">
        <v>0</v>
      </c>
      <c r="H143" s="138">
        <f t="shared" si="103"/>
        <v>0</v>
      </c>
      <c r="I143" s="109">
        <f t="shared" si="137"/>
        <v>0</v>
      </c>
      <c r="J143" s="114">
        <f t="shared" si="138"/>
        <v>-10</v>
      </c>
      <c r="K143" s="99">
        <v>10</v>
      </c>
      <c r="L143" s="109">
        <v>12</v>
      </c>
      <c r="M143" s="138">
        <f t="shared" si="104"/>
        <v>1.2</v>
      </c>
      <c r="N143" s="109">
        <f>L143*1.5</f>
        <v>18</v>
      </c>
      <c r="O143" s="109"/>
      <c r="P143" s="109">
        <v>25</v>
      </c>
      <c r="Q143" s="109">
        <v>13</v>
      </c>
      <c r="R143" s="138">
        <f t="shared" si="105"/>
        <v>0.52</v>
      </c>
      <c r="S143" s="109">
        <f>Q143*1</f>
        <v>13</v>
      </c>
      <c r="T143" s="114">
        <f>(P143-Q143)*-1</f>
        <v>-12</v>
      </c>
      <c r="U143" s="110">
        <v>10</v>
      </c>
      <c r="V143" s="126">
        <v>0</v>
      </c>
      <c r="W143" s="134">
        <f t="shared" si="106"/>
        <v>0</v>
      </c>
      <c r="X143" s="126">
        <f t="shared" si="126"/>
        <v>0</v>
      </c>
      <c r="Y143" s="113">
        <f t="shared" si="127"/>
        <v>-5</v>
      </c>
      <c r="Z143" s="110">
        <v>8</v>
      </c>
      <c r="AA143" s="126">
        <v>0</v>
      </c>
      <c r="AB143" s="134">
        <f t="shared" si="107"/>
        <v>0</v>
      </c>
      <c r="AC143" s="126">
        <f t="shared" si="108"/>
        <v>0</v>
      </c>
      <c r="AD143" s="113">
        <f t="shared" si="109"/>
        <v>-4</v>
      </c>
      <c r="AE143" s="110">
        <v>6</v>
      </c>
      <c r="AF143" s="126">
        <v>9</v>
      </c>
      <c r="AG143" s="134">
        <f t="shared" si="110"/>
        <v>1.5</v>
      </c>
      <c r="AH143" s="126">
        <f>AF143*3.5</f>
        <v>31.5</v>
      </c>
      <c r="AI143" s="126"/>
      <c r="AJ143" s="110">
        <v>8</v>
      </c>
      <c r="AK143" s="126">
        <v>0</v>
      </c>
      <c r="AL143" s="134">
        <f t="shared" si="111"/>
        <v>0</v>
      </c>
      <c r="AM143" s="126">
        <f t="shared" si="141"/>
        <v>0</v>
      </c>
      <c r="AN143" s="113">
        <f t="shared" si="142"/>
        <v>-4</v>
      </c>
      <c r="AO143" s="99">
        <v>5</v>
      </c>
      <c r="AP143" s="109">
        <v>0</v>
      </c>
      <c r="AQ143" s="138">
        <f t="shared" si="112"/>
        <v>0</v>
      </c>
      <c r="AR143" s="109">
        <f t="shared" si="130"/>
        <v>0</v>
      </c>
      <c r="AS143" s="114">
        <f t="shared" si="131"/>
        <v>-1.5</v>
      </c>
      <c r="AT143" s="110">
        <v>10</v>
      </c>
      <c r="AU143" s="126">
        <v>0</v>
      </c>
      <c r="AV143" s="134">
        <f t="shared" si="113"/>
        <v>0</v>
      </c>
      <c r="AW143" s="126">
        <f>AU143*0.3</f>
        <v>0</v>
      </c>
      <c r="AX143" s="113">
        <f>(AT143-AU143)*-0.2</f>
        <v>-2</v>
      </c>
      <c r="AY143" s="33">
        <f t="shared" si="114"/>
        <v>62.5</v>
      </c>
      <c r="AZ143" s="33">
        <f t="shared" si="115"/>
        <v>-38.5</v>
      </c>
    </row>
    <row r="144" s="148" customFormat="1" spans="1:52">
      <c r="A144" s="170"/>
      <c r="B144" s="171"/>
      <c r="C144" s="171"/>
      <c r="D144" s="171"/>
      <c r="E144" s="172"/>
      <c r="F144" s="99">
        <f>SUM(F4:F143)</f>
        <v>3440</v>
      </c>
      <c r="G144" s="109">
        <f>SUM(G4:G143)</f>
        <v>1817</v>
      </c>
      <c r="H144" s="138">
        <f t="shared" si="103"/>
        <v>0.528197674418605</v>
      </c>
      <c r="I144" s="99">
        <f>SUM(I4:I143)</f>
        <v>1721.7</v>
      </c>
      <c r="J144" s="99"/>
      <c r="K144" s="99">
        <f>SUM(K4:K143)</f>
        <v>1720</v>
      </c>
      <c r="L144" s="109">
        <f>SUM(L4:L143)</f>
        <v>1099</v>
      </c>
      <c r="M144" s="138">
        <f t="shared" si="104"/>
        <v>0.638953488372093</v>
      </c>
      <c r="N144" s="99">
        <f>SUM(N4:N143)</f>
        <v>1233.4</v>
      </c>
      <c r="O144" s="99"/>
      <c r="P144" s="109">
        <f>SUM(P4:P143)</f>
        <v>5010</v>
      </c>
      <c r="Q144" s="109">
        <f>SUM(Q4:Q143)</f>
        <v>3858</v>
      </c>
      <c r="R144" s="138">
        <f t="shared" si="105"/>
        <v>0.770059880239521</v>
      </c>
      <c r="S144" s="109">
        <f>SUM(S4:S143)</f>
        <v>5380</v>
      </c>
      <c r="T144" s="109"/>
      <c r="U144" s="110">
        <f>SUM(U4:U143)</f>
        <v>1720</v>
      </c>
      <c r="V144" s="126">
        <f>SUM(V4:V143)</f>
        <v>356</v>
      </c>
      <c r="W144" s="134">
        <f t="shared" si="106"/>
        <v>0.206976744186047</v>
      </c>
      <c r="X144" s="110">
        <f>SUM(X4:X143)</f>
        <v>305.6</v>
      </c>
      <c r="Y144" s="113"/>
      <c r="Z144" s="110">
        <f>SUM(Z4:Z143)</f>
        <v>1372</v>
      </c>
      <c r="AA144" s="126">
        <f>SUM(AA4:AA143)</f>
        <v>141</v>
      </c>
      <c r="AB144" s="134">
        <f t="shared" si="107"/>
        <v>0.102769679300292</v>
      </c>
      <c r="AC144" s="126">
        <f>SUM(AC4:AC143)</f>
        <v>112.8</v>
      </c>
      <c r="AD144" s="113">
        <f t="shared" si="109"/>
        <v>-615.5</v>
      </c>
      <c r="AE144" s="110">
        <f>SUM(AE4:AE143)</f>
        <v>1086</v>
      </c>
      <c r="AF144" s="126">
        <f>SUM(AF4:AF143)</f>
        <v>1139</v>
      </c>
      <c r="AG144" s="134">
        <f t="shared" si="110"/>
        <v>1.048802946593</v>
      </c>
      <c r="AH144" s="110">
        <f>SUM(AH4:AH143)</f>
        <v>3754.5</v>
      </c>
      <c r="AI144" s="110"/>
      <c r="AJ144" s="110">
        <f>SUM(AJ4:AJ143)</f>
        <v>1372</v>
      </c>
      <c r="AK144" s="126">
        <f>SUM(AK4:AK143)</f>
        <v>1080</v>
      </c>
      <c r="AL144" s="134">
        <f t="shared" si="111"/>
        <v>0.787172011661808</v>
      </c>
      <c r="AM144" s="110">
        <f>SUM(AM4:AM143)</f>
        <v>980.4</v>
      </c>
      <c r="AN144" s="113"/>
      <c r="AO144" s="99">
        <f>SUM(AO4:AO143)</f>
        <v>1005</v>
      </c>
      <c r="AP144" s="109">
        <f>SUM(AP4:AP143)</f>
        <v>277</v>
      </c>
      <c r="AQ144" s="138">
        <f t="shared" si="112"/>
        <v>0.275621890547264</v>
      </c>
      <c r="AR144" s="99">
        <f>SUM(AR4:AR143)</f>
        <v>164.6</v>
      </c>
      <c r="AS144" s="99"/>
      <c r="AT144" s="99">
        <f>SUM(AT4:AT143)</f>
        <v>1720</v>
      </c>
      <c r="AU144" s="126">
        <f>SUM(AU4:AU143)</f>
        <v>1208</v>
      </c>
      <c r="AV144" s="134">
        <f t="shared" si="113"/>
        <v>0.702325581395349</v>
      </c>
      <c r="AW144" s="169">
        <f>SUM(AW4:AW143)</f>
        <v>545.4</v>
      </c>
      <c r="AX144" s="173"/>
      <c r="AY144" s="33">
        <f>SUM(AY4:AY143)</f>
        <v>14198.4</v>
      </c>
      <c r="AZ144" s="33">
        <f>SUM(AZ4:AZ143)</f>
        <v>-5099.4</v>
      </c>
    </row>
  </sheetData>
  <mergeCells count="22">
    <mergeCell ref="F1:J1"/>
    <mergeCell ref="K1:O1"/>
    <mergeCell ref="P1:T1"/>
    <mergeCell ref="U1:Y1"/>
    <mergeCell ref="Z1:AD1"/>
    <mergeCell ref="AE1:AI1"/>
    <mergeCell ref="AJ1:AN1"/>
    <mergeCell ref="AO1:AS1"/>
    <mergeCell ref="AT1:AX1"/>
    <mergeCell ref="F2:J2"/>
    <mergeCell ref="K2:O2"/>
    <mergeCell ref="P2:T2"/>
    <mergeCell ref="U2:Y2"/>
    <mergeCell ref="Z2:AD2"/>
    <mergeCell ref="AE2:AI2"/>
    <mergeCell ref="AJ2:AN2"/>
    <mergeCell ref="AO2:AS2"/>
    <mergeCell ref="AT2:AX2"/>
    <mergeCell ref="A144:E144"/>
    <mergeCell ref="AY1:AY3"/>
    <mergeCell ref="AZ1:AZ3"/>
    <mergeCell ref="A1:E2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46"/>
  <sheetViews>
    <sheetView topLeftCell="A114" workbookViewId="0">
      <pane xSplit="5" topLeftCell="X1" activePane="topRight" state="frozen"/>
      <selection/>
      <selection pane="topRight" activeCell="AK147" sqref="AK147"/>
    </sheetView>
  </sheetViews>
  <sheetFormatPr defaultColWidth="9" defaultRowHeight="13.5"/>
  <cols>
    <col min="1" max="1" width="4.625" style="73" customWidth="1"/>
    <col min="2" max="2" width="7.75" style="74" customWidth="1"/>
    <col min="3" max="3" width="16.375" style="75" customWidth="1"/>
    <col min="4" max="4" width="7.375" style="76" customWidth="1"/>
    <col min="5" max="5" width="6" style="77" hidden="1" customWidth="1"/>
    <col min="6" max="6" width="6.875" style="78" customWidth="1"/>
    <col min="7" max="7" width="5.5" style="78" customWidth="1"/>
    <col min="8" max="8" width="9.75" style="79" customWidth="1"/>
    <col min="9" max="9" width="9.875" style="7" customWidth="1"/>
    <col min="10" max="10" width="9.75" style="7" customWidth="1"/>
    <col min="11" max="11" width="6.75" style="78" customWidth="1"/>
    <col min="12" max="12" width="7" style="78" customWidth="1"/>
    <col min="13" max="13" width="9.625" style="79" customWidth="1"/>
    <col min="14" max="14" width="11.375" style="5" customWidth="1"/>
    <col min="15" max="15" width="9.625" style="80" customWidth="1"/>
    <col min="16" max="16" width="7" style="78" customWidth="1"/>
    <col min="17" max="17" width="6.625" style="7" customWidth="1"/>
    <col min="18" max="18" width="8.75" style="81" customWidth="1"/>
    <col min="19" max="19" width="10.125" style="7" customWidth="1"/>
    <col min="20" max="20" width="8.125" style="7" customWidth="1"/>
    <col min="21" max="21" width="7.375" style="78" customWidth="1"/>
    <col min="22" max="22" width="7" style="78" customWidth="1"/>
    <col min="23" max="23" width="9.5" style="79" customWidth="1"/>
    <col min="24" max="24" width="10" style="7" customWidth="1"/>
    <col min="25" max="25" width="9.75" style="80" customWidth="1"/>
    <col min="26" max="26" width="6.375" style="78" customWidth="1"/>
    <col min="27" max="27" width="7.75" style="7" customWidth="1"/>
    <col min="28" max="28" width="9.625" style="81" customWidth="1"/>
    <col min="29" max="29" width="12.375" style="7" customWidth="1"/>
    <col min="30" max="30" width="11.625" style="7" customWidth="1"/>
    <col min="31" max="31" width="6.375" style="78" customWidth="1"/>
    <col min="32" max="32" width="7.25" style="7" customWidth="1"/>
    <col min="33" max="33" width="9.625" style="81" customWidth="1"/>
    <col min="34" max="34" width="9.875" style="1" customWidth="1"/>
    <col min="35" max="35" width="9" style="82"/>
  </cols>
  <sheetData>
    <row r="1" ht="28" customHeight="1" spans="1:37">
      <c r="A1" s="58" t="s">
        <v>188</v>
      </c>
      <c r="B1" s="58"/>
      <c r="C1" s="58"/>
      <c r="D1" s="58"/>
      <c r="E1" s="58"/>
      <c r="F1" s="83" t="s">
        <v>189</v>
      </c>
      <c r="G1" s="84"/>
      <c r="H1" s="85"/>
      <c r="I1" s="84"/>
      <c r="J1" s="101"/>
      <c r="K1" s="83" t="s">
        <v>190</v>
      </c>
      <c r="L1" s="84"/>
      <c r="M1" s="85"/>
      <c r="N1" s="84"/>
      <c r="O1" s="102"/>
      <c r="P1" s="103" t="s">
        <v>191</v>
      </c>
      <c r="Q1" s="115"/>
      <c r="R1" s="116"/>
      <c r="S1" s="115"/>
      <c r="T1" s="115"/>
      <c r="U1" s="117" t="s">
        <v>360</v>
      </c>
      <c r="V1" s="118"/>
      <c r="W1" s="119"/>
      <c r="X1" s="120"/>
      <c r="Y1" s="127"/>
      <c r="Z1" s="117" t="s">
        <v>193</v>
      </c>
      <c r="AA1" s="120"/>
      <c r="AB1" s="128"/>
      <c r="AC1" s="120"/>
      <c r="AD1" s="129"/>
      <c r="AE1" s="130" t="s">
        <v>194</v>
      </c>
      <c r="AF1" s="131"/>
      <c r="AG1" s="135"/>
      <c r="AH1" s="91"/>
      <c r="AI1" s="91"/>
      <c r="AJ1" s="136" t="s">
        <v>4</v>
      </c>
      <c r="AK1" s="136" t="s">
        <v>5</v>
      </c>
    </row>
    <row r="2" ht="30" customHeight="1" spans="1:37">
      <c r="A2" s="58"/>
      <c r="B2" s="58"/>
      <c r="C2" s="58"/>
      <c r="D2" s="58"/>
      <c r="E2" s="58"/>
      <c r="F2" s="86" t="s">
        <v>361</v>
      </c>
      <c r="G2" s="87"/>
      <c r="H2" s="88"/>
      <c r="I2" s="87"/>
      <c r="J2" s="104"/>
      <c r="K2" s="86" t="s">
        <v>362</v>
      </c>
      <c r="L2" s="87"/>
      <c r="M2" s="88"/>
      <c r="N2" s="87"/>
      <c r="O2" s="105"/>
      <c r="P2" s="106" t="s">
        <v>363</v>
      </c>
      <c r="Q2" s="121"/>
      <c r="R2" s="122"/>
      <c r="S2" s="121"/>
      <c r="T2" s="121"/>
      <c r="U2" s="106" t="s">
        <v>364</v>
      </c>
      <c r="V2" s="123"/>
      <c r="W2" s="124"/>
      <c r="X2" s="121"/>
      <c r="Y2" s="105"/>
      <c r="Z2" s="106" t="s">
        <v>365</v>
      </c>
      <c r="AA2" s="121"/>
      <c r="AB2" s="122"/>
      <c r="AC2" s="121"/>
      <c r="AD2" s="132"/>
      <c r="AE2" s="133" t="s">
        <v>366</v>
      </c>
      <c r="AF2" s="91"/>
      <c r="AG2" s="137"/>
      <c r="AH2" s="91"/>
      <c r="AI2" s="91"/>
      <c r="AJ2" s="136"/>
      <c r="AK2" s="136"/>
    </row>
    <row r="3" ht="35" customHeight="1" spans="1:37">
      <c r="A3" s="58" t="s">
        <v>6</v>
      </c>
      <c r="B3" s="89" t="s">
        <v>7</v>
      </c>
      <c r="C3" s="89" t="s">
        <v>8</v>
      </c>
      <c r="D3" s="90" t="s">
        <v>9</v>
      </c>
      <c r="E3" s="91" t="s">
        <v>207</v>
      </c>
      <c r="F3" s="92" t="s">
        <v>212</v>
      </c>
      <c r="G3" s="12" t="s">
        <v>214</v>
      </c>
      <c r="H3" s="93" t="s">
        <v>172</v>
      </c>
      <c r="I3" s="12" t="s">
        <v>367</v>
      </c>
      <c r="J3" s="107" t="s">
        <v>174</v>
      </c>
      <c r="K3" s="92" t="s">
        <v>208</v>
      </c>
      <c r="L3" s="12" t="s">
        <v>176</v>
      </c>
      <c r="M3" s="93" t="s">
        <v>172</v>
      </c>
      <c r="N3" s="12" t="s">
        <v>368</v>
      </c>
      <c r="O3" s="107" t="s">
        <v>174</v>
      </c>
      <c r="P3" s="92" t="s">
        <v>212</v>
      </c>
      <c r="Q3" s="12" t="s">
        <v>171</v>
      </c>
      <c r="R3" s="93" t="s">
        <v>369</v>
      </c>
      <c r="S3" s="12" t="s">
        <v>213</v>
      </c>
      <c r="T3" s="107" t="s">
        <v>210</v>
      </c>
      <c r="U3" s="92" t="s">
        <v>212</v>
      </c>
      <c r="V3" s="12" t="s">
        <v>176</v>
      </c>
      <c r="W3" s="93" t="s">
        <v>370</v>
      </c>
      <c r="X3" s="12" t="s">
        <v>371</v>
      </c>
      <c r="Y3" s="107" t="s">
        <v>174</v>
      </c>
      <c r="Z3" s="92" t="s">
        <v>208</v>
      </c>
      <c r="AA3" s="12" t="s">
        <v>176</v>
      </c>
      <c r="AB3" s="93" t="s">
        <v>370</v>
      </c>
      <c r="AC3" s="12" t="s">
        <v>372</v>
      </c>
      <c r="AD3" s="107" t="s">
        <v>219</v>
      </c>
      <c r="AE3" s="92" t="s">
        <v>208</v>
      </c>
      <c r="AF3" s="12" t="s">
        <v>176</v>
      </c>
      <c r="AG3" s="93" t="s">
        <v>370</v>
      </c>
      <c r="AH3" s="12" t="s">
        <v>213</v>
      </c>
      <c r="AI3" s="107" t="s">
        <v>219</v>
      </c>
      <c r="AJ3" s="136"/>
      <c r="AK3" s="136"/>
    </row>
    <row r="4" spans="1:37">
      <c r="A4" s="94">
        <v>1</v>
      </c>
      <c r="B4" s="95">
        <v>337</v>
      </c>
      <c r="C4" s="96" t="s">
        <v>223</v>
      </c>
      <c r="D4" s="97" t="s">
        <v>13</v>
      </c>
      <c r="E4" s="98" t="s">
        <v>180</v>
      </c>
      <c r="F4" s="99">
        <v>10</v>
      </c>
      <c r="G4" s="99">
        <v>16</v>
      </c>
      <c r="H4" s="100">
        <f>G4/F4</f>
        <v>1.6</v>
      </c>
      <c r="I4" s="108">
        <f>G4*3</f>
        <v>48</v>
      </c>
      <c r="J4" s="109"/>
      <c r="K4" s="110">
        <v>30</v>
      </c>
      <c r="L4" s="110">
        <v>34</v>
      </c>
      <c r="M4" s="111">
        <f>L4/K4</f>
        <v>1.13333333333333</v>
      </c>
      <c r="N4" s="112">
        <f>L4*2.5</f>
        <v>85</v>
      </c>
      <c r="O4" s="113"/>
      <c r="P4" s="110">
        <v>15</v>
      </c>
      <c r="Q4" s="112">
        <v>24</v>
      </c>
      <c r="R4" s="125">
        <f>Q4/P4</f>
        <v>1.6</v>
      </c>
      <c r="S4" s="112">
        <f>Q4*2</f>
        <v>48</v>
      </c>
      <c r="T4" s="126"/>
      <c r="U4" s="110">
        <v>15</v>
      </c>
      <c r="V4" s="110">
        <v>18</v>
      </c>
      <c r="W4" s="111">
        <f>V4/U4</f>
        <v>1.2</v>
      </c>
      <c r="X4" s="112">
        <f>V4*2.5</f>
        <v>45</v>
      </c>
      <c r="Y4" s="126"/>
      <c r="Z4" s="110">
        <v>30</v>
      </c>
      <c r="AA4" s="126">
        <v>35</v>
      </c>
      <c r="AB4" s="134">
        <f>AA4/Z4</f>
        <v>1.16666666666667</v>
      </c>
      <c r="AC4" s="126">
        <f>AA4*1</f>
        <v>35</v>
      </c>
      <c r="AD4" s="126"/>
      <c r="AE4" s="99">
        <v>10</v>
      </c>
      <c r="AF4" s="109">
        <v>7</v>
      </c>
      <c r="AG4" s="138">
        <f>AF4/AE4</f>
        <v>0.7</v>
      </c>
      <c r="AH4" s="139">
        <f t="shared" ref="AH4:AH9" si="0">AF4*1</f>
        <v>7</v>
      </c>
      <c r="AI4" s="113">
        <f t="shared" ref="AI4:AI9" si="1">(AE4-AF4)*-0.3</f>
        <v>-0.9</v>
      </c>
      <c r="AJ4" s="33">
        <f>I4+N4+S4+X4+AC4+AH4</f>
        <v>268</v>
      </c>
      <c r="AK4" s="33">
        <f>J4+O4+T4+Y4+AD4+AI4</f>
        <v>-0.9</v>
      </c>
    </row>
    <row r="5" spans="1:37">
      <c r="A5" s="94">
        <v>2</v>
      </c>
      <c r="B5" s="95">
        <v>517</v>
      </c>
      <c r="C5" s="96" t="s">
        <v>224</v>
      </c>
      <c r="D5" s="97" t="s">
        <v>13</v>
      </c>
      <c r="E5" s="98" t="s">
        <v>180</v>
      </c>
      <c r="F5" s="99">
        <v>10</v>
      </c>
      <c r="G5" s="99">
        <v>15</v>
      </c>
      <c r="H5" s="100">
        <f t="shared" ref="H5:H36" si="2">G5/F5</f>
        <v>1.5</v>
      </c>
      <c r="I5" s="108">
        <f>G5*3</f>
        <v>45</v>
      </c>
      <c r="J5" s="109"/>
      <c r="K5" s="110">
        <v>30</v>
      </c>
      <c r="L5" s="110">
        <v>30</v>
      </c>
      <c r="M5" s="111">
        <f t="shared" ref="M5:M36" si="3">L5/K5</f>
        <v>1</v>
      </c>
      <c r="N5" s="112">
        <f>L5*2.5</f>
        <v>75</v>
      </c>
      <c r="O5" s="113"/>
      <c r="P5" s="110">
        <v>15</v>
      </c>
      <c r="Q5" s="112">
        <v>36</v>
      </c>
      <c r="R5" s="125">
        <f t="shared" ref="R5:R36" si="4">Q5/P5</f>
        <v>2.4</v>
      </c>
      <c r="S5" s="112">
        <f>Q5*2</f>
        <v>72</v>
      </c>
      <c r="T5" s="126"/>
      <c r="U5" s="110">
        <v>15</v>
      </c>
      <c r="V5" s="110">
        <v>5</v>
      </c>
      <c r="W5" s="111">
        <f t="shared" ref="W5:W36" si="5">V5/U5</f>
        <v>0.333333333333333</v>
      </c>
      <c r="X5" s="112">
        <f>V5*1.5</f>
        <v>7.5</v>
      </c>
      <c r="Y5" s="113">
        <f>(U5-V5)*-1</f>
        <v>-10</v>
      </c>
      <c r="Z5" s="110">
        <v>30</v>
      </c>
      <c r="AA5" s="126">
        <v>19</v>
      </c>
      <c r="AB5" s="134">
        <f t="shared" ref="AB5:AB36" si="6">AA5/Z5</f>
        <v>0.633333333333333</v>
      </c>
      <c r="AC5" s="126">
        <f>AA5*0.5</f>
        <v>9.5</v>
      </c>
      <c r="AD5" s="113">
        <f>(Z5-AA5)*-0.3</f>
        <v>-3.3</v>
      </c>
      <c r="AE5" s="99">
        <v>10</v>
      </c>
      <c r="AF5" s="109">
        <v>0</v>
      </c>
      <c r="AG5" s="138">
        <f t="shared" ref="AG5:AG36" si="7">AF5/AE5</f>
        <v>0</v>
      </c>
      <c r="AH5" s="139">
        <f t="shared" si="0"/>
        <v>0</v>
      </c>
      <c r="AI5" s="113">
        <f t="shared" si="1"/>
        <v>-3</v>
      </c>
      <c r="AJ5" s="33">
        <f t="shared" ref="AJ5:AJ36" si="8">I5+N5+S5+X5+AC5+AH5</f>
        <v>209</v>
      </c>
      <c r="AK5" s="33">
        <f t="shared" ref="AK5:AK36" si="9">J5+O5+T5+Y5+AD5+AI5</f>
        <v>-16.3</v>
      </c>
    </row>
    <row r="6" spans="1:37">
      <c r="A6" s="94">
        <v>3</v>
      </c>
      <c r="B6" s="95">
        <v>582</v>
      </c>
      <c r="C6" s="96" t="s">
        <v>225</v>
      </c>
      <c r="D6" s="97" t="s">
        <v>11</v>
      </c>
      <c r="E6" s="98" t="s">
        <v>180</v>
      </c>
      <c r="F6" s="99">
        <v>10</v>
      </c>
      <c r="G6" s="99">
        <v>8</v>
      </c>
      <c r="H6" s="100">
        <f t="shared" si="2"/>
        <v>0.8</v>
      </c>
      <c r="I6" s="108">
        <f>G6*1.5</f>
        <v>12</v>
      </c>
      <c r="J6" s="114">
        <f>(F6-G6)*-1</f>
        <v>-2</v>
      </c>
      <c r="K6" s="110">
        <v>30</v>
      </c>
      <c r="L6" s="110">
        <v>12</v>
      </c>
      <c r="M6" s="111">
        <f t="shared" si="3"/>
        <v>0.4</v>
      </c>
      <c r="N6" s="112">
        <f>L6*1</f>
        <v>12</v>
      </c>
      <c r="O6" s="113">
        <f>(K6-L6)*-1</f>
        <v>-18</v>
      </c>
      <c r="P6" s="110">
        <v>15</v>
      </c>
      <c r="Q6" s="112">
        <v>13</v>
      </c>
      <c r="R6" s="125">
        <f t="shared" si="4"/>
        <v>0.866666666666667</v>
      </c>
      <c r="S6" s="112">
        <f>Q6*1</f>
        <v>13</v>
      </c>
      <c r="T6" s="113">
        <f>(P6-Q6)*-0.5</f>
        <v>-1</v>
      </c>
      <c r="U6" s="110">
        <v>15</v>
      </c>
      <c r="V6" s="110">
        <v>3</v>
      </c>
      <c r="W6" s="111">
        <f t="shared" si="5"/>
        <v>0.2</v>
      </c>
      <c r="X6" s="112">
        <f t="shared" ref="X6:X12" si="10">V6*1.5</f>
        <v>4.5</v>
      </c>
      <c r="Y6" s="113">
        <f t="shared" ref="Y6:Y12" si="11">(U6-V6)*-1</f>
        <v>-12</v>
      </c>
      <c r="Z6" s="110">
        <v>30</v>
      </c>
      <c r="AA6" s="126">
        <v>14</v>
      </c>
      <c r="AB6" s="134">
        <f t="shared" si="6"/>
        <v>0.466666666666667</v>
      </c>
      <c r="AC6" s="126">
        <f>AA6*0.5</f>
        <v>7</v>
      </c>
      <c r="AD6" s="113">
        <f>(Z6-AA6)*-0.3</f>
        <v>-4.8</v>
      </c>
      <c r="AE6" s="99">
        <v>10</v>
      </c>
      <c r="AF6" s="109">
        <v>4</v>
      </c>
      <c r="AG6" s="138">
        <f t="shared" si="7"/>
        <v>0.4</v>
      </c>
      <c r="AH6" s="139">
        <f t="shared" si="0"/>
        <v>4</v>
      </c>
      <c r="AI6" s="113">
        <f t="shared" si="1"/>
        <v>-1.8</v>
      </c>
      <c r="AJ6" s="33">
        <f t="shared" si="8"/>
        <v>52.5</v>
      </c>
      <c r="AK6" s="33">
        <f t="shared" si="9"/>
        <v>-39.6</v>
      </c>
    </row>
    <row r="7" spans="1:37">
      <c r="A7" s="94">
        <v>4</v>
      </c>
      <c r="B7" s="95">
        <v>750</v>
      </c>
      <c r="C7" s="96" t="s">
        <v>15</v>
      </c>
      <c r="D7" s="97" t="s">
        <v>16</v>
      </c>
      <c r="E7" s="98" t="s">
        <v>180</v>
      </c>
      <c r="F7" s="99">
        <v>10</v>
      </c>
      <c r="G7" s="99">
        <v>7</v>
      </c>
      <c r="H7" s="100">
        <f t="shared" si="2"/>
        <v>0.7</v>
      </c>
      <c r="I7" s="108">
        <f>G7*1.5</f>
        <v>10.5</v>
      </c>
      <c r="J7" s="114">
        <f>(F7-G7)*-1</f>
        <v>-3</v>
      </c>
      <c r="K7" s="110">
        <v>30</v>
      </c>
      <c r="L7" s="110">
        <v>66</v>
      </c>
      <c r="M7" s="111">
        <f t="shared" si="3"/>
        <v>2.2</v>
      </c>
      <c r="N7" s="112">
        <f>L7*2.5</f>
        <v>165</v>
      </c>
      <c r="O7" s="113"/>
      <c r="P7" s="110">
        <v>15</v>
      </c>
      <c r="Q7" s="112">
        <v>16</v>
      </c>
      <c r="R7" s="125">
        <f t="shared" si="4"/>
        <v>1.06666666666667</v>
      </c>
      <c r="S7" s="112">
        <f>Q7*2</f>
        <v>32</v>
      </c>
      <c r="T7" s="126"/>
      <c r="U7" s="110">
        <v>15</v>
      </c>
      <c r="V7" s="110">
        <v>10</v>
      </c>
      <c r="W7" s="111">
        <f t="shared" si="5"/>
        <v>0.666666666666667</v>
      </c>
      <c r="X7" s="112">
        <f t="shared" si="10"/>
        <v>15</v>
      </c>
      <c r="Y7" s="113">
        <f t="shared" si="11"/>
        <v>-5</v>
      </c>
      <c r="Z7" s="110">
        <v>30</v>
      </c>
      <c r="AA7" s="126">
        <v>11</v>
      </c>
      <c r="AB7" s="134">
        <f t="shared" si="6"/>
        <v>0.366666666666667</v>
      </c>
      <c r="AC7" s="126">
        <f>AA7*0.5</f>
        <v>5.5</v>
      </c>
      <c r="AD7" s="113">
        <f>(Z7-AA7)*-0.3</f>
        <v>-5.7</v>
      </c>
      <c r="AE7" s="99">
        <v>10</v>
      </c>
      <c r="AF7" s="109">
        <v>4</v>
      </c>
      <c r="AG7" s="138">
        <f t="shared" si="7"/>
        <v>0.4</v>
      </c>
      <c r="AH7" s="139">
        <f t="shared" si="0"/>
        <v>4</v>
      </c>
      <c r="AI7" s="113">
        <f t="shared" si="1"/>
        <v>-1.8</v>
      </c>
      <c r="AJ7" s="33">
        <f t="shared" si="8"/>
        <v>232</v>
      </c>
      <c r="AK7" s="33">
        <f t="shared" si="9"/>
        <v>-15.5</v>
      </c>
    </row>
    <row r="8" spans="1:37">
      <c r="A8" s="94">
        <v>5</v>
      </c>
      <c r="B8" s="95">
        <v>114685</v>
      </c>
      <c r="C8" s="96" t="s">
        <v>226</v>
      </c>
      <c r="D8" s="97" t="s">
        <v>13</v>
      </c>
      <c r="E8" s="98" t="s">
        <v>180</v>
      </c>
      <c r="F8" s="99">
        <v>10</v>
      </c>
      <c r="G8" s="99">
        <v>5</v>
      </c>
      <c r="H8" s="100">
        <f t="shared" si="2"/>
        <v>0.5</v>
      </c>
      <c r="I8" s="108">
        <f>G8*1.5</f>
        <v>7.5</v>
      </c>
      <c r="J8" s="114">
        <f>(F8-G8)*-1</f>
        <v>-5</v>
      </c>
      <c r="K8" s="110">
        <v>30</v>
      </c>
      <c r="L8" s="110">
        <v>8</v>
      </c>
      <c r="M8" s="111">
        <f t="shared" si="3"/>
        <v>0.266666666666667</v>
      </c>
      <c r="N8" s="112">
        <f>L8*1</f>
        <v>8</v>
      </c>
      <c r="O8" s="113">
        <f>(K8-L8)*-1</f>
        <v>-22</v>
      </c>
      <c r="P8" s="110">
        <v>15</v>
      </c>
      <c r="Q8" s="112">
        <v>9</v>
      </c>
      <c r="R8" s="125">
        <f t="shared" si="4"/>
        <v>0.6</v>
      </c>
      <c r="S8" s="112">
        <f>Q8*1</f>
        <v>9</v>
      </c>
      <c r="T8" s="113">
        <f>(P8-Q8)*-0.5</f>
        <v>-3</v>
      </c>
      <c r="U8" s="110">
        <v>15</v>
      </c>
      <c r="V8" s="110">
        <v>8</v>
      </c>
      <c r="W8" s="111">
        <f t="shared" si="5"/>
        <v>0.533333333333333</v>
      </c>
      <c r="X8" s="112">
        <f t="shared" si="10"/>
        <v>12</v>
      </c>
      <c r="Y8" s="113">
        <f t="shared" si="11"/>
        <v>-7</v>
      </c>
      <c r="Z8" s="110">
        <v>30</v>
      </c>
      <c r="AA8" s="126">
        <v>15</v>
      </c>
      <c r="AB8" s="134">
        <f t="shared" si="6"/>
        <v>0.5</v>
      </c>
      <c r="AC8" s="126">
        <f>AA8*0.5</f>
        <v>7.5</v>
      </c>
      <c r="AD8" s="113">
        <f>(Z8-AA8)*-0.3</f>
        <v>-4.5</v>
      </c>
      <c r="AE8" s="99">
        <v>10</v>
      </c>
      <c r="AF8" s="109">
        <v>3</v>
      </c>
      <c r="AG8" s="138">
        <f t="shared" si="7"/>
        <v>0.3</v>
      </c>
      <c r="AH8" s="139">
        <f t="shared" si="0"/>
        <v>3</v>
      </c>
      <c r="AI8" s="113">
        <f t="shared" si="1"/>
        <v>-2.1</v>
      </c>
      <c r="AJ8" s="33">
        <f t="shared" si="8"/>
        <v>47</v>
      </c>
      <c r="AK8" s="33">
        <f t="shared" si="9"/>
        <v>-43.6</v>
      </c>
    </row>
    <row r="9" spans="1:37">
      <c r="A9" s="94">
        <v>6</v>
      </c>
      <c r="B9" s="95">
        <v>341</v>
      </c>
      <c r="C9" s="96" t="s">
        <v>227</v>
      </c>
      <c r="D9" s="97" t="s">
        <v>19</v>
      </c>
      <c r="E9" s="98" t="s">
        <v>181</v>
      </c>
      <c r="F9" s="99">
        <v>10</v>
      </c>
      <c r="G9" s="99">
        <v>9</v>
      </c>
      <c r="H9" s="100">
        <f t="shared" si="2"/>
        <v>0.9</v>
      </c>
      <c r="I9" s="108">
        <f>G9*1.5</f>
        <v>13.5</v>
      </c>
      <c r="J9" s="114">
        <f>(F9-G9)*-1</f>
        <v>-1</v>
      </c>
      <c r="K9" s="110">
        <v>30</v>
      </c>
      <c r="L9" s="110">
        <v>28</v>
      </c>
      <c r="M9" s="111">
        <f t="shared" si="3"/>
        <v>0.933333333333333</v>
      </c>
      <c r="N9" s="112">
        <f>L9*1</f>
        <v>28</v>
      </c>
      <c r="O9" s="113">
        <f>(K9-L9)*-1</f>
        <v>-2</v>
      </c>
      <c r="P9" s="110">
        <v>15</v>
      </c>
      <c r="Q9" s="112">
        <v>19</v>
      </c>
      <c r="R9" s="125">
        <f t="shared" si="4"/>
        <v>1.26666666666667</v>
      </c>
      <c r="S9" s="112">
        <f>Q9*2</f>
        <v>38</v>
      </c>
      <c r="T9" s="126"/>
      <c r="U9" s="110">
        <v>15</v>
      </c>
      <c r="V9" s="110">
        <v>4</v>
      </c>
      <c r="W9" s="111">
        <f t="shared" si="5"/>
        <v>0.266666666666667</v>
      </c>
      <c r="X9" s="112">
        <f t="shared" si="10"/>
        <v>6</v>
      </c>
      <c r="Y9" s="113">
        <f t="shared" si="11"/>
        <v>-11</v>
      </c>
      <c r="Z9" s="110">
        <v>30</v>
      </c>
      <c r="AA9" s="126">
        <v>26</v>
      </c>
      <c r="AB9" s="134">
        <f t="shared" si="6"/>
        <v>0.866666666666667</v>
      </c>
      <c r="AC9" s="126">
        <f>AA9*0.5</f>
        <v>13</v>
      </c>
      <c r="AD9" s="113">
        <f>(Z9-AA9)*-0.3</f>
        <v>-1.2</v>
      </c>
      <c r="AE9" s="99">
        <v>10</v>
      </c>
      <c r="AF9" s="109">
        <v>3</v>
      </c>
      <c r="AG9" s="138">
        <f t="shared" si="7"/>
        <v>0.3</v>
      </c>
      <c r="AH9" s="139">
        <f t="shared" si="0"/>
        <v>3</v>
      </c>
      <c r="AI9" s="113">
        <f t="shared" si="1"/>
        <v>-2.1</v>
      </c>
      <c r="AJ9" s="33">
        <f t="shared" si="8"/>
        <v>101.5</v>
      </c>
      <c r="AK9" s="33">
        <f t="shared" si="9"/>
        <v>-17.3</v>
      </c>
    </row>
    <row r="10" spans="1:37">
      <c r="A10" s="94">
        <v>7</v>
      </c>
      <c r="B10" s="95">
        <v>343</v>
      </c>
      <c r="C10" s="96" t="s">
        <v>228</v>
      </c>
      <c r="D10" s="97" t="s">
        <v>11</v>
      </c>
      <c r="E10" s="98" t="s">
        <v>181</v>
      </c>
      <c r="F10" s="99">
        <v>10</v>
      </c>
      <c r="G10" s="99">
        <v>11</v>
      </c>
      <c r="H10" s="100">
        <f t="shared" si="2"/>
        <v>1.1</v>
      </c>
      <c r="I10" s="108">
        <f>G10*3</f>
        <v>33</v>
      </c>
      <c r="J10" s="109"/>
      <c r="K10" s="110">
        <v>30</v>
      </c>
      <c r="L10" s="110">
        <v>7</v>
      </c>
      <c r="M10" s="111">
        <f t="shared" si="3"/>
        <v>0.233333333333333</v>
      </c>
      <c r="N10" s="112">
        <f>L10*1</f>
        <v>7</v>
      </c>
      <c r="O10" s="113">
        <f>(K10-L10)*-1</f>
        <v>-23</v>
      </c>
      <c r="P10" s="110">
        <v>15</v>
      </c>
      <c r="Q10" s="112">
        <v>18</v>
      </c>
      <c r="R10" s="125">
        <f t="shared" si="4"/>
        <v>1.2</v>
      </c>
      <c r="S10" s="112">
        <f>Q10*2</f>
        <v>36</v>
      </c>
      <c r="T10" s="126"/>
      <c r="U10" s="110">
        <v>15</v>
      </c>
      <c r="V10" s="110">
        <v>9</v>
      </c>
      <c r="W10" s="111">
        <f t="shared" si="5"/>
        <v>0.6</v>
      </c>
      <c r="X10" s="112">
        <f t="shared" si="10"/>
        <v>13.5</v>
      </c>
      <c r="Y10" s="113">
        <f t="shared" si="11"/>
        <v>-6</v>
      </c>
      <c r="Z10" s="110">
        <v>30</v>
      </c>
      <c r="AA10" s="126">
        <v>36</v>
      </c>
      <c r="AB10" s="134">
        <f t="shared" si="6"/>
        <v>1.2</v>
      </c>
      <c r="AC10" s="126">
        <f>AA10*1</f>
        <v>36</v>
      </c>
      <c r="AD10" s="126"/>
      <c r="AE10" s="99">
        <v>10</v>
      </c>
      <c r="AF10" s="109">
        <v>15</v>
      </c>
      <c r="AG10" s="138">
        <f t="shared" si="7"/>
        <v>1.5</v>
      </c>
      <c r="AH10" s="126">
        <f>AF10*2</f>
        <v>30</v>
      </c>
      <c r="AI10" s="140"/>
      <c r="AJ10" s="33">
        <f t="shared" si="8"/>
        <v>155.5</v>
      </c>
      <c r="AK10" s="33">
        <f t="shared" si="9"/>
        <v>-29</v>
      </c>
    </row>
    <row r="11" spans="1:37">
      <c r="A11" s="94">
        <v>8</v>
      </c>
      <c r="B11" s="95">
        <v>385</v>
      </c>
      <c r="C11" s="96" t="s">
        <v>229</v>
      </c>
      <c r="D11" s="97" t="s">
        <v>22</v>
      </c>
      <c r="E11" s="98" t="s">
        <v>181</v>
      </c>
      <c r="F11" s="99">
        <v>10</v>
      </c>
      <c r="G11" s="99">
        <v>3</v>
      </c>
      <c r="H11" s="100">
        <f t="shared" si="2"/>
        <v>0.3</v>
      </c>
      <c r="I11" s="108">
        <f>G11*1.5</f>
        <v>4.5</v>
      </c>
      <c r="J11" s="114">
        <f>(F11-G11)*-1</f>
        <v>-7</v>
      </c>
      <c r="K11" s="110">
        <v>30</v>
      </c>
      <c r="L11" s="110">
        <v>15</v>
      </c>
      <c r="M11" s="111">
        <f t="shared" si="3"/>
        <v>0.5</v>
      </c>
      <c r="N11" s="112">
        <f>L11*1</f>
        <v>15</v>
      </c>
      <c r="O11" s="113">
        <f>(K11-L11)*-1</f>
        <v>-15</v>
      </c>
      <c r="P11" s="110">
        <v>15</v>
      </c>
      <c r="Q11" s="112">
        <v>2</v>
      </c>
      <c r="R11" s="125">
        <f t="shared" si="4"/>
        <v>0.133333333333333</v>
      </c>
      <c r="S11" s="112">
        <f t="shared" ref="S11:S18" si="12">Q11*1</f>
        <v>2</v>
      </c>
      <c r="T11" s="113">
        <f t="shared" ref="T11:T18" si="13">(P11-Q11)*-0.5</f>
        <v>-6.5</v>
      </c>
      <c r="U11" s="110">
        <v>15</v>
      </c>
      <c r="V11" s="110">
        <v>5</v>
      </c>
      <c r="W11" s="111">
        <f t="shared" si="5"/>
        <v>0.333333333333333</v>
      </c>
      <c r="X11" s="112">
        <f t="shared" si="10"/>
        <v>7.5</v>
      </c>
      <c r="Y11" s="113">
        <f t="shared" si="11"/>
        <v>-10</v>
      </c>
      <c r="Z11" s="110">
        <v>30</v>
      </c>
      <c r="AA11" s="126">
        <v>4</v>
      </c>
      <c r="AB11" s="134">
        <f t="shared" si="6"/>
        <v>0.133333333333333</v>
      </c>
      <c r="AC11" s="126">
        <f>AA11*0.5</f>
        <v>2</v>
      </c>
      <c r="AD11" s="113">
        <f>(Z11-AA11)*-0.3</f>
        <v>-7.8</v>
      </c>
      <c r="AE11" s="99">
        <v>10</v>
      </c>
      <c r="AF11" s="109">
        <v>1</v>
      </c>
      <c r="AG11" s="138">
        <f t="shared" si="7"/>
        <v>0.1</v>
      </c>
      <c r="AH11" s="139">
        <f>AF11*1</f>
        <v>1</v>
      </c>
      <c r="AI11" s="113">
        <f>(AE11-AF11)*-0.3</f>
        <v>-2.7</v>
      </c>
      <c r="AJ11" s="33">
        <f t="shared" si="8"/>
        <v>32</v>
      </c>
      <c r="AK11" s="33">
        <f t="shared" si="9"/>
        <v>-49</v>
      </c>
    </row>
    <row r="12" spans="1:37">
      <c r="A12" s="94">
        <v>9</v>
      </c>
      <c r="B12" s="95">
        <v>571</v>
      </c>
      <c r="C12" s="96" t="s">
        <v>230</v>
      </c>
      <c r="D12" s="97" t="s">
        <v>24</v>
      </c>
      <c r="E12" s="98" t="s">
        <v>181</v>
      </c>
      <c r="F12" s="99">
        <v>10</v>
      </c>
      <c r="G12" s="99">
        <v>11</v>
      </c>
      <c r="H12" s="100">
        <f t="shared" si="2"/>
        <v>1.1</v>
      </c>
      <c r="I12" s="108">
        <f>G12*3</f>
        <v>33</v>
      </c>
      <c r="J12" s="109"/>
      <c r="K12" s="110">
        <v>30</v>
      </c>
      <c r="L12" s="110">
        <v>31</v>
      </c>
      <c r="M12" s="111">
        <f t="shared" si="3"/>
        <v>1.03333333333333</v>
      </c>
      <c r="N12" s="112">
        <f>L12*2.5</f>
        <v>77.5</v>
      </c>
      <c r="O12" s="113"/>
      <c r="P12" s="110">
        <v>15</v>
      </c>
      <c r="Q12" s="112">
        <v>7</v>
      </c>
      <c r="R12" s="125">
        <f t="shared" si="4"/>
        <v>0.466666666666667</v>
      </c>
      <c r="S12" s="112">
        <f t="shared" si="12"/>
        <v>7</v>
      </c>
      <c r="T12" s="113">
        <f t="shared" si="13"/>
        <v>-4</v>
      </c>
      <c r="U12" s="110">
        <v>15</v>
      </c>
      <c r="V12" s="110">
        <v>7</v>
      </c>
      <c r="W12" s="111">
        <f t="shared" si="5"/>
        <v>0.466666666666667</v>
      </c>
      <c r="X12" s="112">
        <f t="shared" si="10"/>
        <v>10.5</v>
      </c>
      <c r="Y12" s="113">
        <f t="shared" si="11"/>
        <v>-8</v>
      </c>
      <c r="Z12" s="110">
        <v>30</v>
      </c>
      <c r="AA12" s="126">
        <v>3</v>
      </c>
      <c r="AB12" s="134">
        <f t="shared" si="6"/>
        <v>0.1</v>
      </c>
      <c r="AC12" s="126">
        <f>AA12*0.5</f>
        <v>1.5</v>
      </c>
      <c r="AD12" s="113">
        <f>(Z12-AA12)*-0.3</f>
        <v>-8.1</v>
      </c>
      <c r="AE12" s="99">
        <v>10</v>
      </c>
      <c r="AF12" s="109">
        <v>1</v>
      </c>
      <c r="AG12" s="138">
        <f t="shared" si="7"/>
        <v>0.1</v>
      </c>
      <c r="AH12" s="139">
        <f>AF12*1</f>
        <v>1</v>
      </c>
      <c r="AI12" s="113">
        <f>(AE12-AF12)*-0.3</f>
        <v>-2.7</v>
      </c>
      <c r="AJ12" s="33">
        <f t="shared" si="8"/>
        <v>130.5</v>
      </c>
      <c r="AK12" s="33">
        <f t="shared" si="9"/>
        <v>-22.8</v>
      </c>
    </row>
    <row r="13" spans="1:37">
      <c r="A13" s="94">
        <v>10</v>
      </c>
      <c r="B13" s="95">
        <v>742</v>
      </c>
      <c r="C13" s="96" t="s">
        <v>231</v>
      </c>
      <c r="D13" s="97" t="s">
        <v>16</v>
      </c>
      <c r="E13" s="98" t="s">
        <v>181</v>
      </c>
      <c r="F13" s="99">
        <v>10</v>
      </c>
      <c r="G13" s="99">
        <v>10</v>
      </c>
      <c r="H13" s="100">
        <f t="shared" si="2"/>
        <v>1</v>
      </c>
      <c r="I13" s="108">
        <f>G13*3</f>
        <v>30</v>
      </c>
      <c r="J13" s="109"/>
      <c r="K13" s="110">
        <v>30</v>
      </c>
      <c r="L13" s="110">
        <v>30</v>
      </c>
      <c r="M13" s="111">
        <f t="shared" si="3"/>
        <v>1</v>
      </c>
      <c r="N13" s="112">
        <f>L13*2.5</f>
        <v>75</v>
      </c>
      <c r="O13" s="113"/>
      <c r="P13" s="110">
        <v>15</v>
      </c>
      <c r="Q13" s="112">
        <v>11</v>
      </c>
      <c r="R13" s="125">
        <f t="shared" si="4"/>
        <v>0.733333333333333</v>
      </c>
      <c r="S13" s="112">
        <f t="shared" si="12"/>
        <v>11</v>
      </c>
      <c r="T13" s="113">
        <f t="shared" si="13"/>
        <v>-2</v>
      </c>
      <c r="U13" s="110">
        <v>15</v>
      </c>
      <c r="V13" s="110">
        <v>20</v>
      </c>
      <c r="W13" s="111">
        <f t="shared" si="5"/>
        <v>1.33333333333333</v>
      </c>
      <c r="X13" s="112">
        <f>V13*2.5</f>
        <v>50</v>
      </c>
      <c r="Y13" s="126"/>
      <c r="Z13" s="110">
        <v>30</v>
      </c>
      <c r="AA13" s="126">
        <v>13</v>
      </c>
      <c r="AB13" s="134">
        <f t="shared" si="6"/>
        <v>0.433333333333333</v>
      </c>
      <c r="AC13" s="126">
        <f>AA13*0.5</f>
        <v>6.5</v>
      </c>
      <c r="AD13" s="113">
        <f>(Z13-AA13)*-0.3</f>
        <v>-5.1</v>
      </c>
      <c r="AE13" s="99">
        <v>10</v>
      </c>
      <c r="AF13" s="109">
        <v>0</v>
      </c>
      <c r="AG13" s="138">
        <f t="shared" si="7"/>
        <v>0</v>
      </c>
      <c r="AH13" s="139">
        <f>AF13*1</f>
        <v>0</v>
      </c>
      <c r="AI13" s="113">
        <f>(AE13-AF13)*-0.3</f>
        <v>-3</v>
      </c>
      <c r="AJ13" s="33">
        <f t="shared" si="8"/>
        <v>172.5</v>
      </c>
      <c r="AK13" s="33">
        <f t="shared" si="9"/>
        <v>-10.1</v>
      </c>
    </row>
    <row r="14" spans="1:37">
      <c r="A14" s="94">
        <v>11</v>
      </c>
      <c r="B14" s="95">
        <v>111400</v>
      </c>
      <c r="C14" s="96" t="s">
        <v>232</v>
      </c>
      <c r="D14" s="97" t="s">
        <v>19</v>
      </c>
      <c r="E14" s="98" t="s">
        <v>181</v>
      </c>
      <c r="F14" s="99">
        <v>10</v>
      </c>
      <c r="G14" s="99">
        <v>6</v>
      </c>
      <c r="H14" s="100">
        <f t="shared" si="2"/>
        <v>0.6</v>
      </c>
      <c r="I14" s="108">
        <f>G14*1.5</f>
        <v>9</v>
      </c>
      <c r="J14" s="114">
        <f>(F14-G14)*-1</f>
        <v>-4</v>
      </c>
      <c r="K14" s="110">
        <v>30</v>
      </c>
      <c r="L14" s="110">
        <v>4</v>
      </c>
      <c r="M14" s="111">
        <f t="shared" si="3"/>
        <v>0.133333333333333</v>
      </c>
      <c r="N14" s="112">
        <f>L14*1</f>
        <v>4</v>
      </c>
      <c r="O14" s="113">
        <f>(K14-L14)*-1</f>
        <v>-26</v>
      </c>
      <c r="P14" s="110">
        <v>15</v>
      </c>
      <c r="Q14" s="112">
        <v>1</v>
      </c>
      <c r="R14" s="125">
        <f t="shared" si="4"/>
        <v>0.0666666666666667</v>
      </c>
      <c r="S14" s="112">
        <f t="shared" si="12"/>
        <v>1</v>
      </c>
      <c r="T14" s="113">
        <f t="shared" si="13"/>
        <v>-7</v>
      </c>
      <c r="U14" s="110">
        <v>15</v>
      </c>
      <c r="V14" s="110">
        <v>4</v>
      </c>
      <c r="W14" s="111">
        <f t="shared" si="5"/>
        <v>0.266666666666667</v>
      </c>
      <c r="X14" s="112">
        <f t="shared" ref="X14:X30" si="14">V14*1.5</f>
        <v>6</v>
      </c>
      <c r="Y14" s="113">
        <f t="shared" ref="Y14:Y30" si="15">(U14-V14)*-1</f>
        <v>-11</v>
      </c>
      <c r="Z14" s="110">
        <v>30</v>
      </c>
      <c r="AA14" s="126">
        <v>3</v>
      </c>
      <c r="AB14" s="134">
        <f t="shared" si="6"/>
        <v>0.1</v>
      </c>
      <c r="AC14" s="126">
        <f>AA14*0.5</f>
        <v>1.5</v>
      </c>
      <c r="AD14" s="113">
        <f>(Z14-AA14)*-0.3</f>
        <v>-8.1</v>
      </c>
      <c r="AE14" s="99">
        <v>10</v>
      </c>
      <c r="AF14" s="109">
        <v>1</v>
      </c>
      <c r="AG14" s="138">
        <f t="shared" si="7"/>
        <v>0.1</v>
      </c>
      <c r="AH14" s="139">
        <f>AF14*1</f>
        <v>1</v>
      </c>
      <c r="AI14" s="113">
        <f>(AE14-AF14)*-0.3</f>
        <v>-2.7</v>
      </c>
      <c r="AJ14" s="33">
        <f t="shared" si="8"/>
        <v>22.5</v>
      </c>
      <c r="AK14" s="33">
        <f t="shared" si="9"/>
        <v>-58.8</v>
      </c>
    </row>
    <row r="15" spans="1:37">
      <c r="A15" s="94">
        <v>12</v>
      </c>
      <c r="B15" s="95">
        <v>365</v>
      </c>
      <c r="C15" s="96" t="s">
        <v>233</v>
      </c>
      <c r="D15" s="97" t="s">
        <v>11</v>
      </c>
      <c r="E15" s="98" t="s">
        <v>182</v>
      </c>
      <c r="F15" s="99">
        <v>10</v>
      </c>
      <c r="G15" s="99">
        <v>14</v>
      </c>
      <c r="H15" s="100">
        <f t="shared" si="2"/>
        <v>1.4</v>
      </c>
      <c r="I15" s="108">
        <f>G15*3</f>
        <v>42</v>
      </c>
      <c r="J15" s="109"/>
      <c r="K15" s="110">
        <v>30</v>
      </c>
      <c r="L15" s="110">
        <v>8</v>
      </c>
      <c r="M15" s="111">
        <f t="shared" si="3"/>
        <v>0.266666666666667</v>
      </c>
      <c r="N15" s="112">
        <f>L15*1</f>
        <v>8</v>
      </c>
      <c r="O15" s="113">
        <f>(K15-L15)*-1</f>
        <v>-22</v>
      </c>
      <c r="P15" s="110">
        <v>15</v>
      </c>
      <c r="Q15" s="112">
        <v>9</v>
      </c>
      <c r="R15" s="125">
        <f t="shared" si="4"/>
        <v>0.6</v>
      </c>
      <c r="S15" s="112">
        <f t="shared" si="12"/>
        <v>9</v>
      </c>
      <c r="T15" s="113">
        <f t="shared" si="13"/>
        <v>-3</v>
      </c>
      <c r="U15" s="110">
        <v>15</v>
      </c>
      <c r="V15" s="110">
        <v>5</v>
      </c>
      <c r="W15" s="111">
        <f t="shared" si="5"/>
        <v>0.333333333333333</v>
      </c>
      <c r="X15" s="112">
        <f t="shared" si="14"/>
        <v>7.5</v>
      </c>
      <c r="Y15" s="113">
        <f t="shared" si="15"/>
        <v>-10</v>
      </c>
      <c r="Z15" s="110">
        <v>30</v>
      </c>
      <c r="AA15" s="126">
        <v>19</v>
      </c>
      <c r="AB15" s="134">
        <f t="shared" si="6"/>
        <v>0.633333333333333</v>
      </c>
      <c r="AC15" s="126">
        <f>AA15*0.5</f>
        <v>9.5</v>
      </c>
      <c r="AD15" s="113">
        <f>(Z15-AA15)*-0.3</f>
        <v>-3.3</v>
      </c>
      <c r="AE15" s="99">
        <v>10</v>
      </c>
      <c r="AF15" s="109">
        <v>20</v>
      </c>
      <c r="AG15" s="138">
        <f t="shared" si="7"/>
        <v>2</v>
      </c>
      <c r="AH15" s="126">
        <f>AF15*2</f>
        <v>40</v>
      </c>
      <c r="AI15" s="140"/>
      <c r="AJ15" s="33">
        <f t="shared" si="8"/>
        <v>116</v>
      </c>
      <c r="AK15" s="33">
        <f t="shared" si="9"/>
        <v>-38.3</v>
      </c>
    </row>
    <row r="16" spans="1:37">
      <c r="A16" s="94">
        <v>13</v>
      </c>
      <c r="B16" s="95">
        <v>707</v>
      </c>
      <c r="C16" s="96" t="s">
        <v>234</v>
      </c>
      <c r="D16" s="97" t="s">
        <v>24</v>
      </c>
      <c r="E16" s="98" t="s">
        <v>182</v>
      </c>
      <c r="F16" s="99">
        <v>10</v>
      </c>
      <c r="G16" s="99">
        <v>8</v>
      </c>
      <c r="H16" s="100">
        <f t="shared" si="2"/>
        <v>0.8</v>
      </c>
      <c r="I16" s="108">
        <f>G16*1.5</f>
        <v>12</v>
      </c>
      <c r="J16" s="114">
        <f>(F16-G16)*-1</f>
        <v>-2</v>
      </c>
      <c r="K16" s="110">
        <v>30</v>
      </c>
      <c r="L16" s="110">
        <v>26</v>
      </c>
      <c r="M16" s="111">
        <f t="shared" si="3"/>
        <v>0.866666666666667</v>
      </c>
      <c r="N16" s="112">
        <f>L16*1</f>
        <v>26</v>
      </c>
      <c r="O16" s="113">
        <f>(K16-L16)*-1</f>
        <v>-4</v>
      </c>
      <c r="P16" s="110">
        <v>15</v>
      </c>
      <c r="Q16" s="112">
        <v>12</v>
      </c>
      <c r="R16" s="125">
        <f t="shared" si="4"/>
        <v>0.8</v>
      </c>
      <c r="S16" s="112">
        <f t="shared" si="12"/>
        <v>12</v>
      </c>
      <c r="T16" s="113">
        <f t="shared" si="13"/>
        <v>-1.5</v>
      </c>
      <c r="U16" s="110">
        <v>15</v>
      </c>
      <c r="V16" s="110">
        <v>1</v>
      </c>
      <c r="W16" s="111">
        <f t="shared" si="5"/>
        <v>0.0666666666666667</v>
      </c>
      <c r="X16" s="112">
        <f t="shared" si="14"/>
        <v>1.5</v>
      </c>
      <c r="Y16" s="113">
        <f t="shared" si="15"/>
        <v>-14</v>
      </c>
      <c r="Z16" s="110">
        <v>30</v>
      </c>
      <c r="AA16" s="126">
        <v>30</v>
      </c>
      <c r="AB16" s="134">
        <f t="shared" si="6"/>
        <v>1</v>
      </c>
      <c r="AC16" s="126">
        <f>AA16*1</f>
        <v>30</v>
      </c>
      <c r="AD16" s="126"/>
      <c r="AE16" s="99">
        <v>10</v>
      </c>
      <c r="AF16" s="109">
        <v>4</v>
      </c>
      <c r="AG16" s="138">
        <f t="shared" si="7"/>
        <v>0.4</v>
      </c>
      <c r="AH16" s="139">
        <f>AF16*1</f>
        <v>4</v>
      </c>
      <c r="AI16" s="113">
        <f>(AE16-AF16)*-0.3</f>
        <v>-1.8</v>
      </c>
      <c r="AJ16" s="33">
        <f t="shared" si="8"/>
        <v>85.5</v>
      </c>
      <c r="AK16" s="33">
        <f t="shared" si="9"/>
        <v>-23.3</v>
      </c>
    </row>
    <row r="17" spans="1:37">
      <c r="A17" s="94">
        <v>14</v>
      </c>
      <c r="B17" s="95">
        <v>712</v>
      </c>
      <c r="C17" s="96" t="s">
        <v>235</v>
      </c>
      <c r="D17" s="97" t="s">
        <v>24</v>
      </c>
      <c r="E17" s="98" t="s">
        <v>182</v>
      </c>
      <c r="F17" s="99">
        <v>10</v>
      </c>
      <c r="G17" s="99">
        <v>10</v>
      </c>
      <c r="H17" s="100">
        <f t="shared" si="2"/>
        <v>1</v>
      </c>
      <c r="I17" s="108">
        <f>G17*3</f>
        <v>30</v>
      </c>
      <c r="J17" s="109"/>
      <c r="K17" s="110">
        <v>30</v>
      </c>
      <c r="L17" s="110">
        <v>30</v>
      </c>
      <c r="M17" s="111">
        <f t="shared" si="3"/>
        <v>1</v>
      </c>
      <c r="N17" s="112">
        <f>L17*2.5</f>
        <v>75</v>
      </c>
      <c r="O17" s="113"/>
      <c r="P17" s="110">
        <v>15</v>
      </c>
      <c r="Q17" s="112">
        <v>2</v>
      </c>
      <c r="R17" s="125">
        <f t="shared" si="4"/>
        <v>0.133333333333333</v>
      </c>
      <c r="S17" s="112">
        <f t="shared" si="12"/>
        <v>2</v>
      </c>
      <c r="T17" s="113">
        <f t="shared" si="13"/>
        <v>-6.5</v>
      </c>
      <c r="U17" s="110">
        <v>15</v>
      </c>
      <c r="V17" s="110">
        <v>4</v>
      </c>
      <c r="W17" s="111">
        <f t="shared" si="5"/>
        <v>0.266666666666667</v>
      </c>
      <c r="X17" s="112">
        <f t="shared" si="14"/>
        <v>6</v>
      </c>
      <c r="Y17" s="113">
        <f t="shared" si="15"/>
        <v>-11</v>
      </c>
      <c r="Z17" s="110">
        <v>30</v>
      </c>
      <c r="AA17" s="126">
        <v>17</v>
      </c>
      <c r="AB17" s="134">
        <f t="shared" si="6"/>
        <v>0.566666666666667</v>
      </c>
      <c r="AC17" s="126">
        <f t="shared" ref="AC17:AC29" si="16">AA17*0.5</f>
        <v>8.5</v>
      </c>
      <c r="AD17" s="113">
        <f t="shared" ref="AD17:AD29" si="17">(Z17-AA17)*-0.3</f>
        <v>-3.9</v>
      </c>
      <c r="AE17" s="99">
        <v>10</v>
      </c>
      <c r="AF17" s="109">
        <v>4</v>
      </c>
      <c r="AG17" s="138">
        <f t="shared" si="7"/>
        <v>0.4</v>
      </c>
      <c r="AH17" s="139">
        <f>AF17*1</f>
        <v>4</v>
      </c>
      <c r="AI17" s="113">
        <f>(AE17-AF17)*-0.3</f>
        <v>-1.8</v>
      </c>
      <c r="AJ17" s="33">
        <f t="shared" si="8"/>
        <v>125.5</v>
      </c>
      <c r="AK17" s="33">
        <f t="shared" si="9"/>
        <v>-23.2</v>
      </c>
    </row>
    <row r="18" spans="1:37">
      <c r="A18" s="94">
        <v>15</v>
      </c>
      <c r="B18" s="95">
        <v>730</v>
      </c>
      <c r="C18" s="96" t="s">
        <v>236</v>
      </c>
      <c r="D18" s="97" t="s">
        <v>31</v>
      </c>
      <c r="E18" s="98" t="s">
        <v>182</v>
      </c>
      <c r="F18" s="99">
        <v>10</v>
      </c>
      <c r="G18" s="99">
        <v>20</v>
      </c>
      <c r="H18" s="100">
        <f t="shared" si="2"/>
        <v>2</v>
      </c>
      <c r="I18" s="108">
        <f>G18*3</f>
        <v>60</v>
      </c>
      <c r="J18" s="109"/>
      <c r="K18" s="110">
        <v>30</v>
      </c>
      <c r="L18" s="110">
        <v>30</v>
      </c>
      <c r="M18" s="111">
        <f t="shared" si="3"/>
        <v>1</v>
      </c>
      <c r="N18" s="112">
        <f>L18*2.5</f>
        <v>75</v>
      </c>
      <c r="O18" s="113"/>
      <c r="P18" s="110">
        <v>15</v>
      </c>
      <c r="Q18" s="112">
        <v>4</v>
      </c>
      <c r="R18" s="125">
        <f t="shared" si="4"/>
        <v>0.266666666666667</v>
      </c>
      <c r="S18" s="112">
        <f t="shared" si="12"/>
        <v>4</v>
      </c>
      <c r="T18" s="113">
        <f t="shared" si="13"/>
        <v>-5.5</v>
      </c>
      <c r="U18" s="110">
        <v>15</v>
      </c>
      <c r="V18" s="110">
        <v>5</v>
      </c>
      <c r="W18" s="111">
        <f t="shared" si="5"/>
        <v>0.333333333333333</v>
      </c>
      <c r="X18" s="112">
        <f t="shared" si="14"/>
        <v>7.5</v>
      </c>
      <c r="Y18" s="113">
        <f t="shared" si="15"/>
        <v>-10</v>
      </c>
      <c r="Z18" s="110">
        <v>30</v>
      </c>
      <c r="AA18" s="126">
        <v>21</v>
      </c>
      <c r="AB18" s="134">
        <f t="shared" si="6"/>
        <v>0.7</v>
      </c>
      <c r="AC18" s="126">
        <f t="shared" si="16"/>
        <v>10.5</v>
      </c>
      <c r="AD18" s="113">
        <f t="shared" si="17"/>
        <v>-2.7</v>
      </c>
      <c r="AE18" s="99">
        <v>10</v>
      </c>
      <c r="AF18" s="109">
        <v>41</v>
      </c>
      <c r="AG18" s="138">
        <f t="shared" si="7"/>
        <v>4.1</v>
      </c>
      <c r="AH18" s="126">
        <f>AF18*2</f>
        <v>82</v>
      </c>
      <c r="AI18" s="140"/>
      <c r="AJ18" s="33">
        <f t="shared" si="8"/>
        <v>239</v>
      </c>
      <c r="AK18" s="33">
        <f t="shared" si="9"/>
        <v>-18.2</v>
      </c>
    </row>
    <row r="19" spans="1:37">
      <c r="A19" s="94">
        <v>16</v>
      </c>
      <c r="B19" s="95">
        <v>106066</v>
      </c>
      <c r="C19" s="96" t="s">
        <v>237</v>
      </c>
      <c r="D19" s="97" t="s">
        <v>16</v>
      </c>
      <c r="E19" s="98" t="s">
        <v>182</v>
      </c>
      <c r="F19" s="99">
        <v>10</v>
      </c>
      <c r="G19" s="99">
        <v>18</v>
      </c>
      <c r="H19" s="100">
        <f t="shared" si="2"/>
        <v>1.8</v>
      </c>
      <c r="I19" s="108">
        <f>G19*3</f>
        <v>54</v>
      </c>
      <c r="J19" s="109"/>
      <c r="K19" s="110">
        <v>30</v>
      </c>
      <c r="L19" s="110">
        <v>48</v>
      </c>
      <c r="M19" s="111">
        <f t="shared" si="3"/>
        <v>1.6</v>
      </c>
      <c r="N19" s="112">
        <f>L19*2.5</f>
        <v>120</v>
      </c>
      <c r="O19" s="113"/>
      <c r="P19" s="110">
        <v>15</v>
      </c>
      <c r="Q19" s="112">
        <v>21</v>
      </c>
      <c r="R19" s="125">
        <f t="shared" si="4"/>
        <v>1.4</v>
      </c>
      <c r="S19" s="112">
        <f>Q19*2</f>
        <v>42</v>
      </c>
      <c r="T19" s="126"/>
      <c r="U19" s="110">
        <v>15</v>
      </c>
      <c r="V19" s="110">
        <v>9</v>
      </c>
      <c r="W19" s="111">
        <f t="shared" si="5"/>
        <v>0.6</v>
      </c>
      <c r="X19" s="112">
        <f t="shared" si="14"/>
        <v>13.5</v>
      </c>
      <c r="Y19" s="113">
        <f t="shared" si="15"/>
        <v>-6</v>
      </c>
      <c r="Z19" s="110">
        <v>30</v>
      </c>
      <c r="AA19" s="126">
        <v>21</v>
      </c>
      <c r="AB19" s="134">
        <f t="shared" si="6"/>
        <v>0.7</v>
      </c>
      <c r="AC19" s="126">
        <f t="shared" si="16"/>
        <v>10.5</v>
      </c>
      <c r="AD19" s="113">
        <f t="shared" si="17"/>
        <v>-2.7</v>
      </c>
      <c r="AE19" s="99">
        <v>10</v>
      </c>
      <c r="AF19" s="109">
        <v>9</v>
      </c>
      <c r="AG19" s="138">
        <f t="shared" si="7"/>
        <v>0.9</v>
      </c>
      <c r="AH19" s="139">
        <f t="shared" ref="AH19:AH29" si="18">AF19*1</f>
        <v>9</v>
      </c>
      <c r="AI19" s="113">
        <f t="shared" ref="AI19:AI29" si="19">(AE19-AF19)*-0.3</f>
        <v>-0.3</v>
      </c>
      <c r="AJ19" s="33">
        <f t="shared" si="8"/>
        <v>249</v>
      </c>
      <c r="AK19" s="33">
        <f t="shared" si="9"/>
        <v>-9</v>
      </c>
    </row>
    <row r="20" spans="1:37">
      <c r="A20" s="94">
        <v>17</v>
      </c>
      <c r="B20" s="95">
        <v>108656</v>
      </c>
      <c r="C20" s="96" t="s">
        <v>238</v>
      </c>
      <c r="D20" s="97" t="s">
        <v>22</v>
      </c>
      <c r="E20" s="98" t="s">
        <v>182</v>
      </c>
      <c r="F20" s="99">
        <v>10</v>
      </c>
      <c r="G20" s="99">
        <v>0</v>
      </c>
      <c r="H20" s="100">
        <f t="shared" si="2"/>
        <v>0</v>
      </c>
      <c r="I20" s="108">
        <f t="shared" ref="I20:I31" si="20">G20*1.5</f>
        <v>0</v>
      </c>
      <c r="J20" s="114">
        <f t="shared" ref="J20:J31" si="21">(F20-G20)*-1</f>
        <v>-10</v>
      </c>
      <c r="K20" s="110">
        <v>30</v>
      </c>
      <c r="L20" s="110">
        <v>4</v>
      </c>
      <c r="M20" s="111">
        <f t="shared" si="3"/>
        <v>0.133333333333333</v>
      </c>
      <c r="N20" s="112">
        <f t="shared" ref="N20:N27" si="22">L20*1</f>
        <v>4</v>
      </c>
      <c r="O20" s="113">
        <f t="shared" ref="O20:O27" si="23">(K20-L20)*-1</f>
        <v>-26</v>
      </c>
      <c r="P20" s="110">
        <v>15</v>
      </c>
      <c r="Q20" s="112">
        <v>2</v>
      </c>
      <c r="R20" s="125">
        <f t="shared" si="4"/>
        <v>0.133333333333333</v>
      </c>
      <c r="S20" s="112">
        <f>Q20*1</f>
        <v>2</v>
      </c>
      <c r="T20" s="113">
        <f>(P20-Q20)*-0.5</f>
        <v>-6.5</v>
      </c>
      <c r="U20" s="110">
        <v>15</v>
      </c>
      <c r="V20" s="110">
        <v>0</v>
      </c>
      <c r="W20" s="111">
        <f t="shared" si="5"/>
        <v>0</v>
      </c>
      <c r="X20" s="112">
        <f t="shared" si="14"/>
        <v>0</v>
      </c>
      <c r="Y20" s="113">
        <f t="shared" si="15"/>
        <v>-15</v>
      </c>
      <c r="Z20" s="110">
        <v>30</v>
      </c>
      <c r="AA20" s="126">
        <v>1</v>
      </c>
      <c r="AB20" s="134">
        <f t="shared" si="6"/>
        <v>0.0333333333333333</v>
      </c>
      <c r="AC20" s="126">
        <f t="shared" si="16"/>
        <v>0.5</v>
      </c>
      <c r="AD20" s="113">
        <f t="shared" si="17"/>
        <v>-8.7</v>
      </c>
      <c r="AE20" s="99">
        <v>10</v>
      </c>
      <c r="AF20" s="109">
        <v>0</v>
      </c>
      <c r="AG20" s="138">
        <f t="shared" si="7"/>
        <v>0</v>
      </c>
      <c r="AH20" s="139">
        <f t="shared" si="18"/>
        <v>0</v>
      </c>
      <c r="AI20" s="113">
        <f t="shared" si="19"/>
        <v>-3</v>
      </c>
      <c r="AJ20" s="33">
        <f t="shared" si="8"/>
        <v>6.5</v>
      </c>
      <c r="AK20" s="33">
        <f t="shared" si="9"/>
        <v>-69.2</v>
      </c>
    </row>
    <row r="21" spans="1:37">
      <c r="A21" s="94">
        <v>18</v>
      </c>
      <c r="B21" s="95">
        <v>114844</v>
      </c>
      <c r="C21" s="96" t="s">
        <v>239</v>
      </c>
      <c r="D21" s="97" t="s">
        <v>13</v>
      </c>
      <c r="E21" s="98" t="s">
        <v>182</v>
      </c>
      <c r="F21" s="99">
        <v>10</v>
      </c>
      <c r="G21" s="99">
        <v>4</v>
      </c>
      <c r="H21" s="100">
        <f t="shared" si="2"/>
        <v>0.4</v>
      </c>
      <c r="I21" s="108">
        <f t="shared" si="20"/>
        <v>6</v>
      </c>
      <c r="J21" s="114">
        <f t="shared" si="21"/>
        <v>-6</v>
      </c>
      <c r="K21" s="110">
        <v>30</v>
      </c>
      <c r="L21" s="110">
        <v>9</v>
      </c>
      <c r="M21" s="111">
        <f t="shared" si="3"/>
        <v>0.3</v>
      </c>
      <c r="N21" s="112">
        <f t="shared" si="22"/>
        <v>9</v>
      </c>
      <c r="O21" s="113">
        <f t="shared" si="23"/>
        <v>-21</v>
      </c>
      <c r="P21" s="110">
        <v>15</v>
      </c>
      <c r="Q21" s="112">
        <v>6</v>
      </c>
      <c r="R21" s="125">
        <f t="shared" si="4"/>
        <v>0.4</v>
      </c>
      <c r="S21" s="112">
        <f>Q21*1</f>
        <v>6</v>
      </c>
      <c r="T21" s="113">
        <f>(P21-Q21)*-0.5</f>
        <v>-4.5</v>
      </c>
      <c r="U21" s="110">
        <v>15</v>
      </c>
      <c r="V21" s="110">
        <v>6</v>
      </c>
      <c r="W21" s="111">
        <f t="shared" si="5"/>
        <v>0.4</v>
      </c>
      <c r="X21" s="112">
        <f t="shared" si="14"/>
        <v>9</v>
      </c>
      <c r="Y21" s="113">
        <f t="shared" si="15"/>
        <v>-9</v>
      </c>
      <c r="Z21" s="110">
        <v>30</v>
      </c>
      <c r="AA21" s="126">
        <v>23</v>
      </c>
      <c r="AB21" s="134">
        <f t="shared" si="6"/>
        <v>0.766666666666667</v>
      </c>
      <c r="AC21" s="126">
        <f t="shared" si="16"/>
        <v>11.5</v>
      </c>
      <c r="AD21" s="113">
        <f t="shared" si="17"/>
        <v>-2.1</v>
      </c>
      <c r="AE21" s="99">
        <v>10</v>
      </c>
      <c r="AF21" s="109">
        <v>6</v>
      </c>
      <c r="AG21" s="138">
        <f t="shared" si="7"/>
        <v>0.6</v>
      </c>
      <c r="AH21" s="139">
        <f t="shared" si="18"/>
        <v>6</v>
      </c>
      <c r="AI21" s="113">
        <f t="shared" si="19"/>
        <v>-1.2</v>
      </c>
      <c r="AJ21" s="33">
        <f t="shared" si="8"/>
        <v>47.5</v>
      </c>
      <c r="AK21" s="33">
        <f t="shared" si="9"/>
        <v>-43.8</v>
      </c>
    </row>
    <row r="22" spans="1:37">
      <c r="A22" s="94">
        <v>19</v>
      </c>
      <c r="B22" s="95">
        <v>117491</v>
      </c>
      <c r="C22" s="96" t="s">
        <v>240</v>
      </c>
      <c r="D22" s="97" t="s">
        <v>11</v>
      </c>
      <c r="E22" s="98" t="s">
        <v>182</v>
      </c>
      <c r="F22" s="99">
        <v>10</v>
      </c>
      <c r="G22" s="99">
        <v>9</v>
      </c>
      <c r="H22" s="100">
        <f t="shared" si="2"/>
        <v>0.9</v>
      </c>
      <c r="I22" s="108">
        <f t="shared" si="20"/>
        <v>13.5</v>
      </c>
      <c r="J22" s="114">
        <f t="shared" si="21"/>
        <v>-1</v>
      </c>
      <c r="K22" s="110">
        <v>30</v>
      </c>
      <c r="L22" s="110">
        <v>18</v>
      </c>
      <c r="M22" s="111">
        <f t="shared" si="3"/>
        <v>0.6</v>
      </c>
      <c r="N22" s="112">
        <f t="shared" si="22"/>
        <v>18</v>
      </c>
      <c r="O22" s="113">
        <f t="shared" si="23"/>
        <v>-12</v>
      </c>
      <c r="P22" s="110">
        <v>15</v>
      </c>
      <c r="Q22" s="112">
        <v>20</v>
      </c>
      <c r="R22" s="125">
        <f t="shared" si="4"/>
        <v>1.33333333333333</v>
      </c>
      <c r="S22" s="112">
        <f>Q22*2</f>
        <v>40</v>
      </c>
      <c r="T22" s="126"/>
      <c r="U22" s="110">
        <v>15</v>
      </c>
      <c r="V22" s="110">
        <v>4</v>
      </c>
      <c r="W22" s="111">
        <f t="shared" si="5"/>
        <v>0.266666666666667</v>
      </c>
      <c r="X22" s="112">
        <f t="shared" si="14"/>
        <v>6</v>
      </c>
      <c r="Y22" s="113">
        <f t="shared" si="15"/>
        <v>-11</v>
      </c>
      <c r="Z22" s="110">
        <v>30</v>
      </c>
      <c r="AA22" s="126">
        <v>27</v>
      </c>
      <c r="AB22" s="134">
        <f t="shared" si="6"/>
        <v>0.9</v>
      </c>
      <c r="AC22" s="126">
        <f t="shared" si="16"/>
        <v>13.5</v>
      </c>
      <c r="AD22" s="113">
        <f t="shared" si="17"/>
        <v>-0.9</v>
      </c>
      <c r="AE22" s="99">
        <v>10</v>
      </c>
      <c r="AF22" s="109">
        <v>5</v>
      </c>
      <c r="AG22" s="138">
        <f t="shared" si="7"/>
        <v>0.5</v>
      </c>
      <c r="AH22" s="139">
        <f t="shared" si="18"/>
        <v>5</v>
      </c>
      <c r="AI22" s="113">
        <f t="shared" si="19"/>
        <v>-1.5</v>
      </c>
      <c r="AJ22" s="33">
        <f t="shared" si="8"/>
        <v>96</v>
      </c>
      <c r="AK22" s="33">
        <f t="shared" si="9"/>
        <v>-26.4</v>
      </c>
    </row>
    <row r="23" spans="1:37">
      <c r="A23" s="94">
        <v>20</v>
      </c>
      <c r="B23" s="95">
        <v>54</v>
      </c>
      <c r="C23" s="96" t="s">
        <v>241</v>
      </c>
      <c r="D23" s="97" t="s">
        <v>31</v>
      </c>
      <c r="E23" s="98" t="s">
        <v>183</v>
      </c>
      <c r="F23" s="99">
        <v>10</v>
      </c>
      <c r="G23" s="99">
        <v>4</v>
      </c>
      <c r="H23" s="100">
        <f t="shared" si="2"/>
        <v>0.4</v>
      </c>
      <c r="I23" s="108">
        <f t="shared" si="20"/>
        <v>6</v>
      </c>
      <c r="J23" s="114">
        <f t="shared" si="21"/>
        <v>-6</v>
      </c>
      <c r="K23" s="110">
        <v>25</v>
      </c>
      <c r="L23" s="110">
        <v>13</v>
      </c>
      <c r="M23" s="111">
        <f t="shared" si="3"/>
        <v>0.52</v>
      </c>
      <c r="N23" s="112">
        <f t="shared" si="22"/>
        <v>13</v>
      </c>
      <c r="O23" s="113">
        <f t="shared" si="23"/>
        <v>-12</v>
      </c>
      <c r="P23" s="110">
        <v>15</v>
      </c>
      <c r="Q23" s="112">
        <v>9</v>
      </c>
      <c r="R23" s="125">
        <f t="shared" si="4"/>
        <v>0.6</v>
      </c>
      <c r="S23" s="112">
        <f>Q23*1</f>
        <v>9</v>
      </c>
      <c r="T23" s="113">
        <f>(P23-Q23)*-0.5</f>
        <v>-3</v>
      </c>
      <c r="U23" s="110">
        <v>15</v>
      </c>
      <c r="V23" s="110">
        <v>10</v>
      </c>
      <c r="W23" s="111">
        <f t="shared" si="5"/>
        <v>0.666666666666667</v>
      </c>
      <c r="X23" s="112">
        <f t="shared" si="14"/>
        <v>15</v>
      </c>
      <c r="Y23" s="113">
        <f t="shared" si="15"/>
        <v>-5</v>
      </c>
      <c r="Z23" s="110">
        <v>25</v>
      </c>
      <c r="AA23" s="126">
        <v>6</v>
      </c>
      <c r="AB23" s="134">
        <f t="shared" si="6"/>
        <v>0.24</v>
      </c>
      <c r="AC23" s="126">
        <f t="shared" si="16"/>
        <v>3</v>
      </c>
      <c r="AD23" s="113">
        <f t="shared" si="17"/>
        <v>-5.7</v>
      </c>
      <c r="AE23" s="99">
        <v>10</v>
      </c>
      <c r="AF23" s="109">
        <v>0</v>
      </c>
      <c r="AG23" s="138">
        <f t="shared" si="7"/>
        <v>0</v>
      </c>
      <c r="AH23" s="139">
        <f t="shared" si="18"/>
        <v>0</v>
      </c>
      <c r="AI23" s="113">
        <f t="shared" si="19"/>
        <v>-3</v>
      </c>
      <c r="AJ23" s="33">
        <f t="shared" si="8"/>
        <v>46</v>
      </c>
      <c r="AK23" s="33">
        <f t="shared" si="9"/>
        <v>-34.7</v>
      </c>
    </row>
    <row r="24" spans="1:37">
      <c r="A24" s="94">
        <v>21</v>
      </c>
      <c r="B24" s="95">
        <v>329</v>
      </c>
      <c r="C24" s="96" t="s">
        <v>242</v>
      </c>
      <c r="D24" s="97" t="s">
        <v>31</v>
      </c>
      <c r="E24" s="98" t="s">
        <v>183</v>
      </c>
      <c r="F24" s="99">
        <v>10</v>
      </c>
      <c r="G24" s="99">
        <v>3</v>
      </c>
      <c r="H24" s="100">
        <f t="shared" si="2"/>
        <v>0.3</v>
      </c>
      <c r="I24" s="108">
        <f t="shared" si="20"/>
        <v>4.5</v>
      </c>
      <c r="J24" s="114">
        <f t="shared" si="21"/>
        <v>-7</v>
      </c>
      <c r="K24" s="110">
        <v>25</v>
      </c>
      <c r="L24" s="110">
        <v>8</v>
      </c>
      <c r="M24" s="111">
        <f t="shared" si="3"/>
        <v>0.32</v>
      </c>
      <c r="N24" s="112">
        <f t="shared" si="22"/>
        <v>8</v>
      </c>
      <c r="O24" s="113">
        <f t="shared" si="23"/>
        <v>-17</v>
      </c>
      <c r="P24" s="110">
        <v>15</v>
      </c>
      <c r="Q24" s="112">
        <v>4</v>
      </c>
      <c r="R24" s="125">
        <f t="shared" si="4"/>
        <v>0.266666666666667</v>
      </c>
      <c r="S24" s="112">
        <f>Q24*1</f>
        <v>4</v>
      </c>
      <c r="T24" s="113">
        <f>(P24-Q24)*-0.5</f>
        <v>-5.5</v>
      </c>
      <c r="U24" s="110">
        <v>15</v>
      </c>
      <c r="V24" s="110">
        <v>10</v>
      </c>
      <c r="W24" s="111">
        <f t="shared" si="5"/>
        <v>0.666666666666667</v>
      </c>
      <c r="X24" s="112">
        <f t="shared" si="14"/>
        <v>15</v>
      </c>
      <c r="Y24" s="113">
        <f t="shared" si="15"/>
        <v>-5</v>
      </c>
      <c r="Z24" s="110">
        <v>25</v>
      </c>
      <c r="AA24" s="126">
        <v>6</v>
      </c>
      <c r="AB24" s="134">
        <f t="shared" si="6"/>
        <v>0.24</v>
      </c>
      <c r="AC24" s="126">
        <f t="shared" si="16"/>
        <v>3</v>
      </c>
      <c r="AD24" s="113">
        <f t="shared" si="17"/>
        <v>-5.7</v>
      </c>
      <c r="AE24" s="99">
        <v>10</v>
      </c>
      <c r="AF24" s="109">
        <v>1</v>
      </c>
      <c r="AG24" s="138">
        <f t="shared" si="7"/>
        <v>0.1</v>
      </c>
      <c r="AH24" s="139">
        <f t="shared" si="18"/>
        <v>1</v>
      </c>
      <c r="AI24" s="113">
        <f t="shared" si="19"/>
        <v>-2.7</v>
      </c>
      <c r="AJ24" s="33">
        <f t="shared" si="8"/>
        <v>35.5</v>
      </c>
      <c r="AK24" s="33">
        <f t="shared" si="9"/>
        <v>-42.9</v>
      </c>
    </row>
    <row r="25" spans="1:37">
      <c r="A25" s="94">
        <v>22</v>
      </c>
      <c r="B25" s="95">
        <v>357</v>
      </c>
      <c r="C25" s="96" t="s">
        <v>243</v>
      </c>
      <c r="D25" s="97" t="s">
        <v>11</v>
      </c>
      <c r="E25" s="98" t="s">
        <v>183</v>
      </c>
      <c r="F25" s="99">
        <v>10</v>
      </c>
      <c r="G25" s="99">
        <v>6</v>
      </c>
      <c r="H25" s="100">
        <f t="shared" si="2"/>
        <v>0.6</v>
      </c>
      <c r="I25" s="108">
        <f t="shared" si="20"/>
        <v>9</v>
      </c>
      <c r="J25" s="114">
        <f t="shared" si="21"/>
        <v>-4</v>
      </c>
      <c r="K25" s="110">
        <v>25</v>
      </c>
      <c r="L25" s="110">
        <v>10</v>
      </c>
      <c r="M25" s="111">
        <f t="shared" si="3"/>
        <v>0.4</v>
      </c>
      <c r="N25" s="112">
        <f t="shared" si="22"/>
        <v>10</v>
      </c>
      <c r="O25" s="113">
        <f t="shared" si="23"/>
        <v>-15</v>
      </c>
      <c r="P25" s="110">
        <v>15</v>
      </c>
      <c r="Q25" s="112">
        <v>14</v>
      </c>
      <c r="R25" s="125">
        <f t="shared" si="4"/>
        <v>0.933333333333333</v>
      </c>
      <c r="S25" s="112">
        <f>Q25*1</f>
        <v>14</v>
      </c>
      <c r="T25" s="113">
        <f>(P25-Q25)*-0.5</f>
        <v>-0.5</v>
      </c>
      <c r="U25" s="110">
        <v>15</v>
      </c>
      <c r="V25" s="110">
        <v>9</v>
      </c>
      <c r="W25" s="111">
        <f t="shared" si="5"/>
        <v>0.6</v>
      </c>
      <c r="X25" s="112">
        <f t="shared" si="14"/>
        <v>13.5</v>
      </c>
      <c r="Y25" s="113">
        <f t="shared" si="15"/>
        <v>-6</v>
      </c>
      <c r="Z25" s="110">
        <v>25</v>
      </c>
      <c r="AA25" s="126">
        <v>18</v>
      </c>
      <c r="AB25" s="134">
        <f t="shared" si="6"/>
        <v>0.72</v>
      </c>
      <c r="AC25" s="126">
        <f t="shared" si="16"/>
        <v>9</v>
      </c>
      <c r="AD25" s="113">
        <f t="shared" si="17"/>
        <v>-2.1</v>
      </c>
      <c r="AE25" s="99">
        <v>10</v>
      </c>
      <c r="AF25" s="109">
        <v>2</v>
      </c>
      <c r="AG25" s="138">
        <f t="shared" si="7"/>
        <v>0.2</v>
      </c>
      <c r="AH25" s="139">
        <f t="shared" si="18"/>
        <v>2</v>
      </c>
      <c r="AI25" s="113">
        <f t="shared" si="19"/>
        <v>-2.4</v>
      </c>
      <c r="AJ25" s="33">
        <f t="shared" si="8"/>
        <v>57.5</v>
      </c>
      <c r="AK25" s="33">
        <f t="shared" si="9"/>
        <v>-30</v>
      </c>
    </row>
    <row r="26" spans="1:37">
      <c r="A26" s="94">
        <v>23</v>
      </c>
      <c r="B26" s="95">
        <v>359</v>
      </c>
      <c r="C26" s="96" t="s">
        <v>244</v>
      </c>
      <c r="D26" s="97" t="s">
        <v>11</v>
      </c>
      <c r="E26" s="98" t="s">
        <v>183</v>
      </c>
      <c r="F26" s="99">
        <v>10</v>
      </c>
      <c r="G26" s="99">
        <v>3</v>
      </c>
      <c r="H26" s="100">
        <f t="shared" si="2"/>
        <v>0.3</v>
      </c>
      <c r="I26" s="108">
        <f t="shared" si="20"/>
        <v>4.5</v>
      </c>
      <c r="J26" s="114">
        <f t="shared" si="21"/>
        <v>-7</v>
      </c>
      <c r="K26" s="110">
        <v>25</v>
      </c>
      <c r="L26" s="110">
        <v>13</v>
      </c>
      <c r="M26" s="111">
        <f t="shared" si="3"/>
        <v>0.52</v>
      </c>
      <c r="N26" s="112">
        <f t="shared" si="22"/>
        <v>13</v>
      </c>
      <c r="O26" s="113">
        <f t="shared" si="23"/>
        <v>-12</v>
      </c>
      <c r="P26" s="110">
        <v>15</v>
      </c>
      <c r="Q26" s="112">
        <v>17</v>
      </c>
      <c r="R26" s="125">
        <f t="shared" si="4"/>
        <v>1.13333333333333</v>
      </c>
      <c r="S26" s="112">
        <f>Q26*2</f>
        <v>34</v>
      </c>
      <c r="T26" s="126"/>
      <c r="U26" s="110">
        <v>15</v>
      </c>
      <c r="V26" s="110">
        <v>2</v>
      </c>
      <c r="W26" s="111">
        <f t="shared" si="5"/>
        <v>0.133333333333333</v>
      </c>
      <c r="X26" s="112">
        <f t="shared" si="14"/>
        <v>3</v>
      </c>
      <c r="Y26" s="113">
        <f t="shared" si="15"/>
        <v>-13</v>
      </c>
      <c r="Z26" s="110">
        <v>25</v>
      </c>
      <c r="AA26" s="126">
        <v>11</v>
      </c>
      <c r="AB26" s="134">
        <f t="shared" si="6"/>
        <v>0.44</v>
      </c>
      <c r="AC26" s="126">
        <f t="shared" si="16"/>
        <v>5.5</v>
      </c>
      <c r="AD26" s="113">
        <f t="shared" si="17"/>
        <v>-4.2</v>
      </c>
      <c r="AE26" s="99">
        <v>10</v>
      </c>
      <c r="AF26" s="109">
        <v>0</v>
      </c>
      <c r="AG26" s="138">
        <f t="shared" si="7"/>
        <v>0</v>
      </c>
      <c r="AH26" s="139">
        <f t="shared" si="18"/>
        <v>0</v>
      </c>
      <c r="AI26" s="113">
        <f t="shared" si="19"/>
        <v>-3</v>
      </c>
      <c r="AJ26" s="33">
        <f t="shared" si="8"/>
        <v>60</v>
      </c>
      <c r="AK26" s="33">
        <f t="shared" si="9"/>
        <v>-39.2</v>
      </c>
    </row>
    <row r="27" spans="1:37">
      <c r="A27" s="94">
        <v>24</v>
      </c>
      <c r="B27" s="95">
        <v>373</v>
      </c>
      <c r="C27" s="96" t="s">
        <v>245</v>
      </c>
      <c r="D27" s="97" t="s">
        <v>13</v>
      </c>
      <c r="E27" s="98" t="s">
        <v>183</v>
      </c>
      <c r="F27" s="99">
        <v>10</v>
      </c>
      <c r="G27" s="99">
        <v>8</v>
      </c>
      <c r="H27" s="100">
        <f t="shared" si="2"/>
        <v>0.8</v>
      </c>
      <c r="I27" s="108">
        <f t="shared" si="20"/>
        <v>12</v>
      </c>
      <c r="J27" s="114">
        <f t="shared" si="21"/>
        <v>-2</v>
      </c>
      <c r="K27" s="110">
        <v>25</v>
      </c>
      <c r="L27" s="110">
        <v>18</v>
      </c>
      <c r="M27" s="111">
        <f t="shared" si="3"/>
        <v>0.72</v>
      </c>
      <c r="N27" s="112">
        <f t="shared" si="22"/>
        <v>18</v>
      </c>
      <c r="O27" s="113">
        <f t="shared" si="23"/>
        <v>-7</v>
      </c>
      <c r="P27" s="110">
        <v>15</v>
      </c>
      <c r="Q27" s="112">
        <v>7</v>
      </c>
      <c r="R27" s="125">
        <f t="shared" si="4"/>
        <v>0.466666666666667</v>
      </c>
      <c r="S27" s="112">
        <f>Q27*1</f>
        <v>7</v>
      </c>
      <c r="T27" s="113">
        <f>(P27-Q27)*-0.5</f>
        <v>-4</v>
      </c>
      <c r="U27" s="110">
        <v>15</v>
      </c>
      <c r="V27" s="110">
        <v>2</v>
      </c>
      <c r="W27" s="111">
        <f t="shared" si="5"/>
        <v>0.133333333333333</v>
      </c>
      <c r="X27" s="112">
        <f t="shared" si="14"/>
        <v>3</v>
      </c>
      <c r="Y27" s="113">
        <f t="shared" si="15"/>
        <v>-13</v>
      </c>
      <c r="Z27" s="110">
        <v>25</v>
      </c>
      <c r="AA27" s="126">
        <v>15</v>
      </c>
      <c r="AB27" s="134">
        <f t="shared" si="6"/>
        <v>0.6</v>
      </c>
      <c r="AC27" s="126">
        <f t="shared" si="16"/>
        <v>7.5</v>
      </c>
      <c r="AD27" s="113">
        <f t="shared" si="17"/>
        <v>-3</v>
      </c>
      <c r="AE27" s="99">
        <v>10</v>
      </c>
      <c r="AF27" s="109">
        <v>2</v>
      </c>
      <c r="AG27" s="138">
        <f t="shared" si="7"/>
        <v>0.2</v>
      </c>
      <c r="AH27" s="139">
        <f t="shared" si="18"/>
        <v>2</v>
      </c>
      <c r="AI27" s="113">
        <f t="shared" si="19"/>
        <v>-2.4</v>
      </c>
      <c r="AJ27" s="33">
        <f t="shared" si="8"/>
        <v>49.5</v>
      </c>
      <c r="AK27" s="33">
        <f t="shared" si="9"/>
        <v>-31.4</v>
      </c>
    </row>
    <row r="28" spans="1:37">
      <c r="A28" s="94">
        <v>25</v>
      </c>
      <c r="B28" s="95">
        <v>379</v>
      </c>
      <c r="C28" s="96" t="s">
        <v>246</v>
      </c>
      <c r="D28" s="97" t="s">
        <v>11</v>
      </c>
      <c r="E28" s="98" t="s">
        <v>183</v>
      </c>
      <c r="F28" s="99">
        <v>10</v>
      </c>
      <c r="G28" s="99">
        <v>3</v>
      </c>
      <c r="H28" s="100">
        <f t="shared" si="2"/>
        <v>0.3</v>
      </c>
      <c r="I28" s="108">
        <f t="shared" si="20"/>
        <v>4.5</v>
      </c>
      <c r="J28" s="114">
        <f t="shared" si="21"/>
        <v>-7</v>
      </c>
      <c r="K28" s="110">
        <v>25</v>
      </c>
      <c r="L28" s="110">
        <v>30</v>
      </c>
      <c r="M28" s="111">
        <f t="shared" si="3"/>
        <v>1.2</v>
      </c>
      <c r="N28" s="112">
        <f>L28*2.5</f>
        <v>75</v>
      </c>
      <c r="O28" s="113"/>
      <c r="P28" s="110">
        <v>15</v>
      </c>
      <c r="Q28" s="112">
        <v>3</v>
      </c>
      <c r="R28" s="125">
        <f t="shared" si="4"/>
        <v>0.2</v>
      </c>
      <c r="S28" s="112">
        <f>Q28*1</f>
        <v>3</v>
      </c>
      <c r="T28" s="113">
        <f>(P28-Q28)*-0.5</f>
        <v>-6</v>
      </c>
      <c r="U28" s="110">
        <v>15</v>
      </c>
      <c r="V28" s="110">
        <v>4</v>
      </c>
      <c r="W28" s="111">
        <f t="shared" si="5"/>
        <v>0.266666666666667</v>
      </c>
      <c r="X28" s="112">
        <f t="shared" si="14"/>
        <v>6</v>
      </c>
      <c r="Y28" s="113">
        <f t="shared" si="15"/>
        <v>-11</v>
      </c>
      <c r="Z28" s="110">
        <v>25</v>
      </c>
      <c r="AA28" s="126">
        <v>1</v>
      </c>
      <c r="AB28" s="134">
        <f t="shared" si="6"/>
        <v>0.04</v>
      </c>
      <c r="AC28" s="126">
        <f t="shared" si="16"/>
        <v>0.5</v>
      </c>
      <c r="AD28" s="113">
        <f t="shared" si="17"/>
        <v>-7.2</v>
      </c>
      <c r="AE28" s="99">
        <v>10</v>
      </c>
      <c r="AF28" s="109">
        <v>0</v>
      </c>
      <c r="AG28" s="138">
        <f t="shared" si="7"/>
        <v>0</v>
      </c>
      <c r="AH28" s="139">
        <f t="shared" si="18"/>
        <v>0</v>
      </c>
      <c r="AI28" s="113">
        <f t="shared" si="19"/>
        <v>-3</v>
      </c>
      <c r="AJ28" s="33">
        <f t="shared" si="8"/>
        <v>89</v>
      </c>
      <c r="AK28" s="33">
        <f t="shared" si="9"/>
        <v>-34.2</v>
      </c>
    </row>
    <row r="29" spans="1:37">
      <c r="A29" s="94">
        <v>26</v>
      </c>
      <c r="B29" s="95">
        <v>387</v>
      </c>
      <c r="C29" s="96" t="s">
        <v>247</v>
      </c>
      <c r="D29" s="97" t="s">
        <v>24</v>
      </c>
      <c r="E29" s="98" t="s">
        <v>183</v>
      </c>
      <c r="F29" s="99">
        <v>10</v>
      </c>
      <c r="G29" s="99">
        <v>2</v>
      </c>
      <c r="H29" s="100">
        <f t="shared" si="2"/>
        <v>0.2</v>
      </c>
      <c r="I29" s="108">
        <f t="shared" si="20"/>
        <v>3</v>
      </c>
      <c r="J29" s="114">
        <f t="shared" si="21"/>
        <v>-8</v>
      </c>
      <c r="K29" s="110">
        <v>25</v>
      </c>
      <c r="L29" s="110">
        <v>13</v>
      </c>
      <c r="M29" s="111">
        <f t="shared" si="3"/>
        <v>0.52</v>
      </c>
      <c r="N29" s="112">
        <f>L29*1</f>
        <v>13</v>
      </c>
      <c r="O29" s="113">
        <f>(K29-L29)*-1</f>
        <v>-12</v>
      </c>
      <c r="P29" s="110">
        <v>15</v>
      </c>
      <c r="Q29" s="112">
        <v>3</v>
      </c>
      <c r="R29" s="125">
        <f t="shared" si="4"/>
        <v>0.2</v>
      </c>
      <c r="S29" s="112">
        <f>Q29*1</f>
        <v>3</v>
      </c>
      <c r="T29" s="113">
        <f>(P29-Q29)*-0.5</f>
        <v>-6</v>
      </c>
      <c r="U29" s="110">
        <v>15</v>
      </c>
      <c r="V29" s="110">
        <v>0</v>
      </c>
      <c r="W29" s="111">
        <f t="shared" si="5"/>
        <v>0</v>
      </c>
      <c r="X29" s="112">
        <f t="shared" si="14"/>
        <v>0</v>
      </c>
      <c r="Y29" s="113">
        <f t="shared" si="15"/>
        <v>-15</v>
      </c>
      <c r="Z29" s="110">
        <v>25</v>
      </c>
      <c r="AA29" s="126">
        <v>8</v>
      </c>
      <c r="AB29" s="134">
        <f t="shared" si="6"/>
        <v>0.32</v>
      </c>
      <c r="AC29" s="126">
        <f t="shared" si="16"/>
        <v>4</v>
      </c>
      <c r="AD29" s="113">
        <f t="shared" si="17"/>
        <v>-5.1</v>
      </c>
      <c r="AE29" s="99">
        <v>10</v>
      </c>
      <c r="AF29" s="109">
        <v>0</v>
      </c>
      <c r="AG29" s="138">
        <f t="shared" si="7"/>
        <v>0</v>
      </c>
      <c r="AH29" s="139">
        <f t="shared" si="18"/>
        <v>0</v>
      </c>
      <c r="AI29" s="113">
        <f t="shared" si="19"/>
        <v>-3</v>
      </c>
      <c r="AJ29" s="33">
        <f t="shared" si="8"/>
        <v>23</v>
      </c>
      <c r="AK29" s="33">
        <f t="shared" si="9"/>
        <v>-49.1</v>
      </c>
    </row>
    <row r="30" spans="1:37">
      <c r="A30" s="94">
        <v>27</v>
      </c>
      <c r="B30" s="95">
        <v>511</v>
      </c>
      <c r="C30" s="96" t="s">
        <v>248</v>
      </c>
      <c r="D30" s="97" t="s">
        <v>24</v>
      </c>
      <c r="E30" s="98" t="s">
        <v>183</v>
      </c>
      <c r="F30" s="99">
        <v>10</v>
      </c>
      <c r="G30" s="99">
        <v>5</v>
      </c>
      <c r="H30" s="100">
        <f t="shared" si="2"/>
        <v>0.5</v>
      </c>
      <c r="I30" s="108">
        <f t="shared" si="20"/>
        <v>7.5</v>
      </c>
      <c r="J30" s="114">
        <f t="shared" si="21"/>
        <v>-5</v>
      </c>
      <c r="K30" s="110">
        <v>25</v>
      </c>
      <c r="L30" s="110">
        <v>13</v>
      </c>
      <c r="M30" s="111">
        <f t="shared" si="3"/>
        <v>0.52</v>
      </c>
      <c r="N30" s="112">
        <f>L30*1</f>
        <v>13</v>
      </c>
      <c r="O30" s="113">
        <f>(K30-L30)*-1</f>
        <v>-12</v>
      </c>
      <c r="P30" s="110">
        <v>15</v>
      </c>
      <c r="Q30" s="112">
        <v>17</v>
      </c>
      <c r="R30" s="125">
        <f t="shared" si="4"/>
        <v>1.13333333333333</v>
      </c>
      <c r="S30" s="112">
        <f>Q30*2</f>
        <v>34</v>
      </c>
      <c r="T30" s="126"/>
      <c r="U30" s="110">
        <v>15</v>
      </c>
      <c r="V30" s="110">
        <v>2</v>
      </c>
      <c r="W30" s="111">
        <f t="shared" si="5"/>
        <v>0.133333333333333</v>
      </c>
      <c r="X30" s="112">
        <f t="shared" si="14"/>
        <v>3</v>
      </c>
      <c r="Y30" s="113">
        <f t="shared" si="15"/>
        <v>-13</v>
      </c>
      <c r="Z30" s="110">
        <v>25</v>
      </c>
      <c r="AA30" s="126">
        <v>37</v>
      </c>
      <c r="AB30" s="134">
        <f t="shared" si="6"/>
        <v>1.48</v>
      </c>
      <c r="AC30" s="126">
        <f>AA30*1</f>
        <v>37</v>
      </c>
      <c r="AD30" s="126"/>
      <c r="AE30" s="99">
        <v>10</v>
      </c>
      <c r="AF30" s="109">
        <v>10</v>
      </c>
      <c r="AG30" s="138">
        <f t="shared" si="7"/>
        <v>1</v>
      </c>
      <c r="AH30" s="126">
        <f>AF30*2</f>
        <v>20</v>
      </c>
      <c r="AI30" s="140"/>
      <c r="AJ30" s="33">
        <f t="shared" si="8"/>
        <v>114.5</v>
      </c>
      <c r="AK30" s="33">
        <f t="shared" si="9"/>
        <v>-30</v>
      </c>
    </row>
    <row r="31" spans="1:37">
      <c r="A31" s="94">
        <v>28</v>
      </c>
      <c r="B31" s="95">
        <v>513</v>
      </c>
      <c r="C31" s="96" t="s">
        <v>249</v>
      </c>
      <c r="D31" s="97" t="s">
        <v>11</v>
      </c>
      <c r="E31" s="98" t="s">
        <v>183</v>
      </c>
      <c r="F31" s="99">
        <v>10</v>
      </c>
      <c r="G31" s="99">
        <v>5</v>
      </c>
      <c r="H31" s="100">
        <f t="shared" si="2"/>
        <v>0.5</v>
      </c>
      <c r="I31" s="108">
        <f t="shared" si="20"/>
        <v>7.5</v>
      </c>
      <c r="J31" s="114">
        <f t="shared" si="21"/>
        <v>-5</v>
      </c>
      <c r="K31" s="110">
        <v>25</v>
      </c>
      <c r="L31" s="110">
        <v>18</v>
      </c>
      <c r="M31" s="111">
        <f t="shared" si="3"/>
        <v>0.72</v>
      </c>
      <c r="N31" s="112">
        <f>L31*1</f>
        <v>18</v>
      </c>
      <c r="O31" s="113">
        <f>(K31-L31)*-1</f>
        <v>-7</v>
      </c>
      <c r="P31" s="110">
        <v>15</v>
      </c>
      <c r="Q31" s="112">
        <v>14</v>
      </c>
      <c r="R31" s="125">
        <f t="shared" si="4"/>
        <v>0.933333333333333</v>
      </c>
      <c r="S31" s="112">
        <f>Q31*1</f>
        <v>14</v>
      </c>
      <c r="T31" s="113">
        <f>(P31-Q31)*-0.5</f>
        <v>-0.5</v>
      </c>
      <c r="U31" s="110">
        <v>15</v>
      </c>
      <c r="V31" s="110">
        <v>15</v>
      </c>
      <c r="W31" s="111">
        <f t="shared" si="5"/>
        <v>1</v>
      </c>
      <c r="X31" s="112">
        <f>V31*2.5</f>
        <v>37.5</v>
      </c>
      <c r="Y31" s="126"/>
      <c r="Z31" s="110">
        <v>25</v>
      </c>
      <c r="AA31" s="126">
        <v>15</v>
      </c>
      <c r="AB31" s="134">
        <f t="shared" si="6"/>
        <v>0.6</v>
      </c>
      <c r="AC31" s="126">
        <f>AA31*0.5</f>
        <v>7.5</v>
      </c>
      <c r="AD31" s="113">
        <f>(Z31-AA31)*-0.3</f>
        <v>-3</v>
      </c>
      <c r="AE31" s="99">
        <v>10</v>
      </c>
      <c r="AF31" s="109">
        <v>1</v>
      </c>
      <c r="AG31" s="138">
        <f t="shared" si="7"/>
        <v>0.1</v>
      </c>
      <c r="AH31" s="139">
        <f>AF31*1</f>
        <v>1</v>
      </c>
      <c r="AI31" s="113">
        <f>(AE31-AF31)*-0.3</f>
        <v>-2.7</v>
      </c>
      <c r="AJ31" s="33">
        <f t="shared" si="8"/>
        <v>85.5</v>
      </c>
      <c r="AK31" s="33">
        <f t="shared" si="9"/>
        <v>-18.2</v>
      </c>
    </row>
    <row r="32" spans="1:37">
      <c r="A32" s="94">
        <v>29</v>
      </c>
      <c r="B32" s="95">
        <v>514</v>
      </c>
      <c r="C32" s="96" t="s">
        <v>250</v>
      </c>
      <c r="D32" s="97" t="s">
        <v>22</v>
      </c>
      <c r="E32" s="98" t="s">
        <v>183</v>
      </c>
      <c r="F32" s="99">
        <v>10</v>
      </c>
      <c r="G32" s="99">
        <v>15</v>
      </c>
      <c r="H32" s="100">
        <f t="shared" si="2"/>
        <v>1.5</v>
      </c>
      <c r="I32" s="108">
        <f>G32*3</f>
        <v>45</v>
      </c>
      <c r="J32" s="109"/>
      <c r="K32" s="110">
        <v>25</v>
      </c>
      <c r="L32" s="110">
        <v>13</v>
      </c>
      <c r="M32" s="111">
        <f t="shared" si="3"/>
        <v>0.52</v>
      </c>
      <c r="N32" s="112">
        <f>L32*1</f>
        <v>13</v>
      </c>
      <c r="O32" s="113">
        <f>(K32-L32)*-1</f>
        <v>-12</v>
      </c>
      <c r="P32" s="110">
        <v>15</v>
      </c>
      <c r="Q32" s="112">
        <v>19</v>
      </c>
      <c r="R32" s="125">
        <f t="shared" si="4"/>
        <v>1.26666666666667</v>
      </c>
      <c r="S32" s="112">
        <f>Q32*2</f>
        <v>38</v>
      </c>
      <c r="T32" s="126"/>
      <c r="U32" s="110">
        <v>15</v>
      </c>
      <c r="V32" s="110">
        <v>8</v>
      </c>
      <c r="W32" s="111">
        <f t="shared" si="5"/>
        <v>0.533333333333333</v>
      </c>
      <c r="X32" s="112">
        <f t="shared" ref="X32:X70" si="24">V32*1.5</f>
        <v>12</v>
      </c>
      <c r="Y32" s="113">
        <f t="shared" ref="Y32:Y70" si="25">(U32-V32)*-1</f>
        <v>-7</v>
      </c>
      <c r="Z32" s="110">
        <v>25</v>
      </c>
      <c r="AA32" s="126">
        <v>23</v>
      </c>
      <c r="AB32" s="134">
        <f t="shared" si="6"/>
        <v>0.92</v>
      </c>
      <c r="AC32" s="126">
        <f>AA32*0.5</f>
        <v>11.5</v>
      </c>
      <c r="AD32" s="113">
        <f>(Z32-AA32)*-0.3</f>
        <v>-0.6</v>
      </c>
      <c r="AE32" s="99">
        <v>10</v>
      </c>
      <c r="AF32" s="109">
        <v>4</v>
      </c>
      <c r="AG32" s="138">
        <f t="shared" si="7"/>
        <v>0.4</v>
      </c>
      <c r="AH32" s="139">
        <f>AF32*1</f>
        <v>4</v>
      </c>
      <c r="AI32" s="113">
        <f>(AE32-AF32)*-0.3</f>
        <v>-1.8</v>
      </c>
      <c r="AJ32" s="33">
        <f t="shared" si="8"/>
        <v>123.5</v>
      </c>
      <c r="AK32" s="33">
        <f t="shared" si="9"/>
        <v>-21.4</v>
      </c>
    </row>
    <row r="33" spans="1:37">
      <c r="A33" s="94">
        <v>30</v>
      </c>
      <c r="B33" s="95">
        <v>546</v>
      </c>
      <c r="C33" s="96" t="s">
        <v>251</v>
      </c>
      <c r="D33" s="97" t="s">
        <v>24</v>
      </c>
      <c r="E33" s="98" t="s">
        <v>183</v>
      </c>
      <c r="F33" s="99">
        <v>10</v>
      </c>
      <c r="G33" s="99">
        <v>1</v>
      </c>
      <c r="H33" s="100">
        <f t="shared" si="2"/>
        <v>0.1</v>
      </c>
      <c r="I33" s="108">
        <f>G33*1.5</f>
        <v>1.5</v>
      </c>
      <c r="J33" s="114">
        <f>(F33-G33)*-1</f>
        <v>-9</v>
      </c>
      <c r="K33" s="110">
        <v>25</v>
      </c>
      <c r="L33" s="110">
        <v>10</v>
      </c>
      <c r="M33" s="111">
        <f t="shared" si="3"/>
        <v>0.4</v>
      </c>
      <c r="N33" s="112">
        <f>L33*1</f>
        <v>10</v>
      </c>
      <c r="O33" s="113">
        <f>(K33-L33)*-1</f>
        <v>-15</v>
      </c>
      <c r="P33" s="110">
        <v>15</v>
      </c>
      <c r="Q33" s="112">
        <v>13</v>
      </c>
      <c r="R33" s="125">
        <f t="shared" si="4"/>
        <v>0.866666666666667</v>
      </c>
      <c r="S33" s="112">
        <f t="shared" ref="S33:S40" si="26">Q33*1</f>
        <v>13</v>
      </c>
      <c r="T33" s="113">
        <f t="shared" ref="T33:T40" si="27">(P33-Q33)*-0.5</f>
        <v>-1</v>
      </c>
      <c r="U33" s="110">
        <v>15</v>
      </c>
      <c r="V33" s="110">
        <v>6</v>
      </c>
      <c r="W33" s="111">
        <f t="shared" si="5"/>
        <v>0.4</v>
      </c>
      <c r="X33" s="112">
        <f t="shared" si="24"/>
        <v>9</v>
      </c>
      <c r="Y33" s="113">
        <f t="shared" si="25"/>
        <v>-9</v>
      </c>
      <c r="Z33" s="110">
        <v>25</v>
      </c>
      <c r="AA33" s="126">
        <v>48</v>
      </c>
      <c r="AB33" s="134">
        <f t="shared" si="6"/>
        <v>1.92</v>
      </c>
      <c r="AC33" s="126">
        <f>AA33*1</f>
        <v>48</v>
      </c>
      <c r="AD33" s="126"/>
      <c r="AE33" s="99">
        <v>10</v>
      </c>
      <c r="AF33" s="109">
        <v>8</v>
      </c>
      <c r="AG33" s="138">
        <f t="shared" si="7"/>
        <v>0.8</v>
      </c>
      <c r="AH33" s="139">
        <f>AF33*1</f>
        <v>8</v>
      </c>
      <c r="AI33" s="113">
        <f>(AE33-AF33)*-0.3</f>
        <v>-0.6</v>
      </c>
      <c r="AJ33" s="33">
        <f t="shared" si="8"/>
        <v>89.5</v>
      </c>
      <c r="AK33" s="33">
        <f t="shared" si="9"/>
        <v>-34.6</v>
      </c>
    </row>
    <row r="34" spans="1:37">
      <c r="A34" s="94">
        <v>31</v>
      </c>
      <c r="B34" s="95">
        <v>581</v>
      </c>
      <c r="C34" s="96" t="s">
        <v>252</v>
      </c>
      <c r="D34" s="97" t="s">
        <v>13</v>
      </c>
      <c r="E34" s="98" t="s">
        <v>183</v>
      </c>
      <c r="F34" s="99">
        <v>10</v>
      </c>
      <c r="G34" s="99">
        <v>15</v>
      </c>
      <c r="H34" s="100">
        <f t="shared" si="2"/>
        <v>1.5</v>
      </c>
      <c r="I34" s="108">
        <f>G34*3</f>
        <v>45</v>
      </c>
      <c r="J34" s="109"/>
      <c r="K34" s="110">
        <v>25</v>
      </c>
      <c r="L34" s="110">
        <v>32</v>
      </c>
      <c r="M34" s="111">
        <f t="shared" si="3"/>
        <v>1.28</v>
      </c>
      <c r="N34" s="112">
        <f>L34*2.5</f>
        <v>80</v>
      </c>
      <c r="O34" s="113"/>
      <c r="P34" s="110">
        <v>15</v>
      </c>
      <c r="Q34" s="112">
        <v>9</v>
      </c>
      <c r="R34" s="125">
        <f t="shared" si="4"/>
        <v>0.6</v>
      </c>
      <c r="S34" s="112">
        <f t="shared" si="26"/>
        <v>9</v>
      </c>
      <c r="T34" s="113">
        <f t="shared" si="27"/>
        <v>-3</v>
      </c>
      <c r="U34" s="110">
        <v>15</v>
      </c>
      <c r="V34" s="110">
        <v>3</v>
      </c>
      <c r="W34" s="111">
        <f t="shared" si="5"/>
        <v>0.2</v>
      </c>
      <c r="X34" s="112">
        <f t="shared" si="24"/>
        <v>4.5</v>
      </c>
      <c r="Y34" s="113">
        <f t="shared" si="25"/>
        <v>-12</v>
      </c>
      <c r="Z34" s="110">
        <v>25</v>
      </c>
      <c r="AA34" s="126">
        <v>20</v>
      </c>
      <c r="AB34" s="134">
        <f t="shared" si="6"/>
        <v>0.8</v>
      </c>
      <c r="AC34" s="126">
        <f>AA34*0.5</f>
        <v>10</v>
      </c>
      <c r="AD34" s="113">
        <f>(Z34-AA34)*-0.3</f>
        <v>-1.5</v>
      </c>
      <c r="AE34" s="99">
        <v>10</v>
      </c>
      <c r="AF34" s="109">
        <v>6</v>
      </c>
      <c r="AG34" s="138">
        <f t="shared" si="7"/>
        <v>0.6</v>
      </c>
      <c r="AH34" s="139">
        <f>AF34*1</f>
        <v>6</v>
      </c>
      <c r="AI34" s="113">
        <f>(AE34-AF34)*-0.3</f>
        <v>-1.2</v>
      </c>
      <c r="AJ34" s="33">
        <f t="shared" si="8"/>
        <v>154.5</v>
      </c>
      <c r="AK34" s="33">
        <f t="shared" si="9"/>
        <v>-17.7</v>
      </c>
    </row>
    <row r="35" spans="1:37">
      <c r="A35" s="94">
        <v>32</v>
      </c>
      <c r="B35" s="95">
        <v>585</v>
      </c>
      <c r="C35" s="96" t="s">
        <v>253</v>
      </c>
      <c r="D35" s="97" t="s">
        <v>13</v>
      </c>
      <c r="E35" s="98" t="s">
        <v>183</v>
      </c>
      <c r="F35" s="99">
        <v>10</v>
      </c>
      <c r="G35" s="99">
        <v>7</v>
      </c>
      <c r="H35" s="100">
        <f t="shared" si="2"/>
        <v>0.7</v>
      </c>
      <c r="I35" s="108">
        <f>G35*1.5</f>
        <v>10.5</v>
      </c>
      <c r="J35" s="114">
        <f>(F35-G35)*-1</f>
        <v>-3</v>
      </c>
      <c r="K35" s="110">
        <v>25</v>
      </c>
      <c r="L35" s="110">
        <v>46</v>
      </c>
      <c r="M35" s="111">
        <f t="shared" si="3"/>
        <v>1.84</v>
      </c>
      <c r="N35" s="112">
        <f>L35*2.5</f>
        <v>115</v>
      </c>
      <c r="O35" s="113"/>
      <c r="P35" s="110">
        <v>15</v>
      </c>
      <c r="Q35" s="112">
        <v>13</v>
      </c>
      <c r="R35" s="125">
        <f t="shared" si="4"/>
        <v>0.866666666666667</v>
      </c>
      <c r="S35" s="112">
        <f t="shared" si="26"/>
        <v>13</v>
      </c>
      <c r="T35" s="113">
        <f t="shared" si="27"/>
        <v>-1</v>
      </c>
      <c r="U35" s="110">
        <v>15</v>
      </c>
      <c r="V35" s="110">
        <v>10</v>
      </c>
      <c r="W35" s="111">
        <f t="shared" si="5"/>
        <v>0.666666666666667</v>
      </c>
      <c r="X35" s="112">
        <f t="shared" si="24"/>
        <v>15</v>
      </c>
      <c r="Y35" s="113">
        <f t="shared" si="25"/>
        <v>-5</v>
      </c>
      <c r="Z35" s="110">
        <v>25</v>
      </c>
      <c r="AA35" s="126">
        <v>32</v>
      </c>
      <c r="AB35" s="134">
        <f t="shared" si="6"/>
        <v>1.28</v>
      </c>
      <c r="AC35" s="126">
        <f>AA35*1</f>
        <v>32</v>
      </c>
      <c r="AD35" s="126"/>
      <c r="AE35" s="99">
        <v>10</v>
      </c>
      <c r="AF35" s="109">
        <v>10</v>
      </c>
      <c r="AG35" s="138">
        <f t="shared" si="7"/>
        <v>1</v>
      </c>
      <c r="AH35" s="126">
        <f>AF35*2</f>
        <v>20</v>
      </c>
      <c r="AI35" s="140"/>
      <c r="AJ35" s="33">
        <f t="shared" si="8"/>
        <v>205.5</v>
      </c>
      <c r="AK35" s="33">
        <f t="shared" si="9"/>
        <v>-9</v>
      </c>
    </row>
    <row r="36" spans="1:37">
      <c r="A36" s="94">
        <v>33</v>
      </c>
      <c r="B36" s="95">
        <v>724</v>
      </c>
      <c r="C36" s="96" t="s">
        <v>254</v>
      </c>
      <c r="D36" s="97" t="s">
        <v>13</v>
      </c>
      <c r="E36" s="98" t="s">
        <v>183</v>
      </c>
      <c r="F36" s="99">
        <v>10</v>
      </c>
      <c r="G36" s="99">
        <v>9</v>
      </c>
      <c r="H36" s="100">
        <f t="shared" si="2"/>
        <v>0.9</v>
      </c>
      <c r="I36" s="108">
        <f>G36*1.5</f>
        <v>13.5</v>
      </c>
      <c r="J36" s="114">
        <f>(F36-G36)*-1</f>
        <v>-1</v>
      </c>
      <c r="K36" s="110">
        <v>25</v>
      </c>
      <c r="L36" s="110">
        <v>26</v>
      </c>
      <c r="M36" s="111">
        <f t="shared" si="3"/>
        <v>1.04</v>
      </c>
      <c r="N36" s="112">
        <f>L36*2.5</f>
        <v>65</v>
      </c>
      <c r="O36" s="113"/>
      <c r="P36" s="110">
        <v>15</v>
      </c>
      <c r="Q36" s="112">
        <v>5</v>
      </c>
      <c r="R36" s="125">
        <f t="shared" si="4"/>
        <v>0.333333333333333</v>
      </c>
      <c r="S36" s="112">
        <f t="shared" si="26"/>
        <v>5</v>
      </c>
      <c r="T36" s="113">
        <f t="shared" si="27"/>
        <v>-5</v>
      </c>
      <c r="U36" s="110">
        <v>15</v>
      </c>
      <c r="V36" s="110">
        <v>2</v>
      </c>
      <c r="W36" s="111">
        <f t="shared" si="5"/>
        <v>0.133333333333333</v>
      </c>
      <c r="X36" s="112">
        <f t="shared" si="24"/>
        <v>3</v>
      </c>
      <c r="Y36" s="113">
        <f t="shared" si="25"/>
        <v>-13</v>
      </c>
      <c r="Z36" s="110">
        <v>25</v>
      </c>
      <c r="AA36" s="126">
        <v>22</v>
      </c>
      <c r="AB36" s="134">
        <f t="shared" si="6"/>
        <v>0.88</v>
      </c>
      <c r="AC36" s="126">
        <f>AA36*0.5</f>
        <v>11</v>
      </c>
      <c r="AD36" s="113">
        <f>(Z36-AA36)*-0.3</f>
        <v>-0.9</v>
      </c>
      <c r="AE36" s="99">
        <v>10</v>
      </c>
      <c r="AF36" s="109">
        <v>6</v>
      </c>
      <c r="AG36" s="138">
        <f t="shared" si="7"/>
        <v>0.6</v>
      </c>
      <c r="AH36" s="139">
        <f>AF36*1</f>
        <v>6</v>
      </c>
      <c r="AI36" s="113">
        <f>(AE36-AF36)*-0.3</f>
        <v>-1.2</v>
      </c>
      <c r="AJ36" s="33">
        <f t="shared" si="8"/>
        <v>103.5</v>
      </c>
      <c r="AK36" s="33">
        <f t="shared" si="9"/>
        <v>-21.1</v>
      </c>
    </row>
    <row r="37" spans="1:37">
      <c r="A37" s="94">
        <v>34</v>
      </c>
      <c r="B37" s="95">
        <v>737</v>
      </c>
      <c r="C37" s="96" t="s">
        <v>255</v>
      </c>
      <c r="D37" s="97" t="s">
        <v>24</v>
      </c>
      <c r="E37" s="98" t="s">
        <v>183</v>
      </c>
      <c r="F37" s="99">
        <v>10</v>
      </c>
      <c r="G37" s="99">
        <v>247</v>
      </c>
      <c r="H37" s="100">
        <f t="shared" ref="H37:H68" si="28">G37/F37</f>
        <v>24.7</v>
      </c>
      <c r="I37" s="108">
        <f>G37*3</f>
        <v>741</v>
      </c>
      <c r="J37" s="109"/>
      <c r="K37" s="110">
        <v>25</v>
      </c>
      <c r="L37" s="110">
        <v>35</v>
      </c>
      <c r="M37" s="111">
        <f t="shared" ref="M37:M68" si="29">L37/K37</f>
        <v>1.4</v>
      </c>
      <c r="N37" s="112">
        <f>L37*2.5</f>
        <v>87.5</v>
      </c>
      <c r="O37" s="113"/>
      <c r="P37" s="110">
        <v>15</v>
      </c>
      <c r="Q37" s="112">
        <v>9</v>
      </c>
      <c r="R37" s="125">
        <f t="shared" ref="R37:R68" si="30">Q37/P37</f>
        <v>0.6</v>
      </c>
      <c r="S37" s="112">
        <f t="shared" si="26"/>
        <v>9</v>
      </c>
      <c r="T37" s="113">
        <f t="shared" si="27"/>
        <v>-3</v>
      </c>
      <c r="U37" s="110">
        <v>15</v>
      </c>
      <c r="V37" s="110">
        <v>7</v>
      </c>
      <c r="W37" s="111">
        <f t="shared" ref="W37:W68" si="31">V37/U37</f>
        <v>0.466666666666667</v>
      </c>
      <c r="X37" s="112">
        <f t="shared" si="24"/>
        <v>10.5</v>
      </c>
      <c r="Y37" s="113">
        <f t="shared" si="25"/>
        <v>-8</v>
      </c>
      <c r="Z37" s="110">
        <v>25</v>
      </c>
      <c r="AA37" s="126">
        <v>5</v>
      </c>
      <c r="AB37" s="134">
        <f t="shared" ref="AB37:AB68" si="32">AA37/Z37</f>
        <v>0.2</v>
      </c>
      <c r="AC37" s="126">
        <f>AA37*0.5</f>
        <v>2.5</v>
      </c>
      <c r="AD37" s="113">
        <f>(Z37-AA37)*-0.3</f>
        <v>-6</v>
      </c>
      <c r="AE37" s="99">
        <v>10</v>
      </c>
      <c r="AF37" s="109">
        <v>1</v>
      </c>
      <c r="AG37" s="138">
        <f t="shared" ref="AG37:AG68" si="33">AF37/AE37</f>
        <v>0.1</v>
      </c>
      <c r="AH37" s="139">
        <f>AF37*1</f>
        <v>1</v>
      </c>
      <c r="AI37" s="113">
        <f>(AE37-AF37)*-0.3</f>
        <v>-2.7</v>
      </c>
      <c r="AJ37" s="33">
        <f t="shared" ref="AJ37:AJ68" si="34">I37+N37+S37+X37+AC37+AH37</f>
        <v>851.5</v>
      </c>
      <c r="AK37" s="33">
        <f t="shared" ref="AK37:AK68" si="35">J37+O37+T37+Y37+AD37+AI37</f>
        <v>-19.7</v>
      </c>
    </row>
    <row r="38" spans="1:37">
      <c r="A38" s="94">
        <v>35</v>
      </c>
      <c r="B38" s="95">
        <v>744</v>
      </c>
      <c r="C38" s="96" t="s">
        <v>256</v>
      </c>
      <c r="D38" s="97" t="s">
        <v>13</v>
      </c>
      <c r="E38" s="98" t="s">
        <v>183</v>
      </c>
      <c r="F38" s="99">
        <v>10</v>
      </c>
      <c r="G38" s="99">
        <v>9</v>
      </c>
      <c r="H38" s="100">
        <f t="shared" si="28"/>
        <v>0.9</v>
      </c>
      <c r="I38" s="108">
        <f t="shared" ref="I38:I45" si="36">G38*1.5</f>
        <v>13.5</v>
      </c>
      <c r="J38" s="114">
        <f t="shared" ref="J38:J45" si="37">(F38-G38)*-1</f>
        <v>-1</v>
      </c>
      <c r="K38" s="110">
        <v>25</v>
      </c>
      <c r="L38" s="110">
        <v>22</v>
      </c>
      <c r="M38" s="111">
        <f t="shared" si="29"/>
        <v>0.88</v>
      </c>
      <c r="N38" s="112">
        <f>L38*1</f>
        <v>22</v>
      </c>
      <c r="O38" s="113">
        <f>(K38-L38)*-1</f>
        <v>-3</v>
      </c>
      <c r="P38" s="110">
        <v>15</v>
      </c>
      <c r="Q38" s="112">
        <v>11</v>
      </c>
      <c r="R38" s="125">
        <f t="shared" si="30"/>
        <v>0.733333333333333</v>
      </c>
      <c r="S38" s="112">
        <f t="shared" si="26"/>
        <v>11</v>
      </c>
      <c r="T38" s="113">
        <f t="shared" si="27"/>
        <v>-2</v>
      </c>
      <c r="U38" s="110">
        <v>15</v>
      </c>
      <c r="V38" s="110">
        <v>3</v>
      </c>
      <c r="W38" s="111">
        <f t="shared" si="31"/>
        <v>0.2</v>
      </c>
      <c r="X38" s="112">
        <f t="shared" si="24"/>
        <v>4.5</v>
      </c>
      <c r="Y38" s="113">
        <f t="shared" si="25"/>
        <v>-12</v>
      </c>
      <c r="Z38" s="110">
        <v>25</v>
      </c>
      <c r="AA38" s="126">
        <v>28</v>
      </c>
      <c r="AB38" s="134">
        <f t="shared" si="32"/>
        <v>1.12</v>
      </c>
      <c r="AC38" s="126">
        <f>AA38*1</f>
        <v>28</v>
      </c>
      <c r="AD38" s="126"/>
      <c r="AE38" s="99">
        <v>10</v>
      </c>
      <c r="AF38" s="109">
        <v>20</v>
      </c>
      <c r="AG38" s="138">
        <f t="shared" si="33"/>
        <v>2</v>
      </c>
      <c r="AH38" s="126">
        <f>AF38*2</f>
        <v>40</v>
      </c>
      <c r="AI38" s="140"/>
      <c r="AJ38" s="33">
        <f t="shared" si="34"/>
        <v>119</v>
      </c>
      <c r="AK38" s="33">
        <f t="shared" si="35"/>
        <v>-18</v>
      </c>
    </row>
    <row r="39" spans="1:37">
      <c r="A39" s="94">
        <v>36</v>
      </c>
      <c r="B39" s="95">
        <v>746</v>
      </c>
      <c r="C39" s="96" t="s">
        <v>257</v>
      </c>
      <c r="D39" s="97" t="s">
        <v>19</v>
      </c>
      <c r="E39" s="98" t="s">
        <v>183</v>
      </c>
      <c r="F39" s="99">
        <v>10</v>
      </c>
      <c r="G39" s="99">
        <v>3</v>
      </c>
      <c r="H39" s="100">
        <f t="shared" si="28"/>
        <v>0.3</v>
      </c>
      <c r="I39" s="108">
        <f t="shared" si="36"/>
        <v>4.5</v>
      </c>
      <c r="J39" s="114">
        <f t="shared" si="37"/>
        <v>-7</v>
      </c>
      <c r="K39" s="110">
        <v>25</v>
      </c>
      <c r="L39" s="110">
        <v>13</v>
      </c>
      <c r="M39" s="111">
        <f t="shared" si="29"/>
        <v>0.52</v>
      </c>
      <c r="N39" s="112">
        <f>L39*1</f>
        <v>13</v>
      </c>
      <c r="O39" s="113">
        <f>(K39-L39)*-1</f>
        <v>-12</v>
      </c>
      <c r="P39" s="110">
        <v>15</v>
      </c>
      <c r="Q39" s="112">
        <v>7</v>
      </c>
      <c r="R39" s="125">
        <f t="shared" si="30"/>
        <v>0.466666666666667</v>
      </c>
      <c r="S39" s="112">
        <f t="shared" si="26"/>
        <v>7</v>
      </c>
      <c r="T39" s="113">
        <f t="shared" si="27"/>
        <v>-4</v>
      </c>
      <c r="U39" s="110">
        <v>15</v>
      </c>
      <c r="V39" s="110">
        <v>3</v>
      </c>
      <c r="W39" s="111">
        <f t="shared" si="31"/>
        <v>0.2</v>
      </c>
      <c r="X39" s="112">
        <f t="shared" si="24"/>
        <v>4.5</v>
      </c>
      <c r="Y39" s="113">
        <f t="shared" si="25"/>
        <v>-12</v>
      </c>
      <c r="Z39" s="110">
        <v>25</v>
      </c>
      <c r="AA39" s="126">
        <v>10</v>
      </c>
      <c r="AB39" s="134">
        <f t="shared" si="32"/>
        <v>0.4</v>
      </c>
      <c r="AC39" s="126">
        <f>AA39*0.5</f>
        <v>5</v>
      </c>
      <c r="AD39" s="113">
        <f>(Z39-AA39)*-0.3</f>
        <v>-4.5</v>
      </c>
      <c r="AE39" s="99">
        <v>10</v>
      </c>
      <c r="AF39" s="109">
        <v>2</v>
      </c>
      <c r="AG39" s="138">
        <f t="shared" si="33"/>
        <v>0.2</v>
      </c>
      <c r="AH39" s="139">
        <f>AF39*1</f>
        <v>2</v>
      </c>
      <c r="AI39" s="113">
        <f>(AE39-AF39)*-0.3</f>
        <v>-2.4</v>
      </c>
      <c r="AJ39" s="33">
        <f t="shared" si="34"/>
        <v>36</v>
      </c>
      <c r="AK39" s="33">
        <f t="shared" si="35"/>
        <v>-41.9</v>
      </c>
    </row>
    <row r="40" spans="1:37">
      <c r="A40" s="94">
        <v>37</v>
      </c>
      <c r="B40" s="95">
        <v>747</v>
      </c>
      <c r="C40" s="96" t="s">
        <v>258</v>
      </c>
      <c r="D40" s="97" t="s">
        <v>13</v>
      </c>
      <c r="E40" s="98" t="s">
        <v>183</v>
      </c>
      <c r="F40" s="99">
        <v>10</v>
      </c>
      <c r="G40" s="99">
        <v>4</v>
      </c>
      <c r="H40" s="100">
        <f t="shared" si="28"/>
        <v>0.4</v>
      </c>
      <c r="I40" s="108">
        <f t="shared" si="36"/>
        <v>6</v>
      </c>
      <c r="J40" s="114">
        <f t="shared" si="37"/>
        <v>-6</v>
      </c>
      <c r="K40" s="110">
        <v>25</v>
      </c>
      <c r="L40" s="110">
        <v>13</v>
      </c>
      <c r="M40" s="111">
        <f t="shared" si="29"/>
        <v>0.52</v>
      </c>
      <c r="N40" s="112">
        <f>L40*1</f>
        <v>13</v>
      </c>
      <c r="O40" s="113">
        <f>(K40-L40)*-1</f>
        <v>-12</v>
      </c>
      <c r="P40" s="110">
        <v>15</v>
      </c>
      <c r="Q40" s="112">
        <v>10</v>
      </c>
      <c r="R40" s="125">
        <f t="shared" si="30"/>
        <v>0.666666666666667</v>
      </c>
      <c r="S40" s="112">
        <f t="shared" si="26"/>
        <v>10</v>
      </c>
      <c r="T40" s="113">
        <f t="shared" si="27"/>
        <v>-2.5</v>
      </c>
      <c r="U40" s="110">
        <v>15</v>
      </c>
      <c r="V40" s="110">
        <v>6</v>
      </c>
      <c r="W40" s="111">
        <f t="shared" si="31"/>
        <v>0.4</v>
      </c>
      <c r="X40" s="112">
        <f t="shared" si="24"/>
        <v>9</v>
      </c>
      <c r="Y40" s="113">
        <f t="shared" si="25"/>
        <v>-9</v>
      </c>
      <c r="Z40" s="110">
        <v>25</v>
      </c>
      <c r="AA40" s="126">
        <v>9</v>
      </c>
      <c r="AB40" s="134">
        <f t="shared" si="32"/>
        <v>0.36</v>
      </c>
      <c r="AC40" s="126">
        <f>AA40*0.5</f>
        <v>4.5</v>
      </c>
      <c r="AD40" s="113">
        <f>(Z40-AA40)*-0.3</f>
        <v>-4.8</v>
      </c>
      <c r="AE40" s="99">
        <v>10</v>
      </c>
      <c r="AF40" s="109">
        <v>2</v>
      </c>
      <c r="AG40" s="138">
        <f t="shared" si="33"/>
        <v>0.2</v>
      </c>
      <c r="AH40" s="139">
        <f>AF40*1</f>
        <v>2</v>
      </c>
      <c r="AI40" s="113">
        <f>(AE40-AF40)*-0.3</f>
        <v>-2.4</v>
      </c>
      <c r="AJ40" s="33">
        <f t="shared" si="34"/>
        <v>44.5</v>
      </c>
      <c r="AK40" s="33">
        <f t="shared" si="35"/>
        <v>-36.7</v>
      </c>
    </row>
    <row r="41" spans="1:37">
      <c r="A41" s="94">
        <v>38</v>
      </c>
      <c r="B41" s="95">
        <v>102934</v>
      </c>
      <c r="C41" s="96" t="s">
        <v>259</v>
      </c>
      <c r="D41" s="97" t="s">
        <v>11</v>
      </c>
      <c r="E41" s="98" t="s">
        <v>183</v>
      </c>
      <c r="F41" s="99">
        <v>10</v>
      </c>
      <c r="G41" s="99">
        <v>7</v>
      </c>
      <c r="H41" s="100">
        <f t="shared" si="28"/>
        <v>0.7</v>
      </c>
      <c r="I41" s="108">
        <f t="shared" si="36"/>
        <v>10.5</v>
      </c>
      <c r="J41" s="114">
        <f t="shared" si="37"/>
        <v>-3</v>
      </c>
      <c r="K41" s="110">
        <v>25</v>
      </c>
      <c r="L41" s="110">
        <v>14</v>
      </c>
      <c r="M41" s="111">
        <f t="shared" si="29"/>
        <v>0.56</v>
      </c>
      <c r="N41" s="112">
        <f>L41*1</f>
        <v>14</v>
      </c>
      <c r="O41" s="113">
        <f>(K41-L41)*-1</f>
        <v>-11</v>
      </c>
      <c r="P41" s="110">
        <v>15</v>
      </c>
      <c r="Q41" s="112">
        <v>17</v>
      </c>
      <c r="R41" s="125">
        <f t="shared" si="30"/>
        <v>1.13333333333333</v>
      </c>
      <c r="S41" s="112">
        <f>Q41*2</f>
        <v>34</v>
      </c>
      <c r="T41" s="126"/>
      <c r="U41" s="110">
        <v>15</v>
      </c>
      <c r="V41" s="110">
        <v>5</v>
      </c>
      <c r="W41" s="111">
        <f t="shared" si="31"/>
        <v>0.333333333333333</v>
      </c>
      <c r="X41" s="112">
        <f t="shared" si="24"/>
        <v>7.5</v>
      </c>
      <c r="Y41" s="113">
        <f t="shared" si="25"/>
        <v>-10</v>
      </c>
      <c r="Z41" s="110">
        <v>25</v>
      </c>
      <c r="AA41" s="126">
        <v>33</v>
      </c>
      <c r="AB41" s="134">
        <f t="shared" si="32"/>
        <v>1.32</v>
      </c>
      <c r="AC41" s="126">
        <f>AA41*1</f>
        <v>33</v>
      </c>
      <c r="AD41" s="126"/>
      <c r="AE41" s="99">
        <v>10</v>
      </c>
      <c r="AF41" s="109">
        <v>6</v>
      </c>
      <c r="AG41" s="138">
        <f t="shared" si="33"/>
        <v>0.6</v>
      </c>
      <c r="AH41" s="139">
        <f>AF41*1</f>
        <v>6</v>
      </c>
      <c r="AI41" s="113">
        <f>(AE41-AF41)*-0.3</f>
        <v>-1.2</v>
      </c>
      <c r="AJ41" s="33">
        <f t="shared" si="34"/>
        <v>105</v>
      </c>
      <c r="AK41" s="33">
        <f t="shared" si="35"/>
        <v>-25.2</v>
      </c>
    </row>
    <row r="42" spans="1:37">
      <c r="A42" s="94">
        <v>39</v>
      </c>
      <c r="B42" s="95">
        <v>105267</v>
      </c>
      <c r="C42" s="96" t="s">
        <v>260</v>
      </c>
      <c r="D42" s="97" t="s">
        <v>11</v>
      </c>
      <c r="E42" s="98" t="s">
        <v>183</v>
      </c>
      <c r="F42" s="99">
        <v>10</v>
      </c>
      <c r="G42" s="99">
        <v>5</v>
      </c>
      <c r="H42" s="100">
        <f t="shared" si="28"/>
        <v>0.5</v>
      </c>
      <c r="I42" s="108">
        <f t="shared" si="36"/>
        <v>7.5</v>
      </c>
      <c r="J42" s="114">
        <f t="shared" si="37"/>
        <v>-5</v>
      </c>
      <c r="K42" s="110">
        <v>25</v>
      </c>
      <c r="L42" s="110">
        <v>17</v>
      </c>
      <c r="M42" s="111">
        <f t="shared" si="29"/>
        <v>0.68</v>
      </c>
      <c r="N42" s="112">
        <f>L42*1</f>
        <v>17</v>
      </c>
      <c r="O42" s="113">
        <f>(K42-L42)*-1</f>
        <v>-8</v>
      </c>
      <c r="P42" s="110">
        <v>15</v>
      </c>
      <c r="Q42" s="112">
        <v>7</v>
      </c>
      <c r="R42" s="125">
        <f t="shared" si="30"/>
        <v>0.466666666666667</v>
      </c>
      <c r="S42" s="112">
        <f>Q42*1</f>
        <v>7</v>
      </c>
      <c r="T42" s="113">
        <f>(P42-Q42)*-0.5</f>
        <v>-4</v>
      </c>
      <c r="U42" s="110">
        <v>15</v>
      </c>
      <c r="V42" s="110">
        <v>8</v>
      </c>
      <c r="W42" s="111">
        <f t="shared" si="31"/>
        <v>0.533333333333333</v>
      </c>
      <c r="X42" s="112">
        <f t="shared" si="24"/>
        <v>12</v>
      </c>
      <c r="Y42" s="113">
        <f t="shared" si="25"/>
        <v>-7</v>
      </c>
      <c r="Z42" s="110">
        <v>25</v>
      </c>
      <c r="AA42" s="126">
        <v>22</v>
      </c>
      <c r="AB42" s="134">
        <f t="shared" si="32"/>
        <v>0.88</v>
      </c>
      <c r="AC42" s="126">
        <f>AA42*0.5</f>
        <v>11</v>
      </c>
      <c r="AD42" s="113">
        <f>(Z42-AA42)*-0.3</f>
        <v>-0.9</v>
      </c>
      <c r="AE42" s="99">
        <v>10</v>
      </c>
      <c r="AF42" s="109">
        <v>13</v>
      </c>
      <c r="AG42" s="138">
        <f t="shared" si="33"/>
        <v>1.3</v>
      </c>
      <c r="AH42" s="126">
        <f>AF42*2</f>
        <v>26</v>
      </c>
      <c r="AI42" s="140"/>
      <c r="AJ42" s="33">
        <f t="shared" si="34"/>
        <v>80.5</v>
      </c>
      <c r="AK42" s="33">
        <f t="shared" si="35"/>
        <v>-24.9</v>
      </c>
    </row>
    <row r="43" spans="1:37">
      <c r="A43" s="94">
        <v>40</v>
      </c>
      <c r="B43" s="95">
        <v>106399</v>
      </c>
      <c r="C43" s="96" t="s">
        <v>261</v>
      </c>
      <c r="D43" s="97" t="s">
        <v>11</v>
      </c>
      <c r="E43" s="98" t="s">
        <v>183</v>
      </c>
      <c r="F43" s="99">
        <v>10</v>
      </c>
      <c r="G43" s="99">
        <v>3</v>
      </c>
      <c r="H43" s="100">
        <f t="shared" si="28"/>
        <v>0.3</v>
      </c>
      <c r="I43" s="108">
        <f t="shared" si="36"/>
        <v>4.5</v>
      </c>
      <c r="J43" s="114">
        <f t="shared" si="37"/>
        <v>-7</v>
      </c>
      <c r="K43" s="110">
        <v>25</v>
      </c>
      <c r="L43" s="110">
        <v>28</v>
      </c>
      <c r="M43" s="111">
        <f t="shared" si="29"/>
        <v>1.12</v>
      </c>
      <c r="N43" s="112">
        <f>L43*2.5</f>
        <v>70</v>
      </c>
      <c r="O43" s="113"/>
      <c r="P43" s="110">
        <v>15</v>
      </c>
      <c r="Q43" s="112">
        <v>11</v>
      </c>
      <c r="R43" s="125">
        <f t="shared" si="30"/>
        <v>0.733333333333333</v>
      </c>
      <c r="S43" s="112">
        <f>Q43*1</f>
        <v>11</v>
      </c>
      <c r="T43" s="113">
        <f>(P43-Q43)*-0.5</f>
        <v>-2</v>
      </c>
      <c r="U43" s="110">
        <v>15</v>
      </c>
      <c r="V43" s="110">
        <v>3</v>
      </c>
      <c r="W43" s="111">
        <f t="shared" si="31"/>
        <v>0.2</v>
      </c>
      <c r="X43" s="112">
        <f t="shared" si="24"/>
        <v>4.5</v>
      </c>
      <c r="Y43" s="113">
        <f t="shared" si="25"/>
        <v>-12</v>
      </c>
      <c r="Z43" s="110">
        <v>25</v>
      </c>
      <c r="AA43" s="126">
        <v>26</v>
      </c>
      <c r="AB43" s="134">
        <f t="shared" si="32"/>
        <v>1.04</v>
      </c>
      <c r="AC43" s="126">
        <f>AA43*1</f>
        <v>26</v>
      </c>
      <c r="AD43" s="126"/>
      <c r="AE43" s="99">
        <v>10</v>
      </c>
      <c r="AF43" s="109">
        <v>6</v>
      </c>
      <c r="AG43" s="138">
        <f t="shared" si="33"/>
        <v>0.6</v>
      </c>
      <c r="AH43" s="139">
        <f>AF43*1</f>
        <v>6</v>
      </c>
      <c r="AI43" s="113">
        <f>(AE43-AF43)*-0.3</f>
        <v>-1.2</v>
      </c>
      <c r="AJ43" s="33">
        <f t="shared" si="34"/>
        <v>122</v>
      </c>
      <c r="AK43" s="33">
        <f t="shared" si="35"/>
        <v>-22.2</v>
      </c>
    </row>
    <row r="44" spans="1:37">
      <c r="A44" s="94">
        <v>41</v>
      </c>
      <c r="B44" s="95">
        <v>107658</v>
      </c>
      <c r="C44" s="96" t="s">
        <v>262</v>
      </c>
      <c r="D44" s="97" t="s">
        <v>31</v>
      </c>
      <c r="E44" s="98" t="s">
        <v>183</v>
      </c>
      <c r="F44" s="99">
        <v>10</v>
      </c>
      <c r="G44" s="99">
        <v>7</v>
      </c>
      <c r="H44" s="100">
        <f t="shared" si="28"/>
        <v>0.7</v>
      </c>
      <c r="I44" s="108">
        <f t="shared" si="36"/>
        <v>10.5</v>
      </c>
      <c r="J44" s="114">
        <f t="shared" si="37"/>
        <v>-3</v>
      </c>
      <c r="K44" s="110">
        <v>25</v>
      </c>
      <c r="L44" s="110">
        <v>26</v>
      </c>
      <c r="M44" s="111">
        <f t="shared" si="29"/>
        <v>1.04</v>
      </c>
      <c r="N44" s="112">
        <f>L44*2.5</f>
        <v>65</v>
      </c>
      <c r="O44" s="113"/>
      <c r="P44" s="110">
        <v>15</v>
      </c>
      <c r="Q44" s="112">
        <v>15</v>
      </c>
      <c r="R44" s="125">
        <f t="shared" si="30"/>
        <v>1</v>
      </c>
      <c r="S44" s="112">
        <f>Q44*2</f>
        <v>30</v>
      </c>
      <c r="T44" s="126"/>
      <c r="U44" s="110">
        <v>15</v>
      </c>
      <c r="V44" s="110">
        <v>6</v>
      </c>
      <c r="W44" s="111">
        <f t="shared" si="31"/>
        <v>0.4</v>
      </c>
      <c r="X44" s="112">
        <f t="shared" si="24"/>
        <v>9</v>
      </c>
      <c r="Y44" s="113">
        <f t="shared" si="25"/>
        <v>-9</v>
      </c>
      <c r="Z44" s="110">
        <v>25</v>
      </c>
      <c r="AA44" s="126">
        <v>26</v>
      </c>
      <c r="AB44" s="134">
        <f t="shared" si="32"/>
        <v>1.04</v>
      </c>
      <c r="AC44" s="126">
        <f>AA44*1</f>
        <v>26</v>
      </c>
      <c r="AD44" s="126"/>
      <c r="AE44" s="99">
        <v>10</v>
      </c>
      <c r="AF44" s="109">
        <v>14</v>
      </c>
      <c r="AG44" s="138">
        <f t="shared" si="33"/>
        <v>1.4</v>
      </c>
      <c r="AH44" s="126">
        <f>AF44*2</f>
        <v>28</v>
      </c>
      <c r="AI44" s="140"/>
      <c r="AJ44" s="33">
        <f t="shared" si="34"/>
        <v>168.5</v>
      </c>
      <c r="AK44" s="33">
        <f t="shared" si="35"/>
        <v>-12</v>
      </c>
    </row>
    <row r="45" spans="1:37">
      <c r="A45" s="94">
        <v>42</v>
      </c>
      <c r="B45" s="95">
        <v>111219</v>
      </c>
      <c r="C45" s="96" t="s">
        <v>263</v>
      </c>
      <c r="D45" s="97" t="s">
        <v>11</v>
      </c>
      <c r="E45" s="98" t="s">
        <v>183</v>
      </c>
      <c r="F45" s="99">
        <v>10</v>
      </c>
      <c r="G45" s="99">
        <v>3</v>
      </c>
      <c r="H45" s="100">
        <f t="shared" si="28"/>
        <v>0.3</v>
      </c>
      <c r="I45" s="108">
        <f t="shared" si="36"/>
        <v>4.5</v>
      </c>
      <c r="J45" s="114">
        <f t="shared" si="37"/>
        <v>-7</v>
      </c>
      <c r="K45" s="110">
        <v>25</v>
      </c>
      <c r="L45" s="110">
        <v>29</v>
      </c>
      <c r="M45" s="111">
        <f t="shared" si="29"/>
        <v>1.16</v>
      </c>
      <c r="N45" s="112">
        <f>L45*2.5</f>
        <v>72.5</v>
      </c>
      <c r="O45" s="113"/>
      <c r="P45" s="110">
        <v>15</v>
      </c>
      <c r="Q45" s="112">
        <v>17</v>
      </c>
      <c r="R45" s="125">
        <f t="shared" si="30"/>
        <v>1.13333333333333</v>
      </c>
      <c r="S45" s="112">
        <f>Q45*2</f>
        <v>34</v>
      </c>
      <c r="T45" s="126"/>
      <c r="U45" s="110">
        <v>15</v>
      </c>
      <c r="V45" s="110">
        <v>2</v>
      </c>
      <c r="W45" s="111">
        <f t="shared" si="31"/>
        <v>0.133333333333333</v>
      </c>
      <c r="X45" s="112">
        <f t="shared" si="24"/>
        <v>3</v>
      </c>
      <c r="Y45" s="113">
        <f t="shared" si="25"/>
        <v>-13</v>
      </c>
      <c r="Z45" s="110">
        <v>25</v>
      </c>
      <c r="AA45" s="126">
        <v>28</v>
      </c>
      <c r="AB45" s="134">
        <f t="shared" si="32"/>
        <v>1.12</v>
      </c>
      <c r="AC45" s="126">
        <f>AA45*1</f>
        <v>28</v>
      </c>
      <c r="AD45" s="126"/>
      <c r="AE45" s="99">
        <v>10</v>
      </c>
      <c r="AF45" s="109">
        <v>6</v>
      </c>
      <c r="AG45" s="138">
        <f t="shared" si="33"/>
        <v>0.6</v>
      </c>
      <c r="AH45" s="139">
        <f t="shared" ref="AH45:AH54" si="38">AF45*1</f>
        <v>6</v>
      </c>
      <c r="AI45" s="113">
        <f t="shared" ref="AI45:AI54" si="39">(AE45-AF45)*-0.3</f>
        <v>-1.2</v>
      </c>
      <c r="AJ45" s="33">
        <f t="shared" si="34"/>
        <v>148</v>
      </c>
      <c r="AK45" s="33">
        <f t="shared" si="35"/>
        <v>-21.2</v>
      </c>
    </row>
    <row r="46" spans="1:37">
      <c r="A46" s="94">
        <v>43</v>
      </c>
      <c r="B46" s="95">
        <v>114622</v>
      </c>
      <c r="C46" s="96" t="s">
        <v>264</v>
      </c>
      <c r="D46" s="97" t="s">
        <v>13</v>
      </c>
      <c r="E46" s="98" t="s">
        <v>183</v>
      </c>
      <c r="F46" s="99">
        <v>10</v>
      </c>
      <c r="G46" s="99">
        <v>11</v>
      </c>
      <c r="H46" s="100">
        <f t="shared" si="28"/>
        <v>1.1</v>
      </c>
      <c r="I46" s="108">
        <f>G46*3</f>
        <v>33</v>
      </c>
      <c r="J46" s="109"/>
      <c r="K46" s="110">
        <v>25</v>
      </c>
      <c r="L46" s="110">
        <v>25</v>
      </c>
      <c r="M46" s="111">
        <f t="shared" si="29"/>
        <v>1</v>
      </c>
      <c r="N46" s="112">
        <f>L46*2.5</f>
        <v>62.5</v>
      </c>
      <c r="O46" s="113"/>
      <c r="P46" s="110">
        <v>15</v>
      </c>
      <c r="Q46" s="112">
        <v>20</v>
      </c>
      <c r="R46" s="125">
        <f t="shared" si="30"/>
        <v>1.33333333333333</v>
      </c>
      <c r="S46" s="112">
        <f>Q46*2</f>
        <v>40</v>
      </c>
      <c r="T46" s="126"/>
      <c r="U46" s="110">
        <v>15</v>
      </c>
      <c r="V46" s="110">
        <v>11</v>
      </c>
      <c r="W46" s="111">
        <f t="shared" si="31"/>
        <v>0.733333333333333</v>
      </c>
      <c r="X46" s="112">
        <f t="shared" si="24"/>
        <v>16.5</v>
      </c>
      <c r="Y46" s="113">
        <f t="shared" si="25"/>
        <v>-4</v>
      </c>
      <c r="Z46" s="110">
        <v>25</v>
      </c>
      <c r="AA46" s="126">
        <v>42</v>
      </c>
      <c r="AB46" s="134">
        <f t="shared" si="32"/>
        <v>1.68</v>
      </c>
      <c r="AC46" s="126">
        <f>AA46*1</f>
        <v>42</v>
      </c>
      <c r="AD46" s="126"/>
      <c r="AE46" s="99">
        <v>10</v>
      </c>
      <c r="AF46" s="109">
        <v>7</v>
      </c>
      <c r="AG46" s="138">
        <f t="shared" si="33"/>
        <v>0.7</v>
      </c>
      <c r="AH46" s="139">
        <f t="shared" si="38"/>
        <v>7</v>
      </c>
      <c r="AI46" s="113">
        <f t="shared" si="39"/>
        <v>-0.9</v>
      </c>
      <c r="AJ46" s="33">
        <f t="shared" si="34"/>
        <v>201</v>
      </c>
      <c r="AK46" s="33">
        <f t="shared" si="35"/>
        <v>-4.9</v>
      </c>
    </row>
    <row r="47" spans="1:37">
      <c r="A47" s="94">
        <v>44</v>
      </c>
      <c r="B47" s="95">
        <v>377</v>
      </c>
      <c r="C47" s="96" t="s">
        <v>265</v>
      </c>
      <c r="D47" s="97" t="s">
        <v>24</v>
      </c>
      <c r="E47" s="98" t="s">
        <v>184</v>
      </c>
      <c r="F47" s="99">
        <v>10</v>
      </c>
      <c r="G47" s="99">
        <v>1</v>
      </c>
      <c r="H47" s="100">
        <f t="shared" si="28"/>
        <v>0.1</v>
      </c>
      <c r="I47" s="108">
        <f>G47*1.5</f>
        <v>1.5</v>
      </c>
      <c r="J47" s="114">
        <f>(F47-G47)*-1</f>
        <v>-9</v>
      </c>
      <c r="K47" s="110">
        <v>25</v>
      </c>
      <c r="L47" s="110">
        <v>11</v>
      </c>
      <c r="M47" s="111">
        <f t="shared" si="29"/>
        <v>0.44</v>
      </c>
      <c r="N47" s="112">
        <f t="shared" ref="N47:N55" si="40">L47*1</f>
        <v>11</v>
      </c>
      <c r="O47" s="113">
        <f t="shared" ref="O47:O55" si="41">(K47-L47)*-1</f>
        <v>-14</v>
      </c>
      <c r="P47" s="110">
        <v>15</v>
      </c>
      <c r="Q47" s="112">
        <v>5</v>
      </c>
      <c r="R47" s="125">
        <f t="shared" si="30"/>
        <v>0.333333333333333</v>
      </c>
      <c r="S47" s="112">
        <f t="shared" ref="S47:S54" si="42">Q47*1</f>
        <v>5</v>
      </c>
      <c r="T47" s="113">
        <f t="shared" ref="T47:T54" si="43">(P47-Q47)*-0.5</f>
        <v>-5</v>
      </c>
      <c r="U47" s="110">
        <v>15</v>
      </c>
      <c r="V47" s="110">
        <v>3</v>
      </c>
      <c r="W47" s="111">
        <f t="shared" si="31"/>
        <v>0.2</v>
      </c>
      <c r="X47" s="112">
        <f t="shared" si="24"/>
        <v>4.5</v>
      </c>
      <c r="Y47" s="113">
        <f t="shared" si="25"/>
        <v>-12</v>
      </c>
      <c r="Z47" s="110">
        <v>25</v>
      </c>
      <c r="AA47" s="126">
        <v>4</v>
      </c>
      <c r="AB47" s="134">
        <f t="shared" si="32"/>
        <v>0.16</v>
      </c>
      <c r="AC47" s="126">
        <f>AA47*0.5</f>
        <v>2</v>
      </c>
      <c r="AD47" s="113">
        <f>(Z47-AA47)*-0.3</f>
        <v>-6.3</v>
      </c>
      <c r="AE47" s="99">
        <v>10</v>
      </c>
      <c r="AF47" s="109">
        <v>1</v>
      </c>
      <c r="AG47" s="138">
        <f t="shared" si="33"/>
        <v>0.1</v>
      </c>
      <c r="AH47" s="139">
        <f t="shared" si="38"/>
        <v>1</v>
      </c>
      <c r="AI47" s="113">
        <f t="shared" si="39"/>
        <v>-2.7</v>
      </c>
      <c r="AJ47" s="33">
        <f t="shared" si="34"/>
        <v>25</v>
      </c>
      <c r="AK47" s="33">
        <f t="shared" si="35"/>
        <v>-49</v>
      </c>
    </row>
    <row r="48" spans="1:37">
      <c r="A48" s="94">
        <v>45</v>
      </c>
      <c r="B48" s="95">
        <v>515</v>
      </c>
      <c r="C48" s="96" t="s">
        <v>266</v>
      </c>
      <c r="D48" s="97" t="s">
        <v>24</v>
      </c>
      <c r="E48" s="98" t="s">
        <v>184</v>
      </c>
      <c r="F48" s="99">
        <v>10</v>
      </c>
      <c r="G48" s="99">
        <v>3</v>
      </c>
      <c r="H48" s="100">
        <f t="shared" si="28"/>
        <v>0.3</v>
      </c>
      <c r="I48" s="108">
        <f>G48*1.5</f>
        <v>4.5</v>
      </c>
      <c r="J48" s="114">
        <f>(F48-G48)*-1</f>
        <v>-7</v>
      </c>
      <c r="K48" s="110">
        <v>25</v>
      </c>
      <c r="L48" s="110">
        <v>17</v>
      </c>
      <c r="M48" s="111">
        <f t="shared" si="29"/>
        <v>0.68</v>
      </c>
      <c r="N48" s="112">
        <f t="shared" si="40"/>
        <v>17</v>
      </c>
      <c r="O48" s="113">
        <f t="shared" si="41"/>
        <v>-8</v>
      </c>
      <c r="P48" s="110">
        <v>15</v>
      </c>
      <c r="Q48" s="112">
        <v>8</v>
      </c>
      <c r="R48" s="125">
        <f t="shared" si="30"/>
        <v>0.533333333333333</v>
      </c>
      <c r="S48" s="112">
        <f t="shared" si="42"/>
        <v>8</v>
      </c>
      <c r="T48" s="113">
        <f t="shared" si="43"/>
        <v>-3.5</v>
      </c>
      <c r="U48" s="110">
        <v>15</v>
      </c>
      <c r="V48" s="110">
        <v>3</v>
      </c>
      <c r="W48" s="111">
        <f t="shared" si="31"/>
        <v>0.2</v>
      </c>
      <c r="X48" s="112">
        <f t="shared" si="24"/>
        <v>4.5</v>
      </c>
      <c r="Y48" s="113">
        <f t="shared" si="25"/>
        <v>-12</v>
      </c>
      <c r="Z48" s="110">
        <v>25</v>
      </c>
      <c r="AA48" s="126">
        <v>18</v>
      </c>
      <c r="AB48" s="134">
        <f t="shared" si="32"/>
        <v>0.72</v>
      </c>
      <c r="AC48" s="126">
        <f>AA48*0.5</f>
        <v>9</v>
      </c>
      <c r="AD48" s="113">
        <f>(Z48-AA48)*-0.3</f>
        <v>-2.1</v>
      </c>
      <c r="AE48" s="99">
        <v>10</v>
      </c>
      <c r="AF48" s="109">
        <v>2</v>
      </c>
      <c r="AG48" s="138">
        <f t="shared" si="33"/>
        <v>0.2</v>
      </c>
      <c r="AH48" s="139">
        <f t="shared" si="38"/>
        <v>2</v>
      </c>
      <c r="AI48" s="113">
        <f t="shared" si="39"/>
        <v>-2.4</v>
      </c>
      <c r="AJ48" s="33">
        <f t="shared" si="34"/>
        <v>45</v>
      </c>
      <c r="AK48" s="33">
        <f t="shared" si="35"/>
        <v>-35</v>
      </c>
    </row>
    <row r="49" spans="1:37">
      <c r="A49" s="94">
        <v>46</v>
      </c>
      <c r="B49" s="95">
        <v>578</v>
      </c>
      <c r="C49" s="96" t="s">
        <v>267</v>
      </c>
      <c r="D49" s="97" t="s">
        <v>13</v>
      </c>
      <c r="E49" s="98" t="s">
        <v>184</v>
      </c>
      <c r="F49" s="99">
        <v>10</v>
      </c>
      <c r="G49" s="99">
        <v>16</v>
      </c>
      <c r="H49" s="100">
        <f t="shared" si="28"/>
        <v>1.6</v>
      </c>
      <c r="I49" s="108">
        <f>G49*3</f>
        <v>48</v>
      </c>
      <c r="J49" s="109"/>
      <c r="K49" s="110">
        <v>25</v>
      </c>
      <c r="L49" s="110">
        <v>11</v>
      </c>
      <c r="M49" s="111">
        <f t="shared" si="29"/>
        <v>0.44</v>
      </c>
      <c r="N49" s="112">
        <f t="shared" si="40"/>
        <v>11</v>
      </c>
      <c r="O49" s="113">
        <f t="shared" si="41"/>
        <v>-14</v>
      </c>
      <c r="P49" s="110">
        <v>15</v>
      </c>
      <c r="Q49" s="112">
        <v>5</v>
      </c>
      <c r="R49" s="125">
        <f t="shared" si="30"/>
        <v>0.333333333333333</v>
      </c>
      <c r="S49" s="112">
        <f t="shared" si="42"/>
        <v>5</v>
      </c>
      <c r="T49" s="113">
        <f t="shared" si="43"/>
        <v>-5</v>
      </c>
      <c r="U49" s="110">
        <v>15</v>
      </c>
      <c r="V49" s="110">
        <v>4</v>
      </c>
      <c r="W49" s="111">
        <f t="shared" si="31"/>
        <v>0.266666666666667</v>
      </c>
      <c r="X49" s="112">
        <f t="shared" si="24"/>
        <v>6</v>
      </c>
      <c r="Y49" s="113">
        <f t="shared" si="25"/>
        <v>-11</v>
      </c>
      <c r="Z49" s="110">
        <v>25</v>
      </c>
      <c r="AA49" s="126">
        <v>14</v>
      </c>
      <c r="AB49" s="134">
        <f t="shared" si="32"/>
        <v>0.56</v>
      </c>
      <c r="AC49" s="126">
        <f>AA49*0.5</f>
        <v>7</v>
      </c>
      <c r="AD49" s="113">
        <f>(Z49-AA49)*-0.3</f>
        <v>-3.3</v>
      </c>
      <c r="AE49" s="99">
        <v>10</v>
      </c>
      <c r="AF49" s="109">
        <v>4</v>
      </c>
      <c r="AG49" s="138">
        <f t="shared" si="33"/>
        <v>0.4</v>
      </c>
      <c r="AH49" s="139">
        <f t="shared" si="38"/>
        <v>4</v>
      </c>
      <c r="AI49" s="113">
        <f t="shared" si="39"/>
        <v>-1.8</v>
      </c>
      <c r="AJ49" s="33">
        <f t="shared" si="34"/>
        <v>81</v>
      </c>
      <c r="AK49" s="33">
        <f t="shared" si="35"/>
        <v>-35.1</v>
      </c>
    </row>
    <row r="50" spans="1:37">
      <c r="A50" s="94">
        <v>47</v>
      </c>
      <c r="B50" s="95">
        <v>598</v>
      </c>
      <c r="C50" s="96" t="s">
        <v>268</v>
      </c>
      <c r="D50" s="97" t="s">
        <v>13</v>
      </c>
      <c r="E50" s="98" t="s">
        <v>184</v>
      </c>
      <c r="F50" s="99">
        <v>10</v>
      </c>
      <c r="G50" s="99">
        <v>10</v>
      </c>
      <c r="H50" s="100">
        <f t="shared" si="28"/>
        <v>1</v>
      </c>
      <c r="I50" s="108">
        <f>G50*3</f>
        <v>30</v>
      </c>
      <c r="J50" s="109"/>
      <c r="K50" s="110">
        <v>25</v>
      </c>
      <c r="L50" s="110">
        <v>15</v>
      </c>
      <c r="M50" s="111">
        <f t="shared" si="29"/>
        <v>0.6</v>
      </c>
      <c r="N50" s="112">
        <f t="shared" si="40"/>
        <v>15</v>
      </c>
      <c r="O50" s="113">
        <f t="shared" si="41"/>
        <v>-10</v>
      </c>
      <c r="P50" s="110">
        <v>15</v>
      </c>
      <c r="Q50" s="112">
        <v>12</v>
      </c>
      <c r="R50" s="125">
        <f t="shared" si="30"/>
        <v>0.8</v>
      </c>
      <c r="S50" s="112">
        <f t="shared" si="42"/>
        <v>12</v>
      </c>
      <c r="T50" s="113">
        <f t="shared" si="43"/>
        <v>-1.5</v>
      </c>
      <c r="U50" s="110">
        <v>15</v>
      </c>
      <c r="V50" s="110">
        <v>10</v>
      </c>
      <c r="W50" s="111">
        <f t="shared" si="31"/>
        <v>0.666666666666667</v>
      </c>
      <c r="X50" s="112">
        <f t="shared" si="24"/>
        <v>15</v>
      </c>
      <c r="Y50" s="113">
        <f t="shared" si="25"/>
        <v>-5</v>
      </c>
      <c r="Z50" s="110">
        <v>25</v>
      </c>
      <c r="AA50" s="126">
        <v>27</v>
      </c>
      <c r="AB50" s="134">
        <f t="shared" si="32"/>
        <v>1.08</v>
      </c>
      <c r="AC50" s="126">
        <f>AA50*1</f>
        <v>27</v>
      </c>
      <c r="AD50" s="126"/>
      <c r="AE50" s="99">
        <v>10</v>
      </c>
      <c r="AF50" s="109">
        <v>6</v>
      </c>
      <c r="AG50" s="138">
        <f t="shared" si="33"/>
        <v>0.6</v>
      </c>
      <c r="AH50" s="139">
        <f t="shared" si="38"/>
        <v>6</v>
      </c>
      <c r="AI50" s="113">
        <f t="shared" si="39"/>
        <v>-1.2</v>
      </c>
      <c r="AJ50" s="33">
        <f t="shared" si="34"/>
        <v>105</v>
      </c>
      <c r="AK50" s="33">
        <f t="shared" si="35"/>
        <v>-17.7</v>
      </c>
    </row>
    <row r="51" spans="1:37">
      <c r="A51" s="94">
        <v>48</v>
      </c>
      <c r="B51" s="95">
        <v>709</v>
      </c>
      <c r="C51" s="96" t="s">
        <v>269</v>
      </c>
      <c r="D51" s="97" t="s">
        <v>31</v>
      </c>
      <c r="E51" s="98" t="s">
        <v>184</v>
      </c>
      <c r="F51" s="99">
        <v>10</v>
      </c>
      <c r="G51" s="99">
        <v>5</v>
      </c>
      <c r="H51" s="100">
        <f t="shared" si="28"/>
        <v>0.5</v>
      </c>
      <c r="I51" s="108">
        <f>G51*1.5</f>
        <v>7.5</v>
      </c>
      <c r="J51" s="114">
        <f>(F51-G51)*-1</f>
        <v>-5</v>
      </c>
      <c r="K51" s="110">
        <v>25</v>
      </c>
      <c r="L51" s="110">
        <v>14</v>
      </c>
      <c r="M51" s="111">
        <f t="shared" si="29"/>
        <v>0.56</v>
      </c>
      <c r="N51" s="112">
        <f t="shared" si="40"/>
        <v>14</v>
      </c>
      <c r="O51" s="113">
        <f t="shared" si="41"/>
        <v>-11</v>
      </c>
      <c r="P51" s="110">
        <v>15</v>
      </c>
      <c r="Q51" s="112">
        <v>6</v>
      </c>
      <c r="R51" s="125">
        <f t="shared" si="30"/>
        <v>0.4</v>
      </c>
      <c r="S51" s="112">
        <f t="shared" si="42"/>
        <v>6</v>
      </c>
      <c r="T51" s="113">
        <f t="shared" si="43"/>
        <v>-4.5</v>
      </c>
      <c r="U51" s="110">
        <v>15</v>
      </c>
      <c r="V51" s="110">
        <v>6</v>
      </c>
      <c r="W51" s="111">
        <f t="shared" si="31"/>
        <v>0.4</v>
      </c>
      <c r="X51" s="112">
        <f t="shared" si="24"/>
        <v>9</v>
      </c>
      <c r="Y51" s="113">
        <f t="shared" si="25"/>
        <v>-9</v>
      </c>
      <c r="Z51" s="110">
        <v>25</v>
      </c>
      <c r="AA51" s="126">
        <v>6</v>
      </c>
      <c r="AB51" s="134">
        <f t="shared" si="32"/>
        <v>0.24</v>
      </c>
      <c r="AC51" s="126">
        <f>AA51*0.5</f>
        <v>3</v>
      </c>
      <c r="AD51" s="113">
        <f>(Z51-AA51)*-0.3</f>
        <v>-5.7</v>
      </c>
      <c r="AE51" s="99">
        <v>10</v>
      </c>
      <c r="AF51" s="109">
        <v>5</v>
      </c>
      <c r="AG51" s="138">
        <f t="shared" si="33"/>
        <v>0.5</v>
      </c>
      <c r="AH51" s="139">
        <f t="shared" si="38"/>
        <v>5</v>
      </c>
      <c r="AI51" s="113">
        <f t="shared" si="39"/>
        <v>-1.5</v>
      </c>
      <c r="AJ51" s="33">
        <f t="shared" si="34"/>
        <v>44.5</v>
      </c>
      <c r="AK51" s="33">
        <f t="shared" si="35"/>
        <v>-36.7</v>
      </c>
    </row>
    <row r="52" spans="1:37">
      <c r="A52" s="94">
        <v>49</v>
      </c>
      <c r="B52" s="95">
        <v>716</v>
      </c>
      <c r="C52" s="96" t="s">
        <v>270</v>
      </c>
      <c r="D52" s="97" t="s">
        <v>19</v>
      </c>
      <c r="E52" s="98" t="s">
        <v>184</v>
      </c>
      <c r="F52" s="99">
        <v>10</v>
      </c>
      <c r="G52" s="99">
        <v>7</v>
      </c>
      <c r="H52" s="100">
        <f t="shared" si="28"/>
        <v>0.7</v>
      </c>
      <c r="I52" s="108">
        <f>G52*1.5</f>
        <v>10.5</v>
      </c>
      <c r="J52" s="114">
        <f>(F52-G52)*-1</f>
        <v>-3</v>
      </c>
      <c r="K52" s="110">
        <v>25</v>
      </c>
      <c r="L52" s="110">
        <v>4</v>
      </c>
      <c r="M52" s="111">
        <f t="shared" si="29"/>
        <v>0.16</v>
      </c>
      <c r="N52" s="112">
        <f t="shared" si="40"/>
        <v>4</v>
      </c>
      <c r="O52" s="113">
        <f t="shared" si="41"/>
        <v>-21</v>
      </c>
      <c r="P52" s="110">
        <v>15</v>
      </c>
      <c r="Q52" s="112">
        <v>6</v>
      </c>
      <c r="R52" s="125">
        <f t="shared" si="30"/>
        <v>0.4</v>
      </c>
      <c r="S52" s="112">
        <f t="shared" si="42"/>
        <v>6</v>
      </c>
      <c r="T52" s="113">
        <f t="shared" si="43"/>
        <v>-4.5</v>
      </c>
      <c r="U52" s="110">
        <v>15</v>
      </c>
      <c r="V52" s="110">
        <v>6</v>
      </c>
      <c r="W52" s="111">
        <f t="shared" si="31"/>
        <v>0.4</v>
      </c>
      <c r="X52" s="112">
        <f t="shared" si="24"/>
        <v>9</v>
      </c>
      <c r="Y52" s="113">
        <f t="shared" si="25"/>
        <v>-9</v>
      </c>
      <c r="Z52" s="110">
        <v>25</v>
      </c>
      <c r="AA52" s="126">
        <v>21</v>
      </c>
      <c r="AB52" s="134">
        <f t="shared" si="32"/>
        <v>0.84</v>
      </c>
      <c r="AC52" s="126">
        <f>AA52*0.5</f>
        <v>10.5</v>
      </c>
      <c r="AD52" s="113">
        <f>(Z52-AA52)*-0.3</f>
        <v>-1.2</v>
      </c>
      <c r="AE52" s="99">
        <v>10</v>
      </c>
      <c r="AF52" s="109">
        <v>5</v>
      </c>
      <c r="AG52" s="138">
        <f t="shared" si="33"/>
        <v>0.5</v>
      </c>
      <c r="AH52" s="139">
        <f t="shared" si="38"/>
        <v>5</v>
      </c>
      <c r="AI52" s="113">
        <f t="shared" si="39"/>
        <v>-1.5</v>
      </c>
      <c r="AJ52" s="33">
        <f t="shared" si="34"/>
        <v>45</v>
      </c>
      <c r="AK52" s="33">
        <f t="shared" si="35"/>
        <v>-40.2</v>
      </c>
    </row>
    <row r="53" spans="1:37">
      <c r="A53" s="94">
        <v>50</v>
      </c>
      <c r="B53" s="95">
        <v>717</v>
      </c>
      <c r="C53" s="96" t="s">
        <v>271</v>
      </c>
      <c r="D53" s="97" t="s">
        <v>19</v>
      </c>
      <c r="E53" s="98" t="s">
        <v>184</v>
      </c>
      <c r="F53" s="99">
        <v>10</v>
      </c>
      <c r="G53" s="99">
        <v>0</v>
      </c>
      <c r="H53" s="100">
        <f t="shared" si="28"/>
        <v>0</v>
      </c>
      <c r="I53" s="108">
        <f>G53*1.5</f>
        <v>0</v>
      </c>
      <c r="J53" s="114">
        <f>(F53-G53)*-1</f>
        <v>-10</v>
      </c>
      <c r="K53" s="110">
        <v>25</v>
      </c>
      <c r="L53" s="110">
        <v>3</v>
      </c>
      <c r="M53" s="111">
        <f t="shared" si="29"/>
        <v>0.12</v>
      </c>
      <c r="N53" s="112">
        <f t="shared" si="40"/>
        <v>3</v>
      </c>
      <c r="O53" s="113">
        <f t="shared" si="41"/>
        <v>-22</v>
      </c>
      <c r="P53" s="110">
        <v>15</v>
      </c>
      <c r="Q53" s="112">
        <v>12</v>
      </c>
      <c r="R53" s="125">
        <f t="shared" si="30"/>
        <v>0.8</v>
      </c>
      <c r="S53" s="112">
        <f t="shared" si="42"/>
        <v>12</v>
      </c>
      <c r="T53" s="113">
        <f t="shared" si="43"/>
        <v>-1.5</v>
      </c>
      <c r="U53" s="110">
        <v>15</v>
      </c>
      <c r="V53" s="110">
        <v>8</v>
      </c>
      <c r="W53" s="111">
        <f t="shared" si="31"/>
        <v>0.533333333333333</v>
      </c>
      <c r="X53" s="112">
        <f t="shared" si="24"/>
        <v>12</v>
      </c>
      <c r="Y53" s="113">
        <f t="shared" si="25"/>
        <v>-7</v>
      </c>
      <c r="Z53" s="110">
        <v>25</v>
      </c>
      <c r="AA53" s="126">
        <v>22</v>
      </c>
      <c r="AB53" s="134">
        <f t="shared" si="32"/>
        <v>0.88</v>
      </c>
      <c r="AC53" s="126">
        <f>AA53*0.5</f>
        <v>11</v>
      </c>
      <c r="AD53" s="113">
        <f>(Z53-AA53)*-0.3</f>
        <v>-0.9</v>
      </c>
      <c r="AE53" s="99">
        <v>10</v>
      </c>
      <c r="AF53" s="109">
        <v>5</v>
      </c>
      <c r="AG53" s="138">
        <f t="shared" si="33"/>
        <v>0.5</v>
      </c>
      <c r="AH53" s="139">
        <f t="shared" si="38"/>
        <v>5</v>
      </c>
      <c r="AI53" s="113">
        <f t="shared" si="39"/>
        <v>-1.5</v>
      </c>
      <c r="AJ53" s="33">
        <f t="shared" si="34"/>
        <v>43</v>
      </c>
      <c r="AK53" s="33">
        <f t="shared" si="35"/>
        <v>-42.9</v>
      </c>
    </row>
    <row r="54" spans="1:37">
      <c r="A54" s="94">
        <v>51</v>
      </c>
      <c r="B54" s="95">
        <v>721</v>
      </c>
      <c r="C54" s="96" t="s">
        <v>272</v>
      </c>
      <c r="D54" s="97" t="s">
        <v>19</v>
      </c>
      <c r="E54" s="98" t="s">
        <v>184</v>
      </c>
      <c r="F54" s="99">
        <v>10</v>
      </c>
      <c r="G54" s="99">
        <v>2</v>
      </c>
      <c r="H54" s="100">
        <f t="shared" si="28"/>
        <v>0.2</v>
      </c>
      <c r="I54" s="108">
        <f>G54*1.5</f>
        <v>3</v>
      </c>
      <c r="J54" s="114">
        <f>(F54-G54)*-1</f>
        <v>-8</v>
      </c>
      <c r="K54" s="110">
        <v>25</v>
      </c>
      <c r="L54" s="110">
        <v>14</v>
      </c>
      <c r="M54" s="111">
        <f t="shared" si="29"/>
        <v>0.56</v>
      </c>
      <c r="N54" s="112">
        <f t="shared" si="40"/>
        <v>14</v>
      </c>
      <c r="O54" s="113">
        <f t="shared" si="41"/>
        <v>-11</v>
      </c>
      <c r="P54" s="110">
        <v>15</v>
      </c>
      <c r="Q54" s="112">
        <v>11</v>
      </c>
      <c r="R54" s="125">
        <f t="shared" si="30"/>
        <v>0.733333333333333</v>
      </c>
      <c r="S54" s="112">
        <f t="shared" si="42"/>
        <v>11</v>
      </c>
      <c r="T54" s="113">
        <f t="shared" si="43"/>
        <v>-2</v>
      </c>
      <c r="U54" s="110">
        <v>15</v>
      </c>
      <c r="V54" s="110">
        <v>9</v>
      </c>
      <c r="W54" s="111">
        <f t="shared" si="31"/>
        <v>0.6</v>
      </c>
      <c r="X54" s="112">
        <f t="shared" si="24"/>
        <v>13.5</v>
      </c>
      <c r="Y54" s="113">
        <f t="shared" si="25"/>
        <v>-6</v>
      </c>
      <c r="Z54" s="110">
        <v>25</v>
      </c>
      <c r="AA54" s="126">
        <v>31</v>
      </c>
      <c r="AB54" s="134">
        <f t="shared" si="32"/>
        <v>1.24</v>
      </c>
      <c r="AC54" s="126">
        <f>AA54*1</f>
        <v>31</v>
      </c>
      <c r="AD54" s="126"/>
      <c r="AE54" s="99">
        <v>10</v>
      </c>
      <c r="AF54" s="109">
        <v>2</v>
      </c>
      <c r="AG54" s="138">
        <f t="shared" si="33"/>
        <v>0.2</v>
      </c>
      <c r="AH54" s="139">
        <f t="shared" si="38"/>
        <v>2</v>
      </c>
      <c r="AI54" s="113">
        <f t="shared" si="39"/>
        <v>-2.4</v>
      </c>
      <c r="AJ54" s="33">
        <f t="shared" si="34"/>
        <v>74.5</v>
      </c>
      <c r="AK54" s="33">
        <f t="shared" si="35"/>
        <v>-29.4</v>
      </c>
    </row>
    <row r="55" spans="1:37">
      <c r="A55" s="94">
        <v>52</v>
      </c>
      <c r="B55" s="95">
        <v>726</v>
      </c>
      <c r="C55" s="96" t="s">
        <v>273</v>
      </c>
      <c r="D55" s="97" t="s">
        <v>11</v>
      </c>
      <c r="E55" s="98" t="s">
        <v>184</v>
      </c>
      <c r="F55" s="99">
        <v>10</v>
      </c>
      <c r="G55" s="99">
        <v>14</v>
      </c>
      <c r="H55" s="100">
        <f t="shared" si="28"/>
        <v>1.4</v>
      </c>
      <c r="I55" s="108">
        <f>G55*3</f>
        <v>42</v>
      </c>
      <c r="J55" s="109"/>
      <c r="K55" s="110">
        <v>25</v>
      </c>
      <c r="L55" s="110">
        <v>23</v>
      </c>
      <c r="M55" s="111">
        <f t="shared" si="29"/>
        <v>0.92</v>
      </c>
      <c r="N55" s="112">
        <f t="shared" si="40"/>
        <v>23</v>
      </c>
      <c r="O55" s="113">
        <f t="shared" si="41"/>
        <v>-2</v>
      </c>
      <c r="P55" s="110">
        <v>15</v>
      </c>
      <c r="Q55" s="112">
        <v>21</v>
      </c>
      <c r="R55" s="125">
        <f t="shared" si="30"/>
        <v>1.4</v>
      </c>
      <c r="S55" s="112">
        <f>Q55*2</f>
        <v>42</v>
      </c>
      <c r="T55" s="126"/>
      <c r="U55" s="110">
        <v>15</v>
      </c>
      <c r="V55" s="110">
        <v>10</v>
      </c>
      <c r="W55" s="111">
        <f t="shared" si="31"/>
        <v>0.666666666666667</v>
      </c>
      <c r="X55" s="112">
        <f t="shared" si="24"/>
        <v>15</v>
      </c>
      <c r="Y55" s="113">
        <f t="shared" si="25"/>
        <v>-5</v>
      </c>
      <c r="Z55" s="110">
        <v>25</v>
      </c>
      <c r="AA55" s="126">
        <v>25</v>
      </c>
      <c r="AB55" s="134">
        <f t="shared" si="32"/>
        <v>1</v>
      </c>
      <c r="AC55" s="126">
        <f>AA55*1</f>
        <v>25</v>
      </c>
      <c r="AD55" s="126"/>
      <c r="AE55" s="99">
        <v>10</v>
      </c>
      <c r="AF55" s="109">
        <v>16</v>
      </c>
      <c r="AG55" s="138">
        <f t="shared" si="33"/>
        <v>1.6</v>
      </c>
      <c r="AH55" s="126">
        <f>AF55*2</f>
        <v>32</v>
      </c>
      <c r="AI55" s="140"/>
      <c r="AJ55" s="33">
        <f t="shared" si="34"/>
        <v>179</v>
      </c>
      <c r="AK55" s="33">
        <f t="shared" si="35"/>
        <v>-7</v>
      </c>
    </row>
    <row r="56" spans="1:37">
      <c r="A56" s="94">
        <v>53</v>
      </c>
      <c r="B56" s="95">
        <v>101453</v>
      </c>
      <c r="C56" s="96" t="s">
        <v>274</v>
      </c>
      <c r="D56" s="97" t="s">
        <v>31</v>
      </c>
      <c r="E56" s="98" t="s">
        <v>184</v>
      </c>
      <c r="F56" s="99">
        <v>10</v>
      </c>
      <c r="G56" s="99">
        <v>5</v>
      </c>
      <c r="H56" s="100">
        <f t="shared" si="28"/>
        <v>0.5</v>
      </c>
      <c r="I56" s="108">
        <f>G56*1.5</f>
        <v>7.5</v>
      </c>
      <c r="J56" s="114">
        <f>(F56-G56)*-1</f>
        <v>-5</v>
      </c>
      <c r="K56" s="110">
        <v>25</v>
      </c>
      <c r="L56" s="110">
        <v>25</v>
      </c>
      <c r="M56" s="111">
        <f t="shared" si="29"/>
        <v>1</v>
      </c>
      <c r="N56" s="112">
        <f>L56*2.5</f>
        <v>62.5</v>
      </c>
      <c r="O56" s="113"/>
      <c r="P56" s="110">
        <v>15</v>
      </c>
      <c r="Q56" s="112">
        <v>5</v>
      </c>
      <c r="R56" s="125">
        <f t="shared" si="30"/>
        <v>0.333333333333333</v>
      </c>
      <c r="S56" s="112">
        <f>Q56*1</f>
        <v>5</v>
      </c>
      <c r="T56" s="113">
        <f>(P56-Q56)*-0.5</f>
        <v>-5</v>
      </c>
      <c r="U56" s="110">
        <v>15</v>
      </c>
      <c r="V56" s="110">
        <v>2</v>
      </c>
      <c r="W56" s="111">
        <f t="shared" si="31"/>
        <v>0.133333333333333</v>
      </c>
      <c r="X56" s="112">
        <f t="shared" si="24"/>
        <v>3</v>
      </c>
      <c r="Y56" s="113">
        <f t="shared" si="25"/>
        <v>-13</v>
      </c>
      <c r="Z56" s="110">
        <v>25</v>
      </c>
      <c r="AA56" s="126">
        <v>3</v>
      </c>
      <c r="AB56" s="134">
        <f t="shared" si="32"/>
        <v>0.12</v>
      </c>
      <c r="AC56" s="126">
        <f>AA56*0.5</f>
        <v>1.5</v>
      </c>
      <c r="AD56" s="113">
        <f>(Z56-AA56)*-0.3</f>
        <v>-6.6</v>
      </c>
      <c r="AE56" s="99">
        <v>10</v>
      </c>
      <c r="AF56" s="109">
        <v>1</v>
      </c>
      <c r="AG56" s="138">
        <f t="shared" si="33"/>
        <v>0.1</v>
      </c>
      <c r="AH56" s="139">
        <f t="shared" ref="AH56:AH71" si="44">AF56*1</f>
        <v>1</v>
      </c>
      <c r="AI56" s="113">
        <f t="shared" ref="AI56:AI71" si="45">(AE56-AF56)*-0.3</f>
        <v>-2.7</v>
      </c>
      <c r="AJ56" s="33">
        <f t="shared" si="34"/>
        <v>80.5</v>
      </c>
      <c r="AK56" s="33">
        <f t="shared" si="35"/>
        <v>-32.3</v>
      </c>
    </row>
    <row r="57" spans="1:37">
      <c r="A57" s="94">
        <v>54</v>
      </c>
      <c r="B57" s="95">
        <v>102565</v>
      </c>
      <c r="C57" s="96" t="s">
        <v>275</v>
      </c>
      <c r="D57" s="97" t="s">
        <v>11</v>
      </c>
      <c r="E57" s="98" t="s">
        <v>184</v>
      </c>
      <c r="F57" s="99">
        <v>10</v>
      </c>
      <c r="G57" s="99">
        <v>16</v>
      </c>
      <c r="H57" s="100">
        <f t="shared" si="28"/>
        <v>1.6</v>
      </c>
      <c r="I57" s="108">
        <f>G57*3</f>
        <v>48</v>
      </c>
      <c r="J57" s="109"/>
      <c r="K57" s="110">
        <v>25</v>
      </c>
      <c r="L57" s="110">
        <v>30</v>
      </c>
      <c r="M57" s="111">
        <f t="shared" si="29"/>
        <v>1.2</v>
      </c>
      <c r="N57" s="112">
        <f>L57*2.5</f>
        <v>75</v>
      </c>
      <c r="O57" s="113"/>
      <c r="P57" s="110">
        <v>15</v>
      </c>
      <c r="Q57" s="112">
        <v>17</v>
      </c>
      <c r="R57" s="125">
        <f t="shared" si="30"/>
        <v>1.13333333333333</v>
      </c>
      <c r="S57" s="112">
        <f>Q57*2</f>
        <v>34</v>
      </c>
      <c r="T57" s="126"/>
      <c r="U57" s="110">
        <v>15</v>
      </c>
      <c r="V57" s="110">
        <v>13</v>
      </c>
      <c r="W57" s="111">
        <f t="shared" si="31"/>
        <v>0.866666666666667</v>
      </c>
      <c r="X57" s="112">
        <f t="shared" si="24"/>
        <v>19.5</v>
      </c>
      <c r="Y57" s="113">
        <f t="shared" si="25"/>
        <v>-2</v>
      </c>
      <c r="Z57" s="110">
        <v>25</v>
      </c>
      <c r="AA57" s="126">
        <v>22</v>
      </c>
      <c r="AB57" s="134">
        <f t="shared" si="32"/>
        <v>0.88</v>
      </c>
      <c r="AC57" s="126">
        <f>AA57*0.5</f>
        <v>11</v>
      </c>
      <c r="AD57" s="113">
        <f>(Z57-AA57)*-0.3</f>
        <v>-0.9</v>
      </c>
      <c r="AE57" s="99">
        <v>10</v>
      </c>
      <c r="AF57" s="109">
        <v>4</v>
      </c>
      <c r="AG57" s="138">
        <f t="shared" si="33"/>
        <v>0.4</v>
      </c>
      <c r="AH57" s="139">
        <f t="shared" si="44"/>
        <v>4</v>
      </c>
      <c r="AI57" s="113">
        <f t="shared" si="45"/>
        <v>-1.8</v>
      </c>
      <c r="AJ57" s="33">
        <f t="shared" si="34"/>
        <v>191.5</v>
      </c>
      <c r="AK57" s="33">
        <f t="shared" si="35"/>
        <v>-4.7</v>
      </c>
    </row>
    <row r="58" spans="1:37">
      <c r="A58" s="94">
        <v>55</v>
      </c>
      <c r="B58" s="95">
        <v>103198</v>
      </c>
      <c r="C58" s="96" t="s">
        <v>276</v>
      </c>
      <c r="D58" s="97" t="s">
        <v>11</v>
      </c>
      <c r="E58" s="98" t="s">
        <v>184</v>
      </c>
      <c r="F58" s="99">
        <v>10</v>
      </c>
      <c r="G58" s="99">
        <v>9</v>
      </c>
      <c r="H58" s="100">
        <f t="shared" si="28"/>
        <v>0.9</v>
      </c>
      <c r="I58" s="108">
        <f t="shared" ref="I58:I63" si="46">G58*1.5</f>
        <v>13.5</v>
      </c>
      <c r="J58" s="114">
        <f t="shared" ref="J58:J63" si="47">(F58-G58)*-1</f>
        <v>-1</v>
      </c>
      <c r="K58" s="110">
        <v>25</v>
      </c>
      <c r="L58" s="110">
        <v>10</v>
      </c>
      <c r="M58" s="111">
        <f t="shared" si="29"/>
        <v>0.4</v>
      </c>
      <c r="N58" s="112">
        <f t="shared" ref="N58:N77" si="48">L58*1</f>
        <v>10</v>
      </c>
      <c r="O58" s="113">
        <f t="shared" ref="O58:O77" si="49">(K58-L58)*-1</f>
        <v>-15</v>
      </c>
      <c r="P58" s="110">
        <v>15</v>
      </c>
      <c r="Q58" s="112">
        <v>10</v>
      </c>
      <c r="R58" s="125">
        <f t="shared" si="30"/>
        <v>0.666666666666667</v>
      </c>
      <c r="S58" s="112">
        <f>Q58*1</f>
        <v>10</v>
      </c>
      <c r="T58" s="113">
        <f>(P58-Q58)*-0.5</f>
        <v>-2.5</v>
      </c>
      <c r="U58" s="110">
        <v>15</v>
      </c>
      <c r="V58" s="110">
        <v>4</v>
      </c>
      <c r="W58" s="111">
        <f t="shared" si="31"/>
        <v>0.266666666666667</v>
      </c>
      <c r="X58" s="112">
        <f t="shared" si="24"/>
        <v>6</v>
      </c>
      <c r="Y58" s="113">
        <f t="shared" si="25"/>
        <v>-11</v>
      </c>
      <c r="Z58" s="110">
        <v>25</v>
      </c>
      <c r="AA58" s="126">
        <v>13</v>
      </c>
      <c r="AB58" s="134">
        <f t="shared" si="32"/>
        <v>0.52</v>
      </c>
      <c r="AC58" s="126">
        <f>AA58*0.5</f>
        <v>6.5</v>
      </c>
      <c r="AD58" s="113">
        <f>(Z58-AA58)*-0.3</f>
        <v>-3.6</v>
      </c>
      <c r="AE58" s="99">
        <v>10</v>
      </c>
      <c r="AF58" s="109">
        <v>9</v>
      </c>
      <c r="AG58" s="138">
        <f t="shared" si="33"/>
        <v>0.9</v>
      </c>
      <c r="AH58" s="139">
        <f t="shared" si="44"/>
        <v>9</v>
      </c>
      <c r="AI58" s="113">
        <f t="shared" si="45"/>
        <v>-0.3</v>
      </c>
      <c r="AJ58" s="33">
        <f t="shared" si="34"/>
        <v>55</v>
      </c>
      <c r="AK58" s="33">
        <f t="shared" si="35"/>
        <v>-33.4</v>
      </c>
    </row>
    <row r="59" spans="1:37">
      <c r="A59" s="94">
        <v>56</v>
      </c>
      <c r="B59" s="95">
        <v>105751</v>
      </c>
      <c r="C59" s="96" t="s">
        <v>277</v>
      </c>
      <c r="D59" s="97" t="s">
        <v>24</v>
      </c>
      <c r="E59" s="98" t="s">
        <v>184</v>
      </c>
      <c r="F59" s="99">
        <v>10</v>
      </c>
      <c r="G59" s="99">
        <v>9</v>
      </c>
      <c r="H59" s="100">
        <f t="shared" si="28"/>
        <v>0.9</v>
      </c>
      <c r="I59" s="108">
        <f t="shared" si="46"/>
        <v>13.5</v>
      </c>
      <c r="J59" s="114">
        <f t="shared" si="47"/>
        <v>-1</v>
      </c>
      <c r="K59" s="110">
        <v>25</v>
      </c>
      <c r="L59" s="110">
        <v>17</v>
      </c>
      <c r="M59" s="111">
        <f t="shared" si="29"/>
        <v>0.68</v>
      </c>
      <c r="N59" s="112">
        <f t="shared" si="48"/>
        <v>17</v>
      </c>
      <c r="O59" s="113">
        <f t="shared" si="49"/>
        <v>-8</v>
      </c>
      <c r="P59" s="110">
        <v>15</v>
      </c>
      <c r="Q59" s="112">
        <v>6</v>
      </c>
      <c r="R59" s="125">
        <f t="shared" si="30"/>
        <v>0.4</v>
      </c>
      <c r="S59" s="112">
        <f>Q59*1</f>
        <v>6</v>
      </c>
      <c r="T59" s="113">
        <f>(P59-Q59)*-0.5</f>
        <v>-4.5</v>
      </c>
      <c r="U59" s="110">
        <v>15</v>
      </c>
      <c r="V59" s="110">
        <v>7</v>
      </c>
      <c r="W59" s="111">
        <f t="shared" si="31"/>
        <v>0.466666666666667</v>
      </c>
      <c r="X59" s="112">
        <f t="shared" si="24"/>
        <v>10.5</v>
      </c>
      <c r="Y59" s="113">
        <f t="shared" si="25"/>
        <v>-8</v>
      </c>
      <c r="Z59" s="110">
        <v>25</v>
      </c>
      <c r="AA59" s="126">
        <v>2</v>
      </c>
      <c r="AB59" s="134">
        <f t="shared" si="32"/>
        <v>0.08</v>
      </c>
      <c r="AC59" s="126">
        <f>AA59*0.5</f>
        <v>1</v>
      </c>
      <c r="AD59" s="113">
        <f>(Z59-AA59)*-0.3</f>
        <v>-6.9</v>
      </c>
      <c r="AE59" s="99">
        <v>10</v>
      </c>
      <c r="AF59" s="109">
        <v>0</v>
      </c>
      <c r="AG59" s="138">
        <f t="shared" si="33"/>
        <v>0</v>
      </c>
      <c r="AH59" s="139">
        <f t="shared" si="44"/>
        <v>0</v>
      </c>
      <c r="AI59" s="113">
        <f t="shared" si="45"/>
        <v>-3</v>
      </c>
      <c r="AJ59" s="33">
        <f t="shared" si="34"/>
        <v>48</v>
      </c>
      <c r="AK59" s="33">
        <f t="shared" si="35"/>
        <v>-31.4</v>
      </c>
    </row>
    <row r="60" spans="1:37">
      <c r="A60" s="94">
        <v>57</v>
      </c>
      <c r="B60" s="95">
        <v>106569</v>
      </c>
      <c r="C60" s="96" t="s">
        <v>278</v>
      </c>
      <c r="D60" s="97" t="s">
        <v>11</v>
      </c>
      <c r="E60" s="98" t="s">
        <v>184</v>
      </c>
      <c r="F60" s="99">
        <v>10</v>
      </c>
      <c r="G60" s="99">
        <v>9</v>
      </c>
      <c r="H60" s="100">
        <f t="shared" si="28"/>
        <v>0.9</v>
      </c>
      <c r="I60" s="108">
        <f t="shared" si="46"/>
        <v>13.5</v>
      </c>
      <c r="J60" s="114">
        <f t="shared" si="47"/>
        <v>-1</v>
      </c>
      <c r="K60" s="110">
        <v>25</v>
      </c>
      <c r="L60" s="110">
        <v>18</v>
      </c>
      <c r="M60" s="111">
        <f t="shared" si="29"/>
        <v>0.72</v>
      </c>
      <c r="N60" s="112">
        <f t="shared" si="48"/>
        <v>18</v>
      </c>
      <c r="O60" s="113">
        <f t="shared" si="49"/>
        <v>-7</v>
      </c>
      <c r="P60" s="110">
        <v>15</v>
      </c>
      <c r="Q60" s="112">
        <v>13</v>
      </c>
      <c r="R60" s="125">
        <f t="shared" si="30"/>
        <v>0.866666666666667</v>
      </c>
      <c r="S60" s="112">
        <f>Q60*1</f>
        <v>13</v>
      </c>
      <c r="T60" s="113">
        <f>(P60-Q60)*-0.5</f>
        <v>-1</v>
      </c>
      <c r="U60" s="110">
        <v>15</v>
      </c>
      <c r="V60" s="110">
        <v>2</v>
      </c>
      <c r="W60" s="111">
        <f t="shared" si="31"/>
        <v>0.133333333333333</v>
      </c>
      <c r="X60" s="112">
        <f t="shared" si="24"/>
        <v>3</v>
      </c>
      <c r="Y60" s="113">
        <f t="shared" si="25"/>
        <v>-13</v>
      </c>
      <c r="Z60" s="110">
        <v>25</v>
      </c>
      <c r="AA60" s="126">
        <v>12</v>
      </c>
      <c r="AB60" s="134">
        <f t="shared" si="32"/>
        <v>0.48</v>
      </c>
      <c r="AC60" s="126">
        <f>AA60*0.5</f>
        <v>6</v>
      </c>
      <c r="AD60" s="113">
        <f>(Z60-AA60)*-0.3</f>
        <v>-3.9</v>
      </c>
      <c r="AE60" s="99">
        <v>10</v>
      </c>
      <c r="AF60" s="109">
        <v>4</v>
      </c>
      <c r="AG60" s="138">
        <f t="shared" si="33"/>
        <v>0.4</v>
      </c>
      <c r="AH60" s="139">
        <f t="shared" si="44"/>
        <v>4</v>
      </c>
      <c r="AI60" s="113">
        <f t="shared" si="45"/>
        <v>-1.8</v>
      </c>
      <c r="AJ60" s="33">
        <f t="shared" si="34"/>
        <v>57.5</v>
      </c>
      <c r="AK60" s="33">
        <f t="shared" si="35"/>
        <v>-27.7</v>
      </c>
    </row>
    <row r="61" spans="1:37">
      <c r="A61" s="94">
        <v>58</v>
      </c>
      <c r="B61" s="95">
        <v>108277</v>
      </c>
      <c r="C61" s="96" t="s">
        <v>279</v>
      </c>
      <c r="D61" s="97" t="s">
        <v>11</v>
      </c>
      <c r="E61" s="98" t="s">
        <v>184</v>
      </c>
      <c r="F61" s="99">
        <v>10</v>
      </c>
      <c r="G61" s="99">
        <v>4</v>
      </c>
      <c r="H61" s="100">
        <f t="shared" si="28"/>
        <v>0.4</v>
      </c>
      <c r="I61" s="108">
        <f t="shared" si="46"/>
        <v>6</v>
      </c>
      <c r="J61" s="114">
        <f t="shared" si="47"/>
        <v>-6</v>
      </c>
      <c r="K61" s="110">
        <v>25</v>
      </c>
      <c r="L61" s="110">
        <v>12</v>
      </c>
      <c r="M61" s="111">
        <f t="shared" si="29"/>
        <v>0.48</v>
      </c>
      <c r="N61" s="112">
        <f t="shared" si="48"/>
        <v>12</v>
      </c>
      <c r="O61" s="113">
        <f t="shared" si="49"/>
        <v>-13</v>
      </c>
      <c r="P61" s="110">
        <v>15</v>
      </c>
      <c r="Q61" s="112">
        <v>14</v>
      </c>
      <c r="R61" s="125">
        <f t="shared" si="30"/>
        <v>0.933333333333333</v>
      </c>
      <c r="S61" s="112">
        <f>Q61*1</f>
        <v>14</v>
      </c>
      <c r="T61" s="113">
        <f>(P61-Q61)*-0.5</f>
        <v>-0.5</v>
      </c>
      <c r="U61" s="110">
        <v>15</v>
      </c>
      <c r="V61" s="110">
        <v>8</v>
      </c>
      <c r="W61" s="111">
        <f t="shared" si="31"/>
        <v>0.533333333333333</v>
      </c>
      <c r="X61" s="112">
        <f t="shared" si="24"/>
        <v>12</v>
      </c>
      <c r="Y61" s="113">
        <f t="shared" si="25"/>
        <v>-7</v>
      </c>
      <c r="Z61" s="110">
        <v>25</v>
      </c>
      <c r="AA61" s="126">
        <v>32</v>
      </c>
      <c r="AB61" s="134">
        <f t="shared" si="32"/>
        <v>1.28</v>
      </c>
      <c r="AC61" s="126">
        <f>AA61*1</f>
        <v>32</v>
      </c>
      <c r="AD61" s="126"/>
      <c r="AE61" s="99">
        <v>10</v>
      </c>
      <c r="AF61" s="109">
        <v>6</v>
      </c>
      <c r="AG61" s="138">
        <f t="shared" si="33"/>
        <v>0.6</v>
      </c>
      <c r="AH61" s="139">
        <f t="shared" si="44"/>
        <v>6</v>
      </c>
      <c r="AI61" s="113">
        <f t="shared" si="45"/>
        <v>-1.2</v>
      </c>
      <c r="AJ61" s="33">
        <f t="shared" si="34"/>
        <v>82</v>
      </c>
      <c r="AK61" s="33">
        <f t="shared" si="35"/>
        <v>-27.7</v>
      </c>
    </row>
    <row r="62" spans="1:37">
      <c r="A62" s="94">
        <v>59</v>
      </c>
      <c r="B62" s="95">
        <v>117184</v>
      </c>
      <c r="C62" s="96" t="s">
        <v>280</v>
      </c>
      <c r="D62" s="97" t="s">
        <v>13</v>
      </c>
      <c r="E62" s="98" t="s">
        <v>184</v>
      </c>
      <c r="F62" s="99">
        <v>10</v>
      </c>
      <c r="G62" s="99">
        <v>5</v>
      </c>
      <c r="H62" s="100">
        <f t="shared" si="28"/>
        <v>0.5</v>
      </c>
      <c r="I62" s="108">
        <f t="shared" si="46"/>
        <v>7.5</v>
      </c>
      <c r="J62" s="114">
        <f t="shared" si="47"/>
        <v>-5</v>
      </c>
      <c r="K62" s="110">
        <v>25</v>
      </c>
      <c r="L62" s="110">
        <v>16</v>
      </c>
      <c r="M62" s="111">
        <f t="shared" si="29"/>
        <v>0.64</v>
      </c>
      <c r="N62" s="112">
        <f t="shared" si="48"/>
        <v>16</v>
      </c>
      <c r="O62" s="113">
        <f t="shared" si="49"/>
        <v>-9</v>
      </c>
      <c r="P62" s="110">
        <v>15</v>
      </c>
      <c r="Q62" s="112">
        <v>26</v>
      </c>
      <c r="R62" s="125">
        <f t="shared" si="30"/>
        <v>1.73333333333333</v>
      </c>
      <c r="S62" s="112">
        <f>Q62*2</f>
        <v>52</v>
      </c>
      <c r="T62" s="126"/>
      <c r="U62" s="110">
        <v>15</v>
      </c>
      <c r="V62" s="110">
        <v>5</v>
      </c>
      <c r="W62" s="111">
        <f t="shared" si="31"/>
        <v>0.333333333333333</v>
      </c>
      <c r="X62" s="112">
        <f t="shared" si="24"/>
        <v>7.5</v>
      </c>
      <c r="Y62" s="113">
        <f t="shared" si="25"/>
        <v>-10</v>
      </c>
      <c r="Z62" s="110">
        <v>25</v>
      </c>
      <c r="AA62" s="126">
        <v>42</v>
      </c>
      <c r="AB62" s="134">
        <f t="shared" si="32"/>
        <v>1.68</v>
      </c>
      <c r="AC62" s="126">
        <f>AA62*1</f>
        <v>42</v>
      </c>
      <c r="AD62" s="126"/>
      <c r="AE62" s="99">
        <v>10</v>
      </c>
      <c r="AF62" s="109">
        <v>4</v>
      </c>
      <c r="AG62" s="138">
        <f t="shared" si="33"/>
        <v>0.4</v>
      </c>
      <c r="AH62" s="139">
        <f t="shared" si="44"/>
        <v>4</v>
      </c>
      <c r="AI62" s="113">
        <f t="shared" si="45"/>
        <v>-1.8</v>
      </c>
      <c r="AJ62" s="33">
        <f t="shared" si="34"/>
        <v>129</v>
      </c>
      <c r="AK62" s="33">
        <f t="shared" si="35"/>
        <v>-25.8</v>
      </c>
    </row>
    <row r="63" spans="1:37">
      <c r="A63" s="94">
        <v>60</v>
      </c>
      <c r="B63" s="95">
        <v>56</v>
      </c>
      <c r="C63" s="96" t="s">
        <v>281</v>
      </c>
      <c r="D63" s="97" t="s">
        <v>31</v>
      </c>
      <c r="E63" s="98" t="s">
        <v>185</v>
      </c>
      <c r="F63" s="99">
        <v>5</v>
      </c>
      <c r="G63" s="99">
        <v>0</v>
      </c>
      <c r="H63" s="100">
        <f t="shared" si="28"/>
        <v>0</v>
      </c>
      <c r="I63" s="108">
        <f t="shared" si="46"/>
        <v>0</v>
      </c>
      <c r="J63" s="114">
        <f t="shared" si="47"/>
        <v>-5</v>
      </c>
      <c r="K63" s="110">
        <v>20</v>
      </c>
      <c r="L63" s="110">
        <v>1</v>
      </c>
      <c r="M63" s="111">
        <f t="shared" si="29"/>
        <v>0.05</v>
      </c>
      <c r="N63" s="112">
        <f t="shared" si="48"/>
        <v>1</v>
      </c>
      <c r="O63" s="113">
        <f t="shared" si="49"/>
        <v>-19</v>
      </c>
      <c r="P63" s="110">
        <v>10</v>
      </c>
      <c r="Q63" s="112">
        <v>2</v>
      </c>
      <c r="R63" s="125">
        <f t="shared" si="30"/>
        <v>0.2</v>
      </c>
      <c r="S63" s="112">
        <f t="shared" ref="S63:S75" si="50">Q63*1</f>
        <v>2</v>
      </c>
      <c r="T63" s="113">
        <f t="shared" ref="T63:T75" si="51">(P63-Q63)*-0.5</f>
        <v>-4</v>
      </c>
      <c r="U63" s="110">
        <v>10</v>
      </c>
      <c r="V63" s="110">
        <v>0</v>
      </c>
      <c r="W63" s="111">
        <f t="shared" si="31"/>
        <v>0</v>
      </c>
      <c r="X63" s="112">
        <f t="shared" si="24"/>
        <v>0</v>
      </c>
      <c r="Y63" s="113">
        <f t="shared" si="25"/>
        <v>-10</v>
      </c>
      <c r="Z63" s="110">
        <v>15</v>
      </c>
      <c r="AA63" s="126">
        <v>10</v>
      </c>
      <c r="AB63" s="134">
        <f t="shared" si="32"/>
        <v>0.666666666666667</v>
      </c>
      <c r="AC63" s="126">
        <f t="shared" ref="AC63:AC70" si="52">AA63*0.5</f>
        <v>5</v>
      </c>
      <c r="AD63" s="113">
        <f t="shared" ref="AD63:AD70" si="53">(Z63-AA63)*-0.3</f>
        <v>-1.5</v>
      </c>
      <c r="AE63" s="99">
        <v>5</v>
      </c>
      <c r="AF63" s="109">
        <v>0</v>
      </c>
      <c r="AG63" s="138">
        <f t="shared" si="33"/>
        <v>0</v>
      </c>
      <c r="AH63" s="139">
        <f t="shared" si="44"/>
        <v>0</v>
      </c>
      <c r="AI63" s="113">
        <f t="shared" si="45"/>
        <v>-1.5</v>
      </c>
      <c r="AJ63" s="33">
        <f t="shared" si="34"/>
        <v>8</v>
      </c>
      <c r="AK63" s="33">
        <f t="shared" si="35"/>
        <v>-41</v>
      </c>
    </row>
    <row r="64" spans="1:37">
      <c r="A64" s="94">
        <v>61</v>
      </c>
      <c r="B64" s="95">
        <v>308</v>
      </c>
      <c r="C64" s="96" t="s">
        <v>282</v>
      </c>
      <c r="D64" s="97" t="s">
        <v>13</v>
      </c>
      <c r="E64" s="98" t="s">
        <v>185</v>
      </c>
      <c r="F64" s="99">
        <v>5</v>
      </c>
      <c r="G64" s="99">
        <v>7</v>
      </c>
      <c r="H64" s="100">
        <f t="shared" si="28"/>
        <v>1.4</v>
      </c>
      <c r="I64" s="108">
        <f>G64*3</f>
        <v>21</v>
      </c>
      <c r="J64" s="109"/>
      <c r="K64" s="110">
        <v>20</v>
      </c>
      <c r="L64" s="110">
        <v>9</v>
      </c>
      <c r="M64" s="111">
        <f t="shared" si="29"/>
        <v>0.45</v>
      </c>
      <c r="N64" s="112">
        <f t="shared" si="48"/>
        <v>9</v>
      </c>
      <c r="O64" s="113">
        <f t="shared" si="49"/>
        <v>-11</v>
      </c>
      <c r="P64" s="110">
        <v>10</v>
      </c>
      <c r="Q64" s="112">
        <v>7</v>
      </c>
      <c r="R64" s="125">
        <f t="shared" si="30"/>
        <v>0.7</v>
      </c>
      <c r="S64" s="112">
        <f t="shared" si="50"/>
        <v>7</v>
      </c>
      <c r="T64" s="113">
        <f t="shared" si="51"/>
        <v>-1.5</v>
      </c>
      <c r="U64" s="110">
        <v>10</v>
      </c>
      <c r="V64" s="110">
        <v>1</v>
      </c>
      <c r="W64" s="111">
        <f t="shared" si="31"/>
        <v>0.1</v>
      </c>
      <c r="X64" s="112">
        <f t="shared" si="24"/>
        <v>1.5</v>
      </c>
      <c r="Y64" s="113">
        <f t="shared" si="25"/>
        <v>-9</v>
      </c>
      <c r="Z64" s="110">
        <v>15</v>
      </c>
      <c r="AA64" s="126">
        <v>9</v>
      </c>
      <c r="AB64" s="134">
        <f t="shared" si="32"/>
        <v>0.6</v>
      </c>
      <c r="AC64" s="126">
        <f t="shared" si="52"/>
        <v>4.5</v>
      </c>
      <c r="AD64" s="113">
        <f t="shared" si="53"/>
        <v>-1.8</v>
      </c>
      <c r="AE64" s="99">
        <v>5</v>
      </c>
      <c r="AF64" s="109">
        <v>0</v>
      </c>
      <c r="AG64" s="138">
        <f t="shared" si="33"/>
        <v>0</v>
      </c>
      <c r="AH64" s="139">
        <f t="shared" si="44"/>
        <v>0</v>
      </c>
      <c r="AI64" s="113">
        <f t="shared" si="45"/>
        <v>-1.5</v>
      </c>
      <c r="AJ64" s="33">
        <f t="shared" si="34"/>
        <v>43</v>
      </c>
      <c r="AK64" s="33">
        <f t="shared" si="35"/>
        <v>-24.8</v>
      </c>
    </row>
    <row r="65" spans="1:37">
      <c r="A65" s="94">
        <v>62</v>
      </c>
      <c r="B65" s="95">
        <v>339</v>
      </c>
      <c r="C65" s="96" t="s">
        <v>283</v>
      </c>
      <c r="D65" s="97" t="s">
        <v>11</v>
      </c>
      <c r="E65" s="98" t="s">
        <v>185</v>
      </c>
      <c r="F65" s="99">
        <v>5</v>
      </c>
      <c r="G65" s="99">
        <v>3</v>
      </c>
      <c r="H65" s="100">
        <f t="shared" si="28"/>
        <v>0.6</v>
      </c>
      <c r="I65" s="108">
        <f>G65*1.5</f>
        <v>4.5</v>
      </c>
      <c r="J65" s="114">
        <f>(F65-G65)*-1</f>
        <v>-2</v>
      </c>
      <c r="K65" s="110">
        <v>20</v>
      </c>
      <c r="L65" s="110">
        <v>8</v>
      </c>
      <c r="M65" s="111">
        <f t="shared" si="29"/>
        <v>0.4</v>
      </c>
      <c r="N65" s="112">
        <f t="shared" si="48"/>
        <v>8</v>
      </c>
      <c r="O65" s="113">
        <f t="shared" si="49"/>
        <v>-12</v>
      </c>
      <c r="P65" s="110">
        <v>10</v>
      </c>
      <c r="Q65" s="112">
        <v>8</v>
      </c>
      <c r="R65" s="125">
        <f t="shared" si="30"/>
        <v>0.8</v>
      </c>
      <c r="S65" s="112">
        <f t="shared" si="50"/>
        <v>8</v>
      </c>
      <c r="T65" s="113">
        <f t="shared" si="51"/>
        <v>-1</v>
      </c>
      <c r="U65" s="110">
        <v>10</v>
      </c>
      <c r="V65" s="110">
        <v>2</v>
      </c>
      <c r="W65" s="111">
        <f t="shared" si="31"/>
        <v>0.2</v>
      </c>
      <c r="X65" s="112">
        <f t="shared" si="24"/>
        <v>3</v>
      </c>
      <c r="Y65" s="113">
        <f t="shared" si="25"/>
        <v>-8</v>
      </c>
      <c r="Z65" s="110">
        <v>15</v>
      </c>
      <c r="AA65" s="126">
        <v>10</v>
      </c>
      <c r="AB65" s="134">
        <f t="shared" si="32"/>
        <v>0.666666666666667</v>
      </c>
      <c r="AC65" s="126">
        <f t="shared" si="52"/>
        <v>5</v>
      </c>
      <c r="AD65" s="113">
        <f t="shared" si="53"/>
        <v>-1.5</v>
      </c>
      <c r="AE65" s="99">
        <v>5</v>
      </c>
      <c r="AF65" s="109">
        <v>1</v>
      </c>
      <c r="AG65" s="138">
        <f t="shared" si="33"/>
        <v>0.2</v>
      </c>
      <c r="AH65" s="139">
        <f t="shared" si="44"/>
        <v>1</v>
      </c>
      <c r="AI65" s="113">
        <f t="shared" si="45"/>
        <v>-1.2</v>
      </c>
      <c r="AJ65" s="33">
        <f t="shared" si="34"/>
        <v>29.5</v>
      </c>
      <c r="AK65" s="33">
        <f t="shared" si="35"/>
        <v>-25.7</v>
      </c>
    </row>
    <row r="66" spans="1:37">
      <c r="A66" s="94">
        <v>63</v>
      </c>
      <c r="B66" s="95">
        <v>351</v>
      </c>
      <c r="C66" s="96" t="s">
        <v>284</v>
      </c>
      <c r="D66" s="97" t="s">
        <v>31</v>
      </c>
      <c r="E66" s="98" t="s">
        <v>185</v>
      </c>
      <c r="F66" s="99">
        <v>5</v>
      </c>
      <c r="G66" s="99">
        <v>4</v>
      </c>
      <c r="H66" s="100">
        <f t="shared" si="28"/>
        <v>0.8</v>
      </c>
      <c r="I66" s="108">
        <f>G66*1.5</f>
        <v>6</v>
      </c>
      <c r="J66" s="114">
        <f>(F66-G66)*-1</f>
        <v>-1</v>
      </c>
      <c r="K66" s="110">
        <v>20</v>
      </c>
      <c r="L66" s="110">
        <v>5</v>
      </c>
      <c r="M66" s="111">
        <f t="shared" si="29"/>
        <v>0.25</v>
      </c>
      <c r="N66" s="112">
        <f t="shared" si="48"/>
        <v>5</v>
      </c>
      <c r="O66" s="113">
        <f t="shared" si="49"/>
        <v>-15</v>
      </c>
      <c r="P66" s="110">
        <v>10</v>
      </c>
      <c r="Q66" s="112">
        <v>3</v>
      </c>
      <c r="R66" s="125">
        <f t="shared" si="30"/>
        <v>0.3</v>
      </c>
      <c r="S66" s="112">
        <f t="shared" si="50"/>
        <v>3</v>
      </c>
      <c r="T66" s="113">
        <f t="shared" si="51"/>
        <v>-3.5</v>
      </c>
      <c r="U66" s="110">
        <v>10</v>
      </c>
      <c r="V66" s="110">
        <v>4</v>
      </c>
      <c r="W66" s="111">
        <f t="shared" si="31"/>
        <v>0.4</v>
      </c>
      <c r="X66" s="112">
        <f t="shared" si="24"/>
        <v>6</v>
      </c>
      <c r="Y66" s="113">
        <f t="shared" si="25"/>
        <v>-6</v>
      </c>
      <c r="Z66" s="110">
        <v>15</v>
      </c>
      <c r="AA66" s="126">
        <v>2</v>
      </c>
      <c r="AB66" s="134">
        <f t="shared" si="32"/>
        <v>0.133333333333333</v>
      </c>
      <c r="AC66" s="126">
        <f t="shared" si="52"/>
        <v>1</v>
      </c>
      <c r="AD66" s="113">
        <f t="shared" si="53"/>
        <v>-3.9</v>
      </c>
      <c r="AE66" s="99">
        <v>5</v>
      </c>
      <c r="AF66" s="109">
        <v>0</v>
      </c>
      <c r="AG66" s="138">
        <f t="shared" si="33"/>
        <v>0</v>
      </c>
      <c r="AH66" s="139">
        <f t="shared" si="44"/>
        <v>0</v>
      </c>
      <c r="AI66" s="113">
        <f t="shared" si="45"/>
        <v>-1.5</v>
      </c>
      <c r="AJ66" s="33">
        <f t="shared" si="34"/>
        <v>21</v>
      </c>
      <c r="AK66" s="33">
        <f t="shared" si="35"/>
        <v>-30.9</v>
      </c>
    </row>
    <row r="67" spans="1:37">
      <c r="A67" s="94">
        <v>64</v>
      </c>
      <c r="B67" s="95">
        <v>355</v>
      </c>
      <c r="C67" s="96" t="s">
        <v>285</v>
      </c>
      <c r="D67" s="97" t="s">
        <v>24</v>
      </c>
      <c r="E67" s="98" t="s">
        <v>185</v>
      </c>
      <c r="F67" s="99">
        <v>5</v>
      </c>
      <c r="G67" s="99">
        <v>2</v>
      </c>
      <c r="H67" s="100">
        <f t="shared" si="28"/>
        <v>0.4</v>
      </c>
      <c r="I67" s="108">
        <f>G67*1.5</f>
        <v>3</v>
      </c>
      <c r="J67" s="114">
        <f>(F67-G67)*-1</f>
        <v>-3</v>
      </c>
      <c r="K67" s="110">
        <v>20</v>
      </c>
      <c r="L67" s="110">
        <v>9</v>
      </c>
      <c r="M67" s="111">
        <f t="shared" si="29"/>
        <v>0.45</v>
      </c>
      <c r="N67" s="112">
        <f t="shared" si="48"/>
        <v>9</v>
      </c>
      <c r="O67" s="113">
        <f t="shared" si="49"/>
        <v>-11</v>
      </c>
      <c r="P67" s="110">
        <v>10</v>
      </c>
      <c r="Q67" s="112">
        <v>1</v>
      </c>
      <c r="R67" s="125">
        <f t="shared" si="30"/>
        <v>0.1</v>
      </c>
      <c r="S67" s="112">
        <f t="shared" si="50"/>
        <v>1</v>
      </c>
      <c r="T67" s="113">
        <f t="shared" si="51"/>
        <v>-4.5</v>
      </c>
      <c r="U67" s="110">
        <v>10</v>
      </c>
      <c r="V67" s="110">
        <v>2</v>
      </c>
      <c r="W67" s="111">
        <f t="shared" si="31"/>
        <v>0.2</v>
      </c>
      <c r="X67" s="112">
        <f t="shared" si="24"/>
        <v>3</v>
      </c>
      <c r="Y67" s="113">
        <f t="shared" si="25"/>
        <v>-8</v>
      </c>
      <c r="Z67" s="110">
        <v>15</v>
      </c>
      <c r="AA67" s="126">
        <v>10</v>
      </c>
      <c r="AB67" s="134">
        <f t="shared" si="32"/>
        <v>0.666666666666667</v>
      </c>
      <c r="AC67" s="126">
        <f t="shared" si="52"/>
        <v>5</v>
      </c>
      <c r="AD67" s="113">
        <f t="shared" si="53"/>
        <v>-1.5</v>
      </c>
      <c r="AE67" s="99">
        <v>5</v>
      </c>
      <c r="AF67" s="109">
        <v>2</v>
      </c>
      <c r="AG67" s="138">
        <f t="shared" si="33"/>
        <v>0.4</v>
      </c>
      <c r="AH67" s="139">
        <f t="shared" si="44"/>
        <v>2</v>
      </c>
      <c r="AI67" s="113">
        <f t="shared" si="45"/>
        <v>-0.9</v>
      </c>
      <c r="AJ67" s="33">
        <f t="shared" si="34"/>
        <v>23</v>
      </c>
      <c r="AK67" s="33">
        <f t="shared" si="35"/>
        <v>-28.9</v>
      </c>
    </row>
    <row r="68" spans="1:37">
      <c r="A68" s="94">
        <v>65</v>
      </c>
      <c r="B68" s="95">
        <v>367</v>
      </c>
      <c r="C68" s="96" t="s">
        <v>286</v>
      </c>
      <c r="D68" s="97" t="s">
        <v>31</v>
      </c>
      <c r="E68" s="98" t="s">
        <v>185</v>
      </c>
      <c r="F68" s="99">
        <v>5</v>
      </c>
      <c r="G68" s="99">
        <v>1</v>
      </c>
      <c r="H68" s="100">
        <f t="shared" si="28"/>
        <v>0.2</v>
      </c>
      <c r="I68" s="108">
        <f>G68*1.5</f>
        <v>1.5</v>
      </c>
      <c r="J68" s="114">
        <f>(F68-G68)*-1</f>
        <v>-4</v>
      </c>
      <c r="K68" s="110">
        <v>20</v>
      </c>
      <c r="L68" s="110">
        <v>5</v>
      </c>
      <c r="M68" s="111">
        <f t="shared" si="29"/>
        <v>0.25</v>
      </c>
      <c r="N68" s="112">
        <f t="shared" si="48"/>
        <v>5</v>
      </c>
      <c r="O68" s="113">
        <f t="shared" si="49"/>
        <v>-15</v>
      </c>
      <c r="P68" s="110">
        <v>10</v>
      </c>
      <c r="Q68" s="112">
        <v>2</v>
      </c>
      <c r="R68" s="125">
        <f t="shared" si="30"/>
        <v>0.2</v>
      </c>
      <c r="S68" s="112">
        <f t="shared" si="50"/>
        <v>2</v>
      </c>
      <c r="T68" s="113">
        <f t="shared" si="51"/>
        <v>-4</v>
      </c>
      <c r="U68" s="110">
        <v>10</v>
      </c>
      <c r="V68" s="110">
        <v>7</v>
      </c>
      <c r="W68" s="111">
        <f t="shared" si="31"/>
        <v>0.7</v>
      </c>
      <c r="X68" s="112">
        <f t="shared" si="24"/>
        <v>10.5</v>
      </c>
      <c r="Y68" s="113">
        <f t="shared" si="25"/>
        <v>-3</v>
      </c>
      <c r="Z68" s="110">
        <v>15</v>
      </c>
      <c r="AA68" s="126">
        <v>7</v>
      </c>
      <c r="AB68" s="134">
        <f t="shared" si="32"/>
        <v>0.466666666666667</v>
      </c>
      <c r="AC68" s="126">
        <f t="shared" si="52"/>
        <v>3.5</v>
      </c>
      <c r="AD68" s="113">
        <f t="shared" si="53"/>
        <v>-2.4</v>
      </c>
      <c r="AE68" s="99">
        <v>5</v>
      </c>
      <c r="AF68" s="109">
        <v>0</v>
      </c>
      <c r="AG68" s="138">
        <f t="shared" si="33"/>
        <v>0</v>
      </c>
      <c r="AH68" s="139">
        <f t="shared" si="44"/>
        <v>0</v>
      </c>
      <c r="AI68" s="113">
        <f t="shared" si="45"/>
        <v>-1.5</v>
      </c>
      <c r="AJ68" s="33">
        <f t="shared" si="34"/>
        <v>22.5</v>
      </c>
      <c r="AK68" s="33">
        <f t="shared" si="35"/>
        <v>-29.9</v>
      </c>
    </row>
    <row r="69" spans="1:37">
      <c r="A69" s="94">
        <v>66</v>
      </c>
      <c r="B69" s="95">
        <v>391</v>
      </c>
      <c r="C69" s="96" t="s">
        <v>287</v>
      </c>
      <c r="D69" s="97" t="s">
        <v>13</v>
      </c>
      <c r="E69" s="98" t="s">
        <v>185</v>
      </c>
      <c r="F69" s="99">
        <v>5</v>
      </c>
      <c r="G69" s="99">
        <v>4</v>
      </c>
      <c r="H69" s="100">
        <f t="shared" ref="H69:H100" si="54">G69/F69</f>
        <v>0.8</v>
      </c>
      <c r="I69" s="108">
        <f>G69*1.5</f>
        <v>6</v>
      </c>
      <c r="J69" s="114">
        <f>(F69-G69)*-1</f>
        <v>-1</v>
      </c>
      <c r="K69" s="110">
        <v>20</v>
      </c>
      <c r="L69" s="110">
        <v>17</v>
      </c>
      <c r="M69" s="111">
        <f t="shared" ref="M69:M100" si="55">L69/K69</f>
        <v>0.85</v>
      </c>
      <c r="N69" s="112">
        <f t="shared" si="48"/>
        <v>17</v>
      </c>
      <c r="O69" s="113">
        <f t="shared" si="49"/>
        <v>-3</v>
      </c>
      <c r="P69" s="110">
        <v>10</v>
      </c>
      <c r="Q69" s="112">
        <v>8</v>
      </c>
      <c r="R69" s="125">
        <f t="shared" ref="R69:R100" si="56">Q69/P69</f>
        <v>0.8</v>
      </c>
      <c r="S69" s="112">
        <f t="shared" si="50"/>
        <v>8</v>
      </c>
      <c r="T69" s="113">
        <f t="shared" si="51"/>
        <v>-1</v>
      </c>
      <c r="U69" s="110">
        <v>10</v>
      </c>
      <c r="V69" s="110">
        <v>5</v>
      </c>
      <c r="W69" s="111">
        <f t="shared" ref="W69:W100" si="57">V69/U69</f>
        <v>0.5</v>
      </c>
      <c r="X69" s="112">
        <f t="shared" si="24"/>
        <v>7.5</v>
      </c>
      <c r="Y69" s="113">
        <f t="shared" si="25"/>
        <v>-5</v>
      </c>
      <c r="Z69" s="110">
        <v>15</v>
      </c>
      <c r="AA69" s="126">
        <v>12</v>
      </c>
      <c r="AB69" s="134">
        <f t="shared" ref="AB69:AB100" si="58">AA69/Z69</f>
        <v>0.8</v>
      </c>
      <c r="AC69" s="126">
        <f t="shared" si="52"/>
        <v>6</v>
      </c>
      <c r="AD69" s="113">
        <f t="shared" si="53"/>
        <v>-0.9</v>
      </c>
      <c r="AE69" s="99">
        <v>5</v>
      </c>
      <c r="AF69" s="109">
        <v>2</v>
      </c>
      <c r="AG69" s="138">
        <f t="shared" ref="AG69:AG100" si="59">AF69/AE69</f>
        <v>0.4</v>
      </c>
      <c r="AH69" s="139">
        <f t="shared" si="44"/>
        <v>2</v>
      </c>
      <c r="AI69" s="113">
        <f t="shared" si="45"/>
        <v>-0.9</v>
      </c>
      <c r="AJ69" s="33">
        <f t="shared" ref="AJ69:AJ100" si="60">I69+N69+S69+X69+AC69+AH69</f>
        <v>46.5</v>
      </c>
      <c r="AK69" s="33">
        <f t="shared" ref="AK69:AK100" si="61">J69+O69+T69+Y69+AD69+AI69</f>
        <v>-11.8</v>
      </c>
    </row>
    <row r="70" spans="1:37">
      <c r="A70" s="94">
        <v>67</v>
      </c>
      <c r="B70" s="95">
        <v>399</v>
      </c>
      <c r="C70" s="96" t="s">
        <v>288</v>
      </c>
      <c r="D70" s="97" t="s">
        <v>13</v>
      </c>
      <c r="E70" s="98" t="s">
        <v>185</v>
      </c>
      <c r="F70" s="99">
        <v>5</v>
      </c>
      <c r="G70" s="99">
        <v>6</v>
      </c>
      <c r="H70" s="100">
        <f t="shared" si="54"/>
        <v>1.2</v>
      </c>
      <c r="I70" s="108">
        <f>G70*3</f>
        <v>18</v>
      </c>
      <c r="J70" s="109"/>
      <c r="K70" s="110">
        <v>20</v>
      </c>
      <c r="L70" s="110">
        <v>17</v>
      </c>
      <c r="M70" s="111">
        <f t="shared" si="55"/>
        <v>0.85</v>
      </c>
      <c r="N70" s="112">
        <f t="shared" si="48"/>
        <v>17</v>
      </c>
      <c r="O70" s="113">
        <f t="shared" si="49"/>
        <v>-3</v>
      </c>
      <c r="P70" s="110">
        <v>10</v>
      </c>
      <c r="Q70" s="112">
        <v>2</v>
      </c>
      <c r="R70" s="125">
        <f t="shared" si="56"/>
        <v>0.2</v>
      </c>
      <c r="S70" s="112">
        <f t="shared" si="50"/>
        <v>2</v>
      </c>
      <c r="T70" s="113">
        <f t="shared" si="51"/>
        <v>-4</v>
      </c>
      <c r="U70" s="110">
        <v>10</v>
      </c>
      <c r="V70" s="110">
        <v>6</v>
      </c>
      <c r="W70" s="111">
        <f t="shared" si="57"/>
        <v>0.6</v>
      </c>
      <c r="X70" s="112">
        <f t="shared" si="24"/>
        <v>9</v>
      </c>
      <c r="Y70" s="113">
        <f t="shared" si="25"/>
        <v>-4</v>
      </c>
      <c r="Z70" s="110">
        <v>15</v>
      </c>
      <c r="AA70" s="126">
        <v>2</v>
      </c>
      <c r="AB70" s="134">
        <f t="shared" si="58"/>
        <v>0.133333333333333</v>
      </c>
      <c r="AC70" s="126">
        <f t="shared" si="52"/>
        <v>1</v>
      </c>
      <c r="AD70" s="113">
        <f t="shared" si="53"/>
        <v>-3.9</v>
      </c>
      <c r="AE70" s="99">
        <v>5</v>
      </c>
      <c r="AF70" s="109">
        <v>0</v>
      </c>
      <c r="AG70" s="138">
        <f t="shared" si="59"/>
        <v>0</v>
      </c>
      <c r="AH70" s="139">
        <f t="shared" si="44"/>
        <v>0</v>
      </c>
      <c r="AI70" s="113">
        <f t="shared" si="45"/>
        <v>-1.5</v>
      </c>
      <c r="AJ70" s="33">
        <f t="shared" si="60"/>
        <v>47</v>
      </c>
      <c r="AK70" s="33">
        <f t="shared" si="61"/>
        <v>-16.4</v>
      </c>
    </row>
    <row r="71" spans="1:37">
      <c r="A71" s="94">
        <v>68</v>
      </c>
      <c r="B71" s="95">
        <v>539</v>
      </c>
      <c r="C71" s="96" t="s">
        <v>289</v>
      </c>
      <c r="D71" s="97" t="s">
        <v>19</v>
      </c>
      <c r="E71" s="98" t="s">
        <v>185</v>
      </c>
      <c r="F71" s="99">
        <v>5</v>
      </c>
      <c r="G71" s="99">
        <v>2</v>
      </c>
      <c r="H71" s="100">
        <f t="shared" si="54"/>
        <v>0.4</v>
      </c>
      <c r="I71" s="108">
        <f>G71*1.5</f>
        <v>3</v>
      </c>
      <c r="J71" s="114">
        <f>(F71-G71)*-1</f>
        <v>-3</v>
      </c>
      <c r="K71" s="110">
        <v>20</v>
      </c>
      <c r="L71" s="110">
        <v>11</v>
      </c>
      <c r="M71" s="111">
        <f t="shared" si="55"/>
        <v>0.55</v>
      </c>
      <c r="N71" s="112">
        <f t="shared" si="48"/>
        <v>11</v>
      </c>
      <c r="O71" s="113">
        <f t="shared" si="49"/>
        <v>-9</v>
      </c>
      <c r="P71" s="110">
        <v>10</v>
      </c>
      <c r="Q71" s="112">
        <v>8</v>
      </c>
      <c r="R71" s="125">
        <f t="shared" si="56"/>
        <v>0.8</v>
      </c>
      <c r="S71" s="112">
        <f t="shared" si="50"/>
        <v>8</v>
      </c>
      <c r="T71" s="113">
        <f t="shared" si="51"/>
        <v>-1</v>
      </c>
      <c r="U71" s="110">
        <v>10</v>
      </c>
      <c r="V71" s="110">
        <v>11</v>
      </c>
      <c r="W71" s="111">
        <f t="shared" si="57"/>
        <v>1.1</v>
      </c>
      <c r="X71" s="112">
        <f>V71*2.5</f>
        <v>27.5</v>
      </c>
      <c r="Y71" s="126"/>
      <c r="Z71" s="110">
        <v>15</v>
      </c>
      <c r="AA71" s="126">
        <v>16</v>
      </c>
      <c r="AB71" s="134">
        <f t="shared" si="58"/>
        <v>1.06666666666667</v>
      </c>
      <c r="AC71" s="126">
        <f>AA71*1</f>
        <v>16</v>
      </c>
      <c r="AD71" s="139"/>
      <c r="AE71" s="99">
        <v>5</v>
      </c>
      <c r="AF71" s="109">
        <v>2</v>
      </c>
      <c r="AG71" s="138">
        <f t="shared" si="59"/>
        <v>0.4</v>
      </c>
      <c r="AH71" s="139">
        <f t="shared" si="44"/>
        <v>2</v>
      </c>
      <c r="AI71" s="113">
        <f t="shared" si="45"/>
        <v>-0.9</v>
      </c>
      <c r="AJ71" s="33">
        <f t="shared" si="60"/>
        <v>67.5</v>
      </c>
      <c r="AK71" s="33">
        <f t="shared" si="61"/>
        <v>-13.9</v>
      </c>
    </row>
    <row r="72" spans="1:37">
      <c r="A72" s="94">
        <v>69</v>
      </c>
      <c r="B72" s="95">
        <v>549</v>
      </c>
      <c r="C72" s="96" t="s">
        <v>290</v>
      </c>
      <c r="D72" s="97" t="s">
        <v>19</v>
      </c>
      <c r="E72" s="98" t="s">
        <v>185</v>
      </c>
      <c r="F72" s="99">
        <v>5</v>
      </c>
      <c r="G72" s="99">
        <v>5</v>
      </c>
      <c r="H72" s="100">
        <f t="shared" si="54"/>
        <v>1</v>
      </c>
      <c r="I72" s="108">
        <f>G72*3</f>
        <v>15</v>
      </c>
      <c r="J72" s="109"/>
      <c r="K72" s="110">
        <v>20</v>
      </c>
      <c r="L72" s="110">
        <v>2</v>
      </c>
      <c r="M72" s="111">
        <f t="shared" si="55"/>
        <v>0.1</v>
      </c>
      <c r="N72" s="112">
        <f t="shared" si="48"/>
        <v>2</v>
      </c>
      <c r="O72" s="113">
        <f t="shared" si="49"/>
        <v>-18</v>
      </c>
      <c r="P72" s="110">
        <v>10</v>
      </c>
      <c r="Q72" s="112">
        <v>6</v>
      </c>
      <c r="R72" s="125">
        <f t="shared" si="56"/>
        <v>0.6</v>
      </c>
      <c r="S72" s="112">
        <f t="shared" si="50"/>
        <v>6</v>
      </c>
      <c r="T72" s="113">
        <f t="shared" si="51"/>
        <v>-2</v>
      </c>
      <c r="U72" s="110">
        <v>10</v>
      </c>
      <c r="V72" s="110">
        <v>6</v>
      </c>
      <c r="W72" s="111">
        <f t="shared" si="57"/>
        <v>0.6</v>
      </c>
      <c r="X72" s="112">
        <f>V72*1.5</f>
        <v>9</v>
      </c>
      <c r="Y72" s="113">
        <f>(U72-V72)*-1</f>
        <v>-4</v>
      </c>
      <c r="Z72" s="110">
        <v>15</v>
      </c>
      <c r="AA72" s="126">
        <v>15</v>
      </c>
      <c r="AB72" s="134">
        <f t="shared" si="58"/>
        <v>1</v>
      </c>
      <c r="AC72" s="126">
        <f>AA72*1</f>
        <v>15</v>
      </c>
      <c r="AD72" s="139"/>
      <c r="AE72" s="99">
        <v>5</v>
      </c>
      <c r="AF72" s="109">
        <v>5</v>
      </c>
      <c r="AG72" s="138">
        <f t="shared" si="59"/>
        <v>1</v>
      </c>
      <c r="AH72" s="126">
        <f>AF72*2</f>
        <v>10</v>
      </c>
      <c r="AI72" s="140"/>
      <c r="AJ72" s="33">
        <f t="shared" si="60"/>
        <v>57</v>
      </c>
      <c r="AK72" s="33">
        <f t="shared" si="61"/>
        <v>-24</v>
      </c>
    </row>
    <row r="73" spans="1:37">
      <c r="A73" s="94">
        <v>70</v>
      </c>
      <c r="B73" s="95">
        <v>570</v>
      </c>
      <c r="C73" s="96" t="s">
        <v>291</v>
      </c>
      <c r="D73" s="97" t="s">
        <v>11</v>
      </c>
      <c r="E73" s="98" t="s">
        <v>185</v>
      </c>
      <c r="F73" s="99">
        <v>5</v>
      </c>
      <c r="G73" s="99">
        <v>3</v>
      </c>
      <c r="H73" s="100">
        <f t="shared" si="54"/>
        <v>0.6</v>
      </c>
      <c r="I73" s="108">
        <f>G73*1.5</f>
        <v>4.5</v>
      </c>
      <c r="J73" s="114">
        <f>(F73-G73)*-1</f>
        <v>-2</v>
      </c>
      <c r="K73" s="110">
        <v>20</v>
      </c>
      <c r="L73" s="110">
        <v>7</v>
      </c>
      <c r="M73" s="111">
        <f t="shared" si="55"/>
        <v>0.35</v>
      </c>
      <c r="N73" s="112">
        <f t="shared" si="48"/>
        <v>7</v>
      </c>
      <c r="O73" s="113">
        <f t="shared" si="49"/>
        <v>-13</v>
      </c>
      <c r="P73" s="110">
        <v>10</v>
      </c>
      <c r="Q73" s="112">
        <v>7</v>
      </c>
      <c r="R73" s="125">
        <f t="shared" si="56"/>
        <v>0.7</v>
      </c>
      <c r="S73" s="112">
        <f t="shared" si="50"/>
        <v>7</v>
      </c>
      <c r="T73" s="113">
        <f t="shared" si="51"/>
        <v>-1.5</v>
      </c>
      <c r="U73" s="110">
        <v>10</v>
      </c>
      <c r="V73" s="110">
        <v>3</v>
      </c>
      <c r="W73" s="111">
        <f t="shared" si="57"/>
        <v>0.3</v>
      </c>
      <c r="X73" s="112">
        <f>V73*1.5</f>
        <v>4.5</v>
      </c>
      <c r="Y73" s="113">
        <f>(U73-V73)*-1</f>
        <v>-7</v>
      </c>
      <c r="Z73" s="110">
        <v>15</v>
      </c>
      <c r="AA73" s="126">
        <v>12</v>
      </c>
      <c r="AB73" s="134">
        <f t="shared" si="58"/>
        <v>0.8</v>
      </c>
      <c r="AC73" s="126">
        <f>AA73*0.5</f>
        <v>6</v>
      </c>
      <c r="AD73" s="113">
        <f>(Z73-AA73)*-0.3</f>
        <v>-0.9</v>
      </c>
      <c r="AE73" s="99">
        <v>5</v>
      </c>
      <c r="AF73" s="109">
        <v>1</v>
      </c>
      <c r="AG73" s="138">
        <f t="shared" si="59"/>
        <v>0.2</v>
      </c>
      <c r="AH73" s="139">
        <f t="shared" ref="AH73:AH87" si="62">AF73*1</f>
        <v>1</v>
      </c>
      <c r="AI73" s="113">
        <f t="shared" ref="AI73:AI87" si="63">(AE73-AF73)*-0.3</f>
        <v>-1.2</v>
      </c>
      <c r="AJ73" s="33">
        <f t="shared" si="60"/>
        <v>30</v>
      </c>
      <c r="AK73" s="33">
        <f t="shared" si="61"/>
        <v>-25.6</v>
      </c>
    </row>
    <row r="74" spans="1:37">
      <c r="A74" s="94">
        <v>71</v>
      </c>
      <c r="B74" s="95">
        <v>573</v>
      </c>
      <c r="C74" s="96" t="s">
        <v>292</v>
      </c>
      <c r="D74" s="97" t="s">
        <v>24</v>
      </c>
      <c r="E74" s="98" t="s">
        <v>185</v>
      </c>
      <c r="F74" s="99">
        <v>5</v>
      </c>
      <c r="G74" s="99">
        <v>0</v>
      </c>
      <c r="H74" s="100">
        <f t="shared" si="54"/>
        <v>0</v>
      </c>
      <c r="I74" s="108">
        <f>G74*1.5</f>
        <v>0</v>
      </c>
      <c r="J74" s="114">
        <f>(F74-G74)*-1</f>
        <v>-5</v>
      </c>
      <c r="K74" s="110">
        <v>20</v>
      </c>
      <c r="L74" s="110">
        <v>6</v>
      </c>
      <c r="M74" s="111">
        <f t="shared" si="55"/>
        <v>0.3</v>
      </c>
      <c r="N74" s="112">
        <f t="shared" si="48"/>
        <v>6</v>
      </c>
      <c r="O74" s="113">
        <f t="shared" si="49"/>
        <v>-14</v>
      </c>
      <c r="P74" s="110">
        <v>10</v>
      </c>
      <c r="Q74" s="112">
        <v>1</v>
      </c>
      <c r="R74" s="125">
        <f t="shared" si="56"/>
        <v>0.1</v>
      </c>
      <c r="S74" s="112">
        <f t="shared" si="50"/>
        <v>1</v>
      </c>
      <c r="T74" s="113">
        <f t="shared" si="51"/>
        <v>-4.5</v>
      </c>
      <c r="U74" s="110">
        <v>10</v>
      </c>
      <c r="V74" s="110">
        <v>1</v>
      </c>
      <c r="W74" s="111">
        <f t="shared" si="57"/>
        <v>0.1</v>
      </c>
      <c r="X74" s="112">
        <f>V74*1.5</f>
        <v>1.5</v>
      </c>
      <c r="Y74" s="113">
        <f>(U74-V74)*-1</f>
        <v>-9</v>
      </c>
      <c r="Z74" s="110">
        <v>15</v>
      </c>
      <c r="AA74" s="126">
        <v>0</v>
      </c>
      <c r="AB74" s="134">
        <f t="shared" si="58"/>
        <v>0</v>
      </c>
      <c r="AC74" s="126">
        <f>AA74*0.5</f>
        <v>0</v>
      </c>
      <c r="AD74" s="113">
        <f>(Z74-AA74)*-0.3</f>
        <v>-4.5</v>
      </c>
      <c r="AE74" s="99">
        <v>5</v>
      </c>
      <c r="AF74" s="109">
        <v>0</v>
      </c>
      <c r="AG74" s="138">
        <f t="shared" si="59"/>
        <v>0</v>
      </c>
      <c r="AH74" s="139">
        <f t="shared" si="62"/>
        <v>0</v>
      </c>
      <c r="AI74" s="113">
        <f t="shared" si="63"/>
        <v>-1.5</v>
      </c>
      <c r="AJ74" s="33">
        <f t="shared" si="60"/>
        <v>8.5</v>
      </c>
      <c r="AK74" s="33">
        <f t="shared" si="61"/>
        <v>-38.5</v>
      </c>
    </row>
    <row r="75" spans="1:37">
      <c r="A75" s="94">
        <v>72</v>
      </c>
      <c r="B75" s="95">
        <v>587</v>
      </c>
      <c r="C75" s="96" t="s">
        <v>293</v>
      </c>
      <c r="D75" s="97" t="s">
        <v>31</v>
      </c>
      <c r="E75" s="98" t="s">
        <v>185</v>
      </c>
      <c r="F75" s="99">
        <v>5</v>
      </c>
      <c r="G75" s="99">
        <v>6</v>
      </c>
      <c r="H75" s="100">
        <f t="shared" si="54"/>
        <v>1.2</v>
      </c>
      <c r="I75" s="108">
        <f>G75*3</f>
        <v>18</v>
      </c>
      <c r="J75" s="109"/>
      <c r="K75" s="110">
        <v>20</v>
      </c>
      <c r="L75" s="110">
        <v>5</v>
      </c>
      <c r="M75" s="111">
        <f t="shared" si="55"/>
        <v>0.25</v>
      </c>
      <c r="N75" s="112">
        <f t="shared" si="48"/>
        <v>5</v>
      </c>
      <c r="O75" s="113">
        <f t="shared" si="49"/>
        <v>-15</v>
      </c>
      <c r="P75" s="110">
        <v>10</v>
      </c>
      <c r="Q75" s="112">
        <v>7</v>
      </c>
      <c r="R75" s="125">
        <f t="shared" si="56"/>
        <v>0.7</v>
      </c>
      <c r="S75" s="112">
        <f t="shared" si="50"/>
        <v>7</v>
      </c>
      <c r="T75" s="113">
        <f t="shared" si="51"/>
        <v>-1.5</v>
      </c>
      <c r="U75" s="110">
        <v>10</v>
      </c>
      <c r="V75" s="110">
        <v>10</v>
      </c>
      <c r="W75" s="111">
        <f t="shared" si="57"/>
        <v>1</v>
      </c>
      <c r="X75" s="112">
        <f>V75*2.5</f>
        <v>25</v>
      </c>
      <c r="Y75" s="126"/>
      <c r="Z75" s="110">
        <v>15</v>
      </c>
      <c r="AA75" s="126">
        <v>7</v>
      </c>
      <c r="AB75" s="134">
        <f t="shared" si="58"/>
        <v>0.466666666666667</v>
      </c>
      <c r="AC75" s="126">
        <f>AA75*0.5</f>
        <v>3.5</v>
      </c>
      <c r="AD75" s="113">
        <f>(Z75-AA75)*-0.3</f>
        <v>-2.4</v>
      </c>
      <c r="AE75" s="99">
        <v>5</v>
      </c>
      <c r="AF75" s="109">
        <v>0</v>
      </c>
      <c r="AG75" s="138">
        <f t="shared" si="59"/>
        <v>0</v>
      </c>
      <c r="AH75" s="139">
        <f t="shared" si="62"/>
        <v>0</v>
      </c>
      <c r="AI75" s="113">
        <f t="shared" si="63"/>
        <v>-1.5</v>
      </c>
      <c r="AJ75" s="33">
        <f t="shared" si="60"/>
        <v>58.5</v>
      </c>
      <c r="AK75" s="33">
        <f t="shared" si="61"/>
        <v>-20.4</v>
      </c>
    </row>
    <row r="76" spans="1:37">
      <c r="A76" s="94">
        <v>73</v>
      </c>
      <c r="B76" s="95">
        <v>594</v>
      </c>
      <c r="C76" s="96" t="s">
        <v>294</v>
      </c>
      <c r="D76" s="97" t="s">
        <v>19</v>
      </c>
      <c r="E76" s="98" t="s">
        <v>185</v>
      </c>
      <c r="F76" s="99">
        <v>5</v>
      </c>
      <c r="G76" s="99">
        <v>4</v>
      </c>
      <c r="H76" s="100">
        <f t="shared" si="54"/>
        <v>0.8</v>
      </c>
      <c r="I76" s="108">
        <f>G76*1.5</f>
        <v>6</v>
      </c>
      <c r="J76" s="114">
        <f>(F76-G76)*-1</f>
        <v>-1</v>
      </c>
      <c r="K76" s="110">
        <v>20</v>
      </c>
      <c r="L76" s="110">
        <v>15</v>
      </c>
      <c r="M76" s="111">
        <f t="shared" si="55"/>
        <v>0.75</v>
      </c>
      <c r="N76" s="112">
        <f t="shared" si="48"/>
        <v>15</v>
      </c>
      <c r="O76" s="113">
        <f t="shared" si="49"/>
        <v>-5</v>
      </c>
      <c r="P76" s="110">
        <v>10</v>
      </c>
      <c r="Q76" s="112">
        <v>11</v>
      </c>
      <c r="R76" s="125">
        <f t="shared" si="56"/>
        <v>1.1</v>
      </c>
      <c r="S76" s="112">
        <f>Q76*2</f>
        <v>22</v>
      </c>
      <c r="T76" s="126"/>
      <c r="U76" s="110">
        <v>10</v>
      </c>
      <c r="V76" s="110">
        <v>5</v>
      </c>
      <c r="W76" s="111">
        <f t="shared" si="57"/>
        <v>0.5</v>
      </c>
      <c r="X76" s="112">
        <f t="shared" ref="X76:X107" si="64">V76*1.5</f>
        <v>7.5</v>
      </c>
      <c r="Y76" s="113">
        <f t="shared" ref="Y76:Y107" si="65">(U76-V76)*-1</f>
        <v>-5</v>
      </c>
      <c r="Z76" s="110">
        <v>15</v>
      </c>
      <c r="AA76" s="126">
        <v>20</v>
      </c>
      <c r="AB76" s="134">
        <f t="shared" si="58"/>
        <v>1.33333333333333</v>
      </c>
      <c r="AC76" s="126">
        <f>AA76*1</f>
        <v>20</v>
      </c>
      <c r="AD76" s="139"/>
      <c r="AE76" s="99">
        <v>5</v>
      </c>
      <c r="AF76" s="109">
        <v>4</v>
      </c>
      <c r="AG76" s="138">
        <f t="shared" si="59"/>
        <v>0.8</v>
      </c>
      <c r="AH76" s="139">
        <f t="shared" si="62"/>
        <v>4</v>
      </c>
      <c r="AI76" s="113">
        <f t="shared" si="63"/>
        <v>-0.3</v>
      </c>
      <c r="AJ76" s="33">
        <f t="shared" si="60"/>
        <v>74.5</v>
      </c>
      <c r="AK76" s="33">
        <f t="shared" si="61"/>
        <v>-11.3</v>
      </c>
    </row>
    <row r="77" spans="1:37">
      <c r="A77" s="94">
        <v>74</v>
      </c>
      <c r="B77" s="95">
        <v>704</v>
      </c>
      <c r="C77" s="96" t="s">
        <v>295</v>
      </c>
      <c r="D77" s="97" t="s">
        <v>31</v>
      </c>
      <c r="E77" s="98" t="s">
        <v>185</v>
      </c>
      <c r="F77" s="99">
        <v>5</v>
      </c>
      <c r="G77" s="99">
        <v>8</v>
      </c>
      <c r="H77" s="100">
        <f t="shared" si="54"/>
        <v>1.6</v>
      </c>
      <c r="I77" s="108">
        <f>G77*3</f>
        <v>24</v>
      </c>
      <c r="J77" s="109"/>
      <c r="K77" s="110">
        <v>20</v>
      </c>
      <c r="L77" s="110">
        <v>5</v>
      </c>
      <c r="M77" s="111">
        <f t="shared" si="55"/>
        <v>0.25</v>
      </c>
      <c r="N77" s="112">
        <f t="shared" si="48"/>
        <v>5</v>
      </c>
      <c r="O77" s="113">
        <f t="shared" si="49"/>
        <v>-15</v>
      </c>
      <c r="P77" s="110">
        <v>10</v>
      </c>
      <c r="Q77" s="112">
        <v>8</v>
      </c>
      <c r="R77" s="125">
        <f t="shared" si="56"/>
        <v>0.8</v>
      </c>
      <c r="S77" s="112">
        <f t="shared" ref="S77:S90" si="66">Q77*1</f>
        <v>8</v>
      </c>
      <c r="T77" s="113">
        <f t="shared" ref="T77:T90" si="67">(P77-Q77)*-0.5</f>
        <v>-1</v>
      </c>
      <c r="U77" s="110">
        <v>10</v>
      </c>
      <c r="V77" s="110">
        <v>3</v>
      </c>
      <c r="W77" s="111">
        <f t="shared" si="57"/>
        <v>0.3</v>
      </c>
      <c r="X77" s="112">
        <f t="shared" si="64"/>
        <v>4.5</v>
      </c>
      <c r="Y77" s="113">
        <f t="shared" si="65"/>
        <v>-7</v>
      </c>
      <c r="Z77" s="110">
        <v>15</v>
      </c>
      <c r="AA77" s="126">
        <v>14</v>
      </c>
      <c r="AB77" s="134">
        <f t="shared" si="58"/>
        <v>0.933333333333333</v>
      </c>
      <c r="AC77" s="126">
        <f t="shared" ref="AC77:AC91" si="68">AA77*0.5</f>
        <v>7</v>
      </c>
      <c r="AD77" s="113">
        <f t="shared" ref="AD77:AD91" si="69">(Z77-AA77)*-0.3</f>
        <v>-0.3</v>
      </c>
      <c r="AE77" s="99">
        <v>5</v>
      </c>
      <c r="AF77" s="109">
        <v>1</v>
      </c>
      <c r="AG77" s="138">
        <f t="shared" si="59"/>
        <v>0.2</v>
      </c>
      <c r="AH77" s="139">
        <f t="shared" si="62"/>
        <v>1</v>
      </c>
      <c r="AI77" s="113">
        <f t="shared" si="63"/>
        <v>-1.2</v>
      </c>
      <c r="AJ77" s="33">
        <f t="shared" si="60"/>
        <v>49.5</v>
      </c>
      <c r="AK77" s="33">
        <f t="shared" si="61"/>
        <v>-24.5</v>
      </c>
    </row>
    <row r="78" spans="1:37">
      <c r="A78" s="94">
        <v>75</v>
      </c>
      <c r="B78" s="95">
        <v>706</v>
      </c>
      <c r="C78" s="96" t="s">
        <v>296</v>
      </c>
      <c r="D78" s="97" t="s">
        <v>31</v>
      </c>
      <c r="E78" s="98" t="s">
        <v>185</v>
      </c>
      <c r="F78" s="99">
        <v>5</v>
      </c>
      <c r="G78" s="99">
        <v>2</v>
      </c>
      <c r="H78" s="100">
        <f t="shared" si="54"/>
        <v>0.4</v>
      </c>
      <c r="I78" s="108">
        <f>G78*1.5</f>
        <v>3</v>
      </c>
      <c r="J78" s="114">
        <f>(F78-G78)*-1</f>
        <v>-3</v>
      </c>
      <c r="K78" s="110">
        <v>20</v>
      </c>
      <c r="L78" s="110">
        <v>20</v>
      </c>
      <c r="M78" s="111">
        <f t="shared" si="55"/>
        <v>1</v>
      </c>
      <c r="N78" s="112">
        <f>L78*2.5</f>
        <v>50</v>
      </c>
      <c r="O78" s="113"/>
      <c r="P78" s="110">
        <v>10</v>
      </c>
      <c r="Q78" s="112">
        <v>5</v>
      </c>
      <c r="R78" s="125">
        <f t="shared" si="56"/>
        <v>0.5</v>
      </c>
      <c r="S78" s="112">
        <f t="shared" si="66"/>
        <v>5</v>
      </c>
      <c r="T78" s="113">
        <f t="shared" si="67"/>
        <v>-2.5</v>
      </c>
      <c r="U78" s="110">
        <v>10</v>
      </c>
      <c r="V78" s="110">
        <v>2</v>
      </c>
      <c r="W78" s="111">
        <f t="shared" si="57"/>
        <v>0.2</v>
      </c>
      <c r="X78" s="112">
        <f t="shared" si="64"/>
        <v>3</v>
      </c>
      <c r="Y78" s="113">
        <f t="shared" si="65"/>
        <v>-8</v>
      </c>
      <c r="Z78" s="110">
        <v>15</v>
      </c>
      <c r="AA78" s="126">
        <v>9</v>
      </c>
      <c r="AB78" s="134">
        <f t="shared" si="58"/>
        <v>0.6</v>
      </c>
      <c r="AC78" s="126">
        <f t="shared" si="68"/>
        <v>4.5</v>
      </c>
      <c r="AD78" s="113">
        <f t="shared" si="69"/>
        <v>-1.8</v>
      </c>
      <c r="AE78" s="99">
        <v>5</v>
      </c>
      <c r="AF78" s="109">
        <v>0</v>
      </c>
      <c r="AG78" s="138">
        <f t="shared" si="59"/>
        <v>0</v>
      </c>
      <c r="AH78" s="139">
        <f t="shared" si="62"/>
        <v>0</v>
      </c>
      <c r="AI78" s="113">
        <f t="shared" si="63"/>
        <v>-1.5</v>
      </c>
      <c r="AJ78" s="33">
        <f t="shared" si="60"/>
        <v>65.5</v>
      </c>
      <c r="AK78" s="33">
        <f t="shared" si="61"/>
        <v>-16.8</v>
      </c>
    </row>
    <row r="79" spans="1:37">
      <c r="A79" s="94">
        <v>76</v>
      </c>
      <c r="B79" s="95">
        <v>710</v>
      </c>
      <c r="C79" s="96" t="s">
        <v>297</v>
      </c>
      <c r="D79" s="97" t="s">
        <v>31</v>
      </c>
      <c r="E79" s="98" t="s">
        <v>185</v>
      </c>
      <c r="F79" s="99">
        <v>5</v>
      </c>
      <c r="G79" s="99">
        <v>3</v>
      </c>
      <c r="H79" s="100">
        <f t="shared" si="54"/>
        <v>0.6</v>
      </c>
      <c r="I79" s="108">
        <f>G79*1.5</f>
        <v>4.5</v>
      </c>
      <c r="J79" s="114">
        <f>(F79-G79)*-1</f>
        <v>-2</v>
      </c>
      <c r="K79" s="110">
        <v>20</v>
      </c>
      <c r="L79" s="110">
        <v>10</v>
      </c>
      <c r="M79" s="111">
        <f t="shared" si="55"/>
        <v>0.5</v>
      </c>
      <c r="N79" s="112">
        <f t="shared" ref="N79:N91" si="70">L79*1</f>
        <v>10</v>
      </c>
      <c r="O79" s="113">
        <f t="shared" ref="O79:O91" si="71">(K79-L79)*-1</f>
        <v>-10</v>
      </c>
      <c r="P79" s="110">
        <v>10</v>
      </c>
      <c r="Q79" s="112">
        <v>2</v>
      </c>
      <c r="R79" s="125">
        <f t="shared" si="56"/>
        <v>0.2</v>
      </c>
      <c r="S79" s="112">
        <f t="shared" si="66"/>
        <v>2</v>
      </c>
      <c r="T79" s="113">
        <f t="shared" si="67"/>
        <v>-4</v>
      </c>
      <c r="U79" s="110">
        <v>10</v>
      </c>
      <c r="V79" s="110">
        <v>1</v>
      </c>
      <c r="W79" s="111">
        <f t="shared" si="57"/>
        <v>0.1</v>
      </c>
      <c r="X79" s="112">
        <f t="shared" si="64"/>
        <v>1.5</v>
      </c>
      <c r="Y79" s="113">
        <f t="shared" si="65"/>
        <v>-9</v>
      </c>
      <c r="Z79" s="110">
        <v>15</v>
      </c>
      <c r="AA79" s="126">
        <v>6</v>
      </c>
      <c r="AB79" s="134">
        <f t="shared" si="58"/>
        <v>0.4</v>
      </c>
      <c r="AC79" s="126">
        <f t="shared" si="68"/>
        <v>3</v>
      </c>
      <c r="AD79" s="113">
        <f t="shared" si="69"/>
        <v>-2.7</v>
      </c>
      <c r="AE79" s="99">
        <v>5</v>
      </c>
      <c r="AF79" s="109">
        <v>2</v>
      </c>
      <c r="AG79" s="138">
        <f t="shared" si="59"/>
        <v>0.4</v>
      </c>
      <c r="AH79" s="139">
        <f t="shared" si="62"/>
        <v>2</v>
      </c>
      <c r="AI79" s="113">
        <f t="shared" si="63"/>
        <v>-0.9</v>
      </c>
      <c r="AJ79" s="33">
        <f t="shared" si="60"/>
        <v>23</v>
      </c>
      <c r="AK79" s="33">
        <f t="shared" si="61"/>
        <v>-28.6</v>
      </c>
    </row>
    <row r="80" spans="1:37">
      <c r="A80" s="94">
        <v>77</v>
      </c>
      <c r="B80" s="95">
        <v>713</v>
      </c>
      <c r="C80" s="96" t="s">
        <v>298</v>
      </c>
      <c r="D80" s="97" t="s">
        <v>31</v>
      </c>
      <c r="E80" s="98" t="s">
        <v>185</v>
      </c>
      <c r="F80" s="99">
        <v>5</v>
      </c>
      <c r="G80" s="99">
        <v>4</v>
      </c>
      <c r="H80" s="100">
        <f t="shared" si="54"/>
        <v>0.8</v>
      </c>
      <c r="I80" s="108">
        <f>G80*1.5</f>
        <v>6</v>
      </c>
      <c r="J80" s="114">
        <f>(F80-G80)*-1</f>
        <v>-1</v>
      </c>
      <c r="K80" s="110">
        <v>20</v>
      </c>
      <c r="L80" s="110">
        <v>7</v>
      </c>
      <c r="M80" s="111">
        <f t="shared" si="55"/>
        <v>0.35</v>
      </c>
      <c r="N80" s="112">
        <f t="shared" si="70"/>
        <v>7</v>
      </c>
      <c r="O80" s="113">
        <f t="shared" si="71"/>
        <v>-13</v>
      </c>
      <c r="P80" s="110">
        <v>10</v>
      </c>
      <c r="Q80" s="112">
        <v>9</v>
      </c>
      <c r="R80" s="125">
        <f t="shared" si="56"/>
        <v>0.9</v>
      </c>
      <c r="S80" s="112">
        <f t="shared" si="66"/>
        <v>9</v>
      </c>
      <c r="T80" s="113">
        <f t="shared" si="67"/>
        <v>-0.5</v>
      </c>
      <c r="U80" s="110">
        <v>10</v>
      </c>
      <c r="V80" s="110">
        <v>6</v>
      </c>
      <c r="W80" s="111">
        <f t="shared" si="57"/>
        <v>0.6</v>
      </c>
      <c r="X80" s="112">
        <f t="shared" si="64"/>
        <v>9</v>
      </c>
      <c r="Y80" s="113">
        <f t="shared" si="65"/>
        <v>-4</v>
      </c>
      <c r="Z80" s="110">
        <v>15</v>
      </c>
      <c r="AA80" s="126">
        <v>6</v>
      </c>
      <c r="AB80" s="134">
        <f t="shared" si="58"/>
        <v>0.4</v>
      </c>
      <c r="AC80" s="126">
        <f t="shared" si="68"/>
        <v>3</v>
      </c>
      <c r="AD80" s="113">
        <f t="shared" si="69"/>
        <v>-2.7</v>
      </c>
      <c r="AE80" s="99">
        <v>5</v>
      </c>
      <c r="AF80" s="109">
        <v>2</v>
      </c>
      <c r="AG80" s="138">
        <f t="shared" si="59"/>
        <v>0.4</v>
      </c>
      <c r="AH80" s="139">
        <f t="shared" si="62"/>
        <v>2</v>
      </c>
      <c r="AI80" s="113">
        <f t="shared" si="63"/>
        <v>-0.9</v>
      </c>
      <c r="AJ80" s="33">
        <f t="shared" si="60"/>
        <v>36</v>
      </c>
      <c r="AK80" s="33">
        <f t="shared" si="61"/>
        <v>-22.1</v>
      </c>
    </row>
    <row r="81" spans="1:37">
      <c r="A81" s="94">
        <v>78</v>
      </c>
      <c r="B81" s="95">
        <v>720</v>
      </c>
      <c r="C81" s="96" t="s">
        <v>299</v>
      </c>
      <c r="D81" s="97" t="s">
        <v>19</v>
      </c>
      <c r="E81" s="98" t="s">
        <v>185</v>
      </c>
      <c r="F81" s="99">
        <v>5</v>
      </c>
      <c r="G81" s="99">
        <v>5</v>
      </c>
      <c r="H81" s="100">
        <f t="shared" si="54"/>
        <v>1</v>
      </c>
      <c r="I81" s="108">
        <f>G81*3</f>
        <v>15</v>
      </c>
      <c r="J81" s="109"/>
      <c r="K81" s="110">
        <v>20</v>
      </c>
      <c r="L81" s="110">
        <v>8</v>
      </c>
      <c r="M81" s="111">
        <f t="shared" si="55"/>
        <v>0.4</v>
      </c>
      <c r="N81" s="112">
        <f t="shared" si="70"/>
        <v>8</v>
      </c>
      <c r="O81" s="113">
        <f t="shared" si="71"/>
        <v>-12</v>
      </c>
      <c r="P81" s="110">
        <v>10</v>
      </c>
      <c r="Q81" s="112">
        <v>5</v>
      </c>
      <c r="R81" s="125">
        <f t="shared" si="56"/>
        <v>0.5</v>
      </c>
      <c r="S81" s="112">
        <f t="shared" si="66"/>
        <v>5</v>
      </c>
      <c r="T81" s="113">
        <f t="shared" si="67"/>
        <v>-2.5</v>
      </c>
      <c r="U81" s="110">
        <v>10</v>
      </c>
      <c r="V81" s="110">
        <v>0</v>
      </c>
      <c r="W81" s="111">
        <f t="shared" si="57"/>
        <v>0</v>
      </c>
      <c r="X81" s="112">
        <f t="shared" si="64"/>
        <v>0</v>
      </c>
      <c r="Y81" s="113">
        <f t="shared" si="65"/>
        <v>-10</v>
      </c>
      <c r="Z81" s="110">
        <v>15</v>
      </c>
      <c r="AA81" s="126">
        <v>3</v>
      </c>
      <c r="AB81" s="134">
        <f t="shared" si="58"/>
        <v>0.2</v>
      </c>
      <c r="AC81" s="126">
        <f t="shared" si="68"/>
        <v>1.5</v>
      </c>
      <c r="AD81" s="113">
        <f t="shared" si="69"/>
        <v>-3.6</v>
      </c>
      <c r="AE81" s="99">
        <v>5</v>
      </c>
      <c r="AF81" s="109">
        <v>0</v>
      </c>
      <c r="AG81" s="138">
        <f t="shared" si="59"/>
        <v>0</v>
      </c>
      <c r="AH81" s="139">
        <f t="shared" si="62"/>
        <v>0</v>
      </c>
      <c r="AI81" s="113">
        <f t="shared" si="63"/>
        <v>-1.5</v>
      </c>
      <c r="AJ81" s="33">
        <f t="shared" si="60"/>
        <v>29.5</v>
      </c>
      <c r="AK81" s="33">
        <f t="shared" si="61"/>
        <v>-29.6</v>
      </c>
    </row>
    <row r="82" spans="1:37">
      <c r="A82" s="94">
        <v>79</v>
      </c>
      <c r="B82" s="95">
        <v>727</v>
      </c>
      <c r="C82" s="96" t="s">
        <v>300</v>
      </c>
      <c r="D82" s="97" t="s">
        <v>11</v>
      </c>
      <c r="E82" s="98" t="s">
        <v>185</v>
      </c>
      <c r="F82" s="99">
        <v>5</v>
      </c>
      <c r="G82" s="99">
        <v>2</v>
      </c>
      <c r="H82" s="100">
        <f t="shared" si="54"/>
        <v>0.4</v>
      </c>
      <c r="I82" s="108">
        <f>G82*1.5</f>
        <v>3</v>
      </c>
      <c r="J82" s="114">
        <f>(F82-G82)*-1</f>
        <v>-3</v>
      </c>
      <c r="K82" s="110">
        <v>20</v>
      </c>
      <c r="L82" s="110">
        <v>6</v>
      </c>
      <c r="M82" s="111">
        <f t="shared" si="55"/>
        <v>0.3</v>
      </c>
      <c r="N82" s="112">
        <f t="shared" si="70"/>
        <v>6</v>
      </c>
      <c r="O82" s="113">
        <f t="shared" si="71"/>
        <v>-14</v>
      </c>
      <c r="P82" s="110">
        <v>10</v>
      </c>
      <c r="Q82" s="112">
        <v>1</v>
      </c>
      <c r="R82" s="125">
        <f t="shared" si="56"/>
        <v>0.1</v>
      </c>
      <c r="S82" s="112">
        <f t="shared" si="66"/>
        <v>1</v>
      </c>
      <c r="T82" s="113">
        <f t="shared" si="67"/>
        <v>-4.5</v>
      </c>
      <c r="U82" s="110">
        <v>10</v>
      </c>
      <c r="V82" s="110">
        <v>1</v>
      </c>
      <c r="W82" s="111">
        <f t="shared" si="57"/>
        <v>0.1</v>
      </c>
      <c r="X82" s="112">
        <f t="shared" si="64"/>
        <v>1.5</v>
      </c>
      <c r="Y82" s="113">
        <f t="shared" si="65"/>
        <v>-9</v>
      </c>
      <c r="Z82" s="110">
        <v>15</v>
      </c>
      <c r="AA82" s="126">
        <v>7</v>
      </c>
      <c r="AB82" s="134">
        <f t="shared" si="58"/>
        <v>0.466666666666667</v>
      </c>
      <c r="AC82" s="126">
        <f t="shared" si="68"/>
        <v>3.5</v>
      </c>
      <c r="AD82" s="113">
        <f t="shared" si="69"/>
        <v>-2.4</v>
      </c>
      <c r="AE82" s="99">
        <v>5</v>
      </c>
      <c r="AF82" s="109">
        <v>1</v>
      </c>
      <c r="AG82" s="138">
        <f t="shared" si="59"/>
        <v>0.2</v>
      </c>
      <c r="AH82" s="139">
        <f t="shared" si="62"/>
        <v>1</v>
      </c>
      <c r="AI82" s="113">
        <f t="shared" si="63"/>
        <v>-1.2</v>
      </c>
      <c r="AJ82" s="33">
        <f t="shared" si="60"/>
        <v>16</v>
      </c>
      <c r="AK82" s="33">
        <f t="shared" si="61"/>
        <v>-34.1</v>
      </c>
    </row>
    <row r="83" spans="1:37">
      <c r="A83" s="94">
        <v>80</v>
      </c>
      <c r="B83" s="95">
        <v>732</v>
      </c>
      <c r="C83" s="96" t="s">
        <v>301</v>
      </c>
      <c r="D83" s="97" t="s">
        <v>19</v>
      </c>
      <c r="E83" s="98" t="s">
        <v>185</v>
      </c>
      <c r="F83" s="99">
        <v>5</v>
      </c>
      <c r="G83" s="99">
        <v>5</v>
      </c>
      <c r="H83" s="100">
        <f t="shared" si="54"/>
        <v>1</v>
      </c>
      <c r="I83" s="108">
        <f>G83*3</f>
        <v>15</v>
      </c>
      <c r="J83" s="109"/>
      <c r="K83" s="110">
        <v>20</v>
      </c>
      <c r="L83" s="110">
        <v>4</v>
      </c>
      <c r="M83" s="111">
        <f t="shared" si="55"/>
        <v>0.2</v>
      </c>
      <c r="N83" s="112">
        <f t="shared" si="70"/>
        <v>4</v>
      </c>
      <c r="O83" s="113">
        <f t="shared" si="71"/>
        <v>-16</v>
      </c>
      <c r="P83" s="110">
        <v>10</v>
      </c>
      <c r="Q83" s="112">
        <v>8</v>
      </c>
      <c r="R83" s="125">
        <f t="shared" si="56"/>
        <v>0.8</v>
      </c>
      <c r="S83" s="112">
        <f t="shared" si="66"/>
        <v>8</v>
      </c>
      <c r="T83" s="113">
        <f t="shared" si="67"/>
        <v>-1</v>
      </c>
      <c r="U83" s="110">
        <v>10</v>
      </c>
      <c r="V83" s="110">
        <v>6</v>
      </c>
      <c r="W83" s="111">
        <f t="shared" si="57"/>
        <v>0.6</v>
      </c>
      <c r="X83" s="112">
        <f t="shared" si="64"/>
        <v>9</v>
      </c>
      <c r="Y83" s="113">
        <f t="shared" si="65"/>
        <v>-4</v>
      </c>
      <c r="Z83" s="110">
        <v>15</v>
      </c>
      <c r="AA83" s="126">
        <v>3</v>
      </c>
      <c r="AB83" s="134">
        <f t="shared" si="58"/>
        <v>0.2</v>
      </c>
      <c r="AC83" s="126">
        <f t="shared" si="68"/>
        <v>1.5</v>
      </c>
      <c r="AD83" s="113">
        <f t="shared" si="69"/>
        <v>-3.6</v>
      </c>
      <c r="AE83" s="99">
        <v>5</v>
      </c>
      <c r="AF83" s="109">
        <v>1</v>
      </c>
      <c r="AG83" s="138">
        <f t="shared" si="59"/>
        <v>0.2</v>
      </c>
      <c r="AH83" s="139">
        <f t="shared" si="62"/>
        <v>1</v>
      </c>
      <c r="AI83" s="113">
        <f t="shared" si="63"/>
        <v>-1.2</v>
      </c>
      <c r="AJ83" s="33">
        <f t="shared" si="60"/>
        <v>38.5</v>
      </c>
      <c r="AK83" s="33">
        <f t="shared" si="61"/>
        <v>-25.8</v>
      </c>
    </row>
    <row r="84" spans="1:37">
      <c r="A84" s="94">
        <v>81</v>
      </c>
      <c r="B84" s="95">
        <v>733</v>
      </c>
      <c r="C84" s="96" t="s">
        <v>302</v>
      </c>
      <c r="D84" s="97" t="s">
        <v>24</v>
      </c>
      <c r="E84" s="98" t="s">
        <v>185</v>
      </c>
      <c r="F84" s="99">
        <v>5</v>
      </c>
      <c r="G84" s="99">
        <v>11</v>
      </c>
      <c r="H84" s="100">
        <f t="shared" si="54"/>
        <v>2.2</v>
      </c>
      <c r="I84" s="108">
        <f>G84*3</f>
        <v>33</v>
      </c>
      <c r="J84" s="109"/>
      <c r="K84" s="110">
        <v>20</v>
      </c>
      <c r="L84" s="110">
        <v>9</v>
      </c>
      <c r="M84" s="111">
        <f t="shared" si="55"/>
        <v>0.45</v>
      </c>
      <c r="N84" s="112">
        <f t="shared" si="70"/>
        <v>9</v>
      </c>
      <c r="O84" s="113">
        <f t="shared" si="71"/>
        <v>-11</v>
      </c>
      <c r="P84" s="110">
        <v>10</v>
      </c>
      <c r="Q84" s="112">
        <v>0</v>
      </c>
      <c r="R84" s="125">
        <f t="shared" si="56"/>
        <v>0</v>
      </c>
      <c r="S84" s="112">
        <f t="shared" si="66"/>
        <v>0</v>
      </c>
      <c r="T84" s="113">
        <f t="shared" si="67"/>
        <v>-5</v>
      </c>
      <c r="U84" s="110">
        <v>10</v>
      </c>
      <c r="V84" s="110">
        <v>4</v>
      </c>
      <c r="W84" s="111">
        <f t="shared" si="57"/>
        <v>0.4</v>
      </c>
      <c r="X84" s="112">
        <f t="shared" si="64"/>
        <v>6</v>
      </c>
      <c r="Y84" s="113">
        <f t="shared" si="65"/>
        <v>-6</v>
      </c>
      <c r="Z84" s="110">
        <v>15</v>
      </c>
      <c r="AA84" s="126">
        <v>4</v>
      </c>
      <c r="AB84" s="134">
        <f t="shared" si="58"/>
        <v>0.266666666666667</v>
      </c>
      <c r="AC84" s="126">
        <f t="shared" si="68"/>
        <v>2</v>
      </c>
      <c r="AD84" s="113">
        <f t="shared" si="69"/>
        <v>-3.3</v>
      </c>
      <c r="AE84" s="99">
        <v>5</v>
      </c>
      <c r="AF84" s="109">
        <v>0</v>
      </c>
      <c r="AG84" s="138">
        <f t="shared" si="59"/>
        <v>0</v>
      </c>
      <c r="AH84" s="139">
        <f t="shared" si="62"/>
        <v>0</v>
      </c>
      <c r="AI84" s="113">
        <f t="shared" si="63"/>
        <v>-1.5</v>
      </c>
      <c r="AJ84" s="33">
        <f t="shared" si="60"/>
        <v>50</v>
      </c>
      <c r="AK84" s="33">
        <f t="shared" si="61"/>
        <v>-26.8</v>
      </c>
    </row>
    <row r="85" spans="1:37">
      <c r="A85" s="94">
        <v>82</v>
      </c>
      <c r="B85" s="95">
        <v>738</v>
      </c>
      <c r="C85" s="96" t="s">
        <v>303</v>
      </c>
      <c r="D85" s="97" t="s">
        <v>31</v>
      </c>
      <c r="E85" s="98" t="s">
        <v>185</v>
      </c>
      <c r="F85" s="99">
        <v>5</v>
      </c>
      <c r="G85" s="99">
        <v>5</v>
      </c>
      <c r="H85" s="100">
        <f t="shared" si="54"/>
        <v>1</v>
      </c>
      <c r="I85" s="108">
        <f>G85*3</f>
        <v>15</v>
      </c>
      <c r="J85" s="109"/>
      <c r="K85" s="110">
        <v>20</v>
      </c>
      <c r="L85" s="110">
        <v>11</v>
      </c>
      <c r="M85" s="111">
        <f t="shared" si="55"/>
        <v>0.55</v>
      </c>
      <c r="N85" s="112">
        <f t="shared" si="70"/>
        <v>11</v>
      </c>
      <c r="O85" s="113">
        <f t="shared" si="71"/>
        <v>-9</v>
      </c>
      <c r="P85" s="110">
        <v>10</v>
      </c>
      <c r="Q85" s="112">
        <v>7</v>
      </c>
      <c r="R85" s="125">
        <f t="shared" si="56"/>
        <v>0.7</v>
      </c>
      <c r="S85" s="112">
        <f t="shared" si="66"/>
        <v>7</v>
      </c>
      <c r="T85" s="113">
        <f t="shared" si="67"/>
        <v>-1.5</v>
      </c>
      <c r="U85" s="110">
        <v>10</v>
      </c>
      <c r="V85" s="110">
        <v>0</v>
      </c>
      <c r="W85" s="111">
        <f t="shared" si="57"/>
        <v>0</v>
      </c>
      <c r="X85" s="112">
        <f t="shared" si="64"/>
        <v>0</v>
      </c>
      <c r="Y85" s="113">
        <f t="shared" si="65"/>
        <v>-10</v>
      </c>
      <c r="Z85" s="110">
        <v>15</v>
      </c>
      <c r="AA85" s="126">
        <v>3</v>
      </c>
      <c r="AB85" s="134">
        <f t="shared" si="58"/>
        <v>0.2</v>
      </c>
      <c r="AC85" s="126">
        <f t="shared" si="68"/>
        <v>1.5</v>
      </c>
      <c r="AD85" s="113">
        <f t="shared" si="69"/>
        <v>-3.6</v>
      </c>
      <c r="AE85" s="99">
        <v>5</v>
      </c>
      <c r="AF85" s="109">
        <v>1</v>
      </c>
      <c r="AG85" s="138">
        <f t="shared" si="59"/>
        <v>0.2</v>
      </c>
      <c r="AH85" s="139">
        <f t="shared" si="62"/>
        <v>1</v>
      </c>
      <c r="AI85" s="113">
        <f t="shared" si="63"/>
        <v>-1.2</v>
      </c>
      <c r="AJ85" s="33">
        <f t="shared" si="60"/>
        <v>35.5</v>
      </c>
      <c r="AK85" s="33">
        <f t="shared" si="61"/>
        <v>-25.3</v>
      </c>
    </row>
    <row r="86" spans="1:37">
      <c r="A86" s="94">
        <v>83</v>
      </c>
      <c r="B86" s="95">
        <v>740</v>
      </c>
      <c r="C86" s="96" t="s">
        <v>304</v>
      </c>
      <c r="D86" s="97" t="s">
        <v>24</v>
      </c>
      <c r="E86" s="98" t="s">
        <v>185</v>
      </c>
      <c r="F86" s="99">
        <v>5</v>
      </c>
      <c r="G86" s="99">
        <v>7</v>
      </c>
      <c r="H86" s="100">
        <f t="shared" si="54"/>
        <v>1.4</v>
      </c>
      <c r="I86" s="108">
        <f>G86*3</f>
        <v>21</v>
      </c>
      <c r="J86" s="109"/>
      <c r="K86" s="110">
        <v>20</v>
      </c>
      <c r="L86" s="110">
        <v>7</v>
      </c>
      <c r="M86" s="111">
        <f t="shared" si="55"/>
        <v>0.35</v>
      </c>
      <c r="N86" s="112">
        <f t="shared" si="70"/>
        <v>7</v>
      </c>
      <c r="O86" s="113">
        <f t="shared" si="71"/>
        <v>-13</v>
      </c>
      <c r="P86" s="110">
        <v>10</v>
      </c>
      <c r="Q86" s="112">
        <v>3</v>
      </c>
      <c r="R86" s="125">
        <f t="shared" si="56"/>
        <v>0.3</v>
      </c>
      <c r="S86" s="112">
        <f t="shared" si="66"/>
        <v>3</v>
      </c>
      <c r="T86" s="113">
        <f t="shared" si="67"/>
        <v>-3.5</v>
      </c>
      <c r="U86" s="110">
        <v>10</v>
      </c>
      <c r="V86" s="110">
        <v>6</v>
      </c>
      <c r="W86" s="111">
        <f t="shared" si="57"/>
        <v>0.6</v>
      </c>
      <c r="X86" s="112">
        <f t="shared" si="64"/>
        <v>9</v>
      </c>
      <c r="Y86" s="113">
        <f t="shared" si="65"/>
        <v>-4</v>
      </c>
      <c r="Z86" s="110">
        <v>15</v>
      </c>
      <c r="AA86" s="126">
        <v>8</v>
      </c>
      <c r="AB86" s="134">
        <f t="shared" si="58"/>
        <v>0.533333333333333</v>
      </c>
      <c r="AC86" s="126">
        <f t="shared" si="68"/>
        <v>4</v>
      </c>
      <c r="AD86" s="113">
        <f t="shared" si="69"/>
        <v>-2.1</v>
      </c>
      <c r="AE86" s="99">
        <v>5</v>
      </c>
      <c r="AF86" s="109">
        <v>0</v>
      </c>
      <c r="AG86" s="138">
        <f t="shared" si="59"/>
        <v>0</v>
      </c>
      <c r="AH86" s="139">
        <f t="shared" si="62"/>
        <v>0</v>
      </c>
      <c r="AI86" s="113">
        <f t="shared" si="63"/>
        <v>-1.5</v>
      </c>
      <c r="AJ86" s="33">
        <f t="shared" si="60"/>
        <v>44</v>
      </c>
      <c r="AK86" s="33">
        <f t="shared" si="61"/>
        <v>-24.1</v>
      </c>
    </row>
    <row r="87" spans="1:37">
      <c r="A87" s="94">
        <v>84</v>
      </c>
      <c r="B87" s="95">
        <v>743</v>
      </c>
      <c r="C87" s="96" t="s">
        <v>305</v>
      </c>
      <c r="D87" s="97" t="s">
        <v>24</v>
      </c>
      <c r="E87" s="98" t="s">
        <v>185</v>
      </c>
      <c r="F87" s="99">
        <v>5</v>
      </c>
      <c r="G87" s="99">
        <v>5</v>
      </c>
      <c r="H87" s="100">
        <f t="shared" si="54"/>
        <v>1</v>
      </c>
      <c r="I87" s="108">
        <f>G87*3</f>
        <v>15</v>
      </c>
      <c r="J87" s="109"/>
      <c r="K87" s="110">
        <v>20</v>
      </c>
      <c r="L87" s="110">
        <v>15</v>
      </c>
      <c r="M87" s="111">
        <f t="shared" si="55"/>
        <v>0.75</v>
      </c>
      <c r="N87" s="112">
        <f t="shared" si="70"/>
        <v>15</v>
      </c>
      <c r="O87" s="113">
        <f t="shared" si="71"/>
        <v>-5</v>
      </c>
      <c r="P87" s="110">
        <v>10</v>
      </c>
      <c r="Q87" s="112">
        <v>3</v>
      </c>
      <c r="R87" s="125">
        <f t="shared" si="56"/>
        <v>0.3</v>
      </c>
      <c r="S87" s="112">
        <f t="shared" si="66"/>
        <v>3</v>
      </c>
      <c r="T87" s="113">
        <f t="shared" si="67"/>
        <v>-3.5</v>
      </c>
      <c r="U87" s="110">
        <v>10</v>
      </c>
      <c r="V87" s="110">
        <v>3</v>
      </c>
      <c r="W87" s="111">
        <f t="shared" si="57"/>
        <v>0.3</v>
      </c>
      <c r="X87" s="112">
        <f t="shared" si="64"/>
        <v>4.5</v>
      </c>
      <c r="Y87" s="113">
        <f t="shared" si="65"/>
        <v>-7</v>
      </c>
      <c r="Z87" s="110">
        <v>15</v>
      </c>
      <c r="AA87" s="126">
        <v>13</v>
      </c>
      <c r="AB87" s="134">
        <f t="shared" si="58"/>
        <v>0.866666666666667</v>
      </c>
      <c r="AC87" s="126">
        <f t="shared" si="68"/>
        <v>6.5</v>
      </c>
      <c r="AD87" s="113">
        <f t="shared" si="69"/>
        <v>-0.6</v>
      </c>
      <c r="AE87" s="99">
        <v>5</v>
      </c>
      <c r="AF87" s="109">
        <v>1</v>
      </c>
      <c r="AG87" s="138">
        <f t="shared" si="59"/>
        <v>0.2</v>
      </c>
      <c r="AH87" s="139">
        <f t="shared" si="62"/>
        <v>1</v>
      </c>
      <c r="AI87" s="113">
        <f t="shared" si="63"/>
        <v>-1.2</v>
      </c>
      <c r="AJ87" s="33">
        <f t="shared" si="60"/>
        <v>45</v>
      </c>
      <c r="AK87" s="33">
        <f t="shared" si="61"/>
        <v>-17.3</v>
      </c>
    </row>
    <row r="88" spans="1:37">
      <c r="A88" s="94">
        <v>85</v>
      </c>
      <c r="B88" s="95">
        <v>745</v>
      </c>
      <c r="C88" s="96" t="s">
        <v>306</v>
      </c>
      <c r="D88" s="97" t="s">
        <v>11</v>
      </c>
      <c r="E88" s="98" t="s">
        <v>185</v>
      </c>
      <c r="F88" s="99">
        <v>5</v>
      </c>
      <c r="G88" s="99">
        <v>3</v>
      </c>
      <c r="H88" s="100">
        <f t="shared" si="54"/>
        <v>0.6</v>
      </c>
      <c r="I88" s="108">
        <f>G88*1.5</f>
        <v>4.5</v>
      </c>
      <c r="J88" s="114">
        <f>(F88-G88)*-1</f>
        <v>-2</v>
      </c>
      <c r="K88" s="110">
        <v>20</v>
      </c>
      <c r="L88" s="110">
        <v>16</v>
      </c>
      <c r="M88" s="111">
        <f t="shared" si="55"/>
        <v>0.8</v>
      </c>
      <c r="N88" s="112">
        <f t="shared" si="70"/>
        <v>16</v>
      </c>
      <c r="O88" s="113">
        <f t="shared" si="71"/>
        <v>-4</v>
      </c>
      <c r="P88" s="110">
        <v>10</v>
      </c>
      <c r="Q88" s="112">
        <v>4</v>
      </c>
      <c r="R88" s="125">
        <f t="shared" si="56"/>
        <v>0.4</v>
      </c>
      <c r="S88" s="112">
        <f t="shared" si="66"/>
        <v>4</v>
      </c>
      <c r="T88" s="113">
        <f t="shared" si="67"/>
        <v>-3</v>
      </c>
      <c r="U88" s="110">
        <v>10</v>
      </c>
      <c r="V88" s="110">
        <v>5</v>
      </c>
      <c r="W88" s="111">
        <f t="shared" si="57"/>
        <v>0.5</v>
      </c>
      <c r="X88" s="112">
        <f t="shared" si="64"/>
        <v>7.5</v>
      </c>
      <c r="Y88" s="113">
        <f t="shared" si="65"/>
        <v>-5</v>
      </c>
      <c r="Z88" s="110">
        <v>15</v>
      </c>
      <c r="AA88" s="126">
        <v>7</v>
      </c>
      <c r="AB88" s="134">
        <f t="shared" si="58"/>
        <v>0.466666666666667</v>
      </c>
      <c r="AC88" s="126">
        <f t="shared" si="68"/>
        <v>3.5</v>
      </c>
      <c r="AD88" s="113">
        <f t="shared" si="69"/>
        <v>-2.4</v>
      </c>
      <c r="AE88" s="99">
        <v>5</v>
      </c>
      <c r="AF88" s="109">
        <v>6</v>
      </c>
      <c r="AG88" s="138">
        <f t="shared" si="59"/>
        <v>1.2</v>
      </c>
      <c r="AH88" s="126">
        <f>AF88*2</f>
        <v>12</v>
      </c>
      <c r="AI88" s="140"/>
      <c r="AJ88" s="33">
        <f t="shared" si="60"/>
        <v>47.5</v>
      </c>
      <c r="AK88" s="33">
        <f t="shared" si="61"/>
        <v>-16.4</v>
      </c>
    </row>
    <row r="89" spans="1:37">
      <c r="A89" s="94">
        <v>86</v>
      </c>
      <c r="B89" s="95">
        <v>748</v>
      </c>
      <c r="C89" s="96" t="s">
        <v>307</v>
      </c>
      <c r="D89" s="97" t="s">
        <v>19</v>
      </c>
      <c r="E89" s="98" t="s">
        <v>185</v>
      </c>
      <c r="F89" s="99">
        <v>5</v>
      </c>
      <c r="G89" s="99">
        <v>1</v>
      </c>
      <c r="H89" s="100">
        <f t="shared" si="54"/>
        <v>0.2</v>
      </c>
      <c r="I89" s="108">
        <f>G89*1.5</f>
        <v>1.5</v>
      </c>
      <c r="J89" s="114">
        <f>(F89-G89)*-1</f>
        <v>-4</v>
      </c>
      <c r="K89" s="110">
        <v>20</v>
      </c>
      <c r="L89" s="110">
        <v>13</v>
      </c>
      <c r="M89" s="111">
        <f t="shared" si="55"/>
        <v>0.65</v>
      </c>
      <c r="N89" s="112">
        <f t="shared" si="70"/>
        <v>13</v>
      </c>
      <c r="O89" s="113">
        <f t="shared" si="71"/>
        <v>-7</v>
      </c>
      <c r="P89" s="110">
        <v>10</v>
      </c>
      <c r="Q89" s="112">
        <v>6</v>
      </c>
      <c r="R89" s="125">
        <f t="shared" si="56"/>
        <v>0.6</v>
      </c>
      <c r="S89" s="112">
        <f t="shared" si="66"/>
        <v>6</v>
      </c>
      <c r="T89" s="113">
        <f t="shared" si="67"/>
        <v>-2</v>
      </c>
      <c r="U89" s="110">
        <v>10</v>
      </c>
      <c r="V89" s="110">
        <v>2</v>
      </c>
      <c r="W89" s="111">
        <f t="shared" si="57"/>
        <v>0.2</v>
      </c>
      <c r="X89" s="112">
        <f t="shared" si="64"/>
        <v>3</v>
      </c>
      <c r="Y89" s="113">
        <f t="shared" si="65"/>
        <v>-8</v>
      </c>
      <c r="Z89" s="110">
        <v>15</v>
      </c>
      <c r="AA89" s="126">
        <v>7</v>
      </c>
      <c r="AB89" s="134">
        <f t="shared" si="58"/>
        <v>0.466666666666667</v>
      </c>
      <c r="AC89" s="126">
        <f t="shared" si="68"/>
        <v>3.5</v>
      </c>
      <c r="AD89" s="113">
        <f t="shared" si="69"/>
        <v>-2.4</v>
      </c>
      <c r="AE89" s="99">
        <v>5</v>
      </c>
      <c r="AF89" s="109">
        <v>2</v>
      </c>
      <c r="AG89" s="138">
        <f t="shared" si="59"/>
        <v>0.4</v>
      </c>
      <c r="AH89" s="139">
        <f>AF89*1</f>
        <v>2</v>
      </c>
      <c r="AI89" s="113">
        <f>(AE89-AF89)*-0.3</f>
        <v>-0.9</v>
      </c>
      <c r="AJ89" s="33">
        <f t="shared" si="60"/>
        <v>29</v>
      </c>
      <c r="AK89" s="33">
        <f t="shared" si="61"/>
        <v>-24.3</v>
      </c>
    </row>
    <row r="90" spans="1:37">
      <c r="A90" s="94">
        <v>87</v>
      </c>
      <c r="B90" s="95">
        <v>752</v>
      </c>
      <c r="C90" s="96" t="s">
        <v>373</v>
      </c>
      <c r="D90" s="97" t="s">
        <v>11</v>
      </c>
      <c r="E90" s="98" t="s">
        <v>185</v>
      </c>
      <c r="F90" s="99">
        <v>5</v>
      </c>
      <c r="G90" s="99">
        <v>3</v>
      </c>
      <c r="H90" s="100">
        <f t="shared" si="54"/>
        <v>0.6</v>
      </c>
      <c r="I90" s="108">
        <f>G90*1.5</f>
        <v>4.5</v>
      </c>
      <c r="J90" s="114">
        <f>(F90-G90)*-1</f>
        <v>-2</v>
      </c>
      <c r="K90" s="110">
        <v>20</v>
      </c>
      <c r="L90" s="110">
        <v>4</v>
      </c>
      <c r="M90" s="111">
        <f t="shared" si="55"/>
        <v>0.2</v>
      </c>
      <c r="N90" s="112">
        <f t="shared" si="70"/>
        <v>4</v>
      </c>
      <c r="O90" s="113">
        <f t="shared" si="71"/>
        <v>-16</v>
      </c>
      <c r="P90" s="110">
        <v>10</v>
      </c>
      <c r="Q90" s="112">
        <v>0</v>
      </c>
      <c r="R90" s="125">
        <f t="shared" si="56"/>
        <v>0</v>
      </c>
      <c r="S90" s="112">
        <f t="shared" si="66"/>
        <v>0</v>
      </c>
      <c r="T90" s="113">
        <f t="shared" si="67"/>
        <v>-5</v>
      </c>
      <c r="U90" s="110">
        <v>10</v>
      </c>
      <c r="V90" s="110">
        <v>0</v>
      </c>
      <c r="W90" s="111">
        <f t="shared" si="57"/>
        <v>0</v>
      </c>
      <c r="X90" s="112">
        <f t="shared" si="64"/>
        <v>0</v>
      </c>
      <c r="Y90" s="113">
        <f t="shared" si="65"/>
        <v>-10</v>
      </c>
      <c r="Z90" s="110">
        <v>15</v>
      </c>
      <c r="AA90" s="126">
        <v>12</v>
      </c>
      <c r="AB90" s="134">
        <f t="shared" si="58"/>
        <v>0.8</v>
      </c>
      <c r="AC90" s="126">
        <f t="shared" si="68"/>
        <v>6</v>
      </c>
      <c r="AD90" s="113">
        <f t="shared" si="69"/>
        <v>-0.9</v>
      </c>
      <c r="AE90" s="99">
        <v>5</v>
      </c>
      <c r="AF90" s="109">
        <v>1</v>
      </c>
      <c r="AG90" s="138">
        <f t="shared" si="59"/>
        <v>0.2</v>
      </c>
      <c r="AH90" s="139">
        <f>AF90*1</f>
        <v>1</v>
      </c>
      <c r="AI90" s="113">
        <f>(AE90-AF90)*-0.3</f>
        <v>-1.2</v>
      </c>
      <c r="AJ90" s="33">
        <f t="shared" si="60"/>
        <v>15.5</v>
      </c>
      <c r="AK90" s="33">
        <f t="shared" si="61"/>
        <v>-35.1</v>
      </c>
    </row>
    <row r="91" spans="1:37">
      <c r="A91" s="94">
        <v>88</v>
      </c>
      <c r="B91" s="95">
        <v>754</v>
      </c>
      <c r="C91" s="96" t="s">
        <v>309</v>
      </c>
      <c r="D91" s="97" t="s">
        <v>31</v>
      </c>
      <c r="E91" s="98" t="s">
        <v>185</v>
      </c>
      <c r="F91" s="99">
        <v>5</v>
      </c>
      <c r="G91" s="99">
        <v>3</v>
      </c>
      <c r="H91" s="100">
        <f t="shared" si="54"/>
        <v>0.6</v>
      </c>
      <c r="I91" s="108">
        <f>G91*1.5</f>
        <v>4.5</v>
      </c>
      <c r="J91" s="114">
        <f>(F91-G91)*-1</f>
        <v>-2</v>
      </c>
      <c r="K91" s="110">
        <v>20</v>
      </c>
      <c r="L91" s="110">
        <v>15</v>
      </c>
      <c r="M91" s="111">
        <f t="shared" si="55"/>
        <v>0.75</v>
      </c>
      <c r="N91" s="112">
        <f t="shared" si="70"/>
        <v>15</v>
      </c>
      <c r="O91" s="113">
        <f t="shared" si="71"/>
        <v>-5</v>
      </c>
      <c r="P91" s="110">
        <v>10</v>
      </c>
      <c r="Q91" s="112">
        <v>14</v>
      </c>
      <c r="R91" s="125">
        <f t="shared" si="56"/>
        <v>1.4</v>
      </c>
      <c r="S91" s="112">
        <f>Q91*2</f>
        <v>28</v>
      </c>
      <c r="T91" s="126"/>
      <c r="U91" s="110">
        <v>10</v>
      </c>
      <c r="V91" s="110">
        <v>6</v>
      </c>
      <c r="W91" s="111">
        <f t="shared" si="57"/>
        <v>0.6</v>
      </c>
      <c r="X91" s="112">
        <f t="shared" si="64"/>
        <v>9</v>
      </c>
      <c r="Y91" s="113">
        <f t="shared" si="65"/>
        <v>-4</v>
      </c>
      <c r="Z91" s="110">
        <v>15</v>
      </c>
      <c r="AA91" s="126">
        <v>5</v>
      </c>
      <c r="AB91" s="134">
        <f t="shared" si="58"/>
        <v>0.333333333333333</v>
      </c>
      <c r="AC91" s="126">
        <f t="shared" si="68"/>
        <v>2.5</v>
      </c>
      <c r="AD91" s="113">
        <f t="shared" si="69"/>
        <v>-3</v>
      </c>
      <c r="AE91" s="99">
        <v>5</v>
      </c>
      <c r="AF91" s="109">
        <v>2</v>
      </c>
      <c r="AG91" s="138">
        <f t="shared" si="59"/>
        <v>0.4</v>
      </c>
      <c r="AH91" s="139">
        <f>AF91*1</f>
        <v>2</v>
      </c>
      <c r="AI91" s="113">
        <f>(AE91-AF91)*-0.3</f>
        <v>-0.9</v>
      </c>
      <c r="AJ91" s="33">
        <f t="shared" si="60"/>
        <v>61</v>
      </c>
      <c r="AK91" s="33">
        <f t="shared" si="61"/>
        <v>-14.9</v>
      </c>
    </row>
    <row r="92" spans="1:37">
      <c r="A92" s="94">
        <v>89</v>
      </c>
      <c r="B92" s="95">
        <v>102479</v>
      </c>
      <c r="C92" s="96" t="s">
        <v>310</v>
      </c>
      <c r="D92" s="97" t="s">
        <v>13</v>
      </c>
      <c r="E92" s="98" t="s">
        <v>185</v>
      </c>
      <c r="F92" s="99">
        <v>5</v>
      </c>
      <c r="G92" s="99">
        <v>7</v>
      </c>
      <c r="H92" s="100">
        <f t="shared" si="54"/>
        <v>1.4</v>
      </c>
      <c r="I92" s="108">
        <f>G92*3</f>
        <v>21</v>
      </c>
      <c r="J92" s="109"/>
      <c r="K92" s="110">
        <v>20</v>
      </c>
      <c r="L92" s="110">
        <v>20</v>
      </c>
      <c r="M92" s="111">
        <f t="shared" si="55"/>
        <v>1</v>
      </c>
      <c r="N92" s="112">
        <f>L92*2.5</f>
        <v>50</v>
      </c>
      <c r="O92" s="113"/>
      <c r="P92" s="110">
        <v>10</v>
      </c>
      <c r="Q92" s="112">
        <v>10</v>
      </c>
      <c r="R92" s="125">
        <f t="shared" si="56"/>
        <v>1</v>
      </c>
      <c r="S92" s="112">
        <f>Q92*2</f>
        <v>20</v>
      </c>
      <c r="T92" s="126"/>
      <c r="U92" s="110">
        <v>10</v>
      </c>
      <c r="V92" s="110">
        <v>3</v>
      </c>
      <c r="W92" s="111">
        <f t="shared" si="57"/>
        <v>0.3</v>
      </c>
      <c r="X92" s="112">
        <f t="shared" si="64"/>
        <v>4.5</v>
      </c>
      <c r="Y92" s="113">
        <f t="shared" si="65"/>
        <v>-7</v>
      </c>
      <c r="Z92" s="110">
        <v>15</v>
      </c>
      <c r="AA92" s="126">
        <v>18</v>
      </c>
      <c r="AB92" s="134">
        <f t="shared" si="58"/>
        <v>1.2</v>
      </c>
      <c r="AC92" s="126">
        <f>AA92*1</f>
        <v>18</v>
      </c>
      <c r="AD92" s="139"/>
      <c r="AE92" s="99">
        <v>5</v>
      </c>
      <c r="AF92" s="109">
        <v>5</v>
      </c>
      <c r="AG92" s="138">
        <f t="shared" si="59"/>
        <v>1</v>
      </c>
      <c r="AH92" s="126">
        <f>AF92*2</f>
        <v>10</v>
      </c>
      <c r="AI92" s="140"/>
      <c r="AJ92" s="33">
        <f t="shared" si="60"/>
        <v>123.5</v>
      </c>
      <c r="AK92" s="33">
        <f t="shared" si="61"/>
        <v>-7</v>
      </c>
    </row>
    <row r="93" spans="1:37">
      <c r="A93" s="94">
        <v>90</v>
      </c>
      <c r="B93" s="95">
        <v>102564</v>
      </c>
      <c r="C93" s="96" t="s">
        <v>311</v>
      </c>
      <c r="D93" s="97" t="s">
        <v>19</v>
      </c>
      <c r="E93" s="98" t="s">
        <v>185</v>
      </c>
      <c r="F93" s="99">
        <v>5</v>
      </c>
      <c r="G93" s="99">
        <v>4</v>
      </c>
      <c r="H93" s="100">
        <f t="shared" si="54"/>
        <v>0.8</v>
      </c>
      <c r="I93" s="108">
        <f>G93*1.5</f>
        <v>6</v>
      </c>
      <c r="J93" s="114">
        <f>(F93-G93)*-1</f>
        <v>-1</v>
      </c>
      <c r="K93" s="110">
        <v>20</v>
      </c>
      <c r="L93" s="110">
        <v>2</v>
      </c>
      <c r="M93" s="111">
        <f t="shared" si="55"/>
        <v>0.1</v>
      </c>
      <c r="N93" s="112">
        <f t="shared" ref="N93:N103" si="72">L93*1</f>
        <v>2</v>
      </c>
      <c r="O93" s="113">
        <f t="shared" ref="O93:O103" si="73">(K93-L93)*-1</f>
        <v>-18</v>
      </c>
      <c r="P93" s="110">
        <v>10</v>
      </c>
      <c r="Q93" s="112">
        <v>1</v>
      </c>
      <c r="R93" s="125">
        <f t="shared" si="56"/>
        <v>0.1</v>
      </c>
      <c r="S93" s="112">
        <f>Q93*1</f>
        <v>1</v>
      </c>
      <c r="T93" s="113">
        <f>(P93-Q93)*-0.5</f>
        <v>-4.5</v>
      </c>
      <c r="U93" s="110">
        <v>10</v>
      </c>
      <c r="V93" s="110">
        <v>0</v>
      </c>
      <c r="W93" s="111">
        <f t="shared" si="57"/>
        <v>0</v>
      </c>
      <c r="X93" s="112">
        <f t="shared" si="64"/>
        <v>0</v>
      </c>
      <c r="Y93" s="113">
        <f t="shared" si="65"/>
        <v>-10</v>
      </c>
      <c r="Z93" s="110">
        <v>15</v>
      </c>
      <c r="AA93" s="126">
        <v>1</v>
      </c>
      <c r="AB93" s="134">
        <f t="shared" si="58"/>
        <v>0.0666666666666667</v>
      </c>
      <c r="AC93" s="126">
        <f>AA93*0.5</f>
        <v>0.5</v>
      </c>
      <c r="AD93" s="113">
        <f>(Z93-AA93)*-0.3</f>
        <v>-4.2</v>
      </c>
      <c r="AE93" s="99">
        <v>5</v>
      </c>
      <c r="AF93" s="109">
        <v>0</v>
      </c>
      <c r="AG93" s="138">
        <f t="shared" si="59"/>
        <v>0</v>
      </c>
      <c r="AH93" s="139">
        <f>AF93*1</f>
        <v>0</v>
      </c>
      <c r="AI93" s="113">
        <f>(AE93-AF93)*-0.3</f>
        <v>-1.5</v>
      </c>
      <c r="AJ93" s="33">
        <f t="shared" si="60"/>
        <v>9.5</v>
      </c>
      <c r="AK93" s="33">
        <f t="shared" si="61"/>
        <v>-39.2</v>
      </c>
    </row>
    <row r="94" spans="1:37">
      <c r="A94" s="94">
        <v>91</v>
      </c>
      <c r="B94" s="95">
        <v>102567</v>
      </c>
      <c r="C94" s="96" t="s">
        <v>312</v>
      </c>
      <c r="D94" s="97" t="s">
        <v>22</v>
      </c>
      <c r="E94" s="98" t="s">
        <v>185</v>
      </c>
      <c r="F94" s="99">
        <v>5</v>
      </c>
      <c r="G94" s="99">
        <v>3</v>
      </c>
      <c r="H94" s="100">
        <f t="shared" si="54"/>
        <v>0.6</v>
      </c>
      <c r="I94" s="108">
        <f>G94*1.5</f>
        <v>4.5</v>
      </c>
      <c r="J94" s="114">
        <f>(F94-G94)*-1</f>
        <v>-2</v>
      </c>
      <c r="K94" s="110">
        <v>20</v>
      </c>
      <c r="L94" s="110">
        <v>13</v>
      </c>
      <c r="M94" s="111">
        <f t="shared" si="55"/>
        <v>0.65</v>
      </c>
      <c r="N94" s="112">
        <f t="shared" si="72"/>
        <v>13</v>
      </c>
      <c r="O94" s="113">
        <f t="shared" si="73"/>
        <v>-7</v>
      </c>
      <c r="P94" s="110">
        <v>10</v>
      </c>
      <c r="Q94" s="112">
        <v>0</v>
      </c>
      <c r="R94" s="125">
        <f t="shared" si="56"/>
        <v>0</v>
      </c>
      <c r="S94" s="112">
        <f>Q94*1</f>
        <v>0</v>
      </c>
      <c r="T94" s="113">
        <f>(P94-Q94)*-0.5</f>
        <v>-5</v>
      </c>
      <c r="U94" s="110">
        <v>10</v>
      </c>
      <c r="V94" s="110">
        <v>3</v>
      </c>
      <c r="W94" s="111">
        <f t="shared" si="57"/>
        <v>0.3</v>
      </c>
      <c r="X94" s="112">
        <f t="shared" si="64"/>
        <v>4.5</v>
      </c>
      <c r="Y94" s="113">
        <f t="shared" si="65"/>
        <v>-7</v>
      </c>
      <c r="Z94" s="110">
        <v>15</v>
      </c>
      <c r="AA94" s="126">
        <v>3</v>
      </c>
      <c r="AB94" s="134">
        <f t="shared" si="58"/>
        <v>0.2</v>
      </c>
      <c r="AC94" s="126">
        <f>AA94*0.5</f>
        <v>1.5</v>
      </c>
      <c r="AD94" s="113">
        <f>(Z94-AA94)*-0.3</f>
        <v>-3.6</v>
      </c>
      <c r="AE94" s="99">
        <v>5</v>
      </c>
      <c r="AF94" s="109">
        <v>2</v>
      </c>
      <c r="AG94" s="138">
        <f t="shared" si="59"/>
        <v>0.4</v>
      </c>
      <c r="AH94" s="139">
        <f>AF94*1</f>
        <v>2</v>
      </c>
      <c r="AI94" s="113">
        <f>(AE94-AF94)*-0.3</f>
        <v>-0.9</v>
      </c>
      <c r="AJ94" s="33">
        <f t="shared" si="60"/>
        <v>25.5</v>
      </c>
      <c r="AK94" s="33">
        <f t="shared" si="61"/>
        <v>-25.5</v>
      </c>
    </row>
    <row r="95" spans="1:37">
      <c r="A95" s="94">
        <v>92</v>
      </c>
      <c r="B95" s="95">
        <v>102935</v>
      </c>
      <c r="C95" s="96" t="s">
        <v>313</v>
      </c>
      <c r="D95" s="97" t="s">
        <v>16</v>
      </c>
      <c r="E95" s="98" t="s">
        <v>185</v>
      </c>
      <c r="F95" s="99">
        <v>5</v>
      </c>
      <c r="G95" s="99">
        <v>8</v>
      </c>
      <c r="H95" s="100">
        <f t="shared" si="54"/>
        <v>1.6</v>
      </c>
      <c r="I95" s="108">
        <f>G95*3</f>
        <v>24</v>
      </c>
      <c r="J95" s="109"/>
      <c r="K95" s="110">
        <v>20</v>
      </c>
      <c r="L95" s="110">
        <v>15</v>
      </c>
      <c r="M95" s="111">
        <f t="shared" si="55"/>
        <v>0.75</v>
      </c>
      <c r="N95" s="112">
        <f t="shared" si="72"/>
        <v>15</v>
      </c>
      <c r="O95" s="113">
        <f t="shared" si="73"/>
        <v>-5</v>
      </c>
      <c r="P95" s="110">
        <v>10</v>
      </c>
      <c r="Q95" s="112">
        <v>12</v>
      </c>
      <c r="R95" s="125">
        <f t="shared" si="56"/>
        <v>1.2</v>
      </c>
      <c r="S95" s="112">
        <f>Q95*2</f>
        <v>24</v>
      </c>
      <c r="T95" s="126"/>
      <c r="U95" s="110">
        <v>10</v>
      </c>
      <c r="V95" s="110">
        <v>4</v>
      </c>
      <c r="W95" s="111">
        <f t="shared" si="57"/>
        <v>0.4</v>
      </c>
      <c r="X95" s="112">
        <f t="shared" si="64"/>
        <v>6</v>
      </c>
      <c r="Y95" s="113">
        <f t="shared" si="65"/>
        <v>-6</v>
      </c>
      <c r="Z95" s="110">
        <v>15</v>
      </c>
      <c r="AA95" s="126">
        <v>22</v>
      </c>
      <c r="AB95" s="134">
        <f t="shared" si="58"/>
        <v>1.46666666666667</v>
      </c>
      <c r="AC95" s="126">
        <f>AA95*1</f>
        <v>22</v>
      </c>
      <c r="AD95" s="139"/>
      <c r="AE95" s="99">
        <v>5</v>
      </c>
      <c r="AF95" s="109">
        <v>2</v>
      </c>
      <c r="AG95" s="138">
        <f t="shared" si="59"/>
        <v>0.4</v>
      </c>
      <c r="AH95" s="139">
        <f>AF95*1</f>
        <v>2</v>
      </c>
      <c r="AI95" s="113">
        <f>(AE95-AF95)*-0.3</f>
        <v>-0.9</v>
      </c>
      <c r="AJ95" s="33">
        <f t="shared" si="60"/>
        <v>93</v>
      </c>
      <c r="AK95" s="33">
        <f t="shared" si="61"/>
        <v>-11.9</v>
      </c>
    </row>
    <row r="96" spans="1:37">
      <c r="A96" s="94">
        <v>93</v>
      </c>
      <c r="B96" s="95">
        <v>103199</v>
      </c>
      <c r="C96" s="96" t="s">
        <v>314</v>
      </c>
      <c r="D96" s="97" t="s">
        <v>13</v>
      </c>
      <c r="E96" s="98" t="s">
        <v>185</v>
      </c>
      <c r="F96" s="99">
        <v>5</v>
      </c>
      <c r="G96" s="99">
        <v>9</v>
      </c>
      <c r="H96" s="100">
        <f t="shared" si="54"/>
        <v>1.8</v>
      </c>
      <c r="I96" s="108">
        <f>G96*3</f>
        <v>27</v>
      </c>
      <c r="J96" s="109"/>
      <c r="K96" s="110">
        <v>20</v>
      </c>
      <c r="L96" s="110">
        <v>10</v>
      </c>
      <c r="M96" s="111">
        <f t="shared" si="55"/>
        <v>0.5</v>
      </c>
      <c r="N96" s="112">
        <f t="shared" si="72"/>
        <v>10</v>
      </c>
      <c r="O96" s="113">
        <f t="shared" si="73"/>
        <v>-10</v>
      </c>
      <c r="P96" s="110">
        <v>10</v>
      </c>
      <c r="Q96" s="112">
        <v>10</v>
      </c>
      <c r="R96" s="125">
        <f t="shared" si="56"/>
        <v>1</v>
      </c>
      <c r="S96" s="112">
        <f>Q96*2</f>
        <v>20</v>
      </c>
      <c r="T96" s="126"/>
      <c r="U96" s="110">
        <v>10</v>
      </c>
      <c r="V96" s="110">
        <v>8</v>
      </c>
      <c r="W96" s="111">
        <f t="shared" si="57"/>
        <v>0.8</v>
      </c>
      <c r="X96" s="112">
        <f t="shared" si="64"/>
        <v>12</v>
      </c>
      <c r="Y96" s="113">
        <f t="shared" si="65"/>
        <v>-2</v>
      </c>
      <c r="Z96" s="110">
        <v>15</v>
      </c>
      <c r="AA96" s="126">
        <v>27</v>
      </c>
      <c r="AB96" s="134">
        <f t="shared" si="58"/>
        <v>1.8</v>
      </c>
      <c r="AC96" s="126">
        <f>AA96*1</f>
        <v>27</v>
      </c>
      <c r="AD96" s="139"/>
      <c r="AE96" s="99">
        <v>5</v>
      </c>
      <c r="AF96" s="109">
        <v>9</v>
      </c>
      <c r="AG96" s="138">
        <f t="shared" si="59"/>
        <v>1.8</v>
      </c>
      <c r="AH96" s="126">
        <f>AF96*2</f>
        <v>18</v>
      </c>
      <c r="AI96" s="140"/>
      <c r="AJ96" s="33">
        <f t="shared" si="60"/>
        <v>114</v>
      </c>
      <c r="AK96" s="33">
        <f t="shared" si="61"/>
        <v>-12</v>
      </c>
    </row>
    <row r="97" spans="1:37">
      <c r="A97" s="94">
        <v>94</v>
      </c>
      <c r="B97" s="95">
        <v>103639</v>
      </c>
      <c r="C97" s="96" t="s">
        <v>315</v>
      </c>
      <c r="D97" s="97" t="s">
        <v>24</v>
      </c>
      <c r="E97" s="98" t="s">
        <v>185</v>
      </c>
      <c r="F97" s="99">
        <v>5</v>
      </c>
      <c r="G97" s="99">
        <v>5</v>
      </c>
      <c r="H97" s="100">
        <f t="shared" si="54"/>
        <v>1</v>
      </c>
      <c r="I97" s="108">
        <f>G97*3</f>
        <v>15</v>
      </c>
      <c r="J97" s="109"/>
      <c r="K97" s="110">
        <v>20</v>
      </c>
      <c r="L97" s="110">
        <v>14</v>
      </c>
      <c r="M97" s="111">
        <f t="shared" si="55"/>
        <v>0.7</v>
      </c>
      <c r="N97" s="112">
        <f t="shared" si="72"/>
        <v>14</v>
      </c>
      <c r="O97" s="113">
        <f t="shared" si="73"/>
        <v>-6</v>
      </c>
      <c r="P97" s="110">
        <v>10</v>
      </c>
      <c r="Q97" s="112">
        <v>13</v>
      </c>
      <c r="R97" s="125">
        <f t="shared" si="56"/>
        <v>1.3</v>
      </c>
      <c r="S97" s="112">
        <f>Q97*2</f>
        <v>26</v>
      </c>
      <c r="T97" s="126"/>
      <c r="U97" s="110">
        <v>10</v>
      </c>
      <c r="V97" s="110">
        <v>4</v>
      </c>
      <c r="W97" s="111">
        <f t="shared" si="57"/>
        <v>0.4</v>
      </c>
      <c r="X97" s="112">
        <f t="shared" si="64"/>
        <v>6</v>
      </c>
      <c r="Y97" s="113">
        <f t="shared" si="65"/>
        <v>-6</v>
      </c>
      <c r="Z97" s="110">
        <v>15</v>
      </c>
      <c r="AA97" s="126">
        <v>38</v>
      </c>
      <c r="AB97" s="134">
        <f t="shared" si="58"/>
        <v>2.53333333333333</v>
      </c>
      <c r="AC97" s="126">
        <f>AA97*1</f>
        <v>38</v>
      </c>
      <c r="AD97" s="139"/>
      <c r="AE97" s="99">
        <v>5</v>
      </c>
      <c r="AF97" s="109">
        <v>6</v>
      </c>
      <c r="AG97" s="138">
        <f t="shared" si="59"/>
        <v>1.2</v>
      </c>
      <c r="AH97" s="126">
        <f>AF97*2</f>
        <v>12</v>
      </c>
      <c r="AI97" s="140"/>
      <c r="AJ97" s="33">
        <f t="shared" si="60"/>
        <v>111</v>
      </c>
      <c r="AK97" s="33">
        <f t="shared" si="61"/>
        <v>-12</v>
      </c>
    </row>
    <row r="98" spans="1:37">
      <c r="A98" s="94">
        <v>95</v>
      </c>
      <c r="B98" s="95">
        <v>104428</v>
      </c>
      <c r="C98" s="96" t="s">
        <v>316</v>
      </c>
      <c r="D98" s="97" t="s">
        <v>31</v>
      </c>
      <c r="E98" s="98" t="s">
        <v>185</v>
      </c>
      <c r="F98" s="99">
        <v>5</v>
      </c>
      <c r="G98" s="99">
        <v>4</v>
      </c>
      <c r="H98" s="100">
        <f t="shared" si="54"/>
        <v>0.8</v>
      </c>
      <c r="I98" s="108">
        <f>G98*1.5</f>
        <v>6</v>
      </c>
      <c r="J98" s="114">
        <f>(F98-G98)*-1</f>
        <v>-1</v>
      </c>
      <c r="K98" s="110">
        <v>20</v>
      </c>
      <c r="L98" s="110">
        <v>12</v>
      </c>
      <c r="M98" s="111">
        <f t="shared" si="55"/>
        <v>0.6</v>
      </c>
      <c r="N98" s="112">
        <f t="shared" si="72"/>
        <v>12</v>
      </c>
      <c r="O98" s="113">
        <f t="shared" si="73"/>
        <v>-8</v>
      </c>
      <c r="P98" s="110">
        <v>10</v>
      </c>
      <c r="Q98" s="112">
        <v>9</v>
      </c>
      <c r="R98" s="125">
        <f t="shared" si="56"/>
        <v>0.9</v>
      </c>
      <c r="S98" s="112">
        <f t="shared" ref="S98:S110" si="74">Q98*1</f>
        <v>9</v>
      </c>
      <c r="T98" s="113">
        <f t="shared" ref="T98:T110" si="75">(P98-Q98)*-0.5</f>
        <v>-0.5</v>
      </c>
      <c r="U98" s="110">
        <v>10</v>
      </c>
      <c r="V98" s="110">
        <v>5</v>
      </c>
      <c r="W98" s="111">
        <f t="shared" si="57"/>
        <v>0.5</v>
      </c>
      <c r="X98" s="112">
        <f t="shared" si="64"/>
        <v>7.5</v>
      </c>
      <c r="Y98" s="113">
        <f t="shared" si="65"/>
        <v>-5</v>
      </c>
      <c r="Z98" s="110">
        <v>15</v>
      </c>
      <c r="AA98" s="126">
        <v>12</v>
      </c>
      <c r="AB98" s="134">
        <f t="shared" si="58"/>
        <v>0.8</v>
      </c>
      <c r="AC98" s="126">
        <f t="shared" ref="AC98:AC107" si="76">AA98*0.5</f>
        <v>6</v>
      </c>
      <c r="AD98" s="113">
        <f t="shared" ref="AD98:AD107" si="77">(Z98-AA98)*-0.3</f>
        <v>-0.9</v>
      </c>
      <c r="AE98" s="99">
        <v>5</v>
      </c>
      <c r="AF98" s="109">
        <v>3</v>
      </c>
      <c r="AG98" s="138">
        <f t="shared" si="59"/>
        <v>0.6</v>
      </c>
      <c r="AH98" s="139">
        <f t="shared" ref="AH98:AH110" si="78">AF98*1</f>
        <v>3</v>
      </c>
      <c r="AI98" s="113">
        <f t="shared" ref="AI98:AI110" si="79">(AE98-AF98)*-0.3</f>
        <v>-0.6</v>
      </c>
      <c r="AJ98" s="33">
        <f t="shared" si="60"/>
        <v>43.5</v>
      </c>
      <c r="AK98" s="33">
        <f t="shared" si="61"/>
        <v>-16</v>
      </c>
    </row>
    <row r="99" spans="1:37">
      <c r="A99" s="94">
        <v>96</v>
      </c>
      <c r="B99" s="95">
        <v>104429</v>
      </c>
      <c r="C99" s="96" t="s">
        <v>317</v>
      </c>
      <c r="D99" s="97" t="s">
        <v>11</v>
      </c>
      <c r="E99" s="98" t="s">
        <v>185</v>
      </c>
      <c r="F99" s="99">
        <v>5</v>
      </c>
      <c r="G99" s="99">
        <v>2</v>
      </c>
      <c r="H99" s="100">
        <f t="shared" si="54"/>
        <v>0.4</v>
      </c>
      <c r="I99" s="108">
        <f>G99*1.5</f>
        <v>3</v>
      </c>
      <c r="J99" s="114">
        <f>(F99-G99)*-1</f>
        <v>-3</v>
      </c>
      <c r="K99" s="110">
        <v>20</v>
      </c>
      <c r="L99" s="110">
        <v>5</v>
      </c>
      <c r="M99" s="111">
        <f t="shared" si="55"/>
        <v>0.25</v>
      </c>
      <c r="N99" s="112">
        <f t="shared" si="72"/>
        <v>5</v>
      </c>
      <c r="O99" s="113">
        <f t="shared" si="73"/>
        <v>-15</v>
      </c>
      <c r="P99" s="110">
        <v>10</v>
      </c>
      <c r="Q99" s="112">
        <v>1</v>
      </c>
      <c r="R99" s="125">
        <f t="shared" si="56"/>
        <v>0.1</v>
      </c>
      <c r="S99" s="112">
        <f t="shared" si="74"/>
        <v>1</v>
      </c>
      <c r="T99" s="113">
        <f t="shared" si="75"/>
        <v>-4.5</v>
      </c>
      <c r="U99" s="110">
        <v>10</v>
      </c>
      <c r="V99" s="110">
        <v>1</v>
      </c>
      <c r="W99" s="111">
        <f t="shared" si="57"/>
        <v>0.1</v>
      </c>
      <c r="X99" s="112">
        <f t="shared" si="64"/>
        <v>1.5</v>
      </c>
      <c r="Y99" s="113">
        <f t="shared" si="65"/>
        <v>-9</v>
      </c>
      <c r="Z99" s="110">
        <v>15</v>
      </c>
      <c r="AA99" s="126">
        <v>5</v>
      </c>
      <c r="AB99" s="134">
        <f t="shared" si="58"/>
        <v>0.333333333333333</v>
      </c>
      <c r="AC99" s="126">
        <f t="shared" si="76"/>
        <v>2.5</v>
      </c>
      <c r="AD99" s="113">
        <f t="shared" si="77"/>
        <v>-3</v>
      </c>
      <c r="AE99" s="99">
        <v>5</v>
      </c>
      <c r="AF99" s="109">
        <v>3</v>
      </c>
      <c r="AG99" s="138">
        <f t="shared" si="59"/>
        <v>0.6</v>
      </c>
      <c r="AH99" s="139">
        <f t="shared" si="78"/>
        <v>3</v>
      </c>
      <c r="AI99" s="113">
        <f t="shared" si="79"/>
        <v>-0.6</v>
      </c>
      <c r="AJ99" s="33">
        <f t="shared" si="60"/>
        <v>16</v>
      </c>
      <c r="AK99" s="33">
        <f t="shared" si="61"/>
        <v>-35.1</v>
      </c>
    </row>
    <row r="100" spans="1:37">
      <c r="A100" s="94">
        <v>97</v>
      </c>
      <c r="B100" s="95">
        <v>104430</v>
      </c>
      <c r="C100" s="96" t="s">
        <v>318</v>
      </c>
      <c r="D100" s="97" t="s">
        <v>24</v>
      </c>
      <c r="E100" s="98" t="s">
        <v>185</v>
      </c>
      <c r="F100" s="99">
        <v>5</v>
      </c>
      <c r="G100" s="99">
        <v>3</v>
      </c>
      <c r="H100" s="100">
        <f t="shared" si="54"/>
        <v>0.6</v>
      </c>
      <c r="I100" s="108">
        <f>G100*1.5</f>
        <v>4.5</v>
      </c>
      <c r="J100" s="114">
        <f>(F100-G100)*-1</f>
        <v>-2</v>
      </c>
      <c r="K100" s="110">
        <v>20</v>
      </c>
      <c r="L100" s="110">
        <v>6</v>
      </c>
      <c r="M100" s="111">
        <f t="shared" si="55"/>
        <v>0.3</v>
      </c>
      <c r="N100" s="112">
        <f t="shared" si="72"/>
        <v>6</v>
      </c>
      <c r="O100" s="113">
        <f t="shared" si="73"/>
        <v>-14</v>
      </c>
      <c r="P100" s="110">
        <v>10</v>
      </c>
      <c r="Q100" s="112">
        <v>1</v>
      </c>
      <c r="R100" s="125">
        <f t="shared" si="56"/>
        <v>0.1</v>
      </c>
      <c r="S100" s="112">
        <f t="shared" si="74"/>
        <v>1</v>
      </c>
      <c r="T100" s="113">
        <f t="shared" si="75"/>
        <v>-4.5</v>
      </c>
      <c r="U100" s="110">
        <v>10</v>
      </c>
      <c r="V100" s="110">
        <v>3</v>
      </c>
      <c r="W100" s="111">
        <f t="shared" si="57"/>
        <v>0.3</v>
      </c>
      <c r="X100" s="112">
        <f t="shared" si="64"/>
        <v>4.5</v>
      </c>
      <c r="Y100" s="113">
        <f t="shared" si="65"/>
        <v>-7</v>
      </c>
      <c r="Z100" s="110">
        <v>15</v>
      </c>
      <c r="AA100" s="126">
        <v>1</v>
      </c>
      <c r="AB100" s="134">
        <f t="shared" si="58"/>
        <v>0.0666666666666667</v>
      </c>
      <c r="AC100" s="126">
        <f t="shared" si="76"/>
        <v>0.5</v>
      </c>
      <c r="AD100" s="113">
        <f t="shared" si="77"/>
        <v>-4.2</v>
      </c>
      <c r="AE100" s="99">
        <v>5</v>
      </c>
      <c r="AF100" s="109">
        <v>0</v>
      </c>
      <c r="AG100" s="138">
        <f t="shared" si="59"/>
        <v>0</v>
      </c>
      <c r="AH100" s="139">
        <f t="shared" si="78"/>
        <v>0</v>
      </c>
      <c r="AI100" s="113">
        <f t="shared" si="79"/>
        <v>-1.5</v>
      </c>
      <c r="AJ100" s="33">
        <f t="shared" si="60"/>
        <v>16.5</v>
      </c>
      <c r="AK100" s="33">
        <f t="shared" si="61"/>
        <v>-33.2</v>
      </c>
    </row>
    <row r="101" spans="1:37">
      <c r="A101" s="94">
        <v>98</v>
      </c>
      <c r="B101" s="95">
        <v>104533</v>
      </c>
      <c r="C101" s="96" t="s">
        <v>319</v>
      </c>
      <c r="D101" s="97" t="s">
        <v>19</v>
      </c>
      <c r="E101" s="98" t="s">
        <v>185</v>
      </c>
      <c r="F101" s="99">
        <v>5</v>
      </c>
      <c r="G101" s="99">
        <v>0</v>
      </c>
      <c r="H101" s="100">
        <f t="shared" ref="H101:H146" si="80">G101/F101</f>
        <v>0</v>
      </c>
      <c r="I101" s="108">
        <f>G101*1.5</f>
        <v>0</v>
      </c>
      <c r="J101" s="114">
        <f>(F101-G101)*-1</f>
        <v>-5</v>
      </c>
      <c r="K101" s="110">
        <v>20</v>
      </c>
      <c r="L101" s="110">
        <v>6</v>
      </c>
      <c r="M101" s="111">
        <f t="shared" ref="M101:M146" si="81">L101/K101</f>
        <v>0.3</v>
      </c>
      <c r="N101" s="112">
        <f t="shared" si="72"/>
        <v>6</v>
      </c>
      <c r="O101" s="113">
        <f t="shared" si="73"/>
        <v>-14</v>
      </c>
      <c r="P101" s="110">
        <v>10</v>
      </c>
      <c r="Q101" s="112">
        <v>6</v>
      </c>
      <c r="R101" s="125">
        <f t="shared" ref="R101:R146" si="82">Q101/P101</f>
        <v>0.6</v>
      </c>
      <c r="S101" s="112">
        <f t="shared" si="74"/>
        <v>6</v>
      </c>
      <c r="T101" s="113">
        <f t="shared" si="75"/>
        <v>-2</v>
      </c>
      <c r="U101" s="110">
        <v>10</v>
      </c>
      <c r="V101" s="110">
        <v>6</v>
      </c>
      <c r="W101" s="111">
        <f t="shared" ref="W101:W146" si="83">V101/U101</f>
        <v>0.6</v>
      </c>
      <c r="X101" s="112">
        <f t="shared" si="64"/>
        <v>9</v>
      </c>
      <c r="Y101" s="113">
        <f t="shared" si="65"/>
        <v>-4</v>
      </c>
      <c r="Z101" s="110">
        <v>15</v>
      </c>
      <c r="AA101" s="126">
        <v>2</v>
      </c>
      <c r="AB101" s="134">
        <f t="shared" ref="AB101:AB146" si="84">AA101/Z101</f>
        <v>0.133333333333333</v>
      </c>
      <c r="AC101" s="126">
        <f t="shared" si="76"/>
        <v>1</v>
      </c>
      <c r="AD101" s="113">
        <f t="shared" si="77"/>
        <v>-3.9</v>
      </c>
      <c r="AE101" s="99">
        <v>5</v>
      </c>
      <c r="AF101" s="109">
        <v>0</v>
      </c>
      <c r="AG101" s="138">
        <f t="shared" ref="AG101:AG146" si="85">AF101/AE101</f>
        <v>0</v>
      </c>
      <c r="AH101" s="139">
        <f t="shared" si="78"/>
        <v>0</v>
      </c>
      <c r="AI101" s="113">
        <f t="shared" si="79"/>
        <v>-1.5</v>
      </c>
      <c r="AJ101" s="33">
        <f t="shared" ref="AJ101:AJ145" si="86">I101+N101+S101+X101+AC101+AH101</f>
        <v>22</v>
      </c>
      <c r="AK101" s="33">
        <f t="shared" ref="AK101:AK145" si="87">J101+O101+T101+Y101+AD101+AI101</f>
        <v>-30.4</v>
      </c>
    </row>
    <row r="102" spans="1:37">
      <c r="A102" s="94">
        <v>99</v>
      </c>
      <c r="B102" s="95">
        <v>104838</v>
      </c>
      <c r="C102" s="96" t="s">
        <v>320</v>
      </c>
      <c r="D102" s="97" t="s">
        <v>31</v>
      </c>
      <c r="E102" s="98" t="s">
        <v>185</v>
      </c>
      <c r="F102" s="99">
        <v>5</v>
      </c>
      <c r="G102" s="99">
        <v>8</v>
      </c>
      <c r="H102" s="100">
        <f t="shared" si="80"/>
        <v>1.6</v>
      </c>
      <c r="I102" s="108">
        <f>G102*3</f>
        <v>24</v>
      </c>
      <c r="J102" s="109"/>
      <c r="K102" s="110">
        <v>20</v>
      </c>
      <c r="L102" s="110">
        <v>5</v>
      </c>
      <c r="M102" s="111">
        <f t="shared" si="81"/>
        <v>0.25</v>
      </c>
      <c r="N102" s="112">
        <f t="shared" si="72"/>
        <v>5</v>
      </c>
      <c r="O102" s="113">
        <f t="shared" si="73"/>
        <v>-15</v>
      </c>
      <c r="P102" s="110">
        <v>10</v>
      </c>
      <c r="Q102" s="112">
        <v>2</v>
      </c>
      <c r="R102" s="125">
        <f t="shared" si="82"/>
        <v>0.2</v>
      </c>
      <c r="S102" s="112">
        <f t="shared" si="74"/>
        <v>2</v>
      </c>
      <c r="T102" s="113">
        <f t="shared" si="75"/>
        <v>-4</v>
      </c>
      <c r="U102" s="110">
        <v>10</v>
      </c>
      <c r="V102" s="110">
        <v>1</v>
      </c>
      <c r="W102" s="111">
        <f t="shared" si="83"/>
        <v>0.1</v>
      </c>
      <c r="X102" s="112">
        <f t="shared" si="64"/>
        <v>1.5</v>
      </c>
      <c r="Y102" s="113">
        <f t="shared" si="65"/>
        <v>-9</v>
      </c>
      <c r="Z102" s="110">
        <v>15</v>
      </c>
      <c r="AA102" s="126">
        <v>4</v>
      </c>
      <c r="AB102" s="134">
        <f t="shared" si="84"/>
        <v>0.266666666666667</v>
      </c>
      <c r="AC102" s="126">
        <f t="shared" si="76"/>
        <v>2</v>
      </c>
      <c r="AD102" s="113">
        <f t="shared" si="77"/>
        <v>-3.3</v>
      </c>
      <c r="AE102" s="99">
        <v>5</v>
      </c>
      <c r="AF102" s="109">
        <v>1</v>
      </c>
      <c r="AG102" s="138">
        <f t="shared" si="85"/>
        <v>0.2</v>
      </c>
      <c r="AH102" s="139">
        <f t="shared" si="78"/>
        <v>1</v>
      </c>
      <c r="AI102" s="113">
        <f t="shared" si="79"/>
        <v>-1.2</v>
      </c>
      <c r="AJ102" s="33">
        <f t="shared" si="86"/>
        <v>35.5</v>
      </c>
      <c r="AK102" s="33">
        <f t="shared" si="87"/>
        <v>-32.5</v>
      </c>
    </row>
    <row r="103" spans="1:37">
      <c r="A103" s="94">
        <v>100</v>
      </c>
      <c r="B103" s="95">
        <v>105910</v>
      </c>
      <c r="C103" s="96" t="s">
        <v>321</v>
      </c>
      <c r="D103" s="97" t="s">
        <v>13</v>
      </c>
      <c r="E103" s="98" t="s">
        <v>185</v>
      </c>
      <c r="F103" s="99">
        <v>5</v>
      </c>
      <c r="G103" s="99">
        <v>11</v>
      </c>
      <c r="H103" s="100">
        <f t="shared" si="80"/>
        <v>2.2</v>
      </c>
      <c r="I103" s="108">
        <f>G103*3</f>
        <v>33</v>
      </c>
      <c r="J103" s="109"/>
      <c r="K103" s="110">
        <v>20</v>
      </c>
      <c r="L103" s="110">
        <v>19</v>
      </c>
      <c r="M103" s="111">
        <f t="shared" si="81"/>
        <v>0.95</v>
      </c>
      <c r="N103" s="112">
        <f t="shared" si="72"/>
        <v>19</v>
      </c>
      <c r="O103" s="113">
        <f t="shared" si="73"/>
        <v>-1</v>
      </c>
      <c r="P103" s="110">
        <v>10</v>
      </c>
      <c r="Q103" s="112">
        <v>1</v>
      </c>
      <c r="R103" s="125">
        <f t="shared" si="82"/>
        <v>0.1</v>
      </c>
      <c r="S103" s="112">
        <f t="shared" si="74"/>
        <v>1</v>
      </c>
      <c r="T103" s="113">
        <f t="shared" si="75"/>
        <v>-4.5</v>
      </c>
      <c r="U103" s="110">
        <v>10</v>
      </c>
      <c r="V103" s="110">
        <v>7</v>
      </c>
      <c r="W103" s="111">
        <f t="shared" si="83"/>
        <v>0.7</v>
      </c>
      <c r="X103" s="112">
        <f t="shared" si="64"/>
        <v>10.5</v>
      </c>
      <c r="Y103" s="113">
        <f t="shared" si="65"/>
        <v>-3</v>
      </c>
      <c r="Z103" s="110">
        <v>15</v>
      </c>
      <c r="AA103" s="126">
        <v>3</v>
      </c>
      <c r="AB103" s="134">
        <f t="shared" si="84"/>
        <v>0.2</v>
      </c>
      <c r="AC103" s="126">
        <f t="shared" si="76"/>
        <v>1.5</v>
      </c>
      <c r="AD103" s="113">
        <f t="shared" si="77"/>
        <v>-3.6</v>
      </c>
      <c r="AE103" s="99">
        <v>5</v>
      </c>
      <c r="AF103" s="109">
        <v>0</v>
      </c>
      <c r="AG103" s="138">
        <f t="shared" si="85"/>
        <v>0</v>
      </c>
      <c r="AH103" s="139">
        <f t="shared" si="78"/>
        <v>0</v>
      </c>
      <c r="AI103" s="113">
        <f t="shared" si="79"/>
        <v>-1.5</v>
      </c>
      <c r="AJ103" s="33">
        <f t="shared" si="86"/>
        <v>65</v>
      </c>
      <c r="AK103" s="33">
        <f t="shared" si="87"/>
        <v>-13.6</v>
      </c>
    </row>
    <row r="104" spans="1:37">
      <c r="A104" s="94">
        <v>101</v>
      </c>
      <c r="B104" s="95">
        <v>106485</v>
      </c>
      <c r="C104" s="96" t="s">
        <v>322</v>
      </c>
      <c r="D104" s="97" t="s">
        <v>13</v>
      </c>
      <c r="E104" s="98" t="s">
        <v>185</v>
      </c>
      <c r="F104" s="99">
        <v>5</v>
      </c>
      <c r="G104" s="99">
        <v>8</v>
      </c>
      <c r="H104" s="100">
        <f t="shared" si="80"/>
        <v>1.6</v>
      </c>
      <c r="I104" s="108">
        <f>G104*3</f>
        <v>24</v>
      </c>
      <c r="J104" s="109"/>
      <c r="K104" s="110">
        <v>20</v>
      </c>
      <c r="L104" s="110">
        <v>22</v>
      </c>
      <c r="M104" s="111">
        <f t="shared" si="81"/>
        <v>1.1</v>
      </c>
      <c r="N104" s="112">
        <f>L104*2.5</f>
        <v>55</v>
      </c>
      <c r="O104" s="113"/>
      <c r="P104" s="110">
        <v>10</v>
      </c>
      <c r="Q104" s="112">
        <v>3</v>
      </c>
      <c r="R104" s="125">
        <f t="shared" si="82"/>
        <v>0.3</v>
      </c>
      <c r="S104" s="112">
        <f t="shared" si="74"/>
        <v>3</v>
      </c>
      <c r="T104" s="113">
        <f t="shared" si="75"/>
        <v>-3.5</v>
      </c>
      <c r="U104" s="110">
        <v>10</v>
      </c>
      <c r="V104" s="110">
        <v>4</v>
      </c>
      <c r="W104" s="111">
        <f t="shared" si="83"/>
        <v>0.4</v>
      </c>
      <c r="X104" s="112">
        <f t="shared" si="64"/>
        <v>6</v>
      </c>
      <c r="Y104" s="113">
        <f t="shared" si="65"/>
        <v>-6</v>
      </c>
      <c r="Z104" s="110">
        <v>15</v>
      </c>
      <c r="AA104" s="126">
        <v>4</v>
      </c>
      <c r="AB104" s="134">
        <f t="shared" si="84"/>
        <v>0.266666666666667</v>
      </c>
      <c r="AC104" s="126">
        <f t="shared" si="76"/>
        <v>2</v>
      </c>
      <c r="AD104" s="113">
        <f t="shared" si="77"/>
        <v>-3.3</v>
      </c>
      <c r="AE104" s="99">
        <v>5</v>
      </c>
      <c r="AF104" s="109">
        <v>2</v>
      </c>
      <c r="AG104" s="138">
        <f t="shared" si="85"/>
        <v>0.4</v>
      </c>
      <c r="AH104" s="139">
        <f t="shared" si="78"/>
        <v>2</v>
      </c>
      <c r="AI104" s="113">
        <f t="shared" si="79"/>
        <v>-0.9</v>
      </c>
      <c r="AJ104" s="33">
        <f t="shared" si="86"/>
        <v>92</v>
      </c>
      <c r="AK104" s="33">
        <f t="shared" si="87"/>
        <v>-13.7</v>
      </c>
    </row>
    <row r="105" spans="1:37">
      <c r="A105" s="94">
        <v>102</v>
      </c>
      <c r="B105" s="95">
        <v>106865</v>
      </c>
      <c r="C105" s="96" t="s">
        <v>323</v>
      </c>
      <c r="D105" s="97" t="s">
        <v>16</v>
      </c>
      <c r="E105" s="98" t="s">
        <v>185</v>
      </c>
      <c r="F105" s="99">
        <v>5</v>
      </c>
      <c r="G105" s="99">
        <v>5</v>
      </c>
      <c r="H105" s="100">
        <f t="shared" si="80"/>
        <v>1</v>
      </c>
      <c r="I105" s="108">
        <f>G105*3</f>
        <v>15</v>
      </c>
      <c r="J105" s="109"/>
      <c r="K105" s="110">
        <v>20</v>
      </c>
      <c r="L105" s="110">
        <v>13</v>
      </c>
      <c r="M105" s="111">
        <f t="shared" si="81"/>
        <v>0.65</v>
      </c>
      <c r="N105" s="112">
        <f t="shared" ref="N105:N114" si="88">L105*1</f>
        <v>13</v>
      </c>
      <c r="O105" s="113">
        <f t="shared" ref="O105:O114" si="89">(K105-L105)*-1</f>
        <v>-7</v>
      </c>
      <c r="P105" s="110">
        <v>10</v>
      </c>
      <c r="Q105" s="112">
        <v>9</v>
      </c>
      <c r="R105" s="125">
        <f t="shared" si="82"/>
        <v>0.9</v>
      </c>
      <c r="S105" s="112">
        <f t="shared" si="74"/>
        <v>9</v>
      </c>
      <c r="T105" s="113">
        <f t="shared" si="75"/>
        <v>-0.5</v>
      </c>
      <c r="U105" s="110">
        <v>10</v>
      </c>
      <c r="V105" s="110">
        <v>7</v>
      </c>
      <c r="W105" s="111">
        <f t="shared" si="83"/>
        <v>0.7</v>
      </c>
      <c r="X105" s="112">
        <f t="shared" si="64"/>
        <v>10.5</v>
      </c>
      <c r="Y105" s="113">
        <f t="shared" si="65"/>
        <v>-3</v>
      </c>
      <c r="Z105" s="110">
        <v>15</v>
      </c>
      <c r="AA105" s="126">
        <v>8</v>
      </c>
      <c r="AB105" s="134">
        <f t="shared" si="84"/>
        <v>0.533333333333333</v>
      </c>
      <c r="AC105" s="126">
        <f t="shared" si="76"/>
        <v>4</v>
      </c>
      <c r="AD105" s="113">
        <f t="shared" si="77"/>
        <v>-2.1</v>
      </c>
      <c r="AE105" s="99">
        <v>5</v>
      </c>
      <c r="AF105" s="109">
        <v>0</v>
      </c>
      <c r="AG105" s="138">
        <f t="shared" si="85"/>
        <v>0</v>
      </c>
      <c r="AH105" s="139">
        <f t="shared" si="78"/>
        <v>0</v>
      </c>
      <c r="AI105" s="113">
        <f t="shared" si="79"/>
        <v>-1.5</v>
      </c>
      <c r="AJ105" s="33">
        <f t="shared" si="86"/>
        <v>51.5</v>
      </c>
      <c r="AK105" s="33">
        <f t="shared" si="87"/>
        <v>-14.1</v>
      </c>
    </row>
    <row r="106" spans="1:37">
      <c r="A106" s="94">
        <v>103</v>
      </c>
      <c r="B106" s="95">
        <v>107728</v>
      </c>
      <c r="C106" s="96" t="s">
        <v>324</v>
      </c>
      <c r="D106" s="97" t="s">
        <v>19</v>
      </c>
      <c r="E106" s="98" t="s">
        <v>185</v>
      </c>
      <c r="F106" s="99">
        <v>5</v>
      </c>
      <c r="G106" s="99">
        <v>2</v>
      </c>
      <c r="H106" s="100">
        <f t="shared" si="80"/>
        <v>0.4</v>
      </c>
      <c r="I106" s="108">
        <f>G106*1.5</f>
        <v>3</v>
      </c>
      <c r="J106" s="114">
        <f>(F106-G106)*-1</f>
        <v>-3</v>
      </c>
      <c r="K106" s="110">
        <v>20</v>
      </c>
      <c r="L106" s="110">
        <v>10</v>
      </c>
      <c r="M106" s="111">
        <f t="shared" si="81"/>
        <v>0.5</v>
      </c>
      <c r="N106" s="112">
        <f t="shared" si="88"/>
        <v>10</v>
      </c>
      <c r="O106" s="113">
        <f t="shared" si="89"/>
        <v>-10</v>
      </c>
      <c r="P106" s="110">
        <v>10</v>
      </c>
      <c r="Q106" s="112">
        <v>2</v>
      </c>
      <c r="R106" s="125">
        <f t="shared" si="82"/>
        <v>0.2</v>
      </c>
      <c r="S106" s="112">
        <f t="shared" si="74"/>
        <v>2</v>
      </c>
      <c r="T106" s="113">
        <f t="shared" si="75"/>
        <v>-4</v>
      </c>
      <c r="U106" s="110">
        <v>10</v>
      </c>
      <c r="V106" s="110">
        <v>3</v>
      </c>
      <c r="W106" s="111">
        <f t="shared" si="83"/>
        <v>0.3</v>
      </c>
      <c r="X106" s="112">
        <f t="shared" si="64"/>
        <v>4.5</v>
      </c>
      <c r="Y106" s="113">
        <f t="shared" si="65"/>
        <v>-7</v>
      </c>
      <c r="Z106" s="110">
        <v>15</v>
      </c>
      <c r="AA106" s="126">
        <v>3</v>
      </c>
      <c r="AB106" s="134">
        <f t="shared" si="84"/>
        <v>0.2</v>
      </c>
      <c r="AC106" s="126">
        <f t="shared" si="76"/>
        <v>1.5</v>
      </c>
      <c r="AD106" s="113">
        <f t="shared" si="77"/>
        <v>-3.6</v>
      </c>
      <c r="AE106" s="99">
        <v>5</v>
      </c>
      <c r="AF106" s="109">
        <v>0</v>
      </c>
      <c r="AG106" s="138">
        <f t="shared" si="85"/>
        <v>0</v>
      </c>
      <c r="AH106" s="139">
        <f t="shared" si="78"/>
        <v>0</v>
      </c>
      <c r="AI106" s="113">
        <f t="shared" si="79"/>
        <v>-1.5</v>
      </c>
      <c r="AJ106" s="33">
        <f t="shared" si="86"/>
        <v>21</v>
      </c>
      <c r="AK106" s="33">
        <f t="shared" si="87"/>
        <v>-29.1</v>
      </c>
    </row>
    <row r="107" spans="1:37">
      <c r="A107" s="94">
        <v>104</v>
      </c>
      <c r="B107" s="95">
        <v>112415</v>
      </c>
      <c r="C107" s="96" t="s">
        <v>325</v>
      </c>
      <c r="D107" s="97" t="s">
        <v>11</v>
      </c>
      <c r="E107" s="98" t="s">
        <v>185</v>
      </c>
      <c r="F107" s="99">
        <v>5</v>
      </c>
      <c r="G107" s="99">
        <v>1</v>
      </c>
      <c r="H107" s="100">
        <f t="shared" si="80"/>
        <v>0.2</v>
      </c>
      <c r="I107" s="108">
        <f>G107*1.5</f>
        <v>1.5</v>
      </c>
      <c r="J107" s="114">
        <f>(F107-G107)*-1</f>
        <v>-4</v>
      </c>
      <c r="K107" s="110">
        <v>20</v>
      </c>
      <c r="L107" s="110">
        <v>10</v>
      </c>
      <c r="M107" s="111">
        <f t="shared" si="81"/>
        <v>0.5</v>
      </c>
      <c r="N107" s="112">
        <f t="shared" si="88"/>
        <v>10</v>
      </c>
      <c r="O107" s="113">
        <f t="shared" si="89"/>
        <v>-10</v>
      </c>
      <c r="P107" s="110">
        <v>10</v>
      </c>
      <c r="Q107" s="112">
        <v>1</v>
      </c>
      <c r="R107" s="125">
        <f t="shared" si="82"/>
        <v>0.1</v>
      </c>
      <c r="S107" s="112">
        <f t="shared" si="74"/>
        <v>1</v>
      </c>
      <c r="T107" s="113">
        <f t="shared" si="75"/>
        <v>-4.5</v>
      </c>
      <c r="U107" s="110">
        <v>10</v>
      </c>
      <c r="V107" s="110">
        <v>2</v>
      </c>
      <c r="W107" s="111">
        <f t="shared" si="83"/>
        <v>0.2</v>
      </c>
      <c r="X107" s="112">
        <f t="shared" si="64"/>
        <v>3</v>
      </c>
      <c r="Y107" s="113">
        <f t="shared" si="65"/>
        <v>-8</v>
      </c>
      <c r="Z107" s="110">
        <v>15</v>
      </c>
      <c r="AA107" s="126">
        <v>4</v>
      </c>
      <c r="AB107" s="134">
        <f t="shared" si="84"/>
        <v>0.266666666666667</v>
      </c>
      <c r="AC107" s="126">
        <f t="shared" si="76"/>
        <v>2</v>
      </c>
      <c r="AD107" s="113">
        <f t="shared" si="77"/>
        <v>-3.3</v>
      </c>
      <c r="AE107" s="99">
        <v>5</v>
      </c>
      <c r="AF107" s="109">
        <v>0</v>
      </c>
      <c r="AG107" s="138">
        <f t="shared" si="85"/>
        <v>0</v>
      </c>
      <c r="AH107" s="139">
        <f t="shared" si="78"/>
        <v>0</v>
      </c>
      <c r="AI107" s="113">
        <f t="shared" si="79"/>
        <v>-1.5</v>
      </c>
      <c r="AJ107" s="33">
        <f t="shared" si="86"/>
        <v>17.5</v>
      </c>
      <c r="AK107" s="33">
        <f t="shared" si="87"/>
        <v>-31.3</v>
      </c>
    </row>
    <row r="108" spans="1:37">
      <c r="A108" s="94">
        <v>105</v>
      </c>
      <c r="B108" s="95">
        <v>112888</v>
      </c>
      <c r="C108" s="96" t="s">
        <v>326</v>
      </c>
      <c r="D108" s="97" t="s">
        <v>11</v>
      </c>
      <c r="E108" s="98" t="s">
        <v>185</v>
      </c>
      <c r="F108" s="99">
        <v>5</v>
      </c>
      <c r="G108" s="99">
        <v>2</v>
      </c>
      <c r="H108" s="100">
        <f t="shared" si="80"/>
        <v>0.4</v>
      </c>
      <c r="I108" s="108">
        <f>G108*1.5</f>
        <v>3</v>
      </c>
      <c r="J108" s="114">
        <f>(F108-G108)*-1</f>
        <v>-3</v>
      </c>
      <c r="K108" s="110">
        <v>20</v>
      </c>
      <c r="L108" s="110">
        <v>7</v>
      </c>
      <c r="M108" s="111">
        <f t="shared" si="81"/>
        <v>0.35</v>
      </c>
      <c r="N108" s="112">
        <f t="shared" si="88"/>
        <v>7</v>
      </c>
      <c r="O108" s="113">
        <f t="shared" si="89"/>
        <v>-13</v>
      </c>
      <c r="P108" s="110">
        <v>10</v>
      </c>
      <c r="Q108" s="112">
        <v>5</v>
      </c>
      <c r="R108" s="125">
        <f t="shared" si="82"/>
        <v>0.5</v>
      </c>
      <c r="S108" s="112">
        <f t="shared" si="74"/>
        <v>5</v>
      </c>
      <c r="T108" s="113">
        <f t="shared" si="75"/>
        <v>-2.5</v>
      </c>
      <c r="U108" s="110">
        <v>10</v>
      </c>
      <c r="V108" s="110">
        <v>2</v>
      </c>
      <c r="W108" s="111">
        <f t="shared" si="83"/>
        <v>0.2</v>
      </c>
      <c r="X108" s="112">
        <f t="shared" ref="X108:X145" si="90">V108*1.5</f>
        <v>3</v>
      </c>
      <c r="Y108" s="113">
        <f t="shared" ref="Y108:Y145" si="91">(U108-V108)*-1</f>
        <v>-8</v>
      </c>
      <c r="Z108" s="110">
        <v>15</v>
      </c>
      <c r="AA108" s="126">
        <v>20</v>
      </c>
      <c r="AB108" s="134">
        <f t="shared" si="84"/>
        <v>1.33333333333333</v>
      </c>
      <c r="AC108" s="126">
        <f>AA108*1</f>
        <v>20</v>
      </c>
      <c r="AD108" s="139"/>
      <c r="AE108" s="99">
        <v>5</v>
      </c>
      <c r="AF108" s="109">
        <v>0</v>
      </c>
      <c r="AG108" s="138">
        <f t="shared" si="85"/>
        <v>0</v>
      </c>
      <c r="AH108" s="139">
        <f t="shared" si="78"/>
        <v>0</v>
      </c>
      <c r="AI108" s="113">
        <f t="shared" si="79"/>
        <v>-1.5</v>
      </c>
      <c r="AJ108" s="33">
        <f t="shared" si="86"/>
        <v>38</v>
      </c>
      <c r="AK108" s="33">
        <f t="shared" si="87"/>
        <v>-28</v>
      </c>
    </row>
    <row r="109" spans="1:37">
      <c r="A109" s="94">
        <v>106</v>
      </c>
      <c r="B109" s="95">
        <v>113025</v>
      </c>
      <c r="C109" s="96" t="s">
        <v>327</v>
      </c>
      <c r="D109" s="97" t="s">
        <v>11</v>
      </c>
      <c r="E109" s="98" t="s">
        <v>185</v>
      </c>
      <c r="F109" s="99">
        <v>5</v>
      </c>
      <c r="G109" s="99">
        <v>1</v>
      </c>
      <c r="H109" s="100">
        <f t="shared" si="80"/>
        <v>0.2</v>
      </c>
      <c r="I109" s="108">
        <f>G109*1.5</f>
        <v>1.5</v>
      </c>
      <c r="J109" s="114">
        <f>(F109-G109)*-1</f>
        <v>-4</v>
      </c>
      <c r="K109" s="110">
        <v>20</v>
      </c>
      <c r="L109" s="110">
        <v>5</v>
      </c>
      <c r="M109" s="111">
        <f t="shared" si="81"/>
        <v>0.25</v>
      </c>
      <c r="N109" s="112">
        <f t="shared" si="88"/>
        <v>5</v>
      </c>
      <c r="O109" s="113">
        <f t="shared" si="89"/>
        <v>-15</v>
      </c>
      <c r="P109" s="110">
        <v>10</v>
      </c>
      <c r="Q109" s="112">
        <v>1</v>
      </c>
      <c r="R109" s="125">
        <f t="shared" si="82"/>
        <v>0.1</v>
      </c>
      <c r="S109" s="112">
        <f t="shared" si="74"/>
        <v>1</v>
      </c>
      <c r="T109" s="113">
        <f t="shared" si="75"/>
        <v>-4.5</v>
      </c>
      <c r="U109" s="110">
        <v>10</v>
      </c>
      <c r="V109" s="110">
        <v>0</v>
      </c>
      <c r="W109" s="111">
        <f t="shared" si="83"/>
        <v>0</v>
      </c>
      <c r="X109" s="112">
        <f t="shared" si="90"/>
        <v>0</v>
      </c>
      <c r="Y109" s="113">
        <f t="shared" si="91"/>
        <v>-10</v>
      </c>
      <c r="Z109" s="110">
        <v>15</v>
      </c>
      <c r="AA109" s="126">
        <v>3</v>
      </c>
      <c r="AB109" s="134">
        <f t="shared" si="84"/>
        <v>0.2</v>
      </c>
      <c r="AC109" s="126">
        <f>AA109*0.5</f>
        <v>1.5</v>
      </c>
      <c r="AD109" s="113">
        <f>(Z109-AA109)*-0.3</f>
        <v>-3.6</v>
      </c>
      <c r="AE109" s="99">
        <v>5</v>
      </c>
      <c r="AF109" s="109">
        <v>0</v>
      </c>
      <c r="AG109" s="138">
        <f t="shared" si="85"/>
        <v>0</v>
      </c>
      <c r="AH109" s="139">
        <f t="shared" si="78"/>
        <v>0</v>
      </c>
      <c r="AI109" s="113">
        <f t="shared" si="79"/>
        <v>-1.5</v>
      </c>
      <c r="AJ109" s="33">
        <f t="shared" si="86"/>
        <v>9</v>
      </c>
      <c r="AK109" s="33">
        <f t="shared" si="87"/>
        <v>-38.6</v>
      </c>
    </row>
    <row r="110" spans="1:37">
      <c r="A110" s="94">
        <v>107</v>
      </c>
      <c r="B110" s="95">
        <v>113299</v>
      </c>
      <c r="C110" s="96" t="s">
        <v>328</v>
      </c>
      <c r="D110" s="97" t="s">
        <v>13</v>
      </c>
      <c r="E110" s="98" t="s">
        <v>185</v>
      </c>
      <c r="F110" s="99">
        <v>5</v>
      </c>
      <c r="G110" s="99">
        <v>6</v>
      </c>
      <c r="H110" s="100">
        <f t="shared" si="80"/>
        <v>1.2</v>
      </c>
      <c r="I110" s="108">
        <f>G110*3</f>
        <v>18</v>
      </c>
      <c r="J110" s="109"/>
      <c r="K110" s="110">
        <v>20</v>
      </c>
      <c r="L110" s="110">
        <v>15</v>
      </c>
      <c r="M110" s="111">
        <f t="shared" si="81"/>
        <v>0.75</v>
      </c>
      <c r="N110" s="112">
        <f t="shared" si="88"/>
        <v>15</v>
      </c>
      <c r="O110" s="113">
        <f t="shared" si="89"/>
        <v>-5</v>
      </c>
      <c r="P110" s="110">
        <v>10</v>
      </c>
      <c r="Q110" s="112">
        <v>6</v>
      </c>
      <c r="R110" s="125">
        <f t="shared" si="82"/>
        <v>0.6</v>
      </c>
      <c r="S110" s="112">
        <f t="shared" si="74"/>
        <v>6</v>
      </c>
      <c r="T110" s="113">
        <f t="shared" si="75"/>
        <v>-2</v>
      </c>
      <c r="U110" s="110">
        <v>10</v>
      </c>
      <c r="V110" s="110">
        <v>8</v>
      </c>
      <c r="W110" s="111">
        <f t="shared" si="83"/>
        <v>0.8</v>
      </c>
      <c r="X110" s="112">
        <f t="shared" si="90"/>
        <v>12</v>
      </c>
      <c r="Y110" s="113">
        <f t="shared" si="91"/>
        <v>-2</v>
      </c>
      <c r="Z110" s="110">
        <v>15</v>
      </c>
      <c r="AA110" s="126">
        <v>14</v>
      </c>
      <c r="AB110" s="134">
        <f t="shared" si="84"/>
        <v>0.933333333333333</v>
      </c>
      <c r="AC110" s="126">
        <f>AA110*0.5</f>
        <v>7</v>
      </c>
      <c r="AD110" s="113">
        <f>(Z110-AA110)*-0.3</f>
        <v>-0.3</v>
      </c>
      <c r="AE110" s="99">
        <v>5</v>
      </c>
      <c r="AF110" s="109">
        <v>4</v>
      </c>
      <c r="AG110" s="138">
        <f t="shared" si="85"/>
        <v>0.8</v>
      </c>
      <c r="AH110" s="139">
        <f t="shared" si="78"/>
        <v>4</v>
      </c>
      <c r="AI110" s="113">
        <f t="shared" si="79"/>
        <v>-0.3</v>
      </c>
      <c r="AJ110" s="33">
        <f t="shared" si="86"/>
        <v>62</v>
      </c>
      <c r="AK110" s="33">
        <f t="shared" si="87"/>
        <v>-9.6</v>
      </c>
    </row>
    <row r="111" spans="1:37">
      <c r="A111" s="94">
        <v>108</v>
      </c>
      <c r="B111" s="95">
        <v>114286</v>
      </c>
      <c r="C111" s="96" t="s">
        <v>329</v>
      </c>
      <c r="D111" s="97" t="s">
        <v>11</v>
      </c>
      <c r="E111" s="98" t="s">
        <v>185</v>
      </c>
      <c r="F111" s="99">
        <v>5</v>
      </c>
      <c r="G111" s="99">
        <v>14</v>
      </c>
      <c r="H111" s="100">
        <f t="shared" si="80"/>
        <v>2.8</v>
      </c>
      <c r="I111" s="108">
        <f>G111*3</f>
        <v>42</v>
      </c>
      <c r="J111" s="109"/>
      <c r="K111" s="110">
        <v>20</v>
      </c>
      <c r="L111" s="110">
        <v>17</v>
      </c>
      <c r="M111" s="111">
        <f t="shared" si="81"/>
        <v>0.85</v>
      </c>
      <c r="N111" s="112">
        <f t="shared" si="88"/>
        <v>17</v>
      </c>
      <c r="O111" s="113">
        <f t="shared" si="89"/>
        <v>-3</v>
      </c>
      <c r="P111" s="110">
        <v>10</v>
      </c>
      <c r="Q111" s="112">
        <v>15</v>
      </c>
      <c r="R111" s="125">
        <f t="shared" si="82"/>
        <v>1.5</v>
      </c>
      <c r="S111" s="112">
        <f>Q111*2</f>
        <v>30</v>
      </c>
      <c r="T111" s="126"/>
      <c r="U111" s="110">
        <v>10</v>
      </c>
      <c r="V111" s="110">
        <v>7</v>
      </c>
      <c r="W111" s="111">
        <f t="shared" si="83"/>
        <v>0.7</v>
      </c>
      <c r="X111" s="112">
        <f t="shared" si="90"/>
        <v>10.5</v>
      </c>
      <c r="Y111" s="113">
        <f t="shared" si="91"/>
        <v>-3</v>
      </c>
      <c r="Z111" s="110">
        <v>15</v>
      </c>
      <c r="AA111" s="126">
        <v>34</v>
      </c>
      <c r="AB111" s="134">
        <f t="shared" si="84"/>
        <v>2.26666666666667</v>
      </c>
      <c r="AC111" s="126">
        <f>AA111*1</f>
        <v>34</v>
      </c>
      <c r="AD111" s="139"/>
      <c r="AE111" s="99">
        <v>5</v>
      </c>
      <c r="AF111" s="109">
        <v>8</v>
      </c>
      <c r="AG111" s="138">
        <f t="shared" si="85"/>
        <v>1.6</v>
      </c>
      <c r="AH111" s="126">
        <f>AF111*2</f>
        <v>16</v>
      </c>
      <c r="AI111" s="140"/>
      <c r="AJ111" s="33">
        <f t="shared" si="86"/>
        <v>149.5</v>
      </c>
      <c r="AK111" s="33">
        <f t="shared" si="87"/>
        <v>-6</v>
      </c>
    </row>
    <row r="112" spans="1:37">
      <c r="A112" s="94">
        <v>109</v>
      </c>
      <c r="B112" s="95">
        <v>116482</v>
      </c>
      <c r="C112" s="96" t="s">
        <v>330</v>
      </c>
      <c r="D112" s="97" t="s">
        <v>13</v>
      </c>
      <c r="E112" s="98" t="s">
        <v>185</v>
      </c>
      <c r="F112" s="99">
        <v>5</v>
      </c>
      <c r="G112" s="99">
        <v>2</v>
      </c>
      <c r="H112" s="100">
        <f t="shared" si="80"/>
        <v>0.4</v>
      </c>
      <c r="I112" s="108">
        <f>G112*1.5</f>
        <v>3</v>
      </c>
      <c r="J112" s="114">
        <f>(F112-G112)*-1</f>
        <v>-3</v>
      </c>
      <c r="K112" s="110">
        <v>20</v>
      </c>
      <c r="L112" s="110">
        <v>6</v>
      </c>
      <c r="M112" s="111">
        <f t="shared" si="81"/>
        <v>0.3</v>
      </c>
      <c r="N112" s="112">
        <f t="shared" si="88"/>
        <v>6</v>
      </c>
      <c r="O112" s="113">
        <f t="shared" si="89"/>
        <v>-14</v>
      </c>
      <c r="P112" s="110">
        <v>10</v>
      </c>
      <c r="Q112" s="112">
        <v>6</v>
      </c>
      <c r="R112" s="125">
        <f t="shared" si="82"/>
        <v>0.6</v>
      </c>
      <c r="S112" s="112">
        <f>Q112*1</f>
        <v>6</v>
      </c>
      <c r="T112" s="113">
        <f>(P112-Q112)*-0.5</f>
        <v>-2</v>
      </c>
      <c r="U112" s="110">
        <v>10</v>
      </c>
      <c r="V112" s="110">
        <v>2</v>
      </c>
      <c r="W112" s="111">
        <f t="shared" si="83"/>
        <v>0.2</v>
      </c>
      <c r="X112" s="112">
        <f t="shared" si="90"/>
        <v>3</v>
      </c>
      <c r="Y112" s="113">
        <f t="shared" si="91"/>
        <v>-8</v>
      </c>
      <c r="Z112" s="110">
        <v>15</v>
      </c>
      <c r="AA112" s="126">
        <v>9</v>
      </c>
      <c r="AB112" s="134">
        <f t="shared" si="84"/>
        <v>0.6</v>
      </c>
      <c r="AC112" s="126">
        <f>AA112*0.5</f>
        <v>4.5</v>
      </c>
      <c r="AD112" s="113">
        <f>(Z112-AA112)*-0.3</f>
        <v>-1.8</v>
      </c>
      <c r="AE112" s="99">
        <v>5</v>
      </c>
      <c r="AF112" s="109">
        <v>0</v>
      </c>
      <c r="AG112" s="138">
        <f t="shared" si="85"/>
        <v>0</v>
      </c>
      <c r="AH112" s="139">
        <f>AF112*1</f>
        <v>0</v>
      </c>
      <c r="AI112" s="113">
        <f>(AE112-AF112)*-0.3</f>
        <v>-1.5</v>
      </c>
      <c r="AJ112" s="33">
        <f t="shared" si="86"/>
        <v>22.5</v>
      </c>
      <c r="AK112" s="33">
        <f t="shared" si="87"/>
        <v>-30.3</v>
      </c>
    </row>
    <row r="113" spans="1:37">
      <c r="A113" s="94">
        <v>110</v>
      </c>
      <c r="B113" s="95">
        <v>117310</v>
      </c>
      <c r="C113" s="96" t="s">
        <v>331</v>
      </c>
      <c r="D113" s="97" t="s">
        <v>13</v>
      </c>
      <c r="E113" s="98" t="s">
        <v>185</v>
      </c>
      <c r="F113" s="99">
        <v>5</v>
      </c>
      <c r="G113" s="99">
        <v>3</v>
      </c>
      <c r="H113" s="100">
        <f t="shared" si="80"/>
        <v>0.6</v>
      </c>
      <c r="I113" s="108">
        <f>G113*1.5</f>
        <v>4.5</v>
      </c>
      <c r="J113" s="114">
        <f>(F113-G113)*-1</f>
        <v>-2</v>
      </c>
      <c r="K113" s="110">
        <v>20</v>
      </c>
      <c r="L113" s="110">
        <v>7</v>
      </c>
      <c r="M113" s="111">
        <f t="shared" si="81"/>
        <v>0.35</v>
      </c>
      <c r="N113" s="112">
        <f t="shared" si="88"/>
        <v>7</v>
      </c>
      <c r="O113" s="113">
        <f t="shared" si="89"/>
        <v>-13</v>
      </c>
      <c r="P113" s="110">
        <v>10</v>
      </c>
      <c r="Q113" s="112">
        <v>11</v>
      </c>
      <c r="R113" s="125">
        <f t="shared" si="82"/>
        <v>1.1</v>
      </c>
      <c r="S113" s="112">
        <f>Q113*2</f>
        <v>22</v>
      </c>
      <c r="T113" s="126"/>
      <c r="U113" s="110">
        <v>10</v>
      </c>
      <c r="V113" s="110">
        <v>1</v>
      </c>
      <c r="W113" s="111">
        <f t="shared" si="83"/>
        <v>0.1</v>
      </c>
      <c r="X113" s="112">
        <f t="shared" si="90"/>
        <v>1.5</v>
      </c>
      <c r="Y113" s="113">
        <f t="shared" si="91"/>
        <v>-9</v>
      </c>
      <c r="Z113" s="110">
        <v>15</v>
      </c>
      <c r="AA113" s="126">
        <v>19</v>
      </c>
      <c r="AB113" s="134">
        <f t="shared" si="84"/>
        <v>1.26666666666667</v>
      </c>
      <c r="AC113" s="126">
        <f>AA113*1</f>
        <v>19</v>
      </c>
      <c r="AD113" s="139"/>
      <c r="AE113" s="99">
        <v>5</v>
      </c>
      <c r="AF113" s="109">
        <v>0</v>
      </c>
      <c r="AG113" s="138">
        <f t="shared" si="85"/>
        <v>0</v>
      </c>
      <c r="AH113" s="139">
        <f>AF113*1</f>
        <v>0</v>
      </c>
      <c r="AI113" s="113">
        <f>(AE113-AF113)*-0.3</f>
        <v>-1.5</v>
      </c>
      <c r="AJ113" s="33">
        <f t="shared" si="86"/>
        <v>54</v>
      </c>
      <c r="AK113" s="33">
        <f t="shared" si="87"/>
        <v>-25.5</v>
      </c>
    </row>
    <row r="114" spans="1:37">
      <c r="A114" s="94">
        <v>111</v>
      </c>
      <c r="B114" s="95">
        <v>117923</v>
      </c>
      <c r="C114" s="96" t="s">
        <v>332</v>
      </c>
      <c r="D114" s="97" t="s">
        <v>19</v>
      </c>
      <c r="E114" s="98" t="s">
        <v>185</v>
      </c>
      <c r="F114" s="99">
        <v>5</v>
      </c>
      <c r="G114" s="99">
        <v>2</v>
      </c>
      <c r="H114" s="100">
        <f t="shared" si="80"/>
        <v>0.4</v>
      </c>
      <c r="I114" s="108">
        <f>G114*1.5</f>
        <v>3</v>
      </c>
      <c r="J114" s="114">
        <f>(F114-G114)*-1</f>
        <v>-3</v>
      </c>
      <c r="K114" s="110">
        <v>20</v>
      </c>
      <c r="L114" s="110">
        <v>7</v>
      </c>
      <c r="M114" s="111">
        <f t="shared" si="81"/>
        <v>0.35</v>
      </c>
      <c r="N114" s="112">
        <f t="shared" si="88"/>
        <v>7</v>
      </c>
      <c r="O114" s="113">
        <f t="shared" si="89"/>
        <v>-13</v>
      </c>
      <c r="P114" s="110">
        <v>10</v>
      </c>
      <c r="Q114" s="112">
        <v>0</v>
      </c>
      <c r="R114" s="125">
        <f t="shared" si="82"/>
        <v>0</v>
      </c>
      <c r="S114" s="112">
        <f>Q114*1</f>
        <v>0</v>
      </c>
      <c r="T114" s="113">
        <f>(P114-Q114)*-0.5</f>
        <v>-5</v>
      </c>
      <c r="U114" s="110">
        <v>10</v>
      </c>
      <c r="V114" s="110">
        <v>1</v>
      </c>
      <c r="W114" s="111">
        <f t="shared" si="83"/>
        <v>0.1</v>
      </c>
      <c r="X114" s="112">
        <f t="shared" si="90"/>
        <v>1.5</v>
      </c>
      <c r="Y114" s="113">
        <f t="shared" si="91"/>
        <v>-9</v>
      </c>
      <c r="Z114" s="110">
        <v>15</v>
      </c>
      <c r="AA114" s="126">
        <v>1</v>
      </c>
      <c r="AB114" s="134">
        <f t="shared" si="84"/>
        <v>0.0666666666666667</v>
      </c>
      <c r="AC114" s="126">
        <f>AA114*0.5</f>
        <v>0.5</v>
      </c>
      <c r="AD114" s="113">
        <f>(Z114-AA114)*-0.3</f>
        <v>-4.2</v>
      </c>
      <c r="AE114" s="99">
        <v>5</v>
      </c>
      <c r="AF114" s="109">
        <v>0</v>
      </c>
      <c r="AG114" s="138">
        <f t="shared" si="85"/>
        <v>0</v>
      </c>
      <c r="AH114" s="139">
        <f>AF114*1</f>
        <v>0</v>
      </c>
      <c r="AI114" s="113">
        <f>(AE114-AF114)*-0.3</f>
        <v>-1.5</v>
      </c>
      <c r="AJ114" s="33">
        <f t="shared" si="86"/>
        <v>12</v>
      </c>
      <c r="AK114" s="33">
        <f t="shared" si="87"/>
        <v>-35.7</v>
      </c>
    </row>
    <row r="115" spans="1:37">
      <c r="A115" s="94">
        <v>112</v>
      </c>
      <c r="B115" s="95">
        <v>118074</v>
      </c>
      <c r="C115" s="96" t="s">
        <v>333</v>
      </c>
      <c r="D115" s="97" t="s">
        <v>24</v>
      </c>
      <c r="E115" s="98" t="s">
        <v>185</v>
      </c>
      <c r="F115" s="99">
        <v>5</v>
      </c>
      <c r="G115" s="99">
        <v>24</v>
      </c>
      <c r="H115" s="100">
        <f t="shared" si="80"/>
        <v>4.8</v>
      </c>
      <c r="I115" s="108">
        <f>G115*3</f>
        <v>72</v>
      </c>
      <c r="J115" s="109"/>
      <c r="K115" s="110">
        <v>20</v>
      </c>
      <c r="L115" s="110">
        <v>36</v>
      </c>
      <c r="M115" s="111">
        <f t="shared" si="81"/>
        <v>1.8</v>
      </c>
      <c r="N115" s="112">
        <f>L115*2.5</f>
        <v>90</v>
      </c>
      <c r="O115" s="113"/>
      <c r="P115" s="110">
        <v>10</v>
      </c>
      <c r="Q115" s="112">
        <v>16</v>
      </c>
      <c r="R115" s="125">
        <f t="shared" si="82"/>
        <v>1.6</v>
      </c>
      <c r="S115" s="112">
        <f>Q115*2</f>
        <v>32</v>
      </c>
      <c r="T115" s="126"/>
      <c r="U115" s="110">
        <v>10</v>
      </c>
      <c r="V115" s="110">
        <v>8</v>
      </c>
      <c r="W115" s="111">
        <f t="shared" si="83"/>
        <v>0.8</v>
      </c>
      <c r="X115" s="112">
        <f t="shared" si="90"/>
        <v>12</v>
      </c>
      <c r="Y115" s="113">
        <f t="shared" si="91"/>
        <v>-2</v>
      </c>
      <c r="Z115" s="110">
        <v>15</v>
      </c>
      <c r="AA115" s="126">
        <v>6</v>
      </c>
      <c r="AB115" s="134">
        <f t="shared" si="84"/>
        <v>0.4</v>
      </c>
      <c r="AC115" s="126">
        <f>AA115*0.5</f>
        <v>3</v>
      </c>
      <c r="AD115" s="113">
        <f>(Z115-AA115)*-0.3</f>
        <v>-2.7</v>
      </c>
      <c r="AE115" s="99">
        <v>5</v>
      </c>
      <c r="AF115" s="109">
        <v>8</v>
      </c>
      <c r="AG115" s="138">
        <f t="shared" si="85"/>
        <v>1.6</v>
      </c>
      <c r="AH115" s="126">
        <f>AF115*2</f>
        <v>16</v>
      </c>
      <c r="AI115" s="140"/>
      <c r="AJ115" s="33">
        <f t="shared" si="86"/>
        <v>225</v>
      </c>
      <c r="AK115" s="33">
        <f t="shared" si="87"/>
        <v>-4.7</v>
      </c>
    </row>
    <row r="116" spans="1:37">
      <c r="A116" s="94">
        <v>113</v>
      </c>
      <c r="B116" s="95">
        <v>118151</v>
      </c>
      <c r="C116" s="96" t="s">
        <v>334</v>
      </c>
      <c r="D116" s="97" t="s">
        <v>11</v>
      </c>
      <c r="E116" s="98" t="s">
        <v>185</v>
      </c>
      <c r="F116" s="99">
        <v>5</v>
      </c>
      <c r="G116" s="99">
        <v>9</v>
      </c>
      <c r="H116" s="100">
        <f t="shared" si="80"/>
        <v>1.8</v>
      </c>
      <c r="I116" s="108">
        <f>G116*3</f>
        <v>27</v>
      </c>
      <c r="J116" s="109"/>
      <c r="K116" s="110">
        <v>20</v>
      </c>
      <c r="L116" s="110">
        <v>8</v>
      </c>
      <c r="M116" s="111">
        <f t="shared" si="81"/>
        <v>0.4</v>
      </c>
      <c r="N116" s="112">
        <f t="shared" ref="N116:N142" si="92">L116*1</f>
        <v>8</v>
      </c>
      <c r="O116" s="113">
        <f t="shared" ref="O116:O142" si="93">(K116-L116)*-1</f>
        <v>-12</v>
      </c>
      <c r="P116" s="110">
        <v>10</v>
      </c>
      <c r="Q116" s="112">
        <v>13</v>
      </c>
      <c r="R116" s="125">
        <f t="shared" si="82"/>
        <v>1.3</v>
      </c>
      <c r="S116" s="112">
        <f>Q116*2</f>
        <v>26</v>
      </c>
      <c r="T116" s="126"/>
      <c r="U116" s="110">
        <v>10</v>
      </c>
      <c r="V116" s="110">
        <v>2</v>
      </c>
      <c r="W116" s="111">
        <f t="shared" si="83"/>
        <v>0.2</v>
      </c>
      <c r="X116" s="112">
        <f t="shared" si="90"/>
        <v>3</v>
      </c>
      <c r="Y116" s="113">
        <f t="shared" si="91"/>
        <v>-8</v>
      </c>
      <c r="Z116" s="110">
        <v>15</v>
      </c>
      <c r="AA116" s="126">
        <v>30</v>
      </c>
      <c r="AB116" s="134">
        <f t="shared" si="84"/>
        <v>2</v>
      </c>
      <c r="AC116" s="126">
        <f>AA116*1</f>
        <v>30</v>
      </c>
      <c r="AD116" s="139"/>
      <c r="AE116" s="99">
        <v>5</v>
      </c>
      <c r="AF116" s="109">
        <v>5</v>
      </c>
      <c r="AG116" s="138">
        <f t="shared" si="85"/>
        <v>1</v>
      </c>
      <c r="AH116" s="126">
        <f>AF116*2</f>
        <v>10</v>
      </c>
      <c r="AI116" s="140"/>
      <c r="AJ116" s="33">
        <f t="shared" si="86"/>
        <v>104</v>
      </c>
      <c r="AK116" s="33">
        <f t="shared" si="87"/>
        <v>-20</v>
      </c>
    </row>
    <row r="117" spans="1:37">
      <c r="A117" s="94">
        <v>114</v>
      </c>
      <c r="B117" s="95">
        <v>120844</v>
      </c>
      <c r="C117" s="96" t="s">
        <v>335</v>
      </c>
      <c r="D117" s="97" t="s">
        <v>31</v>
      </c>
      <c r="E117" s="98" t="s">
        <v>185</v>
      </c>
      <c r="F117" s="99">
        <v>5</v>
      </c>
      <c r="G117" s="99">
        <v>2</v>
      </c>
      <c r="H117" s="100">
        <f t="shared" si="80"/>
        <v>0.4</v>
      </c>
      <c r="I117" s="108">
        <f t="shared" ref="I117:I122" si="94">G117*1.5</f>
        <v>3</v>
      </c>
      <c r="J117" s="114">
        <f t="shared" ref="J117:J122" si="95">(F117-G117)*-1</f>
        <v>-3</v>
      </c>
      <c r="K117" s="110">
        <v>20</v>
      </c>
      <c r="L117" s="110">
        <v>10</v>
      </c>
      <c r="M117" s="111">
        <f t="shared" si="81"/>
        <v>0.5</v>
      </c>
      <c r="N117" s="112">
        <f t="shared" si="92"/>
        <v>10</v>
      </c>
      <c r="O117" s="113">
        <f t="shared" si="93"/>
        <v>-10</v>
      </c>
      <c r="P117" s="110">
        <v>10</v>
      </c>
      <c r="Q117" s="112">
        <v>7</v>
      </c>
      <c r="R117" s="125">
        <f t="shared" si="82"/>
        <v>0.7</v>
      </c>
      <c r="S117" s="112">
        <f t="shared" ref="S117:S126" si="96">Q117*1</f>
        <v>7</v>
      </c>
      <c r="T117" s="113">
        <f t="shared" ref="T117:T126" si="97">(P117-Q117)*-0.5</f>
        <v>-1.5</v>
      </c>
      <c r="U117" s="110">
        <v>10</v>
      </c>
      <c r="V117" s="110">
        <v>1</v>
      </c>
      <c r="W117" s="111">
        <f t="shared" si="83"/>
        <v>0.1</v>
      </c>
      <c r="X117" s="112">
        <f t="shared" si="90"/>
        <v>1.5</v>
      </c>
      <c r="Y117" s="113">
        <f t="shared" si="91"/>
        <v>-9</v>
      </c>
      <c r="Z117" s="110">
        <v>15</v>
      </c>
      <c r="AA117" s="126">
        <v>4</v>
      </c>
      <c r="AB117" s="134">
        <f t="shared" si="84"/>
        <v>0.266666666666667</v>
      </c>
      <c r="AC117" s="126">
        <f>AA117*0.5</f>
        <v>2</v>
      </c>
      <c r="AD117" s="113">
        <f>(Z117-AA117)*-0.3</f>
        <v>-3.3</v>
      </c>
      <c r="AE117" s="99">
        <v>5</v>
      </c>
      <c r="AF117" s="109">
        <v>1</v>
      </c>
      <c r="AG117" s="138">
        <f t="shared" si="85"/>
        <v>0.2</v>
      </c>
      <c r="AH117" s="139">
        <f>AF117*1</f>
        <v>1</v>
      </c>
      <c r="AI117" s="113">
        <f>(AE117-AF117)*-0.3</f>
        <v>-1.2</v>
      </c>
      <c r="AJ117" s="33">
        <f t="shared" si="86"/>
        <v>24.5</v>
      </c>
      <c r="AK117" s="33">
        <f t="shared" si="87"/>
        <v>-28</v>
      </c>
    </row>
    <row r="118" spans="1:37">
      <c r="A118" s="94">
        <v>115</v>
      </c>
      <c r="B118" s="95">
        <v>122198</v>
      </c>
      <c r="C118" s="96" t="s">
        <v>336</v>
      </c>
      <c r="D118" s="97" t="s">
        <v>24</v>
      </c>
      <c r="E118" s="98" t="s">
        <v>185</v>
      </c>
      <c r="F118" s="99">
        <v>5</v>
      </c>
      <c r="G118" s="99">
        <v>2</v>
      </c>
      <c r="H118" s="100">
        <f t="shared" si="80"/>
        <v>0.4</v>
      </c>
      <c r="I118" s="108">
        <f t="shared" si="94"/>
        <v>3</v>
      </c>
      <c r="J118" s="114">
        <f t="shared" si="95"/>
        <v>-3</v>
      </c>
      <c r="K118" s="110">
        <v>20</v>
      </c>
      <c r="L118" s="110">
        <v>9</v>
      </c>
      <c r="M118" s="111">
        <f t="shared" si="81"/>
        <v>0.45</v>
      </c>
      <c r="N118" s="112">
        <f t="shared" si="92"/>
        <v>9</v>
      </c>
      <c r="O118" s="113">
        <f t="shared" si="93"/>
        <v>-11</v>
      </c>
      <c r="P118" s="110">
        <v>10</v>
      </c>
      <c r="Q118" s="112">
        <v>5</v>
      </c>
      <c r="R118" s="125">
        <f t="shared" si="82"/>
        <v>0.5</v>
      </c>
      <c r="S118" s="112">
        <f t="shared" si="96"/>
        <v>5</v>
      </c>
      <c r="T118" s="113">
        <f t="shared" si="97"/>
        <v>-2.5</v>
      </c>
      <c r="U118" s="110">
        <v>10</v>
      </c>
      <c r="V118" s="110">
        <v>1</v>
      </c>
      <c r="W118" s="111">
        <f t="shared" si="83"/>
        <v>0.1</v>
      </c>
      <c r="X118" s="112">
        <f t="shared" si="90"/>
        <v>1.5</v>
      </c>
      <c r="Y118" s="113">
        <f t="shared" si="91"/>
        <v>-9</v>
      </c>
      <c r="Z118" s="110">
        <v>15</v>
      </c>
      <c r="AA118" s="126">
        <v>17</v>
      </c>
      <c r="AB118" s="134">
        <f t="shared" si="84"/>
        <v>1.13333333333333</v>
      </c>
      <c r="AC118" s="126">
        <f>AA118*1</f>
        <v>17</v>
      </c>
      <c r="AD118" s="139"/>
      <c r="AE118" s="99">
        <v>5</v>
      </c>
      <c r="AF118" s="109">
        <v>5</v>
      </c>
      <c r="AG118" s="138">
        <f t="shared" si="85"/>
        <v>1</v>
      </c>
      <c r="AH118" s="126">
        <f>AF118*2</f>
        <v>10</v>
      </c>
      <c r="AI118" s="140"/>
      <c r="AJ118" s="33">
        <f t="shared" si="86"/>
        <v>45.5</v>
      </c>
      <c r="AK118" s="33">
        <f t="shared" si="87"/>
        <v>-25.5</v>
      </c>
    </row>
    <row r="119" spans="1:37">
      <c r="A119" s="94">
        <v>116</v>
      </c>
      <c r="B119" s="95">
        <v>52</v>
      </c>
      <c r="C119" s="96" t="s">
        <v>337</v>
      </c>
      <c r="D119" s="97" t="s">
        <v>31</v>
      </c>
      <c r="E119" s="98" t="s">
        <v>186</v>
      </c>
      <c r="F119" s="99">
        <v>5</v>
      </c>
      <c r="G119" s="99">
        <v>2</v>
      </c>
      <c r="H119" s="100">
        <f t="shared" si="80"/>
        <v>0.4</v>
      </c>
      <c r="I119" s="108">
        <f t="shared" si="94"/>
        <v>3</v>
      </c>
      <c r="J119" s="114">
        <f t="shared" si="95"/>
        <v>-3</v>
      </c>
      <c r="K119" s="110">
        <v>20</v>
      </c>
      <c r="L119" s="110">
        <v>7</v>
      </c>
      <c r="M119" s="111">
        <f t="shared" si="81"/>
        <v>0.35</v>
      </c>
      <c r="N119" s="112">
        <f t="shared" si="92"/>
        <v>7</v>
      </c>
      <c r="O119" s="113">
        <f t="shared" si="93"/>
        <v>-13</v>
      </c>
      <c r="P119" s="110">
        <v>10</v>
      </c>
      <c r="Q119" s="112">
        <v>6</v>
      </c>
      <c r="R119" s="125">
        <f t="shared" si="82"/>
        <v>0.6</v>
      </c>
      <c r="S119" s="112">
        <f t="shared" si="96"/>
        <v>6</v>
      </c>
      <c r="T119" s="113">
        <f t="shared" si="97"/>
        <v>-2</v>
      </c>
      <c r="U119" s="110">
        <v>10</v>
      </c>
      <c r="V119" s="110">
        <v>5</v>
      </c>
      <c r="W119" s="111">
        <f t="shared" si="83"/>
        <v>0.5</v>
      </c>
      <c r="X119" s="112">
        <f t="shared" si="90"/>
        <v>7.5</v>
      </c>
      <c r="Y119" s="113">
        <f t="shared" si="91"/>
        <v>-5</v>
      </c>
      <c r="Z119" s="110">
        <v>15</v>
      </c>
      <c r="AA119" s="126">
        <v>6</v>
      </c>
      <c r="AB119" s="134">
        <f t="shared" si="84"/>
        <v>0.4</v>
      </c>
      <c r="AC119" s="126">
        <f t="shared" ref="AC119:AC126" si="98">AA119*0.5</f>
        <v>3</v>
      </c>
      <c r="AD119" s="113">
        <f t="shared" ref="AD119:AD126" si="99">(Z119-AA119)*-0.3</f>
        <v>-2.7</v>
      </c>
      <c r="AE119" s="99">
        <v>5</v>
      </c>
      <c r="AF119" s="109">
        <v>0</v>
      </c>
      <c r="AG119" s="138">
        <f t="shared" si="85"/>
        <v>0</v>
      </c>
      <c r="AH119" s="139">
        <f t="shared" ref="AH119:AH145" si="100">AF119*1</f>
        <v>0</v>
      </c>
      <c r="AI119" s="113">
        <f t="shared" ref="AI119:AI145" si="101">(AE119-AF119)*-0.3</f>
        <v>-1.5</v>
      </c>
      <c r="AJ119" s="33">
        <f t="shared" si="86"/>
        <v>26.5</v>
      </c>
      <c r="AK119" s="33">
        <f t="shared" si="87"/>
        <v>-27.2</v>
      </c>
    </row>
    <row r="120" spans="1:37">
      <c r="A120" s="94">
        <v>117</v>
      </c>
      <c r="B120" s="95">
        <v>371</v>
      </c>
      <c r="C120" s="96" t="s">
        <v>338</v>
      </c>
      <c r="D120" s="97" t="s">
        <v>22</v>
      </c>
      <c r="E120" s="98" t="s">
        <v>186</v>
      </c>
      <c r="F120" s="99">
        <v>5</v>
      </c>
      <c r="G120" s="99">
        <v>2</v>
      </c>
      <c r="H120" s="100">
        <f t="shared" si="80"/>
        <v>0.4</v>
      </c>
      <c r="I120" s="108">
        <f t="shared" si="94"/>
        <v>3</v>
      </c>
      <c r="J120" s="114">
        <f t="shared" si="95"/>
        <v>-3</v>
      </c>
      <c r="K120" s="110">
        <v>20</v>
      </c>
      <c r="L120" s="110">
        <v>5</v>
      </c>
      <c r="M120" s="111">
        <f t="shared" si="81"/>
        <v>0.25</v>
      </c>
      <c r="N120" s="112">
        <f t="shared" si="92"/>
        <v>5</v>
      </c>
      <c r="O120" s="113">
        <f t="shared" si="93"/>
        <v>-15</v>
      </c>
      <c r="P120" s="110">
        <v>10</v>
      </c>
      <c r="Q120" s="112">
        <v>1</v>
      </c>
      <c r="R120" s="125">
        <f t="shared" si="82"/>
        <v>0.1</v>
      </c>
      <c r="S120" s="112">
        <f t="shared" si="96"/>
        <v>1</v>
      </c>
      <c r="T120" s="113">
        <f t="shared" si="97"/>
        <v>-4.5</v>
      </c>
      <c r="U120" s="110">
        <v>10</v>
      </c>
      <c r="V120" s="110">
        <v>3</v>
      </c>
      <c r="W120" s="111">
        <f t="shared" si="83"/>
        <v>0.3</v>
      </c>
      <c r="X120" s="112">
        <f t="shared" si="90"/>
        <v>4.5</v>
      </c>
      <c r="Y120" s="113">
        <f t="shared" si="91"/>
        <v>-7</v>
      </c>
      <c r="Z120" s="110">
        <v>15</v>
      </c>
      <c r="AA120" s="126">
        <v>2</v>
      </c>
      <c r="AB120" s="134">
        <f t="shared" si="84"/>
        <v>0.133333333333333</v>
      </c>
      <c r="AC120" s="126">
        <f t="shared" si="98"/>
        <v>1</v>
      </c>
      <c r="AD120" s="113">
        <f t="shared" si="99"/>
        <v>-3.9</v>
      </c>
      <c r="AE120" s="99">
        <v>5</v>
      </c>
      <c r="AF120" s="109">
        <v>0</v>
      </c>
      <c r="AG120" s="138">
        <f t="shared" si="85"/>
        <v>0</v>
      </c>
      <c r="AH120" s="139">
        <f t="shared" si="100"/>
        <v>0</v>
      </c>
      <c r="AI120" s="113">
        <f t="shared" si="101"/>
        <v>-1.5</v>
      </c>
      <c r="AJ120" s="33">
        <f t="shared" si="86"/>
        <v>14.5</v>
      </c>
      <c r="AK120" s="33">
        <f t="shared" si="87"/>
        <v>-34.9</v>
      </c>
    </row>
    <row r="121" spans="1:37">
      <c r="A121" s="94">
        <v>118</v>
      </c>
      <c r="B121" s="95">
        <v>545</v>
      </c>
      <c r="C121" s="96" t="s">
        <v>374</v>
      </c>
      <c r="D121" s="97" t="s">
        <v>24</v>
      </c>
      <c r="E121" s="98" t="s">
        <v>186</v>
      </c>
      <c r="F121" s="99">
        <v>5</v>
      </c>
      <c r="G121" s="99">
        <v>0</v>
      </c>
      <c r="H121" s="100">
        <f t="shared" si="80"/>
        <v>0</v>
      </c>
      <c r="I121" s="108">
        <f t="shared" si="94"/>
        <v>0</v>
      </c>
      <c r="J121" s="114">
        <f t="shared" si="95"/>
        <v>-5</v>
      </c>
      <c r="K121" s="110">
        <v>20</v>
      </c>
      <c r="L121" s="110">
        <v>0</v>
      </c>
      <c r="M121" s="111">
        <f t="shared" si="81"/>
        <v>0</v>
      </c>
      <c r="N121" s="112">
        <f t="shared" si="92"/>
        <v>0</v>
      </c>
      <c r="O121" s="113">
        <f t="shared" si="93"/>
        <v>-20</v>
      </c>
      <c r="P121" s="110">
        <v>10</v>
      </c>
      <c r="Q121" s="112">
        <v>0</v>
      </c>
      <c r="R121" s="125">
        <f t="shared" si="82"/>
        <v>0</v>
      </c>
      <c r="S121" s="112">
        <f t="shared" si="96"/>
        <v>0</v>
      </c>
      <c r="T121" s="113">
        <f t="shared" si="97"/>
        <v>-5</v>
      </c>
      <c r="U121" s="110">
        <v>10</v>
      </c>
      <c r="V121" s="110">
        <v>0</v>
      </c>
      <c r="W121" s="111">
        <f t="shared" si="83"/>
        <v>0</v>
      </c>
      <c r="X121" s="112">
        <f t="shared" si="90"/>
        <v>0</v>
      </c>
      <c r="Y121" s="113">
        <f t="shared" si="91"/>
        <v>-10</v>
      </c>
      <c r="Z121" s="110">
        <v>15</v>
      </c>
      <c r="AA121" s="126">
        <v>0</v>
      </c>
      <c r="AB121" s="134">
        <f t="shared" si="84"/>
        <v>0</v>
      </c>
      <c r="AC121" s="126">
        <f t="shared" si="98"/>
        <v>0</v>
      </c>
      <c r="AD121" s="113">
        <f t="shared" si="99"/>
        <v>-4.5</v>
      </c>
      <c r="AE121" s="99">
        <v>5</v>
      </c>
      <c r="AF121" s="109">
        <v>0</v>
      </c>
      <c r="AG121" s="138">
        <f t="shared" si="85"/>
        <v>0</v>
      </c>
      <c r="AH121" s="139">
        <f t="shared" si="100"/>
        <v>0</v>
      </c>
      <c r="AI121" s="113">
        <f t="shared" si="101"/>
        <v>-1.5</v>
      </c>
      <c r="AJ121" s="33">
        <f t="shared" si="86"/>
        <v>0</v>
      </c>
      <c r="AK121" s="33">
        <f t="shared" si="87"/>
        <v>-46</v>
      </c>
    </row>
    <row r="122" spans="1:37">
      <c r="A122" s="94">
        <v>119</v>
      </c>
      <c r="B122" s="95">
        <v>591</v>
      </c>
      <c r="C122" s="96" t="s">
        <v>339</v>
      </c>
      <c r="D122" s="97" t="s">
        <v>19</v>
      </c>
      <c r="E122" s="98" t="s">
        <v>186</v>
      </c>
      <c r="F122" s="99">
        <v>5</v>
      </c>
      <c r="G122" s="99">
        <v>1</v>
      </c>
      <c r="H122" s="100">
        <f t="shared" si="80"/>
        <v>0.2</v>
      </c>
      <c r="I122" s="108">
        <f t="shared" si="94"/>
        <v>1.5</v>
      </c>
      <c r="J122" s="114">
        <f t="shared" si="95"/>
        <v>-4</v>
      </c>
      <c r="K122" s="110">
        <v>20</v>
      </c>
      <c r="L122" s="110">
        <v>1</v>
      </c>
      <c r="M122" s="111">
        <f t="shared" si="81"/>
        <v>0.05</v>
      </c>
      <c r="N122" s="112">
        <f t="shared" si="92"/>
        <v>1</v>
      </c>
      <c r="O122" s="113">
        <f t="shared" si="93"/>
        <v>-19</v>
      </c>
      <c r="P122" s="110">
        <v>10</v>
      </c>
      <c r="Q122" s="112">
        <v>3</v>
      </c>
      <c r="R122" s="125">
        <f t="shared" si="82"/>
        <v>0.3</v>
      </c>
      <c r="S122" s="112">
        <f t="shared" si="96"/>
        <v>3</v>
      </c>
      <c r="T122" s="113">
        <f t="shared" si="97"/>
        <v>-3.5</v>
      </c>
      <c r="U122" s="110">
        <v>10</v>
      </c>
      <c r="V122" s="110">
        <v>1</v>
      </c>
      <c r="W122" s="111">
        <f t="shared" si="83"/>
        <v>0.1</v>
      </c>
      <c r="X122" s="112">
        <f t="shared" si="90"/>
        <v>1.5</v>
      </c>
      <c r="Y122" s="113">
        <f t="shared" si="91"/>
        <v>-9</v>
      </c>
      <c r="Z122" s="110">
        <v>15</v>
      </c>
      <c r="AA122" s="126">
        <v>2</v>
      </c>
      <c r="AB122" s="134">
        <f t="shared" si="84"/>
        <v>0.133333333333333</v>
      </c>
      <c r="AC122" s="126">
        <f t="shared" si="98"/>
        <v>1</v>
      </c>
      <c r="AD122" s="113">
        <f t="shared" si="99"/>
        <v>-3.9</v>
      </c>
      <c r="AE122" s="99">
        <v>5</v>
      </c>
      <c r="AF122" s="109">
        <v>0</v>
      </c>
      <c r="AG122" s="138">
        <f t="shared" si="85"/>
        <v>0</v>
      </c>
      <c r="AH122" s="139">
        <f t="shared" si="100"/>
        <v>0</v>
      </c>
      <c r="AI122" s="113">
        <f t="shared" si="101"/>
        <v>-1.5</v>
      </c>
      <c r="AJ122" s="33">
        <f t="shared" si="86"/>
        <v>8</v>
      </c>
      <c r="AK122" s="33">
        <f t="shared" si="87"/>
        <v>-40.9</v>
      </c>
    </row>
    <row r="123" spans="1:37">
      <c r="A123" s="94">
        <v>120</v>
      </c>
      <c r="B123" s="95">
        <v>723</v>
      </c>
      <c r="C123" s="96" t="s">
        <v>340</v>
      </c>
      <c r="D123" s="97" t="s">
        <v>24</v>
      </c>
      <c r="E123" s="98" t="s">
        <v>186</v>
      </c>
      <c r="F123" s="99">
        <v>5</v>
      </c>
      <c r="G123" s="99">
        <v>5</v>
      </c>
      <c r="H123" s="100">
        <f t="shared" si="80"/>
        <v>1</v>
      </c>
      <c r="I123" s="108">
        <f>G123*3</f>
        <v>15</v>
      </c>
      <c r="J123" s="109"/>
      <c r="K123" s="110">
        <v>20</v>
      </c>
      <c r="L123" s="110">
        <v>7</v>
      </c>
      <c r="M123" s="111">
        <f t="shared" si="81"/>
        <v>0.35</v>
      </c>
      <c r="N123" s="112">
        <f t="shared" si="92"/>
        <v>7</v>
      </c>
      <c r="O123" s="113">
        <f t="shared" si="93"/>
        <v>-13</v>
      </c>
      <c r="P123" s="110">
        <v>10</v>
      </c>
      <c r="Q123" s="112">
        <v>2</v>
      </c>
      <c r="R123" s="125">
        <f t="shared" si="82"/>
        <v>0.2</v>
      </c>
      <c r="S123" s="112">
        <f t="shared" si="96"/>
        <v>2</v>
      </c>
      <c r="T123" s="113">
        <f t="shared" si="97"/>
        <v>-4</v>
      </c>
      <c r="U123" s="110">
        <v>10</v>
      </c>
      <c r="V123" s="110">
        <v>5</v>
      </c>
      <c r="W123" s="111">
        <f t="shared" si="83"/>
        <v>0.5</v>
      </c>
      <c r="X123" s="112">
        <f t="shared" si="90"/>
        <v>7.5</v>
      </c>
      <c r="Y123" s="113">
        <f t="shared" si="91"/>
        <v>-5</v>
      </c>
      <c r="Z123" s="110">
        <v>15</v>
      </c>
      <c r="AA123" s="126">
        <v>3</v>
      </c>
      <c r="AB123" s="134">
        <f t="shared" si="84"/>
        <v>0.2</v>
      </c>
      <c r="AC123" s="126">
        <f t="shared" si="98"/>
        <v>1.5</v>
      </c>
      <c r="AD123" s="113">
        <f t="shared" si="99"/>
        <v>-3.6</v>
      </c>
      <c r="AE123" s="99">
        <v>5</v>
      </c>
      <c r="AF123" s="109">
        <v>4</v>
      </c>
      <c r="AG123" s="138">
        <f t="shared" si="85"/>
        <v>0.8</v>
      </c>
      <c r="AH123" s="139">
        <f t="shared" si="100"/>
        <v>4</v>
      </c>
      <c r="AI123" s="113">
        <f t="shared" si="101"/>
        <v>-0.3</v>
      </c>
      <c r="AJ123" s="33">
        <f t="shared" si="86"/>
        <v>37</v>
      </c>
      <c r="AK123" s="33">
        <f t="shared" si="87"/>
        <v>-25.9</v>
      </c>
    </row>
    <row r="124" spans="1:37">
      <c r="A124" s="94">
        <v>121</v>
      </c>
      <c r="B124" s="95">
        <v>106568</v>
      </c>
      <c r="C124" s="96" t="s">
        <v>341</v>
      </c>
      <c r="D124" s="97" t="s">
        <v>24</v>
      </c>
      <c r="E124" s="98" t="s">
        <v>186</v>
      </c>
      <c r="F124" s="99">
        <v>5</v>
      </c>
      <c r="G124" s="99">
        <v>3</v>
      </c>
      <c r="H124" s="100">
        <f t="shared" si="80"/>
        <v>0.6</v>
      </c>
      <c r="I124" s="108">
        <f t="shared" ref="I124:I137" si="102">G124*1.5</f>
        <v>4.5</v>
      </c>
      <c r="J124" s="114">
        <f t="shared" ref="J124:J137" si="103">(F124-G124)*-1</f>
        <v>-2</v>
      </c>
      <c r="K124" s="110">
        <v>20</v>
      </c>
      <c r="L124" s="110">
        <v>17</v>
      </c>
      <c r="M124" s="111">
        <f t="shared" si="81"/>
        <v>0.85</v>
      </c>
      <c r="N124" s="112">
        <f t="shared" si="92"/>
        <v>17</v>
      </c>
      <c r="O124" s="113">
        <f t="shared" si="93"/>
        <v>-3</v>
      </c>
      <c r="P124" s="110">
        <v>10</v>
      </c>
      <c r="Q124" s="112">
        <v>9</v>
      </c>
      <c r="R124" s="125">
        <f t="shared" si="82"/>
        <v>0.9</v>
      </c>
      <c r="S124" s="112">
        <f t="shared" si="96"/>
        <v>9</v>
      </c>
      <c r="T124" s="113">
        <f t="shared" si="97"/>
        <v>-0.5</v>
      </c>
      <c r="U124" s="110">
        <v>10</v>
      </c>
      <c r="V124" s="110">
        <v>2</v>
      </c>
      <c r="W124" s="111">
        <f t="shared" si="83"/>
        <v>0.2</v>
      </c>
      <c r="X124" s="112">
        <f t="shared" si="90"/>
        <v>3</v>
      </c>
      <c r="Y124" s="113">
        <f t="shared" si="91"/>
        <v>-8</v>
      </c>
      <c r="Z124" s="110">
        <v>15</v>
      </c>
      <c r="AA124" s="126">
        <v>8</v>
      </c>
      <c r="AB124" s="134">
        <f t="shared" si="84"/>
        <v>0.533333333333333</v>
      </c>
      <c r="AC124" s="126">
        <f t="shared" si="98"/>
        <v>4</v>
      </c>
      <c r="AD124" s="113">
        <f t="shared" si="99"/>
        <v>-2.1</v>
      </c>
      <c r="AE124" s="99">
        <v>5</v>
      </c>
      <c r="AF124" s="109">
        <v>0</v>
      </c>
      <c r="AG124" s="138">
        <f t="shared" si="85"/>
        <v>0</v>
      </c>
      <c r="AH124" s="139">
        <f t="shared" si="100"/>
        <v>0</v>
      </c>
      <c r="AI124" s="113">
        <f t="shared" si="101"/>
        <v>-1.5</v>
      </c>
      <c r="AJ124" s="33">
        <f t="shared" si="86"/>
        <v>37.5</v>
      </c>
      <c r="AK124" s="33">
        <f t="shared" si="87"/>
        <v>-17.1</v>
      </c>
    </row>
    <row r="125" spans="1:37">
      <c r="A125" s="94">
        <v>122</v>
      </c>
      <c r="B125" s="95">
        <v>110378</v>
      </c>
      <c r="C125" s="96" t="s">
        <v>342</v>
      </c>
      <c r="D125" s="97" t="s">
        <v>31</v>
      </c>
      <c r="E125" s="98" t="s">
        <v>186</v>
      </c>
      <c r="F125" s="99">
        <v>5</v>
      </c>
      <c r="G125" s="99">
        <v>1</v>
      </c>
      <c r="H125" s="100">
        <f t="shared" si="80"/>
        <v>0.2</v>
      </c>
      <c r="I125" s="108">
        <f t="shared" si="102"/>
        <v>1.5</v>
      </c>
      <c r="J125" s="114">
        <f t="shared" si="103"/>
        <v>-4</v>
      </c>
      <c r="K125" s="110">
        <v>20</v>
      </c>
      <c r="L125" s="110">
        <v>6</v>
      </c>
      <c r="M125" s="111">
        <f t="shared" si="81"/>
        <v>0.3</v>
      </c>
      <c r="N125" s="112">
        <f t="shared" si="92"/>
        <v>6</v>
      </c>
      <c r="O125" s="113">
        <f t="shared" si="93"/>
        <v>-14</v>
      </c>
      <c r="P125" s="110">
        <v>10</v>
      </c>
      <c r="Q125" s="112">
        <v>5</v>
      </c>
      <c r="R125" s="125">
        <f t="shared" si="82"/>
        <v>0.5</v>
      </c>
      <c r="S125" s="112">
        <f t="shared" si="96"/>
        <v>5</v>
      </c>
      <c r="T125" s="113">
        <f t="shared" si="97"/>
        <v>-2.5</v>
      </c>
      <c r="U125" s="110">
        <v>10</v>
      </c>
      <c r="V125" s="110">
        <v>2</v>
      </c>
      <c r="W125" s="111">
        <f t="shared" si="83"/>
        <v>0.2</v>
      </c>
      <c r="X125" s="112">
        <f t="shared" si="90"/>
        <v>3</v>
      </c>
      <c r="Y125" s="113">
        <f t="shared" si="91"/>
        <v>-8</v>
      </c>
      <c r="Z125" s="110">
        <v>15</v>
      </c>
      <c r="AA125" s="126">
        <v>8</v>
      </c>
      <c r="AB125" s="134">
        <f t="shared" si="84"/>
        <v>0.533333333333333</v>
      </c>
      <c r="AC125" s="126">
        <f t="shared" si="98"/>
        <v>4</v>
      </c>
      <c r="AD125" s="113">
        <f t="shared" si="99"/>
        <v>-2.1</v>
      </c>
      <c r="AE125" s="99">
        <v>5</v>
      </c>
      <c r="AF125" s="109">
        <v>1</v>
      </c>
      <c r="AG125" s="138">
        <f t="shared" si="85"/>
        <v>0.2</v>
      </c>
      <c r="AH125" s="139">
        <f t="shared" si="100"/>
        <v>1</v>
      </c>
      <c r="AI125" s="113">
        <f t="shared" si="101"/>
        <v>-1.2</v>
      </c>
      <c r="AJ125" s="33">
        <f t="shared" si="86"/>
        <v>20.5</v>
      </c>
      <c r="AK125" s="33">
        <f t="shared" si="87"/>
        <v>-31.8</v>
      </c>
    </row>
    <row r="126" spans="1:37">
      <c r="A126" s="94">
        <v>123</v>
      </c>
      <c r="B126" s="95">
        <v>113298</v>
      </c>
      <c r="C126" s="96" t="s">
        <v>343</v>
      </c>
      <c r="D126" s="97" t="s">
        <v>11</v>
      </c>
      <c r="E126" s="98" t="s">
        <v>186</v>
      </c>
      <c r="F126" s="99">
        <v>5</v>
      </c>
      <c r="G126" s="99">
        <v>2</v>
      </c>
      <c r="H126" s="100">
        <f t="shared" si="80"/>
        <v>0.4</v>
      </c>
      <c r="I126" s="108">
        <f t="shared" si="102"/>
        <v>3</v>
      </c>
      <c r="J126" s="114">
        <f t="shared" si="103"/>
        <v>-3</v>
      </c>
      <c r="K126" s="110">
        <v>20</v>
      </c>
      <c r="L126" s="110">
        <v>9</v>
      </c>
      <c r="M126" s="111">
        <f t="shared" si="81"/>
        <v>0.45</v>
      </c>
      <c r="N126" s="112">
        <f t="shared" si="92"/>
        <v>9</v>
      </c>
      <c r="O126" s="113">
        <f t="shared" si="93"/>
        <v>-11</v>
      </c>
      <c r="P126" s="110">
        <v>10</v>
      </c>
      <c r="Q126" s="112">
        <v>4</v>
      </c>
      <c r="R126" s="125">
        <f t="shared" si="82"/>
        <v>0.4</v>
      </c>
      <c r="S126" s="112">
        <f t="shared" si="96"/>
        <v>4</v>
      </c>
      <c r="T126" s="113">
        <f t="shared" si="97"/>
        <v>-3</v>
      </c>
      <c r="U126" s="110">
        <v>10</v>
      </c>
      <c r="V126" s="110">
        <v>3</v>
      </c>
      <c r="W126" s="111">
        <f t="shared" si="83"/>
        <v>0.3</v>
      </c>
      <c r="X126" s="112">
        <f t="shared" si="90"/>
        <v>4.5</v>
      </c>
      <c r="Y126" s="113">
        <f t="shared" si="91"/>
        <v>-7</v>
      </c>
      <c r="Z126" s="110">
        <v>15</v>
      </c>
      <c r="AA126" s="126">
        <v>6</v>
      </c>
      <c r="AB126" s="134">
        <f t="shared" si="84"/>
        <v>0.4</v>
      </c>
      <c r="AC126" s="126">
        <f t="shared" si="98"/>
        <v>3</v>
      </c>
      <c r="AD126" s="113">
        <f t="shared" si="99"/>
        <v>-2.7</v>
      </c>
      <c r="AE126" s="99">
        <v>5</v>
      </c>
      <c r="AF126" s="109">
        <v>1</v>
      </c>
      <c r="AG126" s="138">
        <f t="shared" si="85"/>
        <v>0.2</v>
      </c>
      <c r="AH126" s="139">
        <f t="shared" si="100"/>
        <v>1</v>
      </c>
      <c r="AI126" s="113">
        <f t="shared" si="101"/>
        <v>-1.2</v>
      </c>
      <c r="AJ126" s="33">
        <f t="shared" si="86"/>
        <v>24.5</v>
      </c>
      <c r="AK126" s="33">
        <f t="shared" si="87"/>
        <v>-27.9</v>
      </c>
    </row>
    <row r="127" spans="1:37">
      <c r="A127" s="94">
        <v>124</v>
      </c>
      <c r="B127" s="95">
        <v>113833</v>
      </c>
      <c r="C127" s="96" t="s">
        <v>344</v>
      </c>
      <c r="D127" s="97" t="s">
        <v>11</v>
      </c>
      <c r="E127" s="98" t="s">
        <v>186</v>
      </c>
      <c r="F127" s="99">
        <v>5</v>
      </c>
      <c r="G127" s="99">
        <v>3</v>
      </c>
      <c r="H127" s="100">
        <f t="shared" si="80"/>
        <v>0.6</v>
      </c>
      <c r="I127" s="108">
        <f t="shared" si="102"/>
        <v>4.5</v>
      </c>
      <c r="J127" s="114">
        <f t="shared" si="103"/>
        <v>-2</v>
      </c>
      <c r="K127" s="110">
        <v>20</v>
      </c>
      <c r="L127" s="110">
        <v>9</v>
      </c>
      <c r="M127" s="111">
        <f t="shared" si="81"/>
        <v>0.45</v>
      </c>
      <c r="N127" s="112">
        <f t="shared" si="92"/>
        <v>9</v>
      </c>
      <c r="O127" s="113">
        <f t="shared" si="93"/>
        <v>-11</v>
      </c>
      <c r="P127" s="110">
        <v>10</v>
      </c>
      <c r="Q127" s="112">
        <v>10</v>
      </c>
      <c r="R127" s="125">
        <f t="shared" si="82"/>
        <v>1</v>
      </c>
      <c r="S127" s="112">
        <f>Q127*2</f>
        <v>20</v>
      </c>
      <c r="T127" s="126"/>
      <c r="U127" s="110">
        <v>10</v>
      </c>
      <c r="V127" s="110">
        <v>1</v>
      </c>
      <c r="W127" s="111">
        <f t="shared" si="83"/>
        <v>0.1</v>
      </c>
      <c r="X127" s="112">
        <f t="shared" si="90"/>
        <v>1.5</v>
      </c>
      <c r="Y127" s="113">
        <f t="shared" si="91"/>
        <v>-9</v>
      </c>
      <c r="Z127" s="110">
        <v>15</v>
      </c>
      <c r="AA127" s="126">
        <v>15</v>
      </c>
      <c r="AB127" s="134">
        <f t="shared" si="84"/>
        <v>1</v>
      </c>
      <c r="AC127" s="126">
        <f>AA127*1</f>
        <v>15</v>
      </c>
      <c r="AD127" s="139"/>
      <c r="AE127" s="99">
        <v>5</v>
      </c>
      <c r="AF127" s="109">
        <v>2</v>
      </c>
      <c r="AG127" s="138">
        <f t="shared" si="85"/>
        <v>0.4</v>
      </c>
      <c r="AH127" s="139">
        <f t="shared" si="100"/>
        <v>2</v>
      </c>
      <c r="AI127" s="113">
        <f t="shared" si="101"/>
        <v>-0.9</v>
      </c>
      <c r="AJ127" s="33">
        <f t="shared" si="86"/>
        <v>52</v>
      </c>
      <c r="AK127" s="33">
        <f t="shared" si="87"/>
        <v>-22.9</v>
      </c>
    </row>
    <row r="128" spans="1:37">
      <c r="A128" s="94">
        <v>125</v>
      </c>
      <c r="B128" s="95">
        <v>114069</v>
      </c>
      <c r="C128" s="96" t="s">
        <v>345</v>
      </c>
      <c r="D128" s="97" t="s">
        <v>24</v>
      </c>
      <c r="E128" s="98" t="s">
        <v>186</v>
      </c>
      <c r="F128" s="99">
        <v>5</v>
      </c>
      <c r="G128" s="99">
        <v>3</v>
      </c>
      <c r="H128" s="100">
        <f t="shared" si="80"/>
        <v>0.6</v>
      </c>
      <c r="I128" s="108">
        <f t="shared" si="102"/>
        <v>4.5</v>
      </c>
      <c r="J128" s="114">
        <f t="shared" si="103"/>
        <v>-2</v>
      </c>
      <c r="K128" s="110">
        <v>20</v>
      </c>
      <c r="L128" s="110">
        <v>14</v>
      </c>
      <c r="M128" s="111">
        <f t="shared" si="81"/>
        <v>0.7</v>
      </c>
      <c r="N128" s="112">
        <f t="shared" si="92"/>
        <v>14</v>
      </c>
      <c r="O128" s="113">
        <f t="shared" si="93"/>
        <v>-6</v>
      </c>
      <c r="P128" s="110">
        <v>10</v>
      </c>
      <c r="Q128" s="112">
        <v>3</v>
      </c>
      <c r="R128" s="125">
        <f t="shared" si="82"/>
        <v>0.3</v>
      </c>
      <c r="S128" s="112">
        <f t="shared" ref="S128:S145" si="104">Q128*1</f>
        <v>3</v>
      </c>
      <c r="T128" s="113">
        <f t="shared" ref="T128:T145" si="105">(P128-Q128)*-0.5</f>
        <v>-3.5</v>
      </c>
      <c r="U128" s="110">
        <v>10</v>
      </c>
      <c r="V128" s="110">
        <v>3</v>
      </c>
      <c r="W128" s="111">
        <f t="shared" si="83"/>
        <v>0.3</v>
      </c>
      <c r="X128" s="112">
        <f t="shared" si="90"/>
        <v>4.5</v>
      </c>
      <c r="Y128" s="113">
        <f t="shared" si="91"/>
        <v>-7</v>
      </c>
      <c r="Z128" s="110">
        <v>15</v>
      </c>
      <c r="AA128" s="126">
        <v>2</v>
      </c>
      <c r="AB128" s="134">
        <f t="shared" si="84"/>
        <v>0.133333333333333</v>
      </c>
      <c r="AC128" s="126">
        <f>AA128*0.5</f>
        <v>1</v>
      </c>
      <c r="AD128" s="113">
        <f>(Z128-AA128)*-0.3</f>
        <v>-3.9</v>
      </c>
      <c r="AE128" s="99">
        <v>5</v>
      </c>
      <c r="AF128" s="109">
        <v>0</v>
      </c>
      <c r="AG128" s="138">
        <f t="shared" si="85"/>
        <v>0</v>
      </c>
      <c r="AH128" s="139">
        <f t="shared" si="100"/>
        <v>0</v>
      </c>
      <c r="AI128" s="113">
        <f t="shared" si="101"/>
        <v>-1.5</v>
      </c>
      <c r="AJ128" s="33">
        <f t="shared" si="86"/>
        <v>27</v>
      </c>
      <c r="AK128" s="33">
        <f t="shared" si="87"/>
        <v>-23.9</v>
      </c>
    </row>
    <row r="129" spans="1:37">
      <c r="A129" s="94">
        <v>126</v>
      </c>
      <c r="B129" s="95">
        <v>115971</v>
      </c>
      <c r="C129" s="96" t="s">
        <v>346</v>
      </c>
      <c r="D129" s="97" t="s">
        <v>13</v>
      </c>
      <c r="E129" s="98" t="s">
        <v>186</v>
      </c>
      <c r="F129" s="99">
        <v>5</v>
      </c>
      <c r="G129" s="99">
        <v>2</v>
      </c>
      <c r="H129" s="100">
        <f t="shared" si="80"/>
        <v>0.4</v>
      </c>
      <c r="I129" s="108">
        <f t="shared" si="102"/>
        <v>3</v>
      </c>
      <c r="J129" s="114">
        <f t="shared" si="103"/>
        <v>-3</v>
      </c>
      <c r="K129" s="110">
        <v>20</v>
      </c>
      <c r="L129" s="110">
        <v>8</v>
      </c>
      <c r="M129" s="111">
        <f t="shared" si="81"/>
        <v>0.4</v>
      </c>
      <c r="N129" s="112">
        <f t="shared" si="92"/>
        <v>8</v>
      </c>
      <c r="O129" s="113">
        <f t="shared" si="93"/>
        <v>-12</v>
      </c>
      <c r="P129" s="110">
        <v>10</v>
      </c>
      <c r="Q129" s="112">
        <v>1</v>
      </c>
      <c r="R129" s="125">
        <f t="shared" si="82"/>
        <v>0.1</v>
      </c>
      <c r="S129" s="112">
        <f t="shared" si="104"/>
        <v>1</v>
      </c>
      <c r="T129" s="113">
        <f t="shared" si="105"/>
        <v>-4.5</v>
      </c>
      <c r="U129" s="110">
        <v>10</v>
      </c>
      <c r="V129" s="110">
        <v>9</v>
      </c>
      <c r="W129" s="111">
        <f t="shared" si="83"/>
        <v>0.9</v>
      </c>
      <c r="X129" s="112">
        <f t="shared" si="90"/>
        <v>13.5</v>
      </c>
      <c r="Y129" s="113">
        <f t="shared" si="91"/>
        <v>-1</v>
      </c>
      <c r="Z129" s="110">
        <v>15</v>
      </c>
      <c r="AA129" s="126">
        <v>0</v>
      </c>
      <c r="AB129" s="134">
        <f t="shared" si="84"/>
        <v>0</v>
      </c>
      <c r="AC129" s="126">
        <f>AA129*0.5</f>
        <v>0</v>
      </c>
      <c r="AD129" s="113">
        <f>(Z129-AA129)*-0.3</f>
        <v>-4.5</v>
      </c>
      <c r="AE129" s="99">
        <v>5</v>
      </c>
      <c r="AF129" s="109">
        <v>0</v>
      </c>
      <c r="AG129" s="138">
        <f t="shared" si="85"/>
        <v>0</v>
      </c>
      <c r="AH129" s="139">
        <f t="shared" si="100"/>
        <v>0</v>
      </c>
      <c r="AI129" s="113">
        <f t="shared" si="101"/>
        <v>-1.5</v>
      </c>
      <c r="AJ129" s="33">
        <f t="shared" si="86"/>
        <v>25.5</v>
      </c>
      <c r="AK129" s="33">
        <f t="shared" si="87"/>
        <v>-26.5</v>
      </c>
    </row>
    <row r="130" spans="1:37">
      <c r="A130" s="94">
        <v>127</v>
      </c>
      <c r="B130" s="95">
        <v>116773</v>
      </c>
      <c r="C130" s="96" t="s">
        <v>347</v>
      </c>
      <c r="D130" s="97" t="s">
        <v>11</v>
      </c>
      <c r="E130" s="98" t="s">
        <v>186</v>
      </c>
      <c r="F130" s="99">
        <v>5</v>
      </c>
      <c r="G130" s="99">
        <v>2</v>
      </c>
      <c r="H130" s="100">
        <f t="shared" si="80"/>
        <v>0.4</v>
      </c>
      <c r="I130" s="108">
        <f t="shared" si="102"/>
        <v>3</v>
      </c>
      <c r="J130" s="114">
        <f t="shared" si="103"/>
        <v>-3</v>
      </c>
      <c r="K130" s="110">
        <v>20</v>
      </c>
      <c r="L130" s="110">
        <v>9</v>
      </c>
      <c r="M130" s="111">
        <f t="shared" si="81"/>
        <v>0.45</v>
      </c>
      <c r="N130" s="112">
        <f t="shared" si="92"/>
        <v>9</v>
      </c>
      <c r="O130" s="113">
        <f t="shared" si="93"/>
        <v>-11</v>
      </c>
      <c r="P130" s="110">
        <v>10</v>
      </c>
      <c r="Q130" s="112">
        <v>9</v>
      </c>
      <c r="R130" s="125">
        <f t="shared" si="82"/>
        <v>0.9</v>
      </c>
      <c r="S130" s="112">
        <f t="shared" si="104"/>
        <v>9</v>
      </c>
      <c r="T130" s="113">
        <f t="shared" si="105"/>
        <v>-0.5</v>
      </c>
      <c r="U130" s="110">
        <v>10</v>
      </c>
      <c r="V130" s="110">
        <v>1</v>
      </c>
      <c r="W130" s="111">
        <f t="shared" si="83"/>
        <v>0.1</v>
      </c>
      <c r="X130" s="112">
        <f t="shared" si="90"/>
        <v>1.5</v>
      </c>
      <c r="Y130" s="113">
        <f t="shared" si="91"/>
        <v>-9</v>
      </c>
      <c r="Z130" s="110">
        <v>15</v>
      </c>
      <c r="AA130" s="126">
        <v>7</v>
      </c>
      <c r="AB130" s="134">
        <f t="shared" si="84"/>
        <v>0.466666666666667</v>
      </c>
      <c r="AC130" s="126">
        <f>AA130*0.5</f>
        <v>3.5</v>
      </c>
      <c r="AD130" s="113">
        <f>(Z130-AA130)*-0.3</f>
        <v>-2.4</v>
      </c>
      <c r="AE130" s="99">
        <v>5</v>
      </c>
      <c r="AF130" s="109">
        <v>2</v>
      </c>
      <c r="AG130" s="138">
        <f t="shared" si="85"/>
        <v>0.4</v>
      </c>
      <c r="AH130" s="139">
        <f t="shared" si="100"/>
        <v>2</v>
      </c>
      <c r="AI130" s="113">
        <f t="shared" si="101"/>
        <v>-0.9</v>
      </c>
      <c r="AJ130" s="33">
        <f t="shared" si="86"/>
        <v>28</v>
      </c>
      <c r="AK130" s="33">
        <f t="shared" si="87"/>
        <v>-26.8</v>
      </c>
    </row>
    <row r="131" spans="1:37">
      <c r="A131" s="94">
        <v>128</v>
      </c>
      <c r="B131" s="95">
        <v>116919</v>
      </c>
      <c r="C131" s="96" t="s">
        <v>348</v>
      </c>
      <c r="D131" s="97" t="s">
        <v>13</v>
      </c>
      <c r="E131" s="98" t="s">
        <v>186</v>
      </c>
      <c r="F131" s="99">
        <v>5</v>
      </c>
      <c r="G131" s="99">
        <v>3</v>
      </c>
      <c r="H131" s="100">
        <f t="shared" si="80"/>
        <v>0.6</v>
      </c>
      <c r="I131" s="108">
        <f t="shared" si="102"/>
        <v>4.5</v>
      </c>
      <c r="J131" s="114">
        <f t="shared" si="103"/>
        <v>-2</v>
      </c>
      <c r="K131" s="110">
        <v>20</v>
      </c>
      <c r="L131" s="110">
        <v>9</v>
      </c>
      <c r="M131" s="111">
        <f t="shared" si="81"/>
        <v>0.45</v>
      </c>
      <c r="N131" s="112">
        <f t="shared" si="92"/>
        <v>9</v>
      </c>
      <c r="O131" s="113">
        <f t="shared" si="93"/>
        <v>-11</v>
      </c>
      <c r="P131" s="110">
        <v>10</v>
      </c>
      <c r="Q131" s="112">
        <v>9</v>
      </c>
      <c r="R131" s="125">
        <f t="shared" si="82"/>
        <v>0.9</v>
      </c>
      <c r="S131" s="112">
        <f t="shared" si="104"/>
        <v>9</v>
      </c>
      <c r="T131" s="113">
        <f t="shared" si="105"/>
        <v>-0.5</v>
      </c>
      <c r="U131" s="110">
        <v>10</v>
      </c>
      <c r="V131" s="110">
        <v>1</v>
      </c>
      <c r="W131" s="111">
        <f t="shared" si="83"/>
        <v>0.1</v>
      </c>
      <c r="X131" s="112">
        <f t="shared" si="90"/>
        <v>1.5</v>
      </c>
      <c r="Y131" s="113">
        <f t="shared" si="91"/>
        <v>-9</v>
      </c>
      <c r="Z131" s="110">
        <v>15</v>
      </c>
      <c r="AA131" s="126">
        <v>29</v>
      </c>
      <c r="AB131" s="134">
        <f t="shared" si="84"/>
        <v>1.93333333333333</v>
      </c>
      <c r="AC131" s="126">
        <f>AA131*1</f>
        <v>29</v>
      </c>
      <c r="AD131" s="139"/>
      <c r="AE131" s="99">
        <v>5</v>
      </c>
      <c r="AF131" s="109">
        <v>0</v>
      </c>
      <c r="AG131" s="138">
        <f t="shared" si="85"/>
        <v>0</v>
      </c>
      <c r="AH131" s="139">
        <f t="shared" si="100"/>
        <v>0</v>
      </c>
      <c r="AI131" s="113">
        <f t="shared" si="101"/>
        <v>-1.5</v>
      </c>
      <c r="AJ131" s="33">
        <f t="shared" si="86"/>
        <v>53</v>
      </c>
      <c r="AK131" s="33">
        <f t="shared" si="87"/>
        <v>-24</v>
      </c>
    </row>
    <row r="132" spans="1:37">
      <c r="A132" s="94">
        <v>129</v>
      </c>
      <c r="B132" s="95">
        <v>117637</v>
      </c>
      <c r="C132" s="96" t="s">
        <v>349</v>
      </c>
      <c r="D132" s="97" t="s">
        <v>19</v>
      </c>
      <c r="E132" s="98" t="s">
        <v>186</v>
      </c>
      <c r="F132" s="99">
        <v>5</v>
      </c>
      <c r="G132" s="99">
        <v>3</v>
      </c>
      <c r="H132" s="100">
        <f t="shared" si="80"/>
        <v>0.6</v>
      </c>
      <c r="I132" s="108">
        <f t="shared" si="102"/>
        <v>4.5</v>
      </c>
      <c r="J132" s="114">
        <f t="shared" si="103"/>
        <v>-2</v>
      </c>
      <c r="K132" s="110">
        <v>20</v>
      </c>
      <c r="L132" s="110">
        <v>4</v>
      </c>
      <c r="M132" s="111">
        <f t="shared" si="81"/>
        <v>0.2</v>
      </c>
      <c r="N132" s="112">
        <f t="shared" si="92"/>
        <v>4</v>
      </c>
      <c r="O132" s="113">
        <f t="shared" si="93"/>
        <v>-16</v>
      </c>
      <c r="P132" s="110">
        <v>10</v>
      </c>
      <c r="Q132" s="112">
        <v>2</v>
      </c>
      <c r="R132" s="125">
        <f t="shared" si="82"/>
        <v>0.2</v>
      </c>
      <c r="S132" s="112">
        <f t="shared" si="104"/>
        <v>2</v>
      </c>
      <c r="T132" s="113">
        <f t="shared" si="105"/>
        <v>-4</v>
      </c>
      <c r="U132" s="110">
        <v>10</v>
      </c>
      <c r="V132" s="110">
        <v>4</v>
      </c>
      <c r="W132" s="111">
        <f t="shared" si="83"/>
        <v>0.4</v>
      </c>
      <c r="X132" s="112">
        <f t="shared" si="90"/>
        <v>6</v>
      </c>
      <c r="Y132" s="113">
        <f t="shared" si="91"/>
        <v>-6</v>
      </c>
      <c r="Z132" s="110">
        <v>15</v>
      </c>
      <c r="AA132" s="126">
        <v>1</v>
      </c>
      <c r="AB132" s="134">
        <f t="shared" si="84"/>
        <v>0.0666666666666667</v>
      </c>
      <c r="AC132" s="126">
        <f>AA132*0.5</f>
        <v>0.5</v>
      </c>
      <c r="AD132" s="113">
        <f>(Z132-AA132)*-0.3</f>
        <v>-4.2</v>
      </c>
      <c r="AE132" s="99">
        <v>5</v>
      </c>
      <c r="AF132" s="109">
        <v>0</v>
      </c>
      <c r="AG132" s="138">
        <f t="shared" si="85"/>
        <v>0</v>
      </c>
      <c r="AH132" s="139">
        <f t="shared" si="100"/>
        <v>0</v>
      </c>
      <c r="AI132" s="113">
        <f t="shared" si="101"/>
        <v>-1.5</v>
      </c>
      <c r="AJ132" s="33">
        <f t="shared" si="86"/>
        <v>17</v>
      </c>
      <c r="AK132" s="33">
        <f t="shared" si="87"/>
        <v>-33.7</v>
      </c>
    </row>
    <row r="133" spans="1:37">
      <c r="A133" s="94">
        <v>130</v>
      </c>
      <c r="B133" s="95">
        <v>118758</v>
      </c>
      <c r="C133" s="96" t="s">
        <v>350</v>
      </c>
      <c r="D133" s="97" t="s">
        <v>24</v>
      </c>
      <c r="E133" s="98" t="s">
        <v>186</v>
      </c>
      <c r="F133" s="99">
        <v>5</v>
      </c>
      <c r="G133" s="99">
        <v>1</v>
      </c>
      <c r="H133" s="100">
        <f t="shared" si="80"/>
        <v>0.2</v>
      </c>
      <c r="I133" s="108">
        <f t="shared" si="102"/>
        <v>1.5</v>
      </c>
      <c r="J133" s="114">
        <f t="shared" si="103"/>
        <v>-4</v>
      </c>
      <c r="K133" s="110">
        <v>20</v>
      </c>
      <c r="L133" s="110">
        <v>5</v>
      </c>
      <c r="M133" s="111">
        <f t="shared" si="81"/>
        <v>0.25</v>
      </c>
      <c r="N133" s="112">
        <f t="shared" si="92"/>
        <v>5</v>
      </c>
      <c r="O133" s="113">
        <f t="shared" si="93"/>
        <v>-15</v>
      </c>
      <c r="P133" s="110">
        <v>10</v>
      </c>
      <c r="Q133" s="112">
        <v>3</v>
      </c>
      <c r="R133" s="125">
        <f t="shared" si="82"/>
        <v>0.3</v>
      </c>
      <c r="S133" s="112">
        <f t="shared" si="104"/>
        <v>3</v>
      </c>
      <c r="T133" s="113">
        <f t="shared" si="105"/>
        <v>-3.5</v>
      </c>
      <c r="U133" s="110">
        <v>10</v>
      </c>
      <c r="V133" s="110">
        <v>0</v>
      </c>
      <c r="W133" s="111">
        <f t="shared" si="83"/>
        <v>0</v>
      </c>
      <c r="X133" s="112">
        <f t="shared" si="90"/>
        <v>0</v>
      </c>
      <c r="Y133" s="113">
        <f t="shared" si="91"/>
        <v>-10</v>
      </c>
      <c r="Z133" s="110">
        <v>15</v>
      </c>
      <c r="AA133" s="126">
        <v>7</v>
      </c>
      <c r="AB133" s="134">
        <f t="shared" si="84"/>
        <v>0.466666666666667</v>
      </c>
      <c r="AC133" s="126">
        <f>AA133*0.5</f>
        <v>3.5</v>
      </c>
      <c r="AD133" s="113">
        <f>(Z133-AA133)*-0.3</f>
        <v>-2.4</v>
      </c>
      <c r="AE133" s="99">
        <v>5</v>
      </c>
      <c r="AF133" s="109">
        <v>0</v>
      </c>
      <c r="AG133" s="138">
        <f t="shared" si="85"/>
        <v>0</v>
      </c>
      <c r="AH133" s="139">
        <f t="shared" si="100"/>
        <v>0</v>
      </c>
      <c r="AI133" s="113">
        <f t="shared" si="101"/>
        <v>-1.5</v>
      </c>
      <c r="AJ133" s="33">
        <f t="shared" si="86"/>
        <v>13</v>
      </c>
      <c r="AK133" s="33">
        <f t="shared" si="87"/>
        <v>-36.4</v>
      </c>
    </row>
    <row r="134" spans="1:37">
      <c r="A134" s="94">
        <v>131</v>
      </c>
      <c r="B134" s="95">
        <v>118951</v>
      </c>
      <c r="C134" s="96" t="s">
        <v>351</v>
      </c>
      <c r="D134" s="97" t="s">
        <v>11</v>
      </c>
      <c r="E134" s="98" t="s">
        <v>186</v>
      </c>
      <c r="F134" s="99">
        <v>5</v>
      </c>
      <c r="G134" s="99">
        <v>3</v>
      </c>
      <c r="H134" s="100">
        <f t="shared" si="80"/>
        <v>0.6</v>
      </c>
      <c r="I134" s="108">
        <f t="shared" si="102"/>
        <v>4.5</v>
      </c>
      <c r="J134" s="114">
        <f t="shared" si="103"/>
        <v>-2</v>
      </c>
      <c r="K134" s="110">
        <v>20</v>
      </c>
      <c r="L134" s="110">
        <v>15</v>
      </c>
      <c r="M134" s="111">
        <f t="shared" si="81"/>
        <v>0.75</v>
      </c>
      <c r="N134" s="112">
        <f t="shared" si="92"/>
        <v>15</v>
      </c>
      <c r="O134" s="113">
        <f t="shared" si="93"/>
        <v>-5</v>
      </c>
      <c r="P134" s="110">
        <v>10</v>
      </c>
      <c r="Q134" s="112">
        <v>3</v>
      </c>
      <c r="R134" s="125">
        <f t="shared" si="82"/>
        <v>0.3</v>
      </c>
      <c r="S134" s="112">
        <f t="shared" si="104"/>
        <v>3</v>
      </c>
      <c r="T134" s="113">
        <f t="shared" si="105"/>
        <v>-3.5</v>
      </c>
      <c r="U134" s="110">
        <v>10</v>
      </c>
      <c r="V134" s="110">
        <v>7</v>
      </c>
      <c r="W134" s="111">
        <f t="shared" si="83"/>
        <v>0.7</v>
      </c>
      <c r="X134" s="112">
        <f t="shared" si="90"/>
        <v>10.5</v>
      </c>
      <c r="Y134" s="113">
        <f t="shared" si="91"/>
        <v>-3</v>
      </c>
      <c r="Z134" s="110">
        <v>15</v>
      </c>
      <c r="AA134" s="126">
        <v>16</v>
      </c>
      <c r="AB134" s="134">
        <f t="shared" si="84"/>
        <v>1.06666666666667</v>
      </c>
      <c r="AC134" s="126">
        <f>AA134*1</f>
        <v>16</v>
      </c>
      <c r="AD134" s="139"/>
      <c r="AE134" s="99">
        <v>5</v>
      </c>
      <c r="AF134" s="109">
        <v>1</v>
      </c>
      <c r="AG134" s="138">
        <f t="shared" si="85"/>
        <v>0.2</v>
      </c>
      <c r="AH134" s="139">
        <f t="shared" si="100"/>
        <v>1</v>
      </c>
      <c r="AI134" s="113">
        <f t="shared" si="101"/>
        <v>-1.2</v>
      </c>
      <c r="AJ134" s="33">
        <f t="shared" si="86"/>
        <v>50</v>
      </c>
      <c r="AK134" s="33">
        <f t="shared" si="87"/>
        <v>-14.7</v>
      </c>
    </row>
    <row r="135" spans="1:37">
      <c r="A135" s="94">
        <v>132</v>
      </c>
      <c r="B135" s="95">
        <v>119262</v>
      </c>
      <c r="C135" s="96" t="s">
        <v>352</v>
      </c>
      <c r="D135" s="97" t="s">
        <v>13</v>
      </c>
      <c r="E135" s="98" t="s">
        <v>186</v>
      </c>
      <c r="F135" s="99">
        <v>5</v>
      </c>
      <c r="G135" s="99">
        <v>1</v>
      </c>
      <c r="H135" s="100">
        <f t="shared" si="80"/>
        <v>0.2</v>
      </c>
      <c r="I135" s="108">
        <f t="shared" si="102"/>
        <v>1.5</v>
      </c>
      <c r="J135" s="114">
        <f t="shared" si="103"/>
        <v>-4</v>
      </c>
      <c r="K135" s="110">
        <v>20</v>
      </c>
      <c r="L135" s="110">
        <v>4</v>
      </c>
      <c r="M135" s="111">
        <f t="shared" si="81"/>
        <v>0.2</v>
      </c>
      <c r="N135" s="112">
        <f t="shared" si="92"/>
        <v>4</v>
      </c>
      <c r="O135" s="113">
        <f t="shared" si="93"/>
        <v>-16</v>
      </c>
      <c r="P135" s="110">
        <v>10</v>
      </c>
      <c r="Q135" s="112">
        <v>6</v>
      </c>
      <c r="R135" s="125">
        <f t="shared" si="82"/>
        <v>0.6</v>
      </c>
      <c r="S135" s="112">
        <f t="shared" si="104"/>
        <v>6</v>
      </c>
      <c r="T135" s="113">
        <f t="shared" si="105"/>
        <v>-2</v>
      </c>
      <c r="U135" s="110">
        <v>10</v>
      </c>
      <c r="V135" s="110">
        <v>1</v>
      </c>
      <c r="W135" s="111">
        <f t="shared" si="83"/>
        <v>0.1</v>
      </c>
      <c r="X135" s="112">
        <f t="shared" si="90"/>
        <v>1.5</v>
      </c>
      <c r="Y135" s="113">
        <f t="shared" si="91"/>
        <v>-9</v>
      </c>
      <c r="Z135" s="110">
        <v>15</v>
      </c>
      <c r="AA135" s="126">
        <v>8</v>
      </c>
      <c r="AB135" s="134">
        <f t="shared" si="84"/>
        <v>0.533333333333333</v>
      </c>
      <c r="AC135" s="126">
        <f>AA135*0.5</f>
        <v>4</v>
      </c>
      <c r="AD135" s="113">
        <f>(Z135-AA135)*-0.3</f>
        <v>-2.1</v>
      </c>
      <c r="AE135" s="99">
        <v>5</v>
      </c>
      <c r="AF135" s="109">
        <v>1</v>
      </c>
      <c r="AG135" s="138">
        <f t="shared" si="85"/>
        <v>0.2</v>
      </c>
      <c r="AH135" s="139">
        <f t="shared" si="100"/>
        <v>1</v>
      </c>
      <c r="AI135" s="113">
        <f t="shared" si="101"/>
        <v>-1.2</v>
      </c>
      <c r="AJ135" s="33">
        <f t="shared" si="86"/>
        <v>18</v>
      </c>
      <c r="AK135" s="33">
        <f t="shared" si="87"/>
        <v>-34.3</v>
      </c>
    </row>
    <row r="136" spans="1:37">
      <c r="A136" s="94">
        <v>133</v>
      </c>
      <c r="B136" s="95">
        <v>119263</v>
      </c>
      <c r="C136" s="96" t="s">
        <v>353</v>
      </c>
      <c r="D136" s="97" t="s">
        <v>11</v>
      </c>
      <c r="E136" s="98" t="s">
        <v>186</v>
      </c>
      <c r="F136" s="99">
        <v>5</v>
      </c>
      <c r="G136" s="99">
        <v>1</v>
      </c>
      <c r="H136" s="100">
        <f t="shared" si="80"/>
        <v>0.2</v>
      </c>
      <c r="I136" s="108">
        <f t="shared" si="102"/>
        <v>1.5</v>
      </c>
      <c r="J136" s="114">
        <f t="shared" si="103"/>
        <v>-4</v>
      </c>
      <c r="K136" s="110">
        <v>20</v>
      </c>
      <c r="L136" s="110">
        <v>12</v>
      </c>
      <c r="M136" s="111">
        <f t="shared" si="81"/>
        <v>0.6</v>
      </c>
      <c r="N136" s="112">
        <f t="shared" si="92"/>
        <v>12</v>
      </c>
      <c r="O136" s="113">
        <f t="shared" si="93"/>
        <v>-8</v>
      </c>
      <c r="P136" s="110">
        <v>10</v>
      </c>
      <c r="Q136" s="112">
        <v>6</v>
      </c>
      <c r="R136" s="125">
        <f t="shared" si="82"/>
        <v>0.6</v>
      </c>
      <c r="S136" s="112">
        <f t="shared" si="104"/>
        <v>6</v>
      </c>
      <c r="T136" s="113">
        <f t="shared" si="105"/>
        <v>-2</v>
      </c>
      <c r="U136" s="110">
        <v>10</v>
      </c>
      <c r="V136" s="110">
        <v>2</v>
      </c>
      <c r="W136" s="111">
        <f t="shared" si="83"/>
        <v>0.2</v>
      </c>
      <c r="X136" s="112">
        <f t="shared" si="90"/>
        <v>3</v>
      </c>
      <c r="Y136" s="113">
        <f t="shared" si="91"/>
        <v>-8</v>
      </c>
      <c r="Z136" s="110">
        <v>15</v>
      </c>
      <c r="AA136" s="126">
        <v>18</v>
      </c>
      <c r="AB136" s="134">
        <f t="shared" si="84"/>
        <v>1.2</v>
      </c>
      <c r="AC136" s="126">
        <f>AA136*1</f>
        <v>18</v>
      </c>
      <c r="AD136" s="139"/>
      <c r="AE136" s="99">
        <v>5</v>
      </c>
      <c r="AF136" s="109">
        <v>1</v>
      </c>
      <c r="AG136" s="138">
        <f t="shared" si="85"/>
        <v>0.2</v>
      </c>
      <c r="AH136" s="139">
        <f t="shared" si="100"/>
        <v>1</v>
      </c>
      <c r="AI136" s="113">
        <f t="shared" si="101"/>
        <v>-1.2</v>
      </c>
      <c r="AJ136" s="33">
        <f t="shared" si="86"/>
        <v>41.5</v>
      </c>
      <c r="AK136" s="33">
        <f t="shared" si="87"/>
        <v>-23.2</v>
      </c>
    </row>
    <row r="137" spans="1:37">
      <c r="A137" s="94">
        <v>134</v>
      </c>
      <c r="B137" s="95">
        <v>119622</v>
      </c>
      <c r="C137" s="96" t="s">
        <v>375</v>
      </c>
      <c r="D137" s="97" t="s">
        <v>11</v>
      </c>
      <c r="E137" s="98" t="s">
        <v>186</v>
      </c>
      <c r="F137" s="99">
        <v>5</v>
      </c>
      <c r="G137" s="99">
        <v>0</v>
      </c>
      <c r="H137" s="100">
        <f t="shared" si="80"/>
        <v>0</v>
      </c>
      <c r="I137" s="108">
        <f t="shared" si="102"/>
        <v>0</v>
      </c>
      <c r="J137" s="114">
        <f t="shared" si="103"/>
        <v>-5</v>
      </c>
      <c r="K137" s="110">
        <v>20</v>
      </c>
      <c r="L137" s="110">
        <v>0</v>
      </c>
      <c r="M137" s="111">
        <f t="shared" si="81"/>
        <v>0</v>
      </c>
      <c r="N137" s="112">
        <f t="shared" si="92"/>
        <v>0</v>
      </c>
      <c r="O137" s="113">
        <f t="shared" si="93"/>
        <v>-20</v>
      </c>
      <c r="P137" s="110">
        <v>10</v>
      </c>
      <c r="Q137" s="112">
        <v>0</v>
      </c>
      <c r="R137" s="125">
        <f t="shared" si="82"/>
        <v>0</v>
      </c>
      <c r="S137" s="112">
        <f t="shared" si="104"/>
        <v>0</v>
      </c>
      <c r="T137" s="113">
        <f t="shared" si="105"/>
        <v>-5</v>
      </c>
      <c r="U137" s="110">
        <v>10</v>
      </c>
      <c r="V137" s="110">
        <v>0</v>
      </c>
      <c r="W137" s="111">
        <f t="shared" si="83"/>
        <v>0</v>
      </c>
      <c r="X137" s="112">
        <f t="shared" si="90"/>
        <v>0</v>
      </c>
      <c r="Y137" s="113">
        <f t="shared" si="91"/>
        <v>-10</v>
      </c>
      <c r="Z137" s="110">
        <v>15</v>
      </c>
      <c r="AA137" s="126">
        <v>0</v>
      </c>
      <c r="AB137" s="134">
        <f t="shared" si="84"/>
        <v>0</v>
      </c>
      <c r="AC137" s="126">
        <f t="shared" ref="AC137:AC142" si="106">AA137*0.5</f>
        <v>0</v>
      </c>
      <c r="AD137" s="113">
        <f t="shared" ref="AD137:AD142" si="107">(Z137-AA137)*-0.3</f>
        <v>-4.5</v>
      </c>
      <c r="AE137" s="99">
        <v>5</v>
      </c>
      <c r="AF137" s="109">
        <v>0</v>
      </c>
      <c r="AG137" s="138">
        <f t="shared" si="85"/>
        <v>0</v>
      </c>
      <c r="AH137" s="139">
        <f t="shared" si="100"/>
        <v>0</v>
      </c>
      <c r="AI137" s="113">
        <f t="shared" si="101"/>
        <v>-1.5</v>
      </c>
      <c r="AJ137" s="33">
        <f t="shared" si="86"/>
        <v>0</v>
      </c>
      <c r="AK137" s="33">
        <f t="shared" si="87"/>
        <v>-46</v>
      </c>
    </row>
    <row r="138" spans="1:37">
      <c r="A138" s="94">
        <v>135</v>
      </c>
      <c r="B138" s="95">
        <v>122176</v>
      </c>
      <c r="C138" s="96" t="s">
        <v>354</v>
      </c>
      <c r="D138" s="97" t="s">
        <v>31</v>
      </c>
      <c r="E138" s="98" t="s">
        <v>186</v>
      </c>
      <c r="F138" s="99">
        <v>5</v>
      </c>
      <c r="G138" s="99">
        <v>8</v>
      </c>
      <c r="H138" s="100">
        <f t="shared" si="80"/>
        <v>1.6</v>
      </c>
      <c r="I138" s="108">
        <f>G138*3</f>
        <v>24</v>
      </c>
      <c r="J138" s="109"/>
      <c r="K138" s="110">
        <v>20</v>
      </c>
      <c r="L138" s="110">
        <v>2</v>
      </c>
      <c r="M138" s="111">
        <f t="shared" si="81"/>
        <v>0.1</v>
      </c>
      <c r="N138" s="112">
        <f t="shared" si="92"/>
        <v>2</v>
      </c>
      <c r="O138" s="113">
        <f t="shared" si="93"/>
        <v>-18</v>
      </c>
      <c r="P138" s="110">
        <v>10</v>
      </c>
      <c r="Q138" s="112">
        <v>1</v>
      </c>
      <c r="R138" s="125">
        <f t="shared" si="82"/>
        <v>0.1</v>
      </c>
      <c r="S138" s="112">
        <f t="shared" si="104"/>
        <v>1</v>
      </c>
      <c r="T138" s="113">
        <f t="shared" si="105"/>
        <v>-4.5</v>
      </c>
      <c r="U138" s="110">
        <v>10</v>
      </c>
      <c r="V138" s="110">
        <v>1</v>
      </c>
      <c r="W138" s="111">
        <f t="shared" si="83"/>
        <v>0.1</v>
      </c>
      <c r="X138" s="112">
        <f t="shared" si="90"/>
        <v>1.5</v>
      </c>
      <c r="Y138" s="113">
        <f t="shared" si="91"/>
        <v>-9</v>
      </c>
      <c r="Z138" s="110">
        <v>15</v>
      </c>
      <c r="AA138" s="126">
        <v>11</v>
      </c>
      <c r="AB138" s="134">
        <f t="shared" si="84"/>
        <v>0.733333333333333</v>
      </c>
      <c r="AC138" s="126">
        <f t="shared" si="106"/>
        <v>5.5</v>
      </c>
      <c r="AD138" s="113">
        <f t="shared" si="107"/>
        <v>-1.2</v>
      </c>
      <c r="AE138" s="99">
        <v>5</v>
      </c>
      <c r="AF138" s="109">
        <v>0</v>
      </c>
      <c r="AG138" s="138">
        <f t="shared" si="85"/>
        <v>0</v>
      </c>
      <c r="AH138" s="139">
        <f t="shared" si="100"/>
        <v>0</v>
      </c>
      <c r="AI138" s="113">
        <f t="shared" si="101"/>
        <v>-1.5</v>
      </c>
      <c r="AJ138" s="33">
        <f t="shared" si="86"/>
        <v>34</v>
      </c>
      <c r="AK138" s="33">
        <f t="shared" si="87"/>
        <v>-34.2</v>
      </c>
    </row>
    <row r="139" spans="1:37">
      <c r="A139" s="94">
        <v>136</v>
      </c>
      <c r="B139" s="95">
        <v>122686</v>
      </c>
      <c r="C139" s="96" t="s">
        <v>355</v>
      </c>
      <c r="D139" s="97" t="s">
        <v>19</v>
      </c>
      <c r="E139" s="98" t="s">
        <v>186</v>
      </c>
      <c r="F139" s="99">
        <v>5</v>
      </c>
      <c r="G139" s="99">
        <v>2</v>
      </c>
      <c r="H139" s="100">
        <f t="shared" si="80"/>
        <v>0.4</v>
      </c>
      <c r="I139" s="108">
        <f>G139*1.5</f>
        <v>3</v>
      </c>
      <c r="J139" s="114">
        <f>(F139-G139)*-1</f>
        <v>-3</v>
      </c>
      <c r="K139" s="110">
        <v>20</v>
      </c>
      <c r="L139" s="110">
        <v>7</v>
      </c>
      <c r="M139" s="111">
        <f t="shared" si="81"/>
        <v>0.35</v>
      </c>
      <c r="N139" s="112">
        <f t="shared" si="92"/>
        <v>7</v>
      </c>
      <c r="O139" s="113">
        <f t="shared" si="93"/>
        <v>-13</v>
      </c>
      <c r="P139" s="110">
        <v>10</v>
      </c>
      <c r="Q139" s="112">
        <v>3</v>
      </c>
      <c r="R139" s="125">
        <f t="shared" si="82"/>
        <v>0.3</v>
      </c>
      <c r="S139" s="112">
        <f t="shared" si="104"/>
        <v>3</v>
      </c>
      <c r="T139" s="113">
        <f t="shared" si="105"/>
        <v>-3.5</v>
      </c>
      <c r="U139" s="110">
        <v>10</v>
      </c>
      <c r="V139" s="110">
        <v>1</v>
      </c>
      <c r="W139" s="111">
        <f t="shared" si="83"/>
        <v>0.1</v>
      </c>
      <c r="X139" s="112">
        <f t="shared" si="90"/>
        <v>1.5</v>
      </c>
      <c r="Y139" s="113">
        <f t="shared" si="91"/>
        <v>-9</v>
      </c>
      <c r="Z139" s="110">
        <v>15</v>
      </c>
      <c r="AA139" s="126">
        <v>2</v>
      </c>
      <c r="AB139" s="134">
        <f t="shared" si="84"/>
        <v>0.133333333333333</v>
      </c>
      <c r="AC139" s="126">
        <f t="shared" si="106"/>
        <v>1</v>
      </c>
      <c r="AD139" s="113">
        <f t="shared" si="107"/>
        <v>-3.9</v>
      </c>
      <c r="AE139" s="99">
        <v>5</v>
      </c>
      <c r="AF139" s="109">
        <v>0</v>
      </c>
      <c r="AG139" s="138">
        <f t="shared" si="85"/>
        <v>0</v>
      </c>
      <c r="AH139" s="139">
        <f t="shared" si="100"/>
        <v>0</v>
      </c>
      <c r="AI139" s="113">
        <f t="shared" si="101"/>
        <v>-1.5</v>
      </c>
      <c r="AJ139" s="33">
        <f t="shared" si="86"/>
        <v>15.5</v>
      </c>
      <c r="AK139" s="33">
        <f t="shared" si="87"/>
        <v>-33.9</v>
      </c>
    </row>
    <row r="140" spans="1:37">
      <c r="A140" s="94">
        <v>137</v>
      </c>
      <c r="B140" s="95">
        <v>122718</v>
      </c>
      <c r="C140" s="96" t="s">
        <v>356</v>
      </c>
      <c r="D140" s="97" t="s">
        <v>19</v>
      </c>
      <c r="E140" s="98" t="s">
        <v>186</v>
      </c>
      <c r="F140" s="99">
        <v>5</v>
      </c>
      <c r="G140" s="99">
        <v>2</v>
      </c>
      <c r="H140" s="100">
        <f t="shared" si="80"/>
        <v>0.4</v>
      </c>
      <c r="I140" s="108">
        <f>G140*1.5</f>
        <v>3</v>
      </c>
      <c r="J140" s="114">
        <f>(F140-G140)*-1</f>
        <v>-3</v>
      </c>
      <c r="K140" s="110">
        <v>20</v>
      </c>
      <c r="L140" s="110">
        <v>1</v>
      </c>
      <c r="M140" s="111">
        <f t="shared" si="81"/>
        <v>0.05</v>
      </c>
      <c r="N140" s="112">
        <f t="shared" si="92"/>
        <v>1</v>
      </c>
      <c r="O140" s="113">
        <f t="shared" si="93"/>
        <v>-19</v>
      </c>
      <c r="P140" s="110">
        <v>10</v>
      </c>
      <c r="Q140" s="112">
        <v>4</v>
      </c>
      <c r="R140" s="125">
        <f t="shared" si="82"/>
        <v>0.4</v>
      </c>
      <c r="S140" s="112">
        <f t="shared" si="104"/>
        <v>4</v>
      </c>
      <c r="T140" s="113">
        <f t="shared" si="105"/>
        <v>-3</v>
      </c>
      <c r="U140" s="110">
        <v>10</v>
      </c>
      <c r="V140" s="110">
        <v>0</v>
      </c>
      <c r="W140" s="111">
        <f t="shared" si="83"/>
        <v>0</v>
      </c>
      <c r="X140" s="112">
        <f t="shared" si="90"/>
        <v>0</v>
      </c>
      <c r="Y140" s="113">
        <f t="shared" si="91"/>
        <v>-10</v>
      </c>
      <c r="Z140" s="110">
        <v>15</v>
      </c>
      <c r="AA140" s="126">
        <v>4</v>
      </c>
      <c r="AB140" s="134">
        <f t="shared" si="84"/>
        <v>0.266666666666667</v>
      </c>
      <c r="AC140" s="126">
        <f t="shared" si="106"/>
        <v>2</v>
      </c>
      <c r="AD140" s="113">
        <f t="shared" si="107"/>
        <v>-3.3</v>
      </c>
      <c r="AE140" s="99">
        <v>5</v>
      </c>
      <c r="AF140" s="109">
        <v>1</v>
      </c>
      <c r="AG140" s="138">
        <f t="shared" si="85"/>
        <v>0.2</v>
      </c>
      <c r="AH140" s="139">
        <f t="shared" si="100"/>
        <v>1</v>
      </c>
      <c r="AI140" s="113">
        <f t="shared" si="101"/>
        <v>-1.2</v>
      </c>
      <c r="AJ140" s="33">
        <f t="shared" si="86"/>
        <v>11</v>
      </c>
      <c r="AK140" s="33">
        <f t="shared" si="87"/>
        <v>-39.5</v>
      </c>
    </row>
    <row r="141" spans="1:37">
      <c r="A141" s="94">
        <v>138</v>
      </c>
      <c r="B141" s="95">
        <v>122906</v>
      </c>
      <c r="C141" s="96" t="s">
        <v>357</v>
      </c>
      <c r="D141" s="97" t="s">
        <v>19</v>
      </c>
      <c r="E141" s="98" t="s">
        <v>186</v>
      </c>
      <c r="F141" s="99">
        <v>5</v>
      </c>
      <c r="G141" s="99">
        <v>7</v>
      </c>
      <c r="H141" s="100">
        <f t="shared" si="80"/>
        <v>1.4</v>
      </c>
      <c r="I141" s="108">
        <f>G141*3</f>
        <v>21</v>
      </c>
      <c r="J141" s="109"/>
      <c r="K141" s="110">
        <v>20</v>
      </c>
      <c r="L141" s="110">
        <v>13</v>
      </c>
      <c r="M141" s="111">
        <f t="shared" si="81"/>
        <v>0.65</v>
      </c>
      <c r="N141" s="112">
        <f t="shared" si="92"/>
        <v>13</v>
      </c>
      <c r="O141" s="113">
        <f t="shared" si="93"/>
        <v>-7</v>
      </c>
      <c r="P141" s="110">
        <v>10</v>
      </c>
      <c r="Q141" s="112">
        <v>8</v>
      </c>
      <c r="R141" s="125">
        <f t="shared" si="82"/>
        <v>0.8</v>
      </c>
      <c r="S141" s="112">
        <f t="shared" si="104"/>
        <v>8</v>
      </c>
      <c r="T141" s="113">
        <f t="shared" si="105"/>
        <v>-1</v>
      </c>
      <c r="U141" s="110">
        <v>10</v>
      </c>
      <c r="V141" s="110">
        <v>2</v>
      </c>
      <c r="W141" s="111">
        <f t="shared" si="83"/>
        <v>0.2</v>
      </c>
      <c r="X141" s="112">
        <f t="shared" si="90"/>
        <v>3</v>
      </c>
      <c r="Y141" s="113">
        <f t="shared" si="91"/>
        <v>-8</v>
      </c>
      <c r="Z141" s="110">
        <v>15</v>
      </c>
      <c r="AA141" s="126">
        <v>11</v>
      </c>
      <c r="AB141" s="134">
        <f t="shared" si="84"/>
        <v>0.733333333333333</v>
      </c>
      <c r="AC141" s="126">
        <f t="shared" si="106"/>
        <v>5.5</v>
      </c>
      <c r="AD141" s="113">
        <f t="shared" si="107"/>
        <v>-1.2</v>
      </c>
      <c r="AE141" s="99">
        <v>5</v>
      </c>
      <c r="AF141" s="109">
        <v>2</v>
      </c>
      <c r="AG141" s="138">
        <f t="shared" si="85"/>
        <v>0.4</v>
      </c>
      <c r="AH141" s="139">
        <f t="shared" si="100"/>
        <v>2</v>
      </c>
      <c r="AI141" s="113">
        <f t="shared" si="101"/>
        <v>-0.9</v>
      </c>
      <c r="AJ141" s="33">
        <f t="shared" si="86"/>
        <v>52.5</v>
      </c>
      <c r="AK141" s="33">
        <f t="shared" si="87"/>
        <v>-18.1</v>
      </c>
    </row>
    <row r="142" spans="1:37">
      <c r="A142" s="94">
        <v>139</v>
      </c>
      <c r="B142" s="95">
        <v>123007</v>
      </c>
      <c r="C142" s="96" t="s">
        <v>358</v>
      </c>
      <c r="D142" s="97" t="s">
        <v>19</v>
      </c>
      <c r="E142" s="98" t="s">
        <v>186</v>
      </c>
      <c r="F142" s="99">
        <v>5</v>
      </c>
      <c r="G142" s="99">
        <v>4</v>
      </c>
      <c r="H142" s="100">
        <f t="shared" si="80"/>
        <v>0.8</v>
      </c>
      <c r="I142" s="108">
        <f>G142*1.5</f>
        <v>6</v>
      </c>
      <c r="J142" s="114">
        <f>(F142-G142)*-1</f>
        <v>-1</v>
      </c>
      <c r="K142" s="110">
        <v>20</v>
      </c>
      <c r="L142" s="110">
        <v>3</v>
      </c>
      <c r="M142" s="111">
        <f t="shared" si="81"/>
        <v>0.15</v>
      </c>
      <c r="N142" s="112">
        <f t="shared" si="92"/>
        <v>3</v>
      </c>
      <c r="O142" s="113">
        <f t="shared" si="93"/>
        <v>-17</v>
      </c>
      <c r="P142" s="110">
        <v>10</v>
      </c>
      <c r="Q142" s="112">
        <v>1</v>
      </c>
      <c r="R142" s="125">
        <f t="shared" si="82"/>
        <v>0.1</v>
      </c>
      <c r="S142" s="112">
        <f t="shared" si="104"/>
        <v>1</v>
      </c>
      <c r="T142" s="113">
        <f t="shared" si="105"/>
        <v>-4.5</v>
      </c>
      <c r="U142" s="110">
        <v>10</v>
      </c>
      <c r="V142" s="110">
        <v>1</v>
      </c>
      <c r="W142" s="111">
        <f t="shared" si="83"/>
        <v>0.1</v>
      </c>
      <c r="X142" s="112">
        <f t="shared" si="90"/>
        <v>1.5</v>
      </c>
      <c r="Y142" s="113">
        <f t="shared" si="91"/>
        <v>-9</v>
      </c>
      <c r="Z142" s="110">
        <v>15</v>
      </c>
      <c r="AA142" s="126">
        <v>2</v>
      </c>
      <c r="AB142" s="134">
        <f t="shared" si="84"/>
        <v>0.133333333333333</v>
      </c>
      <c r="AC142" s="126">
        <f t="shared" si="106"/>
        <v>1</v>
      </c>
      <c r="AD142" s="113">
        <f t="shared" si="107"/>
        <v>-3.9</v>
      </c>
      <c r="AE142" s="99">
        <v>5</v>
      </c>
      <c r="AF142" s="109">
        <v>0</v>
      </c>
      <c r="AG142" s="138">
        <f t="shared" si="85"/>
        <v>0</v>
      </c>
      <c r="AH142" s="139">
        <f t="shared" si="100"/>
        <v>0</v>
      </c>
      <c r="AI142" s="113">
        <f t="shared" si="101"/>
        <v>-1.5</v>
      </c>
      <c r="AJ142" s="33">
        <f t="shared" si="86"/>
        <v>12.5</v>
      </c>
      <c r="AK142" s="33">
        <f t="shared" si="87"/>
        <v>-36.9</v>
      </c>
    </row>
    <row r="143" spans="1:37">
      <c r="A143" s="94">
        <v>140</v>
      </c>
      <c r="B143" s="95">
        <v>307</v>
      </c>
      <c r="C143" s="96" t="s">
        <v>359</v>
      </c>
      <c r="D143" s="97" t="s">
        <v>16</v>
      </c>
      <c r="E143" s="98" t="s">
        <v>187</v>
      </c>
      <c r="F143" s="99">
        <v>10</v>
      </c>
      <c r="G143" s="99">
        <v>26</v>
      </c>
      <c r="H143" s="100">
        <f t="shared" si="80"/>
        <v>2.6</v>
      </c>
      <c r="I143" s="108">
        <f>G143*3</f>
        <v>78</v>
      </c>
      <c r="J143" s="109"/>
      <c r="K143" s="110">
        <v>50</v>
      </c>
      <c r="L143" s="110">
        <v>101</v>
      </c>
      <c r="M143" s="111">
        <f t="shared" si="81"/>
        <v>2.02</v>
      </c>
      <c r="N143" s="112">
        <f>L143*2.5</f>
        <v>252.5</v>
      </c>
      <c r="O143" s="113"/>
      <c r="P143" s="110">
        <v>30</v>
      </c>
      <c r="Q143" s="112">
        <v>12</v>
      </c>
      <c r="R143" s="125">
        <f t="shared" si="82"/>
        <v>0.4</v>
      </c>
      <c r="S143" s="112">
        <f t="shared" si="104"/>
        <v>12</v>
      </c>
      <c r="T143" s="113">
        <f t="shared" si="105"/>
        <v>-9</v>
      </c>
      <c r="U143" s="110">
        <v>30</v>
      </c>
      <c r="V143" s="110">
        <v>10</v>
      </c>
      <c r="W143" s="111">
        <f t="shared" si="83"/>
        <v>0.333333333333333</v>
      </c>
      <c r="X143" s="112">
        <f t="shared" si="90"/>
        <v>15</v>
      </c>
      <c r="Y143" s="113">
        <f t="shared" si="91"/>
        <v>-20</v>
      </c>
      <c r="Z143" s="110">
        <v>40</v>
      </c>
      <c r="AA143" s="126">
        <v>49</v>
      </c>
      <c r="AB143" s="134">
        <f t="shared" si="84"/>
        <v>1.225</v>
      </c>
      <c r="AC143" s="126">
        <f>AA143*1</f>
        <v>49</v>
      </c>
      <c r="AD143" s="139"/>
      <c r="AE143" s="99">
        <v>10</v>
      </c>
      <c r="AF143" s="109">
        <v>6</v>
      </c>
      <c r="AG143" s="138">
        <f t="shared" si="85"/>
        <v>0.6</v>
      </c>
      <c r="AH143" s="139">
        <f t="shared" si="100"/>
        <v>6</v>
      </c>
      <c r="AI143" s="113">
        <f t="shared" si="101"/>
        <v>-1.2</v>
      </c>
      <c r="AJ143" s="33">
        <f t="shared" si="86"/>
        <v>412.5</v>
      </c>
      <c r="AK143" s="33">
        <f t="shared" si="87"/>
        <v>-30.2</v>
      </c>
    </row>
    <row r="144" spans="1:37">
      <c r="A144" s="94">
        <v>141</v>
      </c>
      <c r="B144" s="141">
        <v>572</v>
      </c>
      <c r="C144" s="142" t="s">
        <v>154</v>
      </c>
      <c r="D144" s="141" t="s">
        <v>13</v>
      </c>
      <c r="E144" s="98" t="s">
        <v>184</v>
      </c>
      <c r="F144" s="99">
        <v>10</v>
      </c>
      <c r="G144" s="99">
        <v>3</v>
      </c>
      <c r="H144" s="100">
        <f t="shared" si="80"/>
        <v>0.3</v>
      </c>
      <c r="I144" s="108">
        <f>G144*1.5</f>
        <v>4.5</v>
      </c>
      <c r="J144" s="114">
        <f>(F144-G144)*-1</f>
        <v>-7</v>
      </c>
      <c r="K144" s="110">
        <v>25</v>
      </c>
      <c r="L144" s="110">
        <v>12</v>
      </c>
      <c r="M144" s="111">
        <f t="shared" si="81"/>
        <v>0.48</v>
      </c>
      <c r="N144" s="112">
        <f>L144*1</f>
        <v>12</v>
      </c>
      <c r="O144" s="113">
        <f>(K144-L144)*-1</f>
        <v>-13</v>
      </c>
      <c r="P144" s="110">
        <v>15</v>
      </c>
      <c r="Q144" s="112">
        <v>6</v>
      </c>
      <c r="R144" s="125">
        <f t="shared" si="82"/>
        <v>0.4</v>
      </c>
      <c r="S144" s="112">
        <f t="shared" si="104"/>
        <v>6</v>
      </c>
      <c r="T144" s="113">
        <f t="shared" si="105"/>
        <v>-4.5</v>
      </c>
      <c r="U144" s="110">
        <v>15</v>
      </c>
      <c r="V144" s="110">
        <v>6</v>
      </c>
      <c r="W144" s="111">
        <f t="shared" si="83"/>
        <v>0.4</v>
      </c>
      <c r="X144" s="112">
        <f t="shared" si="90"/>
        <v>9</v>
      </c>
      <c r="Y144" s="113">
        <f t="shared" si="91"/>
        <v>-9</v>
      </c>
      <c r="Z144" s="110">
        <v>25</v>
      </c>
      <c r="AA144" s="126">
        <v>9</v>
      </c>
      <c r="AB144" s="134">
        <f t="shared" si="84"/>
        <v>0.36</v>
      </c>
      <c r="AC144" s="126">
        <f>AA144*0.5</f>
        <v>4.5</v>
      </c>
      <c r="AD144" s="113">
        <f>(Z144-AA144)*-0.3</f>
        <v>-4.8</v>
      </c>
      <c r="AE144" s="99">
        <v>10</v>
      </c>
      <c r="AF144" s="109">
        <v>1</v>
      </c>
      <c r="AG144" s="138">
        <f t="shared" si="85"/>
        <v>0.1</v>
      </c>
      <c r="AH144" s="139">
        <f t="shared" si="100"/>
        <v>1</v>
      </c>
      <c r="AI144" s="113">
        <f t="shared" si="101"/>
        <v>-2.7</v>
      </c>
      <c r="AJ144" s="33">
        <f t="shared" si="86"/>
        <v>37</v>
      </c>
      <c r="AK144" s="33">
        <f t="shared" si="87"/>
        <v>-41</v>
      </c>
    </row>
    <row r="145" spans="1:37">
      <c r="A145" s="94">
        <v>142</v>
      </c>
      <c r="B145" s="141">
        <v>311</v>
      </c>
      <c r="C145" s="142" t="s">
        <v>155</v>
      </c>
      <c r="D145" s="141" t="s">
        <v>11</v>
      </c>
      <c r="E145" s="95" t="s">
        <v>185</v>
      </c>
      <c r="F145" s="99">
        <v>5</v>
      </c>
      <c r="G145" s="99">
        <v>9</v>
      </c>
      <c r="H145" s="100">
        <f t="shared" si="80"/>
        <v>1.8</v>
      </c>
      <c r="I145" s="108">
        <f>G145*3</f>
        <v>27</v>
      </c>
      <c r="J145" s="109"/>
      <c r="K145" s="110">
        <v>20</v>
      </c>
      <c r="L145" s="110">
        <v>12</v>
      </c>
      <c r="M145" s="111">
        <f t="shared" si="81"/>
        <v>0.6</v>
      </c>
      <c r="N145" s="112">
        <f>L145*1</f>
        <v>12</v>
      </c>
      <c r="O145" s="113">
        <f>(K145-L145)*-1</f>
        <v>-8</v>
      </c>
      <c r="P145" s="110">
        <v>10</v>
      </c>
      <c r="Q145" s="112">
        <v>2</v>
      </c>
      <c r="R145" s="125">
        <f t="shared" si="82"/>
        <v>0.2</v>
      </c>
      <c r="S145" s="112">
        <f t="shared" si="104"/>
        <v>2</v>
      </c>
      <c r="T145" s="113">
        <f t="shared" si="105"/>
        <v>-4</v>
      </c>
      <c r="U145" s="110">
        <v>10</v>
      </c>
      <c r="V145" s="110">
        <v>3</v>
      </c>
      <c r="W145" s="111">
        <f t="shared" si="83"/>
        <v>0.3</v>
      </c>
      <c r="X145" s="112">
        <f t="shared" si="90"/>
        <v>4.5</v>
      </c>
      <c r="Y145" s="113">
        <f t="shared" si="91"/>
        <v>-7</v>
      </c>
      <c r="Z145" s="110">
        <v>15</v>
      </c>
      <c r="AA145" s="126">
        <v>5</v>
      </c>
      <c r="AB145" s="134">
        <f t="shared" si="84"/>
        <v>0.333333333333333</v>
      </c>
      <c r="AC145" s="126">
        <f>AA145*0.5</f>
        <v>2.5</v>
      </c>
      <c r="AD145" s="113">
        <f>(Z145-AA145)*-0.3</f>
        <v>-3</v>
      </c>
      <c r="AE145" s="99">
        <v>5</v>
      </c>
      <c r="AF145" s="109">
        <v>4</v>
      </c>
      <c r="AG145" s="138">
        <f t="shared" si="85"/>
        <v>0.8</v>
      </c>
      <c r="AH145" s="139">
        <f t="shared" si="100"/>
        <v>4</v>
      </c>
      <c r="AI145" s="113">
        <f t="shared" si="101"/>
        <v>-0.3</v>
      </c>
      <c r="AJ145" s="33">
        <f t="shared" si="86"/>
        <v>52</v>
      </c>
      <c r="AK145" s="33">
        <f t="shared" si="87"/>
        <v>-22.3</v>
      </c>
    </row>
    <row r="146" s="72" customFormat="1" spans="1:37">
      <c r="A146" s="143" t="s">
        <v>156</v>
      </c>
      <c r="B146" s="143"/>
      <c r="C146" s="143"/>
      <c r="D146" s="143"/>
      <c r="E146" s="143"/>
      <c r="F146" s="144">
        <f>SUM(F4:F145)</f>
        <v>1015</v>
      </c>
      <c r="G146" s="99">
        <f>SUM(G4:G145)</f>
        <v>1044</v>
      </c>
      <c r="H146" s="100">
        <f t="shared" si="80"/>
        <v>1.02857142857143</v>
      </c>
      <c r="I146" s="109">
        <f>SUM(I4:I145)</f>
        <v>2628</v>
      </c>
      <c r="J146" s="109"/>
      <c r="K146" s="144">
        <f>SUM(K4:K145)</f>
        <v>3265</v>
      </c>
      <c r="L146" s="110">
        <f>SUM(L4:L145)</f>
        <v>2031</v>
      </c>
      <c r="M146" s="111">
        <f t="shared" si="81"/>
        <v>0.622052067381317</v>
      </c>
      <c r="N146" s="126">
        <f>SUM(N4:N145)</f>
        <v>3276</v>
      </c>
      <c r="O146" s="113"/>
      <c r="P146" s="144">
        <f>SUM(P4:P145)</f>
        <v>1740</v>
      </c>
      <c r="Q146" s="126">
        <f>SUM(Q4:Q145)</f>
        <v>1113</v>
      </c>
      <c r="R146" s="125">
        <f t="shared" si="82"/>
        <v>0.639655172413793</v>
      </c>
      <c r="S146" s="126">
        <f>SUM(S4:S145)</f>
        <v>1588</v>
      </c>
      <c r="T146" s="126"/>
      <c r="U146" s="144">
        <f>SUM(U4:U145)</f>
        <v>1740</v>
      </c>
      <c r="V146" s="110">
        <f>SUM(V4:V145)</f>
        <v>640</v>
      </c>
      <c r="W146" s="111">
        <f t="shared" si="83"/>
        <v>0.367816091954023</v>
      </c>
      <c r="X146" s="126">
        <f>SUM(X4:X145)</f>
        <v>1034</v>
      </c>
      <c r="Y146" s="113"/>
      <c r="Z146" s="144">
        <f>SUM(Z4:Z145)</f>
        <v>2850</v>
      </c>
      <c r="AA146" s="145">
        <f>SUM(AA4:AA145)</f>
        <v>1905</v>
      </c>
      <c r="AB146" s="134">
        <f t="shared" si="84"/>
        <v>0.668421052631579</v>
      </c>
      <c r="AC146" s="145"/>
      <c r="AD146" s="145"/>
      <c r="AE146" s="144">
        <f>SUM(AE4:AE145)</f>
        <v>1015</v>
      </c>
      <c r="AF146" s="109">
        <f>SUM(AF4:AF145)</f>
        <v>457</v>
      </c>
      <c r="AG146" s="138">
        <f t="shared" si="85"/>
        <v>0.450246305418719</v>
      </c>
      <c r="AH146" s="146"/>
      <c r="AI146" s="147"/>
      <c r="AJ146" s="33">
        <f>SUM(AJ4:AJ145)</f>
        <v>10632</v>
      </c>
      <c r="AK146" s="33">
        <f>SUM(AK4:AK145)</f>
        <v>-3808</v>
      </c>
    </row>
  </sheetData>
  <mergeCells count="16">
    <mergeCell ref="F1:J1"/>
    <mergeCell ref="K1:O1"/>
    <mergeCell ref="P1:T1"/>
    <mergeCell ref="U1:Y1"/>
    <mergeCell ref="Z1:AD1"/>
    <mergeCell ref="AE1:AI1"/>
    <mergeCell ref="F2:J2"/>
    <mergeCell ref="K2:O2"/>
    <mergeCell ref="P2:T2"/>
    <mergeCell ref="U2:Y2"/>
    <mergeCell ref="Z2:AD2"/>
    <mergeCell ref="AE2:AI2"/>
    <mergeCell ref="A146:E146"/>
    <mergeCell ref="AJ1:AJ3"/>
    <mergeCell ref="AK1:AK3"/>
    <mergeCell ref="A1:E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opLeftCell="A19" workbookViewId="0">
      <selection activeCell="N32" sqref="N32"/>
    </sheetView>
  </sheetViews>
  <sheetFormatPr defaultColWidth="9" defaultRowHeight="23" customHeight="1"/>
  <cols>
    <col min="1" max="1" width="9.25" style="1" customWidth="1"/>
    <col min="2" max="2" width="6.75" customWidth="1"/>
    <col min="3" max="3" width="18.625" style="2" customWidth="1"/>
    <col min="4" max="4" width="18.625" style="3" customWidth="1"/>
    <col min="5" max="5" width="6.125" customWidth="1"/>
    <col min="6" max="6" width="19" style="4" customWidth="1"/>
    <col min="7" max="7" width="11.375" style="5" customWidth="1"/>
    <col min="8" max="8" width="12" style="4" customWidth="1"/>
    <col min="9" max="9" width="11.875" style="4" customWidth="1"/>
    <col min="10" max="10" width="10.5" style="6" customWidth="1"/>
    <col min="11" max="11" width="10.5" style="1" customWidth="1"/>
    <col min="12" max="12" width="9" style="7"/>
  </cols>
  <sheetData>
    <row r="1" customHeight="1" spans="1:11">
      <c r="A1" s="8" t="s">
        <v>376</v>
      </c>
      <c r="B1" s="9"/>
      <c r="C1" s="9"/>
      <c r="D1" s="9"/>
      <c r="E1" s="9"/>
      <c r="F1" s="9"/>
      <c r="G1" s="10" t="s">
        <v>377</v>
      </c>
      <c r="H1" s="10"/>
      <c r="I1" s="56"/>
      <c r="J1" s="57" t="s">
        <v>378</v>
      </c>
      <c r="K1" s="58" t="s">
        <v>379</v>
      </c>
    </row>
    <row r="2" ht="28" customHeight="1" spans="1:11">
      <c r="A2" s="11" t="s">
        <v>380</v>
      </c>
      <c r="B2" s="12" t="s">
        <v>381</v>
      </c>
      <c r="C2" s="13" t="s">
        <v>382</v>
      </c>
      <c r="D2" s="13" t="s">
        <v>383</v>
      </c>
      <c r="E2" s="12" t="s">
        <v>384</v>
      </c>
      <c r="F2" s="12" t="s">
        <v>385</v>
      </c>
      <c r="G2" s="12" t="s">
        <v>386</v>
      </c>
      <c r="H2" s="12" t="s">
        <v>387</v>
      </c>
      <c r="I2" s="59" t="s">
        <v>388</v>
      </c>
      <c r="J2" s="57"/>
      <c r="K2" s="58"/>
    </row>
    <row r="3" customHeight="1" spans="1:11">
      <c r="A3" s="14" t="s">
        <v>389</v>
      </c>
      <c r="B3" s="15">
        <v>155108</v>
      </c>
      <c r="C3" s="16" t="s">
        <v>390</v>
      </c>
      <c r="D3" s="17" t="s">
        <v>391</v>
      </c>
      <c r="E3" s="15">
        <v>45</v>
      </c>
      <c r="F3" s="18" t="s">
        <v>392</v>
      </c>
      <c r="G3" s="19" t="s">
        <v>393</v>
      </c>
      <c r="H3" s="19" t="s">
        <v>394</v>
      </c>
      <c r="I3" s="60" t="s">
        <v>395</v>
      </c>
      <c r="J3" s="61">
        <v>3200</v>
      </c>
      <c r="K3" s="14" t="s">
        <v>396</v>
      </c>
    </row>
    <row r="4" customHeight="1" spans="1:11">
      <c r="A4" s="14" t="s">
        <v>389</v>
      </c>
      <c r="B4" s="15">
        <v>171499</v>
      </c>
      <c r="C4" s="16" t="s">
        <v>397</v>
      </c>
      <c r="D4" s="17" t="s">
        <v>398</v>
      </c>
      <c r="E4" s="15">
        <v>45</v>
      </c>
      <c r="F4" s="18" t="s">
        <v>392</v>
      </c>
      <c r="G4" s="19" t="s">
        <v>393</v>
      </c>
      <c r="H4" s="20" t="s">
        <v>399</v>
      </c>
      <c r="I4" s="60" t="s">
        <v>395</v>
      </c>
      <c r="J4" s="61">
        <v>2800</v>
      </c>
      <c r="K4" s="14" t="s">
        <v>396</v>
      </c>
    </row>
    <row r="5" customHeight="1" spans="1:11">
      <c r="A5" s="21" t="s">
        <v>389</v>
      </c>
      <c r="B5" s="22">
        <v>110737</v>
      </c>
      <c r="C5" s="23" t="s">
        <v>400</v>
      </c>
      <c r="D5" s="24" t="s">
        <v>401</v>
      </c>
      <c r="E5" s="22">
        <v>33</v>
      </c>
      <c r="F5" s="25"/>
      <c r="G5" s="26"/>
      <c r="H5" s="27"/>
      <c r="I5" s="62"/>
      <c r="J5" s="61"/>
      <c r="K5" s="21" t="s">
        <v>402</v>
      </c>
    </row>
    <row r="6" ht="24" customHeight="1" spans="1:11">
      <c r="A6" s="14" t="s">
        <v>389</v>
      </c>
      <c r="B6" s="15">
        <v>170191</v>
      </c>
      <c r="C6" s="16" t="s">
        <v>403</v>
      </c>
      <c r="D6" s="17" t="s">
        <v>404</v>
      </c>
      <c r="E6" s="15">
        <v>49.8</v>
      </c>
      <c r="F6" s="18" t="s">
        <v>392</v>
      </c>
      <c r="G6" s="19" t="s">
        <v>405</v>
      </c>
      <c r="H6" s="20" t="s">
        <v>393</v>
      </c>
      <c r="I6" s="60" t="s">
        <v>395</v>
      </c>
      <c r="J6" s="61"/>
      <c r="K6" s="14" t="s">
        <v>396</v>
      </c>
    </row>
    <row r="7" customHeight="1" spans="1:11">
      <c r="A7" s="21" t="s">
        <v>389</v>
      </c>
      <c r="B7" s="22">
        <v>183042</v>
      </c>
      <c r="C7" s="23" t="s">
        <v>406</v>
      </c>
      <c r="D7" s="28" t="s">
        <v>407</v>
      </c>
      <c r="E7" s="29">
        <v>38.8</v>
      </c>
      <c r="F7" s="25"/>
      <c r="G7" s="30"/>
      <c r="H7" s="31"/>
      <c r="I7" s="63"/>
      <c r="J7" s="61"/>
      <c r="K7" s="21" t="s">
        <v>402</v>
      </c>
    </row>
    <row r="8" customHeight="1" spans="1:11">
      <c r="A8" s="21" t="s">
        <v>389</v>
      </c>
      <c r="B8" s="22">
        <v>201282</v>
      </c>
      <c r="C8" s="23" t="s">
        <v>408</v>
      </c>
      <c r="D8" s="28" t="s">
        <v>409</v>
      </c>
      <c r="E8" s="29">
        <v>34.9</v>
      </c>
      <c r="F8" s="25"/>
      <c r="G8" s="30"/>
      <c r="H8" s="31"/>
      <c r="I8" s="63"/>
      <c r="J8" s="61"/>
      <c r="K8" s="21" t="s">
        <v>402</v>
      </c>
    </row>
    <row r="9" customHeight="1" spans="1:11">
      <c r="A9" s="21" t="s">
        <v>389</v>
      </c>
      <c r="B9" s="22">
        <v>118600</v>
      </c>
      <c r="C9" s="32" t="s">
        <v>410</v>
      </c>
      <c r="D9" s="24" t="s">
        <v>411</v>
      </c>
      <c r="E9" s="22">
        <v>37.5</v>
      </c>
      <c r="F9" s="25"/>
      <c r="G9" s="30"/>
      <c r="H9" s="31"/>
      <c r="I9" s="63"/>
      <c r="J9" s="61"/>
      <c r="K9" s="21" t="s">
        <v>402</v>
      </c>
    </row>
    <row r="10" customHeight="1" spans="1:11">
      <c r="A10" s="33" t="s">
        <v>389</v>
      </c>
      <c r="B10" s="34">
        <v>37565</v>
      </c>
      <c r="C10" s="35" t="s">
        <v>412</v>
      </c>
      <c r="D10" s="36" t="s">
        <v>413</v>
      </c>
      <c r="E10" s="34">
        <v>38.8</v>
      </c>
      <c r="F10" s="37"/>
      <c r="G10" s="38"/>
      <c r="H10" s="39"/>
      <c r="I10" s="64"/>
      <c r="J10" s="65"/>
      <c r="K10" s="33" t="s">
        <v>402</v>
      </c>
    </row>
    <row r="11" customHeight="1" spans="1:11">
      <c r="A11" s="21" t="s">
        <v>389</v>
      </c>
      <c r="B11" s="22">
        <v>203841</v>
      </c>
      <c r="C11" s="32" t="s">
        <v>414</v>
      </c>
      <c r="D11" s="24" t="s">
        <v>415</v>
      </c>
      <c r="E11" s="22">
        <v>15</v>
      </c>
      <c r="F11" s="25"/>
      <c r="G11" s="21"/>
      <c r="H11" s="31"/>
      <c r="I11" s="63"/>
      <c r="J11" s="61"/>
      <c r="K11" s="21" t="s">
        <v>402</v>
      </c>
    </row>
    <row r="12" customHeight="1" spans="1:11">
      <c r="A12" s="21" t="s">
        <v>389</v>
      </c>
      <c r="B12" s="22">
        <v>201281</v>
      </c>
      <c r="C12" s="32" t="s">
        <v>416</v>
      </c>
      <c r="D12" s="24" t="s">
        <v>417</v>
      </c>
      <c r="E12" s="22">
        <v>19.9</v>
      </c>
      <c r="F12" s="25"/>
      <c r="G12" s="30"/>
      <c r="H12" s="31"/>
      <c r="I12" s="63"/>
      <c r="J12" s="61"/>
      <c r="K12" s="21" t="s">
        <v>402</v>
      </c>
    </row>
    <row r="13" customHeight="1" spans="1:11">
      <c r="A13" s="33" t="s">
        <v>389</v>
      </c>
      <c r="B13" s="34">
        <v>105528</v>
      </c>
      <c r="C13" s="35" t="s">
        <v>418</v>
      </c>
      <c r="D13" s="36" t="s">
        <v>419</v>
      </c>
      <c r="E13" s="34">
        <v>21.3</v>
      </c>
      <c r="F13" s="37"/>
      <c r="G13" s="38"/>
      <c r="H13" s="39"/>
      <c r="I13" s="64"/>
      <c r="J13" s="65"/>
      <c r="K13" s="33" t="s">
        <v>402</v>
      </c>
    </row>
    <row r="14" customHeight="1" spans="1:11">
      <c r="A14" s="21" t="s">
        <v>389</v>
      </c>
      <c r="B14" s="22">
        <v>98019</v>
      </c>
      <c r="C14" s="32" t="s">
        <v>420</v>
      </c>
      <c r="D14" s="24" t="s">
        <v>415</v>
      </c>
      <c r="E14" s="22">
        <v>29.9</v>
      </c>
      <c r="F14" s="25"/>
      <c r="G14" s="30"/>
      <c r="H14" s="31"/>
      <c r="I14" s="31"/>
      <c r="J14" s="61"/>
      <c r="K14" s="21" t="s">
        <v>402</v>
      </c>
    </row>
    <row r="15" customHeight="1" spans="1:11">
      <c r="A15" s="40" t="s">
        <v>2</v>
      </c>
      <c r="B15" s="41">
        <v>110038</v>
      </c>
      <c r="C15" s="42" t="s">
        <v>421</v>
      </c>
      <c r="D15" s="42" t="s">
        <v>422</v>
      </c>
      <c r="E15" s="43">
        <v>18</v>
      </c>
      <c r="F15" s="44"/>
      <c r="G15" s="45" t="s">
        <v>423</v>
      </c>
      <c r="H15" s="45" t="s">
        <v>424</v>
      </c>
      <c r="I15" s="45" t="s">
        <v>425</v>
      </c>
      <c r="J15" s="66">
        <v>3430</v>
      </c>
      <c r="K15" s="67" t="s">
        <v>396</v>
      </c>
    </row>
    <row r="16" customHeight="1" spans="1:11">
      <c r="A16" s="40" t="s">
        <v>2</v>
      </c>
      <c r="B16" s="41">
        <v>110030</v>
      </c>
      <c r="C16" s="42" t="s">
        <v>426</v>
      </c>
      <c r="D16" s="42" t="s">
        <v>427</v>
      </c>
      <c r="E16" s="43">
        <v>18</v>
      </c>
      <c r="F16" s="44"/>
      <c r="G16" s="45" t="s">
        <v>423</v>
      </c>
      <c r="H16" s="45" t="s">
        <v>424</v>
      </c>
      <c r="I16" s="45" t="s">
        <v>425</v>
      </c>
      <c r="J16" s="66">
        <v>1715</v>
      </c>
      <c r="K16" s="67" t="s">
        <v>396</v>
      </c>
    </row>
    <row r="17" ht="29" customHeight="1" spans="1:11">
      <c r="A17" s="40" t="s">
        <v>2</v>
      </c>
      <c r="B17" s="41">
        <v>161198</v>
      </c>
      <c r="C17" s="42" t="s">
        <v>428</v>
      </c>
      <c r="D17" s="42" t="s">
        <v>429</v>
      </c>
      <c r="E17" s="43">
        <v>31.5</v>
      </c>
      <c r="F17" s="46" t="s">
        <v>430</v>
      </c>
      <c r="G17" s="47" t="s">
        <v>431</v>
      </c>
      <c r="H17" s="47" t="s">
        <v>393</v>
      </c>
      <c r="I17" s="47" t="s">
        <v>395</v>
      </c>
      <c r="J17" s="66">
        <v>5000</v>
      </c>
      <c r="K17" s="67" t="s">
        <v>396</v>
      </c>
    </row>
    <row r="18" customHeight="1" spans="1:11">
      <c r="A18" s="40" t="s">
        <v>2</v>
      </c>
      <c r="B18" s="41">
        <v>130134</v>
      </c>
      <c r="C18" s="48" t="s">
        <v>432</v>
      </c>
      <c r="D18" s="48" t="s">
        <v>433</v>
      </c>
      <c r="E18" s="43">
        <v>16</v>
      </c>
      <c r="F18" s="44"/>
      <c r="G18" s="45" t="s">
        <v>423</v>
      </c>
      <c r="H18" s="45" t="s">
        <v>431</v>
      </c>
      <c r="I18" s="45" t="s">
        <v>425</v>
      </c>
      <c r="J18" s="66">
        <v>1715</v>
      </c>
      <c r="K18" s="67" t="s">
        <v>396</v>
      </c>
    </row>
    <row r="19" ht="25" customHeight="1" spans="1:11">
      <c r="A19" s="40" t="s">
        <v>2</v>
      </c>
      <c r="B19" s="41">
        <v>177394</v>
      </c>
      <c r="C19" s="42" t="s">
        <v>428</v>
      </c>
      <c r="D19" s="42" t="s">
        <v>434</v>
      </c>
      <c r="E19" s="43">
        <v>18</v>
      </c>
      <c r="F19" s="44"/>
      <c r="G19" s="45" t="s">
        <v>423</v>
      </c>
      <c r="H19" s="45" t="s">
        <v>431</v>
      </c>
      <c r="I19" s="45" t="s">
        <v>425</v>
      </c>
      <c r="J19" s="66">
        <v>1368</v>
      </c>
      <c r="K19" s="67" t="s">
        <v>396</v>
      </c>
    </row>
    <row r="20" ht="25" customHeight="1" spans="1:11">
      <c r="A20" s="40" t="s">
        <v>2</v>
      </c>
      <c r="B20" s="41">
        <v>208936</v>
      </c>
      <c r="C20" s="42" t="s">
        <v>435</v>
      </c>
      <c r="D20" s="42" t="s">
        <v>436</v>
      </c>
      <c r="E20" s="43">
        <v>68</v>
      </c>
      <c r="F20" s="46" t="s">
        <v>437</v>
      </c>
      <c r="G20" s="45" t="s">
        <v>438</v>
      </c>
      <c r="H20" s="45" t="s">
        <v>439</v>
      </c>
      <c r="I20" s="45" t="s">
        <v>431</v>
      </c>
      <c r="J20" s="66">
        <v>1082</v>
      </c>
      <c r="K20" s="67" t="s">
        <v>396</v>
      </c>
    </row>
    <row r="21" ht="28" customHeight="1" spans="1:11">
      <c r="A21" s="40" t="s">
        <v>2</v>
      </c>
      <c r="B21" s="41">
        <v>144423</v>
      </c>
      <c r="C21" s="42" t="s">
        <v>421</v>
      </c>
      <c r="D21" s="42" t="s">
        <v>440</v>
      </c>
      <c r="E21" s="43">
        <v>18</v>
      </c>
      <c r="F21" s="44" t="s">
        <v>441</v>
      </c>
      <c r="G21" s="45" t="s">
        <v>423</v>
      </c>
      <c r="H21" s="45" t="s">
        <v>431</v>
      </c>
      <c r="I21" s="45" t="s">
        <v>425</v>
      </c>
      <c r="J21" s="66">
        <v>1368</v>
      </c>
      <c r="K21" s="67" t="s">
        <v>396</v>
      </c>
    </row>
    <row r="22" customHeight="1" spans="1:11">
      <c r="A22" s="40" t="s">
        <v>2</v>
      </c>
      <c r="B22" s="41">
        <v>176240</v>
      </c>
      <c r="C22" s="48" t="s">
        <v>442</v>
      </c>
      <c r="D22" s="48" t="s">
        <v>443</v>
      </c>
      <c r="E22" s="43">
        <v>19.8</v>
      </c>
      <c r="F22" s="44"/>
      <c r="G22" s="45" t="s">
        <v>425</v>
      </c>
      <c r="H22" s="45" t="s">
        <v>423</v>
      </c>
      <c r="I22" s="45" t="s">
        <v>444</v>
      </c>
      <c r="J22" s="66">
        <v>1000</v>
      </c>
      <c r="K22" s="67" t="s">
        <v>396</v>
      </c>
    </row>
    <row r="23" customHeight="1" spans="1:11">
      <c r="A23" s="40" t="s">
        <v>2</v>
      </c>
      <c r="B23" s="41">
        <v>96009</v>
      </c>
      <c r="C23" s="48" t="s">
        <v>445</v>
      </c>
      <c r="D23" s="48" t="s">
        <v>446</v>
      </c>
      <c r="E23" s="43">
        <v>7.8</v>
      </c>
      <c r="F23" s="44"/>
      <c r="G23" s="45" t="s">
        <v>444</v>
      </c>
      <c r="H23" s="45" t="s">
        <v>425</v>
      </c>
      <c r="I23" s="45" t="s">
        <v>447</v>
      </c>
      <c r="J23" s="66">
        <v>1715</v>
      </c>
      <c r="K23" s="67" t="s">
        <v>396</v>
      </c>
    </row>
    <row r="24" customHeight="1" spans="1:11">
      <c r="A24" s="49" t="s">
        <v>3</v>
      </c>
      <c r="B24" s="50">
        <v>184082</v>
      </c>
      <c r="C24" s="51" t="s">
        <v>448</v>
      </c>
      <c r="D24" s="51" t="s">
        <v>449</v>
      </c>
      <c r="E24" s="52">
        <v>59</v>
      </c>
      <c r="F24" s="53" t="s">
        <v>450</v>
      </c>
      <c r="G24" s="54">
        <v>1.5</v>
      </c>
      <c r="H24" s="54">
        <v>3</v>
      </c>
      <c r="I24" s="54" t="s">
        <v>395</v>
      </c>
      <c r="J24" s="68">
        <v>1000</v>
      </c>
      <c r="K24" s="69" t="s">
        <v>396</v>
      </c>
    </row>
    <row r="25" customHeight="1" spans="1:11">
      <c r="A25" s="49" t="s">
        <v>3</v>
      </c>
      <c r="B25" s="50">
        <v>67665</v>
      </c>
      <c r="C25" s="51" t="s">
        <v>451</v>
      </c>
      <c r="D25" s="51" t="s">
        <v>452</v>
      </c>
      <c r="E25" s="52">
        <v>39.8</v>
      </c>
      <c r="F25" s="53" t="s">
        <v>453</v>
      </c>
      <c r="G25" s="54">
        <v>1</v>
      </c>
      <c r="H25" s="54">
        <v>2.5</v>
      </c>
      <c r="I25" s="54" t="s">
        <v>395</v>
      </c>
      <c r="J25" s="70">
        <v>3200</v>
      </c>
      <c r="K25" s="69" t="s">
        <v>396</v>
      </c>
    </row>
    <row r="26" customHeight="1" spans="1:11">
      <c r="A26" s="49" t="s">
        <v>3</v>
      </c>
      <c r="B26" s="50">
        <v>184102</v>
      </c>
      <c r="C26" s="51" t="s">
        <v>451</v>
      </c>
      <c r="D26" s="51" t="s">
        <v>454</v>
      </c>
      <c r="E26" s="52">
        <v>39.8</v>
      </c>
      <c r="F26" s="53" t="s">
        <v>453</v>
      </c>
      <c r="G26" s="54">
        <v>1</v>
      </c>
      <c r="H26" s="54">
        <v>2.5</v>
      </c>
      <c r="I26" s="54"/>
      <c r="J26" s="71"/>
      <c r="K26" s="69" t="s">
        <v>396</v>
      </c>
    </row>
    <row r="27" customHeight="1" spans="1:11">
      <c r="A27" s="49" t="s">
        <v>3</v>
      </c>
      <c r="B27" s="50">
        <v>146</v>
      </c>
      <c r="C27" s="51" t="s">
        <v>455</v>
      </c>
      <c r="D27" s="51" t="s">
        <v>456</v>
      </c>
      <c r="E27" s="52">
        <v>28</v>
      </c>
      <c r="F27" s="53" t="s">
        <v>457</v>
      </c>
      <c r="G27" s="54">
        <v>1</v>
      </c>
      <c r="H27" s="54">
        <v>2</v>
      </c>
      <c r="I27" s="54" t="s">
        <v>458</v>
      </c>
      <c r="J27" s="68">
        <v>1700</v>
      </c>
      <c r="K27" s="69" t="s">
        <v>396</v>
      </c>
    </row>
    <row r="28" customHeight="1" spans="1:11">
      <c r="A28" s="49" t="s">
        <v>3</v>
      </c>
      <c r="B28" s="50">
        <v>184103</v>
      </c>
      <c r="C28" s="51" t="s">
        <v>459</v>
      </c>
      <c r="D28" s="51" t="s">
        <v>460</v>
      </c>
      <c r="E28" s="52">
        <v>36</v>
      </c>
      <c r="F28" s="53" t="s">
        <v>457</v>
      </c>
      <c r="G28" s="54">
        <v>1.5</v>
      </c>
      <c r="H28" s="54">
        <v>2.5</v>
      </c>
      <c r="I28" s="54" t="s">
        <v>395</v>
      </c>
      <c r="J28" s="68">
        <v>1700</v>
      </c>
      <c r="K28" s="69" t="s">
        <v>396</v>
      </c>
    </row>
    <row r="29" customHeight="1" spans="1:11">
      <c r="A29" s="49" t="s">
        <v>3</v>
      </c>
      <c r="B29" s="50">
        <v>131752</v>
      </c>
      <c r="C29" s="55" t="s">
        <v>461</v>
      </c>
      <c r="D29" s="55" t="s">
        <v>462</v>
      </c>
      <c r="E29" s="52">
        <v>27.8</v>
      </c>
      <c r="F29" s="53"/>
      <c r="G29" s="54">
        <v>0.5</v>
      </c>
      <c r="H29" s="54">
        <v>1</v>
      </c>
      <c r="I29" s="54" t="s">
        <v>463</v>
      </c>
      <c r="J29" s="68">
        <v>2800</v>
      </c>
      <c r="K29" s="69" t="s">
        <v>396</v>
      </c>
    </row>
    <row r="30" customHeight="1" spans="1:11">
      <c r="A30" s="49" t="s">
        <v>3</v>
      </c>
      <c r="B30" s="50">
        <v>9856</v>
      </c>
      <c r="C30" s="55" t="s">
        <v>464</v>
      </c>
      <c r="D30" s="55" t="s">
        <v>465</v>
      </c>
      <c r="E30" s="52">
        <v>39.5</v>
      </c>
      <c r="F30" s="53"/>
      <c r="G30" s="54">
        <v>1</v>
      </c>
      <c r="H30" s="54">
        <v>2</v>
      </c>
      <c r="I30" s="54" t="s">
        <v>463</v>
      </c>
      <c r="J30" s="68">
        <v>1000</v>
      </c>
      <c r="K30" s="69" t="s">
        <v>396</v>
      </c>
    </row>
  </sheetData>
  <mergeCells count="6">
    <mergeCell ref="A1:F1"/>
    <mergeCell ref="G1:I1"/>
    <mergeCell ref="I25:I26"/>
    <mergeCell ref="J1:J2"/>
    <mergeCell ref="J25:J26"/>
    <mergeCell ref="K1:K2"/>
  </mergeCells>
  <pageMargins left="0.156944444444444" right="0.0388888888888889" top="0.156944444444444" bottom="0.118055555555556" header="0.156944444444444" footer="0.038888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4月营采2、3、4号奖励汇总</vt:lpstr>
      <vt:lpstr>4月员工奖励分配清单</vt:lpstr>
      <vt:lpstr>4月门店任务 英诺珐</vt:lpstr>
      <vt:lpstr>4月门店任务  江中</vt:lpstr>
      <vt:lpstr>4月门店任务 联邦</vt:lpstr>
      <vt:lpstr>品种清单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2022-03-16T08:14:00Z</dcterms:created>
  <dcterms:modified xsi:type="dcterms:W3CDTF">2022-06-09T00:55:03Z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3563490E86AA49CFB8AF0716F3193C6A</vt:lpwstr>
  </property>
  <property fmtid="{D5CDD505-2E9C-101B-9397-08002B2CF9AE}" pid="3" name="KSOProductBuildVer">
    <vt:lpwstr>2052-11.1.0.11744</vt:lpwstr>
  </property>
</Properties>
</file>