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门店考核数据" sheetId="1" r:id="rId1"/>
    <sheet name="员工超毛奖励分配" sheetId="7" r:id="rId2"/>
    <sheet name="PK明细" sheetId="2" r:id="rId3"/>
    <sheet name="PK汇总" sheetId="4" r:id="rId4"/>
    <sheet name="片区完成情况" sheetId="6" r:id="rId5"/>
  </sheets>
  <definedNames>
    <definedName name="_xlnm._FilterDatabase" localSheetId="0" hidden="1">门店考核数据!$A$2:$AT$2</definedName>
    <definedName name="_xlnm._FilterDatabase" localSheetId="2" hidden="1">PK明细!$A$2:$AY$144</definedName>
  </definedNames>
  <calcPr calcId="144525"/>
</workbook>
</file>

<file path=xl/sharedStrings.xml><?xml version="1.0" encoding="utf-8"?>
<sst xmlns="http://schemas.openxmlformats.org/spreadsheetml/2006/main" count="1656" uniqueCount="462">
  <si>
    <t>618活动考核（6.15—6.20）</t>
  </si>
  <si>
    <t>PK结果</t>
  </si>
  <si>
    <t>一阶段6.15—6.17</t>
  </si>
  <si>
    <t>二阶段6.18—6.20</t>
  </si>
  <si>
    <t>一阶段+二阶段 任务</t>
  </si>
  <si>
    <t>活动期间6.15-6.20</t>
  </si>
  <si>
    <t>一阶段+二阶段 完成情况</t>
  </si>
  <si>
    <t>超毛奖励</t>
  </si>
  <si>
    <t>单品任务（7天合计）</t>
  </si>
  <si>
    <t>序号</t>
  </si>
  <si>
    <t>门店ID</t>
  </si>
  <si>
    <t>门店名称</t>
  </si>
  <si>
    <t>片区名称</t>
  </si>
  <si>
    <t>分类</t>
  </si>
  <si>
    <t>片区内   PK分组</t>
  </si>
  <si>
    <t>日均PK金</t>
  </si>
  <si>
    <t>3天PK金</t>
  </si>
  <si>
    <t>pK时间</t>
  </si>
  <si>
    <t>退PK金</t>
  </si>
  <si>
    <t>PK奖励</t>
  </si>
  <si>
    <t>支付</t>
  </si>
  <si>
    <t>PK汇总</t>
  </si>
  <si>
    <t>1档销售</t>
  </si>
  <si>
    <t>1档毛利</t>
  </si>
  <si>
    <t>毛利率</t>
  </si>
  <si>
    <t>2档销售</t>
  </si>
  <si>
    <t>2档毛利</t>
  </si>
  <si>
    <t>销售</t>
  </si>
  <si>
    <t>毛利</t>
  </si>
  <si>
    <t>养生堂 VC\VE\蛋白粉</t>
  </si>
  <si>
    <t>差额处罚1元/盒</t>
  </si>
  <si>
    <t>澳诺系列（五维、锌钙特、VD、优、保）</t>
  </si>
  <si>
    <r>
      <rPr>
        <b/>
        <sz val="10"/>
        <rFont val="宋体"/>
        <charset val="134"/>
        <scheme val="minor"/>
      </rPr>
      <t>差额处罚</t>
    </r>
    <r>
      <rPr>
        <b/>
        <sz val="10"/>
        <color rgb="FFFF0000"/>
        <rFont val="宋体"/>
        <charset val="134"/>
        <scheme val="minor"/>
      </rPr>
      <t xml:space="preserve"> 1元/盒</t>
    </r>
  </si>
  <si>
    <t>合计处罚</t>
  </si>
  <si>
    <t>成华区二环路北四段药店（汇融名城）</t>
  </si>
  <si>
    <t>北门片区</t>
  </si>
  <si>
    <t>B1</t>
  </si>
  <si>
    <t>A</t>
  </si>
  <si>
    <t>18-20</t>
  </si>
  <si>
    <t>新都区新繁镇繁江北路药店</t>
  </si>
  <si>
    <t>A3</t>
  </si>
  <si>
    <t>成华区羊子山西路药店（兴元华盛）</t>
  </si>
  <si>
    <t>新都区新都街道万和北路药店</t>
  </si>
  <si>
    <t>B</t>
  </si>
  <si>
    <t>成华区华油路药店</t>
  </si>
  <si>
    <t>新都区马超东路店</t>
  </si>
  <si>
    <t>成华区东昌路一药店</t>
  </si>
  <si>
    <t>C</t>
  </si>
  <si>
    <t>西部店</t>
  </si>
  <si>
    <t>团购</t>
  </si>
  <si>
    <t>成华区西林一街药店</t>
  </si>
  <si>
    <t>彭州市致和镇南三环路药店</t>
  </si>
  <si>
    <t>B2</t>
  </si>
  <si>
    <t>D</t>
  </si>
  <si>
    <t>红星店</t>
  </si>
  <si>
    <t>C1</t>
  </si>
  <si>
    <t>五福桥东路药店</t>
  </si>
  <si>
    <t>E</t>
  </si>
  <si>
    <t>沙河源药店</t>
  </si>
  <si>
    <t>新都区斑竹园街道医贸大道药店</t>
  </si>
  <si>
    <t>C2</t>
  </si>
  <si>
    <t>F</t>
  </si>
  <si>
    <t>成华区驷马桥三路药店</t>
  </si>
  <si>
    <t>邛崃中心药店</t>
  </si>
  <si>
    <t>城郊一片</t>
  </si>
  <si>
    <t>A2</t>
  </si>
  <si>
    <t>邛崃市文君街道杏林路药店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</si>
  <si>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</si>
  <si>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</si>
  <si>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</si>
  <si>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</si>
  <si>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大邑县晋原镇东街药店</t>
  </si>
  <si>
    <t>大邑县晋原镇子龙路店</t>
  </si>
  <si>
    <t>大邑县晋原镇北街药店</t>
  </si>
  <si>
    <t>大邑县安仁镇千禧街药店</t>
  </si>
  <si>
    <t>邛崃市临邛镇翠荫街药店</t>
  </si>
  <si>
    <t>大邑县新场镇文昌街药店</t>
  </si>
  <si>
    <t>大邑县晋源镇东壕沟段药店</t>
  </si>
  <si>
    <t>大邑县晋原镇潘家街药店</t>
  </si>
  <si>
    <t>邛崃市羊安镇永康大道药店</t>
  </si>
  <si>
    <t>大邑晋原街道金巷西街药店</t>
  </si>
  <si>
    <t>G</t>
  </si>
  <si>
    <t>大邑县观音阁街西段店</t>
  </si>
  <si>
    <t>大邑县青霞街道元通路南段药店</t>
  </si>
  <si>
    <t>大邑县晋原街道蜀望路药店</t>
  </si>
  <si>
    <t>H</t>
  </si>
  <si>
    <t>大邑县晋原街道南街药店</t>
  </si>
  <si>
    <t>邛崃市文君街道凤凰大道药店</t>
  </si>
  <si>
    <t>北东街店</t>
  </si>
  <si>
    <t>城中片区</t>
  </si>
  <si>
    <t>A1</t>
  </si>
  <si>
    <t>青龙街药店</t>
  </si>
  <si>
    <t>浆洗街药店</t>
  </si>
  <si>
    <t>榕声路店</t>
  </si>
  <si>
    <t>通盈街药店</t>
  </si>
  <si>
    <t>成华区培华东路药店</t>
  </si>
  <si>
    <t>郫县郫筒镇一环路东南段药店</t>
  </si>
  <si>
    <t>成华杉板桥南一路店</t>
  </si>
  <si>
    <t>科华街药店</t>
  </si>
  <si>
    <t>观音桥街药店</t>
  </si>
  <si>
    <t>水杉街药店</t>
  </si>
  <si>
    <t>成华区崔家店路药店</t>
  </si>
  <si>
    <t>静沙南路药店</t>
  </si>
  <si>
    <t>郫县郫筒镇东大街药店</t>
  </si>
  <si>
    <t>双林路药店</t>
  </si>
  <si>
    <t>劼人路药店</t>
  </si>
  <si>
    <t>宏济中路药店</t>
  </si>
  <si>
    <t>倪家桥路药店</t>
  </si>
  <si>
    <t>柳翠路药店</t>
  </si>
  <si>
    <t>成华区水碾河路药店</t>
  </si>
  <si>
    <t>金丝街药店</t>
  </si>
  <si>
    <t>I</t>
  </si>
  <si>
    <t>成都尚锦路药店</t>
  </si>
  <si>
    <t>怀远店</t>
  </si>
  <si>
    <t>崇州片区</t>
  </si>
  <si>
    <t>17-19</t>
  </si>
  <si>
    <t>金带街药店</t>
  </si>
  <si>
    <t>崇州市崇阳镇永康东路药店</t>
  </si>
  <si>
    <t>崇州市崇阳镇尚贤坊街药店</t>
  </si>
  <si>
    <t>崇州市崇阳镇蜀州中路药店</t>
  </si>
  <si>
    <t>崇州中心店</t>
  </si>
  <si>
    <t>三江店</t>
  </si>
  <si>
    <t>崇州市怀远镇文井北路药店</t>
  </si>
  <si>
    <t>19-21</t>
  </si>
  <si>
    <t>锦城大道药店</t>
  </si>
  <si>
    <t>东南片区</t>
  </si>
  <si>
    <t>成华区万科路药店</t>
  </si>
  <si>
    <t>成华区华泰路药店</t>
  </si>
  <si>
    <t>新乐中街药店</t>
  </si>
  <si>
    <t>大源北街药店</t>
  </si>
  <si>
    <t>新园大道药店</t>
  </si>
  <si>
    <t>新下街药店</t>
  </si>
  <si>
    <t>泰和二街药店</t>
  </si>
  <si>
    <t>成华区金马河路药店</t>
  </si>
  <si>
    <t>成华区万宇路药店</t>
  </si>
  <si>
    <t>双流县西航港街道锦华路一段药店</t>
  </si>
  <si>
    <t>成华区华康路药店</t>
  </si>
  <si>
    <t>双流区东升街道三强西路药店</t>
  </si>
  <si>
    <t>中和大道药店</t>
  </si>
  <si>
    <t>成华区华泰路二药店</t>
  </si>
  <si>
    <t>剑南大道药店</t>
  </si>
  <si>
    <t>中和公济桥路药店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</si>
  <si>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</si>
  <si>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</si>
  <si>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</si>
  <si>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</si>
  <si>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</si>
  <si>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都江堰药店</t>
  </si>
  <si>
    <t>都江堰幸福镇翔凤路药店</t>
  </si>
  <si>
    <t>都江堰聚源镇药店</t>
  </si>
  <si>
    <t>都江堰市永丰街道宝莲路药店</t>
  </si>
  <si>
    <t>旗舰店</t>
  </si>
  <si>
    <t>旗舰片区</t>
  </si>
  <si>
    <t>T</t>
  </si>
  <si>
    <t>成都成汉太极大药房有限公司</t>
  </si>
  <si>
    <t>庆云南街药店</t>
  </si>
  <si>
    <t>梨花街药店</t>
  </si>
  <si>
    <t>元华二巷药店</t>
  </si>
  <si>
    <t>童子街药店</t>
  </si>
  <si>
    <t>丝竹路药店</t>
  </si>
  <si>
    <t>科华北路药店</t>
  </si>
  <si>
    <t>温江区公平街道江安路药店</t>
  </si>
  <si>
    <t>西门二片</t>
  </si>
  <si>
    <t>蜀辉路药店</t>
  </si>
  <si>
    <t>温江店</t>
  </si>
  <si>
    <t>光华北五路药店</t>
  </si>
  <si>
    <t>大石西路药店</t>
  </si>
  <si>
    <t>聚萃街药店</t>
  </si>
  <si>
    <t>双楠路药店</t>
  </si>
  <si>
    <t>逸都路药店</t>
  </si>
  <si>
    <t>大华街药店</t>
  </si>
  <si>
    <t>金祥路药店</t>
  </si>
  <si>
    <t>蜀鑫路药店</t>
  </si>
  <si>
    <t>光华西一路药店</t>
  </si>
  <si>
    <t>蜀源路药店</t>
  </si>
  <si>
    <t>经一路药店</t>
  </si>
  <si>
    <t>十二桥药店</t>
  </si>
  <si>
    <t>西门一片</t>
  </si>
  <si>
    <t>光华药店</t>
  </si>
  <si>
    <t>光华村街药店</t>
  </si>
  <si>
    <t>枣子巷药店</t>
  </si>
  <si>
    <t>花照壁中横街药店</t>
  </si>
  <si>
    <t>土龙路药店</t>
  </si>
  <si>
    <t>顺和街店</t>
  </si>
  <si>
    <t>少1人</t>
  </si>
  <si>
    <t>银河北街药店</t>
  </si>
  <si>
    <t>清江东路药店</t>
  </si>
  <si>
    <t>贝森北路药店</t>
  </si>
  <si>
    <t>花照壁药店</t>
  </si>
  <si>
    <t>蜀汉路药店</t>
  </si>
  <si>
    <t>交大路第三药店</t>
  </si>
  <si>
    <t>天久北巷药店</t>
  </si>
  <si>
    <t>大悦路药店</t>
  </si>
  <si>
    <t>佳灵路药店</t>
  </si>
  <si>
    <t>银沙路药店</t>
  </si>
  <si>
    <t>紫薇东路药店</t>
  </si>
  <si>
    <t>金沙路药店</t>
  </si>
  <si>
    <t>黄苑东街药店</t>
  </si>
  <si>
    <t>沙湾东一路药店</t>
  </si>
  <si>
    <t>J</t>
  </si>
  <si>
    <t>长寿路药店</t>
  </si>
  <si>
    <t>天顺路药店</t>
  </si>
  <si>
    <t>五津西路药店</t>
  </si>
  <si>
    <t>新津片区</t>
  </si>
  <si>
    <t>新津县五津镇五津西路二药房</t>
  </si>
  <si>
    <t>新津邓双镇岷江店</t>
  </si>
  <si>
    <t>新津县五津镇武阳西路药店</t>
  </si>
  <si>
    <t>兴义镇万兴路药店</t>
  </si>
  <si>
    <t>合计</t>
  </si>
  <si>
    <r>
      <t>6.15—</t>
    </r>
    <r>
      <rPr>
        <b/>
        <sz val="10"/>
        <rFont val="Arial"/>
        <charset val="0"/>
      </rPr>
      <t xml:space="preserve">6.20 </t>
    </r>
    <r>
      <rPr>
        <b/>
        <sz val="10"/>
        <rFont val="宋体"/>
        <charset val="0"/>
      </rPr>
      <t>“618</t>
    </r>
    <r>
      <rPr>
        <b/>
        <sz val="10"/>
        <rFont val="Arial"/>
        <charset val="0"/>
      </rPr>
      <t>”</t>
    </r>
    <r>
      <rPr>
        <b/>
        <sz val="10"/>
        <rFont val="宋体"/>
        <charset val="0"/>
      </rPr>
      <t>活动奖励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</si>
  <si>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</si>
  <si>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</si>
  <si>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</si>
  <si>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</si>
  <si>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</si>
  <si>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员工超毛奖励</t>
  </si>
  <si>
    <t>备注</t>
  </si>
  <si>
    <t>6月16日%</t>
  </si>
  <si>
    <t>6月17日%</t>
  </si>
  <si>
    <t>6月18日%</t>
  </si>
  <si>
    <t>6月19日%</t>
  </si>
  <si>
    <t>6月20日%</t>
  </si>
  <si>
    <t>pK时间调整</t>
  </si>
  <si>
    <t>店长</t>
  </si>
  <si>
    <t>1档销售任务</t>
  </si>
  <si>
    <t>6月15日   销售</t>
  </si>
  <si>
    <t>1档完成率</t>
  </si>
  <si>
    <t>2档完成率</t>
  </si>
  <si>
    <t>奖励</t>
  </si>
  <si>
    <t>奖励支出</t>
  </si>
  <si>
    <t>6月16日   销售</t>
  </si>
  <si>
    <t>6月17日   销售</t>
  </si>
  <si>
    <t>618销售</t>
  </si>
  <si>
    <t>619销售</t>
  </si>
  <si>
    <t>620销售</t>
  </si>
  <si>
    <t>彭志萍</t>
  </si>
  <si>
    <t>PK时间调整</t>
  </si>
  <si>
    <t>公司</t>
  </si>
  <si>
    <t>黄雨</t>
  </si>
  <si>
    <t>高红华</t>
  </si>
  <si>
    <t>廖红</t>
  </si>
  <si>
    <t>华油、马超</t>
  </si>
  <si>
    <t>周燕</t>
  </si>
  <si>
    <t>万和、马超</t>
  </si>
  <si>
    <t>黄杨</t>
  </si>
  <si>
    <t>舒海燕</t>
  </si>
  <si>
    <t>杨素芬</t>
  </si>
  <si>
    <t>文淼</t>
  </si>
  <si>
    <t>黄伦倩</t>
  </si>
  <si>
    <t>红星</t>
  </si>
  <si>
    <t>胡静</t>
  </si>
  <si>
    <t>彭州</t>
  </si>
  <si>
    <t>黄娟</t>
  </si>
  <si>
    <t>李秀芳</t>
  </si>
  <si>
    <t>唐倩</t>
  </si>
  <si>
    <t>公文不考核</t>
  </si>
  <si>
    <t>新都</t>
  </si>
  <si>
    <t>刘燕</t>
  </si>
  <si>
    <t>戚彩</t>
  </si>
  <si>
    <t>内蒙古</t>
  </si>
  <si>
    <t>田兰</t>
  </si>
  <si>
    <t>杨平</t>
  </si>
  <si>
    <t>沙渠</t>
  </si>
  <si>
    <t>付曦</t>
  </si>
  <si>
    <t>范阳</t>
  </si>
  <si>
    <t>杨丽</t>
  </si>
  <si>
    <t>子龙、北街</t>
  </si>
  <si>
    <t>熊小玲</t>
  </si>
  <si>
    <t>东街、北街</t>
  </si>
  <si>
    <t>黄霞</t>
  </si>
  <si>
    <t>东街、子龙</t>
  </si>
  <si>
    <t>李沙</t>
  </si>
  <si>
    <t>任姗姗</t>
  </si>
  <si>
    <t>安仁、新场</t>
  </si>
  <si>
    <t>安仁</t>
  </si>
  <si>
    <t>王茹</t>
  </si>
  <si>
    <t>许静</t>
  </si>
  <si>
    <t>潘家街、永康</t>
  </si>
  <si>
    <t>闵巧</t>
  </si>
  <si>
    <t>闵雪</t>
  </si>
  <si>
    <t>潘家</t>
  </si>
  <si>
    <t>彭亚丹</t>
  </si>
  <si>
    <t>观音阁、元通</t>
  </si>
  <si>
    <t>李娟</t>
  </si>
  <si>
    <t>金巷、元通</t>
  </si>
  <si>
    <t>李秀辉</t>
  </si>
  <si>
    <t>金巷、观音阁</t>
  </si>
  <si>
    <t>方晓敏</t>
  </si>
  <si>
    <t>牟彩云</t>
  </si>
  <si>
    <t>万义丽</t>
  </si>
  <si>
    <t>蜀望、南街</t>
  </si>
  <si>
    <t>南街</t>
  </si>
  <si>
    <t>蜀望</t>
  </si>
  <si>
    <t>向海英</t>
  </si>
  <si>
    <t>高文棋</t>
  </si>
  <si>
    <t>毛静静</t>
  </si>
  <si>
    <t>王芳</t>
  </si>
  <si>
    <t>董华</t>
  </si>
  <si>
    <t>张娜</t>
  </si>
  <si>
    <t>邓红梅</t>
  </si>
  <si>
    <t>殷岱菊</t>
  </si>
  <si>
    <t>黄玲</t>
  </si>
  <si>
    <t>观音桥</t>
  </si>
  <si>
    <t>袁咏梅</t>
  </si>
  <si>
    <t>唐冬芳</t>
  </si>
  <si>
    <t>吴洪瑶</t>
  </si>
  <si>
    <t>水杉、静沙</t>
  </si>
  <si>
    <t>梅雅霜</t>
  </si>
  <si>
    <t>江月红</t>
  </si>
  <si>
    <t>梅茜</t>
  </si>
  <si>
    <t>东大街</t>
  </si>
  <si>
    <t>韩守玉</t>
  </si>
  <si>
    <t>宋留艺</t>
  </si>
  <si>
    <t>劫人路</t>
  </si>
  <si>
    <t>劼人</t>
  </si>
  <si>
    <t>杨凤麟</t>
  </si>
  <si>
    <t>柳翠</t>
  </si>
  <si>
    <t>唐丹</t>
  </si>
  <si>
    <t>邓银鑫</t>
  </si>
  <si>
    <t>窦潘</t>
  </si>
  <si>
    <t>陈凤珍</t>
  </si>
  <si>
    <t>尚贤</t>
  </si>
  <si>
    <t>胡建梅</t>
  </si>
  <si>
    <t>金带、尚贤</t>
  </si>
  <si>
    <t>涂思佩</t>
  </si>
  <si>
    <t>金带、永康</t>
  </si>
  <si>
    <t>彭勤</t>
  </si>
  <si>
    <t>崇州、三江</t>
  </si>
  <si>
    <t>李婷</t>
  </si>
  <si>
    <t>何倩倩</t>
  </si>
  <si>
    <t>蜀州、崇州</t>
  </si>
  <si>
    <t>费诗尧</t>
  </si>
  <si>
    <t>于春莲</t>
  </si>
  <si>
    <t>华泰</t>
  </si>
  <si>
    <t>马雪</t>
  </si>
  <si>
    <t>锦城、华泰</t>
  </si>
  <si>
    <t>段文秀</t>
  </si>
  <si>
    <t>锦城、万科</t>
  </si>
  <si>
    <t>任远芳</t>
  </si>
  <si>
    <t>张亚红</t>
  </si>
  <si>
    <t>新园</t>
  </si>
  <si>
    <t>新乐、新园</t>
  </si>
  <si>
    <t>朱文艺</t>
  </si>
  <si>
    <t>新乐</t>
  </si>
  <si>
    <t>谭凤旭</t>
  </si>
  <si>
    <t>泰和二街</t>
  </si>
  <si>
    <t>李蕊如</t>
  </si>
  <si>
    <t>新下街</t>
  </si>
  <si>
    <t>易永红</t>
  </si>
  <si>
    <t>万宇</t>
  </si>
  <si>
    <t>金马河</t>
  </si>
  <si>
    <t>邹惠</t>
  </si>
  <si>
    <t>黄艳</t>
  </si>
  <si>
    <t>锦华</t>
  </si>
  <si>
    <t>黄兴中</t>
  </si>
  <si>
    <t>黄丹</t>
  </si>
  <si>
    <t>三强</t>
  </si>
  <si>
    <t>吕彩霞</t>
  </si>
  <si>
    <t>贾兰</t>
  </si>
  <si>
    <t>黄雅冰</t>
  </si>
  <si>
    <t>剑南</t>
  </si>
  <si>
    <t>杨科</t>
  </si>
  <si>
    <t>韩启敏</t>
  </si>
  <si>
    <t>聂丽</t>
  </si>
  <si>
    <t>翔凤</t>
  </si>
  <si>
    <t>周有惠</t>
  </si>
  <si>
    <t>孙佳丽</t>
  </si>
  <si>
    <t>杨文英</t>
  </si>
  <si>
    <t>未交PK金</t>
  </si>
  <si>
    <t>何丽萍</t>
  </si>
  <si>
    <t>吴阳</t>
  </si>
  <si>
    <t>谭庆娟</t>
  </si>
  <si>
    <t>蒋雪琴</t>
  </si>
  <si>
    <t>成汉</t>
  </si>
  <si>
    <t>元华</t>
  </si>
  <si>
    <t>童子街</t>
  </si>
  <si>
    <t>童子街、丝竹路</t>
  </si>
  <si>
    <t>王慧</t>
  </si>
  <si>
    <t>潘恒旭</t>
  </si>
  <si>
    <t>江安路</t>
  </si>
  <si>
    <t>夏彩红</t>
  </si>
  <si>
    <t>北五路</t>
  </si>
  <si>
    <t>吕显杨</t>
  </si>
  <si>
    <t>毛玉</t>
  </si>
  <si>
    <t>李俊俐</t>
  </si>
  <si>
    <t>大石、双楠</t>
  </si>
  <si>
    <t>张雪2</t>
  </si>
  <si>
    <t>大石</t>
  </si>
  <si>
    <t>李雪</t>
  </si>
  <si>
    <t>王佳</t>
  </si>
  <si>
    <t>逸都、大华</t>
  </si>
  <si>
    <t>逸都</t>
  </si>
  <si>
    <t>张阿几</t>
  </si>
  <si>
    <t>西一路</t>
  </si>
  <si>
    <t>李玉先</t>
  </si>
  <si>
    <t>邹芊</t>
  </si>
  <si>
    <t>经一路</t>
  </si>
  <si>
    <t>高小菁</t>
  </si>
  <si>
    <t>辜瑞琪</t>
  </si>
  <si>
    <t>魏津</t>
  </si>
  <si>
    <t>朱晓桃</t>
  </si>
  <si>
    <t>刘洋</t>
  </si>
  <si>
    <t>廖艳萍</t>
  </si>
  <si>
    <t>刘新</t>
  </si>
  <si>
    <t>顺和</t>
  </si>
  <si>
    <t>黄焰</t>
  </si>
  <si>
    <t>土龙</t>
  </si>
  <si>
    <t>代志斌</t>
  </si>
  <si>
    <t>胡艳弘</t>
  </si>
  <si>
    <t>贝森</t>
  </si>
  <si>
    <t>张雪</t>
  </si>
  <si>
    <t>李梦菊</t>
  </si>
  <si>
    <t>清江</t>
  </si>
  <si>
    <t>万雪倩</t>
  </si>
  <si>
    <t>陈文芳</t>
  </si>
  <si>
    <t>蜀汉、天久</t>
  </si>
  <si>
    <t>周红蓉</t>
  </si>
  <si>
    <t>李海燕</t>
  </si>
  <si>
    <t>汪婷</t>
  </si>
  <si>
    <t>高敏</t>
  </si>
  <si>
    <t>佳灵</t>
  </si>
  <si>
    <t>大悦</t>
  </si>
  <si>
    <t>大悦、银沙</t>
  </si>
  <si>
    <t>郭俊梅</t>
  </si>
  <si>
    <t>刘秀琼</t>
  </si>
  <si>
    <t>紫薇</t>
  </si>
  <si>
    <t>梁娟</t>
  </si>
  <si>
    <t>杨红</t>
  </si>
  <si>
    <t>吴湘燏</t>
  </si>
  <si>
    <t>沙湾</t>
  </si>
  <si>
    <t>林铃</t>
  </si>
  <si>
    <t>王燕丽</t>
  </si>
  <si>
    <t>朱春梅</t>
  </si>
  <si>
    <t>邓双</t>
  </si>
  <si>
    <t>张琴</t>
  </si>
  <si>
    <t>五津2</t>
  </si>
  <si>
    <t>五津西路二</t>
  </si>
  <si>
    <t>祁荣</t>
  </si>
  <si>
    <t>兴义</t>
  </si>
  <si>
    <t>张丹</t>
  </si>
  <si>
    <t>武阳西</t>
  </si>
  <si>
    <t xml:space="preserve"> </t>
  </si>
  <si>
    <t>门店数量</t>
  </si>
  <si>
    <t>3天PK金 应收</t>
  </si>
  <si>
    <t>3天PK金 实收</t>
  </si>
  <si>
    <t>总计</t>
  </si>
  <si>
    <t>负数为需要报销</t>
  </si>
  <si>
    <t>6.15—6.20 618活动考核</t>
  </si>
  <si>
    <t>1档</t>
  </si>
  <si>
    <t>2档</t>
  </si>
  <si>
    <t>活动期间</t>
  </si>
  <si>
    <t>完成情况</t>
  </si>
  <si>
    <t>一阶段+二阶段1档销售</t>
  </si>
  <si>
    <t>一阶段+二阶段1档毛利</t>
  </si>
  <si>
    <t>一阶段+二阶段2档销售</t>
  </si>
  <si>
    <t>一阶段+二阶段2档毛利</t>
  </si>
  <si>
    <t xml:space="preserve"> 销售</t>
  </si>
  <si>
    <t xml:space="preserve"> 毛利</t>
  </si>
  <si>
    <t>1档销售%</t>
  </si>
  <si>
    <t>1档毛利%</t>
  </si>
  <si>
    <t>2档销售%</t>
  </si>
  <si>
    <t>2档毛利%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</si>
</sst>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992"/>
        <bgColor indexed="64"/>
      </patternFill>
    </fill>
    <fill>
      <patternFill patternType="solid">
        <fgColor rgb="FF9EFEAC"/>
        <bgColor indexed="64"/>
      </patternFill>
    </fill>
    <fill>
      <patternFill patternType="solid">
        <fgColor rgb="FFFEB5FD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vertical="center"/>
    </xf>
    <xf numFmtId="10" fontId="1" fillId="3" borderId="5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7" borderId="4" xfId="0" applyNumberFormat="1" applyFont="1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76" fontId="1" fillId="7" borderId="5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0" fontId="1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vertical="center"/>
    </xf>
    <xf numFmtId="10" fontId="1" fillId="5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4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10" fontId="1" fillId="3" borderId="0" xfId="0" applyNumberFormat="1" applyFont="1" applyFill="1" applyAlignment="1">
      <alignment horizontal="center" vertical="center"/>
    </xf>
    <xf numFmtId="58" fontId="7" fillId="0" borderId="5" xfId="0" applyNumberFormat="1" applyFont="1" applyBorder="1" applyAlignment="1">
      <alignment horizontal="center" vertical="center"/>
    </xf>
    <xf numFmtId="58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/>
    </xf>
    <xf numFmtId="58" fontId="7" fillId="2" borderId="5" xfId="0" applyNumberFormat="1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4" fillId="6" borderId="5" xfId="0" applyNumberFormat="1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0" fontId="7" fillId="2" borderId="6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1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0" fontId="10" fillId="3" borderId="5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176" fontId="2" fillId="7" borderId="5" xfId="0" applyNumberFormat="1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>
      <alignment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EFEAC"/>
      <color rgb="00FEB5FD"/>
      <color rgb="00000000"/>
      <color rgb="00FF0000"/>
      <color rgb="00FAF9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4"/>
  <sheetViews>
    <sheetView tabSelected="1" workbookViewId="0">
      <pane xSplit="4" topLeftCell="AB1" activePane="topRight" state="frozen"/>
      <selection/>
      <selection pane="topRight" activeCell="A2" sqref="$A2:$XFD2"/>
    </sheetView>
  </sheetViews>
  <sheetFormatPr defaultColWidth="9" defaultRowHeight="13.5"/>
  <cols>
    <col min="1" max="1" width="5" style="30" customWidth="1"/>
    <col min="2" max="2" width="7.625" style="30" customWidth="1"/>
    <col min="3" max="3" width="15" style="30" customWidth="1"/>
    <col min="4" max="4" width="9" style="30"/>
    <col min="5" max="5" width="5.5" style="30" customWidth="1"/>
    <col min="6" max="6" width="7.25" style="31" customWidth="1"/>
    <col min="7" max="7" width="8.5" style="31" customWidth="1"/>
    <col min="8" max="8" width="7.5" style="31" customWidth="1"/>
    <col min="9" max="9" width="7.25" style="32" customWidth="1"/>
    <col min="10" max="10" width="6.625" style="211" customWidth="1"/>
    <col min="11" max="11" width="7.125" style="32" customWidth="1"/>
    <col min="12" max="12" width="6.5" style="211" customWidth="1"/>
    <col min="13" max="13" width="7.125" style="211" customWidth="1"/>
    <col min="14" max="14" width="8" style="1" customWidth="1"/>
    <col min="15" max="15" width="10" style="33" customWidth="1"/>
    <col min="16" max="16" width="8" style="3" hidden="1" customWidth="1"/>
    <col min="17" max="17" width="9.375" style="212" customWidth="1"/>
    <col min="18" max="18" width="9.5" style="33" customWidth="1"/>
    <col min="19" max="19" width="8" style="3" hidden="1" customWidth="1"/>
    <col min="20" max="20" width="9.5" style="1" customWidth="1"/>
    <col min="21" max="21" width="9.875" style="33" customWidth="1"/>
    <col min="22" max="22" width="9.5" style="3" hidden="1" customWidth="1"/>
    <col min="23" max="23" width="11.5" style="33" customWidth="1"/>
    <col min="24" max="24" width="9.75" style="33" customWidth="1"/>
    <col min="25" max="25" width="9.5" style="3" hidden="1" customWidth="1"/>
    <col min="26" max="26" width="10.25" style="213" customWidth="1"/>
    <col min="27" max="27" width="10.25" style="214" customWidth="1"/>
    <col min="28" max="28" width="12.75" style="214" customWidth="1"/>
    <col min="29" max="29" width="11.375" style="213" customWidth="1"/>
    <col min="30" max="30" width="10" style="1" customWidth="1"/>
    <col min="31" max="31" width="9.375" style="1" customWidth="1"/>
    <col min="32" max="32" width="8.625" style="3" customWidth="1"/>
    <col min="33" max="33" width="9.375" style="3" customWidth="1"/>
    <col min="34" max="34" width="9" style="3" customWidth="1"/>
    <col min="35" max="35" width="9.375" style="3" customWidth="1"/>
    <col min="36" max="36" width="8.375" style="215" customWidth="1"/>
    <col min="37" max="37" width="12" style="1" customWidth="1"/>
    <col min="38" max="38" width="6" style="36" customWidth="1"/>
    <col min="39" max="39" width="8.125" style="36" customWidth="1"/>
    <col min="40" max="40" width="12.25" style="1" customWidth="1"/>
    <col min="41" max="41" width="6.25" style="36" customWidth="1"/>
    <col min="42" max="43" width="8.75" style="36" customWidth="1"/>
    <col min="44" max="44" width="7.75" style="216" customWidth="1"/>
    <col min="45" max="45" width="5.875" style="216" customWidth="1"/>
  </cols>
  <sheetData>
    <row r="1" ht="22" customHeight="1" spans="1:43">
      <c r="A1" s="217" t="s">
        <v>0</v>
      </c>
      <c r="B1" s="218"/>
      <c r="C1" s="218"/>
      <c r="D1" s="218"/>
      <c r="E1" s="218"/>
      <c r="F1" s="218"/>
      <c r="G1" s="218"/>
      <c r="H1" s="218"/>
      <c r="I1" s="234"/>
      <c r="J1" s="235" t="s">
        <v>1</v>
      </c>
      <c r="K1" s="235"/>
      <c r="L1" s="235"/>
      <c r="M1" s="235"/>
      <c r="N1" s="72" t="s">
        <v>2</v>
      </c>
      <c r="O1" s="72"/>
      <c r="P1" s="72"/>
      <c r="Q1" s="72"/>
      <c r="R1" s="72"/>
      <c r="S1" s="72"/>
      <c r="T1" s="243" t="s">
        <v>3</v>
      </c>
      <c r="U1" s="244"/>
      <c r="V1" s="245"/>
      <c r="W1" s="244"/>
      <c r="X1" s="244"/>
      <c r="Y1" s="245"/>
      <c r="Z1" s="246" t="s">
        <v>4</v>
      </c>
      <c r="AA1" s="247"/>
      <c r="AB1" s="247"/>
      <c r="AC1" s="248"/>
      <c r="AD1" s="249" t="s">
        <v>5</v>
      </c>
      <c r="AE1" s="249"/>
      <c r="AF1" s="250" t="s">
        <v>6</v>
      </c>
      <c r="AG1" s="250"/>
      <c r="AH1" s="250"/>
      <c r="AI1" s="258"/>
      <c r="AJ1" s="259" t="s">
        <v>7</v>
      </c>
      <c r="AK1" s="260" t="s">
        <v>8</v>
      </c>
      <c r="AL1" s="260"/>
      <c r="AM1" s="260"/>
      <c r="AN1" s="260"/>
      <c r="AO1" s="260"/>
      <c r="AP1" s="260"/>
      <c r="AQ1" s="260"/>
    </row>
    <row r="2" ht="31" customHeight="1" spans="1:43">
      <c r="A2" s="43" t="s">
        <v>9</v>
      </c>
      <c r="B2" s="43" t="s">
        <v>10</v>
      </c>
      <c r="C2" s="219" t="s">
        <v>11</v>
      </c>
      <c r="D2" s="43" t="s">
        <v>12</v>
      </c>
      <c r="E2" s="43" t="s">
        <v>13</v>
      </c>
      <c r="F2" s="220" t="s">
        <v>14</v>
      </c>
      <c r="G2" s="220" t="s">
        <v>15</v>
      </c>
      <c r="H2" s="220" t="s">
        <v>16</v>
      </c>
      <c r="I2" s="236" t="s">
        <v>17</v>
      </c>
      <c r="J2" s="237" t="s">
        <v>18</v>
      </c>
      <c r="K2" s="238" t="s">
        <v>19</v>
      </c>
      <c r="L2" s="235" t="s">
        <v>20</v>
      </c>
      <c r="M2" s="239" t="s">
        <v>21</v>
      </c>
      <c r="N2" s="72" t="s">
        <v>22</v>
      </c>
      <c r="O2" s="240" t="s">
        <v>23</v>
      </c>
      <c r="P2" s="241" t="s">
        <v>24</v>
      </c>
      <c r="Q2" s="72" t="s">
        <v>25</v>
      </c>
      <c r="R2" s="240" t="s">
        <v>26</v>
      </c>
      <c r="S2" s="241" t="s">
        <v>24</v>
      </c>
      <c r="T2" s="243" t="s">
        <v>22</v>
      </c>
      <c r="U2" s="244" t="s">
        <v>23</v>
      </c>
      <c r="V2" s="245" t="s">
        <v>24</v>
      </c>
      <c r="W2" s="244" t="s">
        <v>25</v>
      </c>
      <c r="X2" s="244" t="s">
        <v>26</v>
      </c>
      <c r="Y2" s="245" t="s">
        <v>24</v>
      </c>
      <c r="Z2" s="251" t="s">
        <v>22</v>
      </c>
      <c r="AA2" s="252" t="s">
        <v>23</v>
      </c>
      <c r="AB2" s="252" t="s">
        <v>25</v>
      </c>
      <c r="AC2" s="251" t="s">
        <v>26</v>
      </c>
      <c r="AD2" s="253" t="s">
        <v>27</v>
      </c>
      <c r="AE2" s="253" t="s">
        <v>28</v>
      </c>
      <c r="AF2" s="250" t="s">
        <v>22</v>
      </c>
      <c r="AG2" s="250" t="s">
        <v>23</v>
      </c>
      <c r="AH2" s="250" t="s">
        <v>25</v>
      </c>
      <c r="AI2" s="258" t="s">
        <v>26</v>
      </c>
      <c r="AJ2" s="259"/>
      <c r="AK2" s="73" t="s">
        <v>29</v>
      </c>
      <c r="AL2" s="220" t="s">
        <v>27</v>
      </c>
      <c r="AM2" s="220" t="s">
        <v>30</v>
      </c>
      <c r="AN2" s="73" t="s">
        <v>31</v>
      </c>
      <c r="AO2" s="220" t="s">
        <v>27</v>
      </c>
      <c r="AP2" s="262" t="s">
        <v>32</v>
      </c>
      <c r="AQ2" s="263" t="s">
        <v>33</v>
      </c>
    </row>
    <row r="3" spans="1:43">
      <c r="A3" s="47">
        <v>1</v>
      </c>
      <c r="B3" s="47">
        <v>581</v>
      </c>
      <c r="C3" s="48" t="s">
        <v>34</v>
      </c>
      <c r="D3" s="47" t="s">
        <v>35</v>
      </c>
      <c r="E3" s="47" t="s">
        <v>36</v>
      </c>
      <c r="F3" s="49" t="s">
        <v>37</v>
      </c>
      <c r="G3" s="49">
        <v>150</v>
      </c>
      <c r="H3" s="221">
        <f>G3*3</f>
        <v>450</v>
      </c>
      <c r="I3" s="49" t="s">
        <v>38</v>
      </c>
      <c r="J3" s="221">
        <v>450</v>
      </c>
      <c r="K3" s="61">
        <v>300</v>
      </c>
      <c r="L3" s="221">
        <f>J3+K3</f>
        <v>750</v>
      </c>
      <c r="M3" s="61">
        <f>L3-H3</f>
        <v>300</v>
      </c>
      <c r="N3" s="96">
        <v>14119.85</v>
      </c>
      <c r="O3" s="242">
        <v>3720.77250496</v>
      </c>
      <c r="P3" s="98">
        <v>0.2635136</v>
      </c>
      <c r="Q3" s="99">
        <v>15814.232</v>
      </c>
      <c r="R3" s="99">
        <v>3906.811130208</v>
      </c>
      <c r="S3" s="98">
        <v>0.247044</v>
      </c>
      <c r="T3" s="180">
        <v>16910</v>
      </c>
      <c r="U3" s="89">
        <v>3978.5848</v>
      </c>
      <c r="V3" s="90">
        <v>0.23528</v>
      </c>
      <c r="W3" s="180">
        <v>20292</v>
      </c>
      <c r="X3" s="89">
        <v>4296.871584</v>
      </c>
      <c r="Y3" s="90">
        <v>0.211752</v>
      </c>
      <c r="Z3" s="254">
        <f t="shared" ref="Z3:AB3" si="0">(N3*3)+(T3*3)</f>
        <v>93089.55</v>
      </c>
      <c r="AA3" s="255">
        <f t="shared" si="0"/>
        <v>23098.07191488</v>
      </c>
      <c r="AB3" s="255">
        <f>(Q3*3)+(W3*3)</f>
        <v>108318.696</v>
      </c>
      <c r="AC3" s="255">
        <f>(R3*3)+(X3*3)</f>
        <v>24611.048142624</v>
      </c>
      <c r="AD3" s="79">
        <v>84442.87</v>
      </c>
      <c r="AE3" s="79">
        <v>22689.3</v>
      </c>
      <c r="AF3" s="22">
        <f>AD3/Z3</f>
        <v>0.90711438609382</v>
      </c>
      <c r="AG3" s="22">
        <f>AE3/AA3</f>
        <v>0.982302768976286</v>
      </c>
      <c r="AH3" s="22">
        <f>AD3/AB3</f>
        <v>0.779577977932821</v>
      </c>
      <c r="AI3" s="22">
        <f>AE3/AC3</f>
        <v>0.921915225573196</v>
      </c>
      <c r="AJ3" s="261"/>
      <c r="AK3" s="18">
        <v>20</v>
      </c>
      <c r="AL3" s="188">
        <v>8</v>
      </c>
      <c r="AM3" s="188">
        <f>(AL3-AK3)*1</f>
        <v>-12</v>
      </c>
      <c r="AN3" s="18">
        <v>25</v>
      </c>
      <c r="AO3" s="188">
        <v>75</v>
      </c>
      <c r="AP3" s="188"/>
      <c r="AQ3" s="264">
        <f>AM3+AP3</f>
        <v>-12</v>
      </c>
    </row>
    <row r="4" spans="1:43">
      <c r="A4" s="47">
        <v>2</v>
      </c>
      <c r="B4" s="47">
        <v>730</v>
      </c>
      <c r="C4" s="48" t="s">
        <v>39</v>
      </c>
      <c r="D4" s="47" t="s">
        <v>35</v>
      </c>
      <c r="E4" s="47" t="s">
        <v>40</v>
      </c>
      <c r="F4" s="49" t="s">
        <v>37</v>
      </c>
      <c r="G4" s="49">
        <v>150</v>
      </c>
      <c r="H4" s="221">
        <f t="shared" ref="H4:H35" si="1">G4*3</f>
        <v>450</v>
      </c>
      <c r="I4" s="49" t="s">
        <v>38</v>
      </c>
      <c r="J4" s="221">
        <v>450</v>
      </c>
      <c r="K4" s="61">
        <v>150</v>
      </c>
      <c r="L4" s="221">
        <f t="shared" ref="L4:L35" si="2">J4+K4</f>
        <v>600</v>
      </c>
      <c r="M4" s="61">
        <f t="shared" ref="M4:M35" si="3">L4-H4</f>
        <v>150</v>
      </c>
      <c r="N4" s="96">
        <v>15071.75</v>
      </c>
      <c r="O4" s="242">
        <v>4161.00874</v>
      </c>
      <c r="P4" s="98">
        <v>0.27608</v>
      </c>
      <c r="Q4" s="99">
        <v>16880.36</v>
      </c>
      <c r="R4" s="99">
        <v>4369.059177</v>
      </c>
      <c r="S4" s="98">
        <v>0.258825</v>
      </c>
      <c r="T4" s="180">
        <v>18050</v>
      </c>
      <c r="U4" s="89">
        <v>4449.325</v>
      </c>
      <c r="V4" s="90">
        <v>0.2465</v>
      </c>
      <c r="W4" s="180">
        <v>21660</v>
      </c>
      <c r="X4" s="89">
        <v>4805.271</v>
      </c>
      <c r="Y4" s="90">
        <v>0.22185</v>
      </c>
      <c r="Z4" s="254">
        <f t="shared" ref="Z4:Z35" si="4">(N4*3)+(T4*3)</f>
        <v>99365.25</v>
      </c>
      <c r="AA4" s="255">
        <f t="shared" ref="AA4:AA35" si="5">(O4*3)+(U4*3)</f>
        <v>25831.00122</v>
      </c>
      <c r="AB4" s="255">
        <f t="shared" ref="AB4:AB35" si="6">(Q4*3)+(W4*3)</f>
        <v>115621.08</v>
      </c>
      <c r="AC4" s="255">
        <f t="shared" ref="AC4:AC35" si="7">(R4*3)+(X4*3)</f>
        <v>27522.990531</v>
      </c>
      <c r="AD4" s="79">
        <v>93379.68</v>
      </c>
      <c r="AE4" s="79">
        <v>24840.24</v>
      </c>
      <c r="AF4" s="22">
        <f t="shared" ref="AF4:AF35" si="8">AD4/Z4</f>
        <v>0.939761938907213</v>
      </c>
      <c r="AG4" s="22">
        <f t="shared" ref="AG4:AG35" si="9">AE4/AA4</f>
        <v>0.961644490216938</v>
      </c>
      <c r="AH4" s="22">
        <f t="shared" ref="AH4:AH35" si="10">AD4/AB4</f>
        <v>0.807635424266924</v>
      </c>
      <c r="AI4" s="22">
        <f t="shared" ref="AI4:AI35" si="11">AE4/AC4</f>
        <v>0.902526924609507</v>
      </c>
      <c r="AJ4" s="261"/>
      <c r="AK4" s="18">
        <v>28</v>
      </c>
      <c r="AL4" s="188">
        <v>18</v>
      </c>
      <c r="AM4" s="188">
        <f t="shared" ref="AM4:AM35" si="12">(AL4-AK4)*1</f>
        <v>-10</v>
      </c>
      <c r="AN4" s="18">
        <v>30</v>
      </c>
      <c r="AO4" s="188">
        <v>74</v>
      </c>
      <c r="AP4" s="188"/>
      <c r="AQ4" s="264">
        <f t="shared" ref="AQ4:AQ35" si="13">AM4+AP4</f>
        <v>-10</v>
      </c>
    </row>
    <row r="5" spans="1:43">
      <c r="A5" s="47">
        <v>3</v>
      </c>
      <c r="B5" s="47">
        <v>585</v>
      </c>
      <c r="C5" s="48" t="s">
        <v>41</v>
      </c>
      <c r="D5" s="47" t="s">
        <v>35</v>
      </c>
      <c r="E5" s="47" t="s">
        <v>40</v>
      </c>
      <c r="F5" s="49" t="s">
        <v>37</v>
      </c>
      <c r="G5" s="49">
        <v>150</v>
      </c>
      <c r="H5" s="221">
        <f t="shared" si="1"/>
        <v>450</v>
      </c>
      <c r="I5" s="49" t="s">
        <v>38</v>
      </c>
      <c r="J5" s="221">
        <v>450</v>
      </c>
      <c r="K5" s="61">
        <v>0</v>
      </c>
      <c r="L5" s="221">
        <f t="shared" si="2"/>
        <v>450</v>
      </c>
      <c r="M5" s="61">
        <f t="shared" si="3"/>
        <v>0</v>
      </c>
      <c r="N5" s="96">
        <v>14278.5</v>
      </c>
      <c r="O5" s="242">
        <v>4349.80224</v>
      </c>
      <c r="P5" s="98">
        <v>0.30464</v>
      </c>
      <c r="Q5" s="99">
        <v>15991.92</v>
      </c>
      <c r="R5" s="99">
        <v>4567.292352</v>
      </c>
      <c r="S5" s="98">
        <v>0.2856</v>
      </c>
      <c r="T5" s="180">
        <v>17100</v>
      </c>
      <c r="U5" s="89">
        <v>4651.2</v>
      </c>
      <c r="V5" s="90">
        <v>0.272</v>
      </c>
      <c r="W5" s="180">
        <v>20520</v>
      </c>
      <c r="X5" s="89">
        <v>5023.296</v>
      </c>
      <c r="Y5" s="90">
        <v>0.2448</v>
      </c>
      <c r="Z5" s="254">
        <f t="shared" si="4"/>
        <v>94135.5</v>
      </c>
      <c r="AA5" s="255">
        <f t="shared" si="5"/>
        <v>27003.00672</v>
      </c>
      <c r="AB5" s="255">
        <f t="shared" si="6"/>
        <v>109535.76</v>
      </c>
      <c r="AC5" s="255">
        <f t="shared" si="7"/>
        <v>28771.765056</v>
      </c>
      <c r="AD5" s="79">
        <v>82679.73</v>
      </c>
      <c r="AE5" s="79">
        <v>24406.46</v>
      </c>
      <c r="AF5" s="22">
        <f t="shared" si="8"/>
        <v>0.87830552767022</v>
      </c>
      <c r="AG5" s="22">
        <f t="shared" si="9"/>
        <v>0.903842311083201</v>
      </c>
      <c r="AH5" s="22">
        <f t="shared" si="10"/>
        <v>0.754819521953379</v>
      </c>
      <c r="AI5" s="22">
        <f t="shared" si="11"/>
        <v>0.848278162722948</v>
      </c>
      <c r="AJ5" s="261"/>
      <c r="AK5" s="18">
        <v>28</v>
      </c>
      <c r="AL5" s="188">
        <v>8</v>
      </c>
      <c r="AM5" s="188">
        <f t="shared" si="12"/>
        <v>-20</v>
      </c>
      <c r="AN5" s="18">
        <v>30</v>
      </c>
      <c r="AO5" s="188">
        <v>62</v>
      </c>
      <c r="AP5" s="188"/>
      <c r="AQ5" s="264">
        <f t="shared" si="13"/>
        <v>-20</v>
      </c>
    </row>
    <row r="6" spans="1:43">
      <c r="A6" s="222">
        <v>4</v>
      </c>
      <c r="B6" s="222">
        <v>107658</v>
      </c>
      <c r="C6" s="223" t="s">
        <v>42</v>
      </c>
      <c r="D6" s="222" t="s">
        <v>35</v>
      </c>
      <c r="E6" s="222" t="s">
        <v>40</v>
      </c>
      <c r="F6" s="224" t="s">
        <v>43</v>
      </c>
      <c r="G6" s="224">
        <v>150</v>
      </c>
      <c r="H6" s="221">
        <f t="shared" si="1"/>
        <v>450</v>
      </c>
      <c r="I6" s="168"/>
      <c r="J6" s="221">
        <v>150</v>
      </c>
      <c r="K6" s="61">
        <v>300</v>
      </c>
      <c r="L6" s="221">
        <f t="shared" si="2"/>
        <v>450</v>
      </c>
      <c r="M6" s="61">
        <f t="shared" si="3"/>
        <v>0</v>
      </c>
      <c r="N6" s="180">
        <v>15200</v>
      </c>
      <c r="O6" s="89">
        <v>3516.824</v>
      </c>
      <c r="P6" s="90">
        <v>0.23137</v>
      </c>
      <c r="Q6" s="180">
        <v>18240</v>
      </c>
      <c r="R6" s="89">
        <v>3798.16992</v>
      </c>
      <c r="S6" s="90">
        <v>0.208233</v>
      </c>
      <c r="T6" s="96">
        <v>12692</v>
      </c>
      <c r="U6" s="99">
        <v>3288.9338048</v>
      </c>
      <c r="V6" s="98">
        <v>0.2591344</v>
      </c>
      <c r="W6" s="99">
        <v>14215.04</v>
      </c>
      <c r="X6" s="99">
        <v>3453.38049504</v>
      </c>
      <c r="Y6" s="98">
        <v>0.2429385</v>
      </c>
      <c r="Z6" s="254">
        <f t="shared" si="4"/>
        <v>83676</v>
      </c>
      <c r="AA6" s="255">
        <f t="shared" si="5"/>
        <v>20417.2734144</v>
      </c>
      <c r="AB6" s="255">
        <f t="shared" si="6"/>
        <v>97365.12</v>
      </c>
      <c r="AC6" s="255">
        <f t="shared" si="7"/>
        <v>21754.65124512</v>
      </c>
      <c r="AD6" s="79">
        <v>67624.59</v>
      </c>
      <c r="AE6" s="79">
        <v>20804.96</v>
      </c>
      <c r="AF6" s="22">
        <f t="shared" si="8"/>
        <v>0.808171877240786</v>
      </c>
      <c r="AG6" s="22">
        <f t="shared" si="9"/>
        <v>1.01898816642807</v>
      </c>
      <c r="AH6" s="22">
        <f t="shared" si="10"/>
        <v>0.694546363215082</v>
      </c>
      <c r="AI6" s="22">
        <f t="shared" si="11"/>
        <v>0.956345370264989</v>
      </c>
      <c r="AJ6" s="261"/>
      <c r="AK6" s="18">
        <v>28</v>
      </c>
      <c r="AL6" s="188">
        <v>4</v>
      </c>
      <c r="AM6" s="188">
        <f t="shared" si="12"/>
        <v>-24</v>
      </c>
      <c r="AN6" s="18">
        <v>30</v>
      </c>
      <c r="AO6" s="188">
        <v>57</v>
      </c>
      <c r="AP6" s="188"/>
      <c r="AQ6" s="264">
        <f t="shared" si="13"/>
        <v>-24</v>
      </c>
    </row>
    <row r="7" spans="1:43">
      <c r="A7" s="222">
        <v>5</v>
      </c>
      <c r="B7" s="222">
        <v>578</v>
      </c>
      <c r="C7" s="223" t="s">
        <v>44</v>
      </c>
      <c r="D7" s="222" t="s">
        <v>35</v>
      </c>
      <c r="E7" s="222" t="s">
        <v>36</v>
      </c>
      <c r="F7" s="224" t="s">
        <v>43</v>
      </c>
      <c r="G7" s="224">
        <v>150</v>
      </c>
      <c r="H7" s="221">
        <f t="shared" si="1"/>
        <v>450</v>
      </c>
      <c r="I7" s="168"/>
      <c r="J7" s="221">
        <v>300</v>
      </c>
      <c r="K7" s="61">
        <v>600</v>
      </c>
      <c r="L7" s="221">
        <f t="shared" si="2"/>
        <v>900</v>
      </c>
      <c r="M7" s="61">
        <f t="shared" si="3"/>
        <v>450</v>
      </c>
      <c r="N7" s="180">
        <v>14440</v>
      </c>
      <c r="O7" s="89">
        <v>3804.94</v>
      </c>
      <c r="P7" s="90">
        <v>0.2635</v>
      </c>
      <c r="Q7" s="180">
        <v>17328</v>
      </c>
      <c r="R7" s="89">
        <v>4109.3352</v>
      </c>
      <c r="S7" s="90">
        <v>0.23715</v>
      </c>
      <c r="T7" s="96">
        <v>12057.4</v>
      </c>
      <c r="U7" s="99">
        <v>3558.379888</v>
      </c>
      <c r="V7" s="98">
        <v>0.29512</v>
      </c>
      <c r="W7" s="99">
        <v>13504.288</v>
      </c>
      <c r="X7" s="99">
        <v>3736.2988824</v>
      </c>
      <c r="Y7" s="98">
        <v>0.276675</v>
      </c>
      <c r="Z7" s="254">
        <f t="shared" si="4"/>
        <v>79492.2</v>
      </c>
      <c r="AA7" s="255">
        <f t="shared" si="5"/>
        <v>22089.959664</v>
      </c>
      <c r="AB7" s="255">
        <f t="shared" si="6"/>
        <v>92496.864</v>
      </c>
      <c r="AC7" s="255">
        <f t="shared" si="7"/>
        <v>23536.9022472</v>
      </c>
      <c r="AD7" s="79">
        <v>82943.12</v>
      </c>
      <c r="AE7" s="79">
        <v>24588.65</v>
      </c>
      <c r="AF7" s="256">
        <f t="shared" si="8"/>
        <v>1.0434120580384</v>
      </c>
      <c r="AG7" s="256">
        <f t="shared" si="9"/>
        <v>1.11311430052415</v>
      </c>
      <c r="AH7" s="22">
        <f t="shared" si="10"/>
        <v>0.896712779365147</v>
      </c>
      <c r="AI7" s="22">
        <f t="shared" si="11"/>
        <v>1.04468505420781</v>
      </c>
      <c r="AJ7" s="259">
        <f>(AE7-AA7)*0.1</f>
        <v>249.8690336</v>
      </c>
      <c r="AK7" s="18">
        <v>20</v>
      </c>
      <c r="AL7" s="188">
        <v>14</v>
      </c>
      <c r="AM7" s="188">
        <f t="shared" si="12"/>
        <v>-6</v>
      </c>
      <c r="AN7" s="18">
        <v>25</v>
      </c>
      <c r="AO7" s="188">
        <v>57</v>
      </c>
      <c r="AP7" s="188"/>
      <c r="AQ7" s="264">
        <f t="shared" si="13"/>
        <v>-6</v>
      </c>
    </row>
    <row r="8" spans="1:43">
      <c r="A8" s="222">
        <v>6</v>
      </c>
      <c r="B8" s="222">
        <v>709</v>
      </c>
      <c r="C8" s="223" t="s">
        <v>45</v>
      </c>
      <c r="D8" s="222" t="s">
        <v>35</v>
      </c>
      <c r="E8" s="222" t="s">
        <v>36</v>
      </c>
      <c r="F8" s="224" t="s">
        <v>43</v>
      </c>
      <c r="G8" s="224">
        <v>150</v>
      </c>
      <c r="H8" s="221">
        <f t="shared" si="1"/>
        <v>450</v>
      </c>
      <c r="I8" s="168"/>
      <c r="J8" s="221">
        <v>0</v>
      </c>
      <c r="K8" s="61">
        <v>0</v>
      </c>
      <c r="L8" s="221">
        <f t="shared" si="2"/>
        <v>0</v>
      </c>
      <c r="M8" s="61">
        <f t="shared" si="3"/>
        <v>-450</v>
      </c>
      <c r="N8" s="180">
        <v>14250</v>
      </c>
      <c r="O8" s="89">
        <v>3754.875</v>
      </c>
      <c r="P8" s="90">
        <v>0.2635</v>
      </c>
      <c r="Q8" s="180">
        <v>17100</v>
      </c>
      <c r="R8" s="89">
        <v>4055.265</v>
      </c>
      <c r="S8" s="90">
        <v>0.23715</v>
      </c>
      <c r="T8" s="96">
        <v>11898.75</v>
      </c>
      <c r="U8" s="99">
        <v>3511.5591</v>
      </c>
      <c r="V8" s="98">
        <v>0.29512</v>
      </c>
      <c r="W8" s="99">
        <v>13326.6</v>
      </c>
      <c r="X8" s="99">
        <v>3687.137055</v>
      </c>
      <c r="Y8" s="98">
        <v>0.276675</v>
      </c>
      <c r="Z8" s="254">
        <f t="shared" si="4"/>
        <v>78446.25</v>
      </c>
      <c r="AA8" s="255">
        <f t="shared" si="5"/>
        <v>21799.3023</v>
      </c>
      <c r="AB8" s="255">
        <f t="shared" si="6"/>
        <v>91279.8</v>
      </c>
      <c r="AC8" s="255">
        <f t="shared" si="7"/>
        <v>23227.206165</v>
      </c>
      <c r="AD8" s="79">
        <v>49794.89</v>
      </c>
      <c r="AE8" s="79">
        <v>13904.87</v>
      </c>
      <c r="AF8" s="22">
        <f t="shared" si="8"/>
        <v>0.63476444062017</v>
      </c>
      <c r="AG8" s="22">
        <f t="shared" si="9"/>
        <v>0.637858487792061</v>
      </c>
      <c r="AH8" s="22">
        <f t="shared" si="10"/>
        <v>0.545519271514618</v>
      </c>
      <c r="AI8" s="22">
        <f t="shared" si="11"/>
        <v>0.598645825125219</v>
      </c>
      <c r="AJ8" s="261"/>
      <c r="AK8" s="18">
        <v>20</v>
      </c>
      <c r="AL8" s="188">
        <v>4</v>
      </c>
      <c r="AM8" s="188">
        <f t="shared" si="12"/>
        <v>-16</v>
      </c>
      <c r="AN8" s="18">
        <v>25</v>
      </c>
      <c r="AO8" s="188">
        <v>28</v>
      </c>
      <c r="AP8" s="188"/>
      <c r="AQ8" s="264">
        <f t="shared" si="13"/>
        <v>-16</v>
      </c>
    </row>
    <row r="9" spans="1:43">
      <c r="A9" s="47">
        <v>7</v>
      </c>
      <c r="B9" s="47">
        <v>114622</v>
      </c>
      <c r="C9" s="48" t="s">
        <v>46</v>
      </c>
      <c r="D9" s="47" t="s">
        <v>35</v>
      </c>
      <c r="E9" s="47" t="s">
        <v>36</v>
      </c>
      <c r="F9" s="49" t="s">
        <v>47</v>
      </c>
      <c r="G9" s="49">
        <v>150</v>
      </c>
      <c r="H9" s="221">
        <f t="shared" si="1"/>
        <v>450</v>
      </c>
      <c r="I9" s="49" t="s">
        <v>38</v>
      </c>
      <c r="J9" s="221">
        <v>450</v>
      </c>
      <c r="K9" s="61">
        <v>0</v>
      </c>
      <c r="L9" s="221">
        <f t="shared" si="2"/>
        <v>450</v>
      </c>
      <c r="M9" s="61">
        <f t="shared" si="3"/>
        <v>0</v>
      </c>
      <c r="N9" s="96">
        <v>10312.25</v>
      </c>
      <c r="O9" s="242">
        <v>3434.0782476</v>
      </c>
      <c r="P9" s="98">
        <v>0.3330096</v>
      </c>
      <c r="Q9" s="99">
        <v>11549.72</v>
      </c>
      <c r="R9" s="99">
        <v>3605.78215998</v>
      </c>
      <c r="S9" s="98">
        <v>0.3121965</v>
      </c>
      <c r="T9" s="180">
        <v>12350</v>
      </c>
      <c r="U9" s="89">
        <v>3672.0255</v>
      </c>
      <c r="V9" s="90">
        <v>0.29733</v>
      </c>
      <c r="W9" s="180">
        <v>14820</v>
      </c>
      <c r="X9" s="89">
        <v>3965.78754</v>
      </c>
      <c r="Y9" s="90">
        <v>0.267597</v>
      </c>
      <c r="Z9" s="254">
        <f t="shared" si="4"/>
        <v>67986.75</v>
      </c>
      <c r="AA9" s="255">
        <f t="shared" si="5"/>
        <v>21318.3112428</v>
      </c>
      <c r="AB9" s="255">
        <f t="shared" si="6"/>
        <v>79109.16</v>
      </c>
      <c r="AC9" s="255">
        <f t="shared" si="7"/>
        <v>22714.70909994</v>
      </c>
      <c r="AD9" s="79">
        <v>57640.07</v>
      </c>
      <c r="AE9" s="79">
        <v>17852.4</v>
      </c>
      <c r="AF9" s="22">
        <f t="shared" si="8"/>
        <v>0.847813287147863</v>
      </c>
      <c r="AG9" s="22">
        <f t="shared" si="9"/>
        <v>0.837420928734654</v>
      </c>
      <c r="AH9" s="22">
        <f t="shared" si="10"/>
        <v>0.728614360208097</v>
      </c>
      <c r="AI9" s="22">
        <f t="shared" si="11"/>
        <v>0.785940067356934</v>
      </c>
      <c r="AJ9" s="261"/>
      <c r="AK9" s="18">
        <v>20</v>
      </c>
      <c r="AL9" s="188">
        <v>0</v>
      </c>
      <c r="AM9" s="188">
        <f t="shared" si="12"/>
        <v>-20</v>
      </c>
      <c r="AN9" s="18">
        <v>25</v>
      </c>
      <c r="AO9" s="188">
        <v>22</v>
      </c>
      <c r="AP9" s="188">
        <f>(AO9-AN9)*1</f>
        <v>-3</v>
      </c>
      <c r="AQ9" s="264">
        <f t="shared" si="13"/>
        <v>-23</v>
      </c>
    </row>
    <row r="10" spans="1:46">
      <c r="A10" s="47">
        <v>8</v>
      </c>
      <c r="B10" s="47">
        <v>311</v>
      </c>
      <c r="C10" s="48" t="s">
        <v>48</v>
      </c>
      <c r="D10" s="47" t="s">
        <v>35</v>
      </c>
      <c r="E10" s="47" t="s">
        <v>36</v>
      </c>
      <c r="F10" s="49" t="s">
        <v>47</v>
      </c>
      <c r="G10" s="49">
        <v>150</v>
      </c>
      <c r="H10" s="221">
        <f t="shared" si="1"/>
        <v>450</v>
      </c>
      <c r="I10" s="49" t="s">
        <v>38</v>
      </c>
      <c r="J10" s="221">
        <v>450</v>
      </c>
      <c r="K10" s="61">
        <v>300</v>
      </c>
      <c r="L10" s="221">
        <f t="shared" si="2"/>
        <v>750</v>
      </c>
      <c r="M10" s="61">
        <f t="shared" si="3"/>
        <v>300</v>
      </c>
      <c r="N10" s="96">
        <v>9519</v>
      </c>
      <c r="O10" s="242">
        <v>2084.28024</v>
      </c>
      <c r="P10" s="98">
        <v>0.21896</v>
      </c>
      <c r="Q10" s="99">
        <v>10661.28</v>
      </c>
      <c r="R10" s="99">
        <v>2188.494252</v>
      </c>
      <c r="S10" s="98">
        <v>0.205275</v>
      </c>
      <c r="T10" s="180">
        <v>11400</v>
      </c>
      <c r="U10" s="89">
        <v>2228.7</v>
      </c>
      <c r="V10" s="90">
        <v>0.1955</v>
      </c>
      <c r="W10" s="180">
        <v>13680</v>
      </c>
      <c r="X10" s="89">
        <v>2406.996</v>
      </c>
      <c r="Y10" s="90">
        <v>0.17595</v>
      </c>
      <c r="Z10" s="254">
        <f t="shared" si="4"/>
        <v>62757</v>
      </c>
      <c r="AA10" s="255">
        <f t="shared" si="5"/>
        <v>12938.94072</v>
      </c>
      <c r="AB10" s="255">
        <f t="shared" si="6"/>
        <v>73023.84</v>
      </c>
      <c r="AC10" s="255">
        <f t="shared" si="7"/>
        <v>13786.470756</v>
      </c>
      <c r="AD10" s="118">
        <v>40194.21</v>
      </c>
      <c r="AE10" s="118">
        <v>10560.33</v>
      </c>
      <c r="AF10" s="257">
        <f t="shared" si="8"/>
        <v>0.640473732013959</v>
      </c>
      <c r="AG10" s="257">
        <f t="shared" si="9"/>
        <v>0.816166503002573</v>
      </c>
      <c r="AH10" s="22">
        <f t="shared" si="10"/>
        <v>0.550425860924323</v>
      </c>
      <c r="AI10" s="22">
        <f t="shared" si="11"/>
        <v>0.765992267847378</v>
      </c>
      <c r="AJ10" s="259"/>
      <c r="AK10" s="18">
        <v>20</v>
      </c>
      <c r="AL10" s="188">
        <v>0</v>
      </c>
      <c r="AM10" s="188">
        <f t="shared" si="12"/>
        <v>-20</v>
      </c>
      <c r="AN10" s="18">
        <v>25</v>
      </c>
      <c r="AO10" s="188">
        <v>11</v>
      </c>
      <c r="AP10" s="188">
        <f>(AO10-AN10)*1</f>
        <v>-14</v>
      </c>
      <c r="AQ10" s="264">
        <f t="shared" si="13"/>
        <v>-34</v>
      </c>
      <c r="AR10" s="216">
        <v>29668.98</v>
      </c>
      <c r="AS10" s="216">
        <v>6608</v>
      </c>
      <c r="AT10" t="s">
        <v>49</v>
      </c>
    </row>
    <row r="11" spans="1:43">
      <c r="A11" s="47">
        <v>9</v>
      </c>
      <c r="B11" s="47">
        <v>103199</v>
      </c>
      <c r="C11" s="48" t="s">
        <v>50</v>
      </c>
      <c r="D11" s="47" t="s">
        <v>35</v>
      </c>
      <c r="E11" s="47" t="s">
        <v>36</v>
      </c>
      <c r="F11" s="49" t="s">
        <v>47</v>
      </c>
      <c r="G11" s="49">
        <v>150</v>
      </c>
      <c r="H11" s="221">
        <f t="shared" si="1"/>
        <v>450</v>
      </c>
      <c r="I11" s="49" t="s">
        <v>38</v>
      </c>
      <c r="J11" s="221">
        <v>450</v>
      </c>
      <c r="K11" s="61">
        <v>150</v>
      </c>
      <c r="L11" s="221">
        <f t="shared" si="2"/>
        <v>600</v>
      </c>
      <c r="M11" s="61">
        <f t="shared" si="3"/>
        <v>150</v>
      </c>
      <c r="N11" s="96">
        <v>8408.45</v>
      </c>
      <c r="O11" s="242">
        <v>2674.41851404</v>
      </c>
      <c r="P11" s="98">
        <v>0.3180632</v>
      </c>
      <c r="Q11" s="99">
        <v>9417.464</v>
      </c>
      <c r="R11" s="99">
        <v>2808.139439742</v>
      </c>
      <c r="S11" s="98">
        <v>0.29818425</v>
      </c>
      <c r="T11" s="180">
        <v>10070</v>
      </c>
      <c r="U11" s="89">
        <v>2859.72895</v>
      </c>
      <c r="V11" s="90">
        <v>0.283985</v>
      </c>
      <c r="W11" s="180">
        <v>12084</v>
      </c>
      <c r="X11" s="89">
        <v>3088.507266</v>
      </c>
      <c r="Y11" s="90">
        <v>0.2555865</v>
      </c>
      <c r="Z11" s="254">
        <f t="shared" si="4"/>
        <v>55435.35</v>
      </c>
      <c r="AA11" s="255">
        <f t="shared" si="5"/>
        <v>16602.44239212</v>
      </c>
      <c r="AB11" s="255">
        <f t="shared" si="6"/>
        <v>64504.392</v>
      </c>
      <c r="AC11" s="255">
        <f t="shared" si="7"/>
        <v>17689.940117226</v>
      </c>
      <c r="AD11" s="79">
        <v>56512.06</v>
      </c>
      <c r="AE11" s="79">
        <v>18039.83</v>
      </c>
      <c r="AF11" s="256">
        <f t="shared" si="8"/>
        <v>1.01942280512345</v>
      </c>
      <c r="AG11" s="256">
        <f t="shared" si="9"/>
        <v>1.08657687669871</v>
      </c>
      <c r="AH11" s="22">
        <f t="shared" si="10"/>
        <v>0.876096312945636</v>
      </c>
      <c r="AI11" s="22">
        <f t="shared" si="11"/>
        <v>1.01977903149787</v>
      </c>
      <c r="AJ11" s="259">
        <f>(AE11-AA11)*0.1</f>
        <v>143.738760788</v>
      </c>
      <c r="AK11" s="18">
        <v>20</v>
      </c>
      <c r="AL11" s="188">
        <v>4</v>
      </c>
      <c r="AM11" s="188">
        <f t="shared" si="12"/>
        <v>-16</v>
      </c>
      <c r="AN11" s="18">
        <v>25</v>
      </c>
      <c r="AO11" s="188">
        <v>27</v>
      </c>
      <c r="AP11" s="188"/>
      <c r="AQ11" s="264">
        <f t="shared" si="13"/>
        <v>-16</v>
      </c>
    </row>
    <row r="12" spans="1:43">
      <c r="A12" s="222">
        <v>10</v>
      </c>
      <c r="B12" s="222">
        <v>120844</v>
      </c>
      <c r="C12" s="223" t="s">
        <v>51</v>
      </c>
      <c r="D12" s="222" t="s">
        <v>35</v>
      </c>
      <c r="E12" s="222" t="s">
        <v>52</v>
      </c>
      <c r="F12" s="224" t="s">
        <v>53</v>
      </c>
      <c r="G12" s="224">
        <v>100</v>
      </c>
      <c r="H12" s="221">
        <f t="shared" si="1"/>
        <v>300</v>
      </c>
      <c r="I12" s="168"/>
      <c r="J12" s="221">
        <v>200</v>
      </c>
      <c r="K12" s="61">
        <v>100</v>
      </c>
      <c r="L12" s="221">
        <f t="shared" si="2"/>
        <v>300</v>
      </c>
      <c r="M12" s="61">
        <f t="shared" si="3"/>
        <v>0</v>
      </c>
      <c r="N12" s="180">
        <v>9500</v>
      </c>
      <c r="O12" s="89">
        <v>1776.5</v>
      </c>
      <c r="P12" s="90">
        <v>0.187</v>
      </c>
      <c r="Q12" s="180">
        <v>11400</v>
      </c>
      <c r="R12" s="89">
        <v>1918.62</v>
      </c>
      <c r="S12" s="90">
        <v>0.1683</v>
      </c>
      <c r="T12" s="96">
        <v>7932.5</v>
      </c>
      <c r="U12" s="99">
        <v>1661.3828</v>
      </c>
      <c r="V12" s="98">
        <v>0.20944</v>
      </c>
      <c r="W12" s="99">
        <v>8884.4</v>
      </c>
      <c r="X12" s="99">
        <v>1744.45194</v>
      </c>
      <c r="Y12" s="98">
        <v>0.19635</v>
      </c>
      <c r="Z12" s="254">
        <f t="shared" si="4"/>
        <v>52297.5</v>
      </c>
      <c r="AA12" s="255">
        <f t="shared" si="5"/>
        <v>10313.6484</v>
      </c>
      <c r="AB12" s="255">
        <f t="shared" si="6"/>
        <v>60853.2</v>
      </c>
      <c r="AC12" s="255">
        <f t="shared" si="7"/>
        <v>10989.21582</v>
      </c>
      <c r="AD12" s="79">
        <v>40711.91</v>
      </c>
      <c r="AE12" s="79">
        <v>8056.86</v>
      </c>
      <c r="AF12" s="22">
        <f t="shared" si="8"/>
        <v>0.778467613174626</v>
      </c>
      <c r="AG12" s="22">
        <f t="shared" si="9"/>
        <v>0.781184280045847</v>
      </c>
      <c r="AH12" s="22">
        <f t="shared" si="10"/>
        <v>0.66901839180191</v>
      </c>
      <c r="AI12" s="22">
        <f t="shared" si="11"/>
        <v>0.733160594165126</v>
      </c>
      <c r="AJ12" s="261"/>
      <c r="AK12" s="18">
        <v>18</v>
      </c>
      <c r="AL12" s="188">
        <v>4</v>
      </c>
      <c r="AM12" s="188">
        <f t="shared" si="12"/>
        <v>-14</v>
      </c>
      <c r="AN12" s="18">
        <v>25</v>
      </c>
      <c r="AO12" s="188">
        <v>1</v>
      </c>
      <c r="AP12" s="188">
        <f>(AO12-AN12)*1</f>
        <v>-24</v>
      </c>
      <c r="AQ12" s="264">
        <f t="shared" si="13"/>
        <v>-38</v>
      </c>
    </row>
    <row r="13" spans="1:43">
      <c r="A13" s="222">
        <v>11</v>
      </c>
      <c r="B13" s="222">
        <v>308</v>
      </c>
      <c r="C13" s="223" t="s">
        <v>54</v>
      </c>
      <c r="D13" s="222" t="s">
        <v>35</v>
      </c>
      <c r="E13" s="222" t="s">
        <v>55</v>
      </c>
      <c r="F13" s="224" t="s">
        <v>53</v>
      </c>
      <c r="G13" s="224">
        <v>100</v>
      </c>
      <c r="H13" s="221">
        <f t="shared" si="1"/>
        <v>300</v>
      </c>
      <c r="I13" s="168"/>
      <c r="J13" s="221">
        <v>200</v>
      </c>
      <c r="K13" s="61">
        <v>200</v>
      </c>
      <c r="L13" s="221">
        <f t="shared" si="2"/>
        <v>400</v>
      </c>
      <c r="M13" s="61">
        <f t="shared" si="3"/>
        <v>100</v>
      </c>
      <c r="N13" s="180">
        <v>9600</v>
      </c>
      <c r="O13" s="89">
        <v>2985.744</v>
      </c>
      <c r="P13" s="90">
        <v>0.311015</v>
      </c>
      <c r="Q13" s="180">
        <v>11520</v>
      </c>
      <c r="R13" s="89">
        <v>3224.60352</v>
      </c>
      <c r="S13" s="90">
        <v>0.2799135</v>
      </c>
      <c r="T13" s="96">
        <v>8016</v>
      </c>
      <c r="U13" s="99">
        <v>2792.2677888</v>
      </c>
      <c r="V13" s="98">
        <v>0.3483368</v>
      </c>
      <c r="W13" s="99">
        <v>8977.92</v>
      </c>
      <c r="X13" s="99">
        <v>2931.88117824</v>
      </c>
      <c r="Y13" s="98">
        <v>0.32656575</v>
      </c>
      <c r="Z13" s="254">
        <f t="shared" si="4"/>
        <v>52848</v>
      </c>
      <c r="AA13" s="255">
        <f t="shared" si="5"/>
        <v>17334.0353664</v>
      </c>
      <c r="AB13" s="255">
        <f t="shared" si="6"/>
        <v>61493.76</v>
      </c>
      <c r="AC13" s="255">
        <f t="shared" si="7"/>
        <v>18469.45409472</v>
      </c>
      <c r="AD13" s="79">
        <v>38384.34</v>
      </c>
      <c r="AE13" s="79">
        <v>11880.98</v>
      </c>
      <c r="AF13" s="22">
        <f t="shared" si="8"/>
        <v>0.726315849227975</v>
      </c>
      <c r="AG13" s="22">
        <f t="shared" si="9"/>
        <v>0.685413393296167</v>
      </c>
      <c r="AH13" s="22">
        <f t="shared" si="10"/>
        <v>0.624198943112277</v>
      </c>
      <c r="AI13" s="22">
        <f t="shared" si="11"/>
        <v>0.643277269542932</v>
      </c>
      <c r="AJ13" s="261"/>
      <c r="AK13" s="18">
        <v>14</v>
      </c>
      <c r="AL13" s="188">
        <v>24</v>
      </c>
      <c r="AM13" s="188"/>
      <c r="AN13" s="18">
        <v>20</v>
      </c>
      <c r="AO13" s="188">
        <v>6</v>
      </c>
      <c r="AP13" s="188">
        <f>(AO13-AN13)*1</f>
        <v>-14</v>
      </c>
      <c r="AQ13" s="264">
        <f t="shared" si="13"/>
        <v>-14</v>
      </c>
    </row>
    <row r="14" spans="1:43">
      <c r="A14" s="47">
        <v>12</v>
      </c>
      <c r="B14" s="47">
        <v>112415</v>
      </c>
      <c r="C14" s="48" t="s">
        <v>56</v>
      </c>
      <c r="D14" s="47" t="s">
        <v>35</v>
      </c>
      <c r="E14" s="47" t="s">
        <v>55</v>
      </c>
      <c r="F14" s="49" t="s">
        <v>57</v>
      </c>
      <c r="G14" s="49">
        <v>100</v>
      </c>
      <c r="H14" s="221">
        <f t="shared" si="1"/>
        <v>300</v>
      </c>
      <c r="I14" s="168"/>
      <c r="J14" s="221">
        <v>100</v>
      </c>
      <c r="K14" s="61">
        <v>0</v>
      </c>
      <c r="L14" s="221">
        <f t="shared" si="2"/>
        <v>100</v>
      </c>
      <c r="M14" s="61">
        <f t="shared" si="3"/>
        <v>-200</v>
      </c>
      <c r="N14" s="180">
        <v>7600</v>
      </c>
      <c r="O14" s="89">
        <v>1600.142</v>
      </c>
      <c r="P14" s="90">
        <v>0.210545</v>
      </c>
      <c r="Q14" s="180">
        <v>9120</v>
      </c>
      <c r="R14" s="89">
        <v>1728.15336</v>
      </c>
      <c r="S14" s="90">
        <v>0.1894905</v>
      </c>
      <c r="T14" s="96">
        <v>6346</v>
      </c>
      <c r="U14" s="99">
        <v>1496.4527984</v>
      </c>
      <c r="V14" s="98">
        <v>0.2358104</v>
      </c>
      <c r="W14" s="99">
        <v>7107.52</v>
      </c>
      <c r="X14" s="99">
        <v>1571.27543832</v>
      </c>
      <c r="Y14" s="98">
        <v>0.22107225</v>
      </c>
      <c r="Z14" s="254">
        <f t="shared" si="4"/>
        <v>41838</v>
      </c>
      <c r="AA14" s="255">
        <f t="shared" si="5"/>
        <v>9289.7843952</v>
      </c>
      <c r="AB14" s="255">
        <f t="shared" si="6"/>
        <v>48682.56</v>
      </c>
      <c r="AC14" s="255">
        <f t="shared" si="7"/>
        <v>9898.28639496</v>
      </c>
      <c r="AD14" s="79">
        <v>33081.2</v>
      </c>
      <c r="AE14" s="79">
        <v>7498.28</v>
      </c>
      <c r="AF14" s="22">
        <f t="shared" si="8"/>
        <v>0.790697452077059</v>
      </c>
      <c r="AG14" s="22">
        <f t="shared" si="9"/>
        <v>0.807153285912032</v>
      </c>
      <c r="AH14" s="22">
        <f t="shared" si="10"/>
        <v>0.679528767591515</v>
      </c>
      <c r="AI14" s="22">
        <f t="shared" si="11"/>
        <v>0.757533142688008</v>
      </c>
      <c r="AJ14" s="261"/>
      <c r="AK14" s="18">
        <v>14</v>
      </c>
      <c r="AL14" s="188">
        <v>4</v>
      </c>
      <c r="AM14" s="188">
        <f t="shared" si="12"/>
        <v>-10</v>
      </c>
      <c r="AN14" s="18">
        <v>20</v>
      </c>
      <c r="AO14" s="188">
        <v>11</v>
      </c>
      <c r="AP14" s="188">
        <f>(AO14-AN14)*1</f>
        <v>-9</v>
      </c>
      <c r="AQ14" s="264">
        <f t="shared" si="13"/>
        <v>-19</v>
      </c>
    </row>
    <row r="15" spans="1:43">
      <c r="A15" s="47">
        <v>13</v>
      </c>
      <c r="B15" s="47">
        <v>339</v>
      </c>
      <c r="C15" s="48" t="s">
        <v>58</v>
      </c>
      <c r="D15" s="47" t="s">
        <v>35</v>
      </c>
      <c r="E15" s="47" t="s">
        <v>55</v>
      </c>
      <c r="F15" s="49" t="s">
        <v>57</v>
      </c>
      <c r="G15" s="49">
        <v>100</v>
      </c>
      <c r="H15" s="221">
        <f t="shared" si="1"/>
        <v>300</v>
      </c>
      <c r="I15" s="168"/>
      <c r="J15" s="221">
        <v>200</v>
      </c>
      <c r="K15" s="61">
        <v>200</v>
      </c>
      <c r="L15" s="221">
        <f t="shared" si="2"/>
        <v>400</v>
      </c>
      <c r="M15" s="61">
        <f t="shared" si="3"/>
        <v>100</v>
      </c>
      <c r="N15" s="180">
        <v>7600</v>
      </c>
      <c r="O15" s="89">
        <v>1863.71</v>
      </c>
      <c r="P15" s="90">
        <v>0.245225</v>
      </c>
      <c r="Q15" s="180">
        <v>9120</v>
      </c>
      <c r="R15" s="89">
        <v>2012.8068</v>
      </c>
      <c r="S15" s="90">
        <v>0.2207025</v>
      </c>
      <c r="T15" s="96">
        <v>6346</v>
      </c>
      <c r="U15" s="99">
        <v>1742.941592</v>
      </c>
      <c r="V15" s="98">
        <v>0.274652</v>
      </c>
      <c r="W15" s="99">
        <v>7107.52</v>
      </c>
      <c r="X15" s="99">
        <v>1830.0886716</v>
      </c>
      <c r="Y15" s="98">
        <v>0.25748625</v>
      </c>
      <c r="Z15" s="254">
        <f t="shared" si="4"/>
        <v>41838</v>
      </c>
      <c r="AA15" s="255">
        <f t="shared" si="5"/>
        <v>10819.954776</v>
      </c>
      <c r="AB15" s="255">
        <f t="shared" si="6"/>
        <v>48682.56</v>
      </c>
      <c r="AC15" s="255">
        <f t="shared" si="7"/>
        <v>11528.6864148</v>
      </c>
      <c r="AD15" s="79">
        <v>37295.28</v>
      </c>
      <c r="AE15" s="79">
        <v>8001.14</v>
      </c>
      <c r="AF15" s="22">
        <f t="shared" si="8"/>
        <v>0.891421196041876</v>
      </c>
      <c r="AG15" s="22">
        <f t="shared" si="9"/>
        <v>0.739479985419858</v>
      </c>
      <c r="AH15" s="22">
        <f t="shared" si="10"/>
        <v>0.766091183372444</v>
      </c>
      <c r="AI15" s="22">
        <f t="shared" si="11"/>
        <v>0.694020091458859</v>
      </c>
      <c r="AJ15" s="261"/>
      <c r="AK15" s="18">
        <v>14</v>
      </c>
      <c r="AL15" s="188">
        <v>4</v>
      </c>
      <c r="AM15" s="188">
        <f t="shared" si="12"/>
        <v>-10</v>
      </c>
      <c r="AN15" s="18">
        <v>20</v>
      </c>
      <c r="AO15" s="188">
        <v>21</v>
      </c>
      <c r="AP15" s="188"/>
      <c r="AQ15" s="264">
        <f t="shared" si="13"/>
        <v>-10</v>
      </c>
    </row>
    <row r="16" spans="1:43">
      <c r="A16" s="222">
        <v>14</v>
      </c>
      <c r="B16" s="222">
        <v>122906</v>
      </c>
      <c r="C16" s="223" t="s">
        <v>59</v>
      </c>
      <c r="D16" s="222" t="s">
        <v>35</v>
      </c>
      <c r="E16" s="222" t="s">
        <v>60</v>
      </c>
      <c r="F16" s="224" t="s">
        <v>61</v>
      </c>
      <c r="G16" s="224">
        <v>100</v>
      </c>
      <c r="H16" s="221">
        <f t="shared" si="1"/>
        <v>300</v>
      </c>
      <c r="I16" s="168"/>
      <c r="J16" s="221">
        <v>300</v>
      </c>
      <c r="K16" s="61">
        <v>0</v>
      </c>
      <c r="L16" s="221">
        <f t="shared" si="2"/>
        <v>300</v>
      </c>
      <c r="M16" s="61">
        <f t="shared" si="3"/>
        <v>0</v>
      </c>
      <c r="N16" s="180">
        <v>5600</v>
      </c>
      <c r="O16" s="89">
        <v>1428</v>
      </c>
      <c r="P16" s="90">
        <v>0.255</v>
      </c>
      <c r="Q16" s="180">
        <v>6720</v>
      </c>
      <c r="R16" s="89">
        <v>1542.24</v>
      </c>
      <c r="S16" s="90">
        <v>0.2295</v>
      </c>
      <c r="T16" s="96">
        <v>4676</v>
      </c>
      <c r="U16" s="99">
        <v>1335.4656</v>
      </c>
      <c r="V16" s="98">
        <v>0.2856</v>
      </c>
      <c r="W16" s="99">
        <v>5237.12</v>
      </c>
      <c r="X16" s="99">
        <v>1402.23888</v>
      </c>
      <c r="Y16" s="98">
        <v>0.26775</v>
      </c>
      <c r="Z16" s="254">
        <f t="shared" si="4"/>
        <v>30828</v>
      </c>
      <c r="AA16" s="255">
        <f t="shared" si="5"/>
        <v>8290.3968</v>
      </c>
      <c r="AB16" s="255">
        <f t="shared" si="6"/>
        <v>35871.36</v>
      </c>
      <c r="AC16" s="255">
        <f t="shared" si="7"/>
        <v>8833.43664</v>
      </c>
      <c r="AD16" s="79">
        <v>19964.09</v>
      </c>
      <c r="AE16" s="79">
        <v>5472.34</v>
      </c>
      <c r="AF16" s="22">
        <f t="shared" si="8"/>
        <v>0.647596016608278</v>
      </c>
      <c r="AG16" s="22">
        <f t="shared" si="9"/>
        <v>0.660081794878624</v>
      </c>
      <c r="AH16" s="22">
        <f t="shared" si="10"/>
        <v>0.556546782725829</v>
      </c>
      <c r="AI16" s="22">
        <f t="shared" si="11"/>
        <v>0.619502943533877</v>
      </c>
      <c r="AJ16" s="261"/>
      <c r="AK16" s="18">
        <v>10</v>
      </c>
      <c r="AL16" s="188">
        <v>6</v>
      </c>
      <c r="AM16" s="188">
        <f t="shared" si="12"/>
        <v>-4</v>
      </c>
      <c r="AN16" s="18">
        <v>20</v>
      </c>
      <c r="AO16" s="188">
        <v>13</v>
      </c>
      <c r="AP16" s="188">
        <f>(AO16-AN16)*1</f>
        <v>-7</v>
      </c>
      <c r="AQ16" s="264">
        <f t="shared" si="13"/>
        <v>-11</v>
      </c>
    </row>
    <row r="17" spans="1:43">
      <c r="A17" s="222">
        <v>15</v>
      </c>
      <c r="B17" s="222">
        <v>119262</v>
      </c>
      <c r="C17" s="223" t="s">
        <v>62</v>
      </c>
      <c r="D17" s="222" t="s">
        <v>35</v>
      </c>
      <c r="E17" s="222" t="s">
        <v>60</v>
      </c>
      <c r="F17" s="224" t="s">
        <v>61</v>
      </c>
      <c r="G17" s="224">
        <v>100</v>
      </c>
      <c r="H17" s="221">
        <f t="shared" si="1"/>
        <v>300</v>
      </c>
      <c r="I17" s="168"/>
      <c r="J17" s="221">
        <v>100</v>
      </c>
      <c r="K17" s="61">
        <v>100</v>
      </c>
      <c r="L17" s="221">
        <f t="shared" si="2"/>
        <v>200</v>
      </c>
      <c r="M17" s="61">
        <f t="shared" si="3"/>
        <v>-100</v>
      </c>
      <c r="N17" s="180">
        <v>4000</v>
      </c>
      <c r="O17" s="89">
        <v>884</v>
      </c>
      <c r="P17" s="90">
        <v>0.221</v>
      </c>
      <c r="Q17" s="180">
        <v>4800</v>
      </c>
      <c r="R17" s="89">
        <v>954.72</v>
      </c>
      <c r="S17" s="90">
        <v>0.1989</v>
      </c>
      <c r="T17" s="96">
        <v>3340</v>
      </c>
      <c r="U17" s="99">
        <v>826.7168</v>
      </c>
      <c r="V17" s="98">
        <v>0.24752</v>
      </c>
      <c r="W17" s="99">
        <v>3740.8</v>
      </c>
      <c r="X17" s="99">
        <v>868.05264</v>
      </c>
      <c r="Y17" s="98">
        <v>0.23205</v>
      </c>
      <c r="Z17" s="254">
        <f t="shared" si="4"/>
        <v>22020</v>
      </c>
      <c r="AA17" s="255">
        <f t="shared" si="5"/>
        <v>5132.1504</v>
      </c>
      <c r="AB17" s="255">
        <f t="shared" si="6"/>
        <v>25622.4</v>
      </c>
      <c r="AC17" s="255">
        <f t="shared" si="7"/>
        <v>5468.31792</v>
      </c>
      <c r="AD17" s="79">
        <v>16472.51</v>
      </c>
      <c r="AE17" s="79">
        <v>5211.79</v>
      </c>
      <c r="AF17" s="22">
        <f t="shared" si="8"/>
        <v>0.748070390554042</v>
      </c>
      <c r="AG17" s="22">
        <f t="shared" si="9"/>
        <v>1.01551778373448</v>
      </c>
      <c r="AH17" s="22">
        <f t="shared" si="10"/>
        <v>0.642894888847259</v>
      </c>
      <c r="AI17" s="22">
        <f t="shared" si="11"/>
        <v>0.953088331045683</v>
      </c>
      <c r="AJ17" s="261"/>
      <c r="AK17" s="18">
        <v>10</v>
      </c>
      <c r="AL17" s="188">
        <v>0</v>
      </c>
      <c r="AM17" s="188">
        <f t="shared" si="12"/>
        <v>-10</v>
      </c>
      <c r="AN17" s="18">
        <v>20</v>
      </c>
      <c r="AO17" s="188">
        <v>3</v>
      </c>
      <c r="AP17" s="188">
        <f>(AO17-AN17)*1</f>
        <v>-17</v>
      </c>
      <c r="AQ17" s="264">
        <f t="shared" si="13"/>
        <v>-27</v>
      </c>
    </row>
    <row r="18" spans="1:43">
      <c r="A18" s="47">
        <v>1</v>
      </c>
      <c r="B18" s="47">
        <v>341</v>
      </c>
      <c r="C18" s="48" t="s">
        <v>63</v>
      </c>
      <c r="D18" s="47" t="s">
        <v>64</v>
      </c>
      <c r="E18" s="47" t="s">
        <v>65</v>
      </c>
      <c r="F18" s="49" t="s">
        <v>37</v>
      </c>
      <c r="G18" s="49">
        <v>200</v>
      </c>
      <c r="H18" s="221">
        <f t="shared" si="1"/>
        <v>600</v>
      </c>
      <c r="I18" s="168"/>
      <c r="J18" s="221">
        <v>400</v>
      </c>
      <c r="K18" s="61">
        <v>400</v>
      </c>
      <c r="L18" s="221">
        <f t="shared" si="2"/>
        <v>800</v>
      </c>
      <c r="M18" s="61">
        <f t="shared" si="3"/>
        <v>200</v>
      </c>
      <c r="N18" s="180">
        <v>23400</v>
      </c>
      <c r="O18" s="89">
        <v>6235.515</v>
      </c>
      <c r="P18" s="90">
        <v>0.266475</v>
      </c>
      <c r="Q18" s="180">
        <v>28080</v>
      </c>
      <c r="R18" s="89">
        <v>6734.3562</v>
      </c>
      <c r="S18" s="90">
        <v>0.2398275</v>
      </c>
      <c r="T18" s="96">
        <v>19539</v>
      </c>
      <c r="U18" s="99">
        <v>5831.453628</v>
      </c>
      <c r="V18" s="98">
        <v>0.298452</v>
      </c>
      <c r="W18" s="99">
        <v>21883.68</v>
      </c>
      <c r="X18" s="99">
        <v>6123.0263094</v>
      </c>
      <c r="Y18" s="98">
        <v>0.27979875</v>
      </c>
      <c r="Z18" s="254">
        <f t="shared" si="4"/>
        <v>128817</v>
      </c>
      <c r="AA18" s="255">
        <f t="shared" si="5"/>
        <v>36200.905884</v>
      </c>
      <c r="AB18" s="255">
        <f t="shared" si="6"/>
        <v>149891.04</v>
      </c>
      <c r="AC18" s="255">
        <f t="shared" si="7"/>
        <v>38572.1475282</v>
      </c>
      <c r="AD18" s="79">
        <v>87268.6</v>
      </c>
      <c r="AE18" s="79">
        <v>24850.16</v>
      </c>
      <c r="AF18" s="22">
        <f t="shared" si="8"/>
        <v>0.677461825690709</v>
      </c>
      <c r="AG18" s="22">
        <f t="shared" si="9"/>
        <v>0.686451330240971</v>
      </c>
      <c r="AH18" s="22">
        <f t="shared" si="10"/>
        <v>0.582213586615985</v>
      </c>
      <c r="AI18" s="22">
        <f t="shared" si="11"/>
        <v>0.644251398806149</v>
      </c>
      <c r="AJ18" s="261"/>
      <c r="AK18" s="18">
        <v>28</v>
      </c>
      <c r="AL18" s="188">
        <v>47</v>
      </c>
      <c r="AM18" s="188"/>
      <c r="AN18" s="18">
        <v>30</v>
      </c>
      <c r="AO18" s="188">
        <v>45</v>
      </c>
      <c r="AP18" s="188"/>
      <c r="AQ18" s="264">
        <f t="shared" si="13"/>
        <v>0</v>
      </c>
    </row>
    <row r="19" spans="1:43">
      <c r="A19" s="225">
        <v>2</v>
      </c>
      <c r="B19" s="225">
        <v>111400</v>
      </c>
      <c r="C19" s="226" t="s">
        <v>66</v>
      </c>
      <c r="D19" s="225" t="s">
        <v>64</v>
      </c>
      <c r="E19" s="225" t="s">
        <v>36</v>
      </c>
      <c r="F19" s="227" t="s">
        <v>43</v>
      </c>
      <c r="G19" s="227">
        <v>150</v>
      </c>
      <c r="H19" s="221">
        <f t="shared" si="1"/>
        <v>450</v>
      </c>
      <c r="I19" s="168"/>
      <c r="J19" s="221">
        <v>300</v>
      </c>
      <c r="K19" s="61">
        <v>300</v>
      </c>
      <c r="L19" s="221">
        <f t="shared" si="2"/>
        <v>600</v>
      </c>
      <c r="M19" s="61">
        <f t="shared" si="3"/>
        <v>150</v>
      </c>
      <c r="N19" s="180">
        <v>15200</v>
      </c>
      <c r="O19" s="89">
        <v>2733.872</v>
      </c>
      <c r="P19" s="90">
        <v>0.17986</v>
      </c>
      <c r="Q19" s="180">
        <v>18240</v>
      </c>
      <c r="R19" s="89">
        <v>2952.58176</v>
      </c>
      <c r="S19" s="90">
        <v>0.161874</v>
      </c>
      <c r="T19" s="96">
        <v>12692</v>
      </c>
      <c r="U19" s="99">
        <v>2556.7170944</v>
      </c>
      <c r="V19" s="98">
        <v>0.2014432</v>
      </c>
      <c r="W19" s="99">
        <v>14215.04</v>
      </c>
      <c r="X19" s="99">
        <v>2684.55294912</v>
      </c>
      <c r="Y19" s="98">
        <v>0.188853</v>
      </c>
      <c r="Z19" s="254">
        <f t="shared" si="4"/>
        <v>83676</v>
      </c>
      <c r="AA19" s="255">
        <f t="shared" si="5"/>
        <v>15871.7672832</v>
      </c>
      <c r="AB19" s="255">
        <f t="shared" si="6"/>
        <v>97365.12</v>
      </c>
      <c r="AC19" s="255">
        <f t="shared" si="7"/>
        <v>16911.40412736</v>
      </c>
      <c r="AD19" s="79">
        <v>61905.28</v>
      </c>
      <c r="AE19" s="79">
        <v>14776.95</v>
      </c>
      <c r="AF19" s="22">
        <f t="shared" si="8"/>
        <v>0.739821215163249</v>
      </c>
      <c r="AG19" s="22">
        <f t="shared" si="9"/>
        <v>0.931021085197056</v>
      </c>
      <c r="AH19" s="22">
        <f t="shared" si="10"/>
        <v>0.635805512282016</v>
      </c>
      <c r="AI19" s="22">
        <f t="shared" si="11"/>
        <v>0.873786108398487</v>
      </c>
      <c r="AJ19" s="261"/>
      <c r="AK19" s="18">
        <v>20</v>
      </c>
      <c r="AL19" s="188">
        <v>28</v>
      </c>
      <c r="AM19" s="188"/>
      <c r="AN19" s="18">
        <v>25</v>
      </c>
      <c r="AO19" s="188">
        <v>24</v>
      </c>
      <c r="AP19" s="188">
        <f>(AO19-AN19)*1</f>
        <v>-1</v>
      </c>
      <c r="AQ19" s="264">
        <f t="shared" si="13"/>
        <v>-1</v>
      </c>
    </row>
    <row r="20" spans="1:43">
      <c r="A20" s="225">
        <v>3</v>
      </c>
      <c r="B20" s="225">
        <v>746</v>
      </c>
      <c r="C20" s="226" t="s">
        <v>67</v>
      </c>
      <c r="D20" s="225" t="s">
        <v>64</v>
      </c>
      <c r="E20" s="225" t="s">
        <v>36</v>
      </c>
      <c r="F20" s="227" t="s">
        <v>43</v>
      </c>
      <c r="G20" s="227">
        <v>150</v>
      </c>
      <c r="H20" s="221">
        <f t="shared" si="1"/>
        <v>450</v>
      </c>
      <c r="I20" s="168"/>
      <c r="J20" s="221">
        <v>150</v>
      </c>
      <c r="K20" s="61">
        <v>0</v>
      </c>
      <c r="L20" s="221">
        <f t="shared" si="2"/>
        <v>150</v>
      </c>
      <c r="M20" s="61">
        <f t="shared" si="3"/>
        <v>-300</v>
      </c>
      <c r="N20" s="180">
        <v>12920</v>
      </c>
      <c r="O20" s="89">
        <v>3461.5264</v>
      </c>
      <c r="P20" s="90">
        <v>0.26792</v>
      </c>
      <c r="Q20" s="180">
        <v>15504</v>
      </c>
      <c r="R20" s="89">
        <v>3738.448512</v>
      </c>
      <c r="S20" s="90">
        <v>0.241128</v>
      </c>
      <c r="T20" s="96">
        <v>10788.2</v>
      </c>
      <c r="U20" s="99">
        <v>3237.21948928</v>
      </c>
      <c r="V20" s="98">
        <v>0.3000704</v>
      </c>
      <c r="W20" s="99">
        <v>12082.784</v>
      </c>
      <c r="X20" s="99">
        <v>3399.080463744</v>
      </c>
      <c r="Y20" s="98">
        <v>0.281316</v>
      </c>
      <c r="Z20" s="254">
        <f t="shared" si="4"/>
        <v>71124.6</v>
      </c>
      <c r="AA20" s="255">
        <f t="shared" si="5"/>
        <v>20096.23766784</v>
      </c>
      <c r="AB20" s="255">
        <f t="shared" si="6"/>
        <v>82760.352</v>
      </c>
      <c r="AC20" s="255">
        <f t="shared" si="7"/>
        <v>21412.586927232</v>
      </c>
      <c r="AD20" s="79">
        <v>54060.29</v>
      </c>
      <c r="AE20" s="79">
        <v>13758.99</v>
      </c>
      <c r="AF20" s="22">
        <f t="shared" si="8"/>
        <v>0.760078650705944</v>
      </c>
      <c r="AG20" s="22">
        <f t="shared" si="9"/>
        <v>0.684655019880587</v>
      </c>
      <c r="AH20" s="22">
        <f t="shared" si="10"/>
        <v>0.653214838912237</v>
      </c>
      <c r="AI20" s="22">
        <f t="shared" si="11"/>
        <v>0.642565517504177</v>
      </c>
      <c r="AJ20" s="261"/>
      <c r="AK20" s="18">
        <v>20</v>
      </c>
      <c r="AL20" s="188">
        <v>0</v>
      </c>
      <c r="AM20" s="188">
        <f t="shared" si="12"/>
        <v>-20</v>
      </c>
      <c r="AN20" s="18">
        <v>25</v>
      </c>
      <c r="AO20" s="188">
        <v>71</v>
      </c>
      <c r="AP20" s="188"/>
      <c r="AQ20" s="264">
        <f t="shared" si="13"/>
        <v>-20</v>
      </c>
    </row>
    <row r="21" spans="1:43">
      <c r="A21" s="47">
        <v>4</v>
      </c>
      <c r="B21" s="47">
        <v>721</v>
      </c>
      <c r="C21" s="48" t="s">
        <v>68</v>
      </c>
      <c r="D21" s="47" t="s">
        <v>64</v>
      </c>
      <c r="E21" s="47" t="s">
        <v>36</v>
      </c>
      <c r="F21" s="49" t="s">
        <v>47</v>
      </c>
      <c r="G21" s="49">
        <v>150</v>
      </c>
      <c r="H21" s="221">
        <f t="shared" si="1"/>
        <v>450</v>
      </c>
      <c r="I21" s="168"/>
      <c r="J21" s="221">
        <v>450</v>
      </c>
      <c r="K21" s="61">
        <v>150</v>
      </c>
      <c r="L21" s="221">
        <f t="shared" si="2"/>
        <v>600</v>
      </c>
      <c r="M21" s="61">
        <f t="shared" si="3"/>
        <v>150</v>
      </c>
      <c r="N21" s="180">
        <v>10260</v>
      </c>
      <c r="O21" s="89">
        <v>2836.0692</v>
      </c>
      <c r="P21" s="90">
        <v>0.27642</v>
      </c>
      <c r="Q21" s="180">
        <v>12312</v>
      </c>
      <c r="R21" s="89">
        <v>3062.954736</v>
      </c>
      <c r="S21" s="90">
        <v>0.248778</v>
      </c>
      <c r="T21" s="96">
        <v>8567.1</v>
      </c>
      <c r="U21" s="99">
        <v>2652.29191584</v>
      </c>
      <c r="V21" s="98">
        <v>0.3095904</v>
      </c>
      <c r="W21" s="99">
        <v>9595.152</v>
      </c>
      <c r="X21" s="99">
        <v>2784.906511632</v>
      </c>
      <c r="Y21" s="98">
        <v>0.290241</v>
      </c>
      <c r="Z21" s="254">
        <f t="shared" si="4"/>
        <v>56481.3</v>
      </c>
      <c r="AA21" s="255">
        <f t="shared" si="5"/>
        <v>16465.08334752</v>
      </c>
      <c r="AB21" s="255">
        <f t="shared" si="6"/>
        <v>65721.456</v>
      </c>
      <c r="AC21" s="255">
        <f t="shared" si="7"/>
        <v>17543.583742896</v>
      </c>
      <c r="AD21" s="79">
        <v>51984.84</v>
      </c>
      <c r="AE21" s="79">
        <v>17076.82</v>
      </c>
      <c r="AF21" s="22">
        <f t="shared" si="8"/>
        <v>0.920390288467156</v>
      </c>
      <c r="AG21" s="22">
        <f t="shared" si="9"/>
        <v>1.03715357156526</v>
      </c>
      <c r="AH21" s="22">
        <f t="shared" si="10"/>
        <v>0.790987345137332</v>
      </c>
      <c r="AI21" s="22">
        <f t="shared" si="11"/>
        <v>0.973394048232305</v>
      </c>
      <c r="AJ21" s="261"/>
      <c r="AK21" s="18">
        <v>20</v>
      </c>
      <c r="AL21" s="188">
        <v>12</v>
      </c>
      <c r="AM21" s="188">
        <f t="shared" si="12"/>
        <v>-8</v>
      </c>
      <c r="AN21" s="18">
        <v>25</v>
      </c>
      <c r="AO21" s="188">
        <v>23</v>
      </c>
      <c r="AP21" s="188">
        <f>(AO21-AN21)*1</f>
        <v>-2</v>
      </c>
      <c r="AQ21" s="264">
        <f t="shared" si="13"/>
        <v>-10</v>
      </c>
    </row>
    <row r="22" spans="1:43">
      <c r="A22" s="47">
        <v>5</v>
      </c>
      <c r="B22" s="47">
        <v>717</v>
      </c>
      <c r="C22" s="48" t="s">
        <v>69</v>
      </c>
      <c r="D22" s="47" t="s">
        <v>64</v>
      </c>
      <c r="E22" s="47" t="s">
        <v>52</v>
      </c>
      <c r="F22" s="49" t="s">
        <v>47</v>
      </c>
      <c r="G22" s="49">
        <v>150</v>
      </c>
      <c r="H22" s="221">
        <f t="shared" si="1"/>
        <v>450</v>
      </c>
      <c r="I22" s="168"/>
      <c r="J22" s="221">
        <v>450</v>
      </c>
      <c r="K22" s="61">
        <v>300</v>
      </c>
      <c r="L22" s="221">
        <f t="shared" si="2"/>
        <v>750</v>
      </c>
      <c r="M22" s="61">
        <f t="shared" si="3"/>
        <v>300</v>
      </c>
      <c r="N22" s="180">
        <v>10070</v>
      </c>
      <c r="O22" s="89">
        <v>2834.9064</v>
      </c>
      <c r="P22" s="90">
        <v>0.28152</v>
      </c>
      <c r="Q22" s="180">
        <v>12084</v>
      </c>
      <c r="R22" s="89">
        <v>3061.698912</v>
      </c>
      <c r="S22" s="90">
        <v>0.253368</v>
      </c>
      <c r="T22" s="96">
        <v>8408.45</v>
      </c>
      <c r="U22" s="99">
        <v>2651.20446528</v>
      </c>
      <c r="V22" s="98">
        <v>0.3153024</v>
      </c>
      <c r="W22" s="99">
        <v>9417.464</v>
      </c>
      <c r="X22" s="99">
        <v>2783.764688544</v>
      </c>
      <c r="Y22" s="98">
        <v>0.295596</v>
      </c>
      <c r="Z22" s="254">
        <f t="shared" si="4"/>
        <v>55435.35</v>
      </c>
      <c r="AA22" s="255">
        <f t="shared" si="5"/>
        <v>16458.33259584</v>
      </c>
      <c r="AB22" s="255">
        <f t="shared" si="6"/>
        <v>64504.392</v>
      </c>
      <c r="AC22" s="255">
        <f t="shared" si="7"/>
        <v>17536.390801632</v>
      </c>
      <c r="AD22" s="79">
        <v>48971.9</v>
      </c>
      <c r="AE22" s="79">
        <v>12190.23</v>
      </c>
      <c r="AF22" s="22">
        <f t="shared" si="8"/>
        <v>0.883405624750272</v>
      </c>
      <c r="AG22" s="22">
        <f t="shared" si="9"/>
        <v>0.740672235720962</v>
      </c>
      <c r="AH22" s="22">
        <f t="shared" si="10"/>
        <v>0.759202567167829</v>
      </c>
      <c r="AI22" s="22">
        <f t="shared" si="11"/>
        <v>0.695139047589287</v>
      </c>
      <c r="AJ22" s="261"/>
      <c r="AK22" s="18">
        <v>18</v>
      </c>
      <c r="AL22" s="188">
        <v>12</v>
      </c>
      <c r="AM22" s="188">
        <f t="shared" si="12"/>
        <v>-6</v>
      </c>
      <c r="AN22" s="18">
        <v>25</v>
      </c>
      <c r="AO22" s="188">
        <v>167</v>
      </c>
      <c r="AP22" s="188"/>
      <c r="AQ22" s="264">
        <f t="shared" si="13"/>
        <v>-6</v>
      </c>
    </row>
    <row r="23" spans="1:43">
      <c r="A23" s="47">
        <v>6</v>
      </c>
      <c r="B23" s="47">
        <v>716</v>
      </c>
      <c r="C23" s="48" t="s">
        <v>70</v>
      </c>
      <c r="D23" s="47" t="s">
        <v>64</v>
      </c>
      <c r="E23" s="47" t="s">
        <v>52</v>
      </c>
      <c r="F23" s="49" t="s">
        <v>47</v>
      </c>
      <c r="G23" s="49">
        <v>150</v>
      </c>
      <c r="H23" s="221">
        <f t="shared" si="1"/>
        <v>450</v>
      </c>
      <c r="I23" s="168"/>
      <c r="J23" s="221">
        <v>150</v>
      </c>
      <c r="K23" s="61">
        <v>0</v>
      </c>
      <c r="L23" s="221">
        <f t="shared" si="2"/>
        <v>150</v>
      </c>
      <c r="M23" s="61">
        <f t="shared" si="3"/>
        <v>-300</v>
      </c>
      <c r="N23" s="180">
        <v>9880</v>
      </c>
      <c r="O23" s="89">
        <v>2825.0872</v>
      </c>
      <c r="P23" s="90">
        <v>0.28594</v>
      </c>
      <c r="Q23" s="180">
        <v>11856</v>
      </c>
      <c r="R23" s="89">
        <v>3051.094176</v>
      </c>
      <c r="S23" s="90">
        <v>0.257346</v>
      </c>
      <c r="T23" s="96">
        <v>8249.8</v>
      </c>
      <c r="U23" s="99">
        <v>2642.02154944</v>
      </c>
      <c r="V23" s="98">
        <v>0.3202528</v>
      </c>
      <c r="W23" s="99">
        <v>9239.776</v>
      </c>
      <c r="X23" s="99">
        <v>2774.122626912</v>
      </c>
      <c r="Y23" s="98">
        <v>0.300237</v>
      </c>
      <c r="Z23" s="254">
        <f t="shared" si="4"/>
        <v>54389.4</v>
      </c>
      <c r="AA23" s="255">
        <f t="shared" si="5"/>
        <v>16401.32624832</v>
      </c>
      <c r="AB23" s="255">
        <f t="shared" si="6"/>
        <v>63287.328</v>
      </c>
      <c r="AC23" s="255">
        <f t="shared" si="7"/>
        <v>17475.650408736</v>
      </c>
      <c r="AD23" s="79">
        <v>47776.59</v>
      </c>
      <c r="AE23" s="79">
        <v>13298.62</v>
      </c>
      <c r="AF23" s="22">
        <f t="shared" si="8"/>
        <v>0.878417301900738</v>
      </c>
      <c r="AG23" s="22">
        <f t="shared" si="9"/>
        <v>0.810825892897667</v>
      </c>
      <c r="AH23" s="22">
        <f t="shared" si="10"/>
        <v>0.754915581204503</v>
      </c>
      <c r="AI23" s="22">
        <f t="shared" si="11"/>
        <v>0.760979974362046</v>
      </c>
      <c r="AJ23" s="261"/>
      <c r="AK23" s="18">
        <v>18</v>
      </c>
      <c r="AL23" s="188">
        <v>4</v>
      </c>
      <c r="AM23" s="188">
        <f t="shared" si="12"/>
        <v>-14</v>
      </c>
      <c r="AN23" s="18">
        <v>25</v>
      </c>
      <c r="AO23" s="188">
        <v>76</v>
      </c>
      <c r="AP23" s="188"/>
      <c r="AQ23" s="264">
        <f t="shared" si="13"/>
        <v>-14</v>
      </c>
    </row>
    <row r="24" spans="1:43">
      <c r="A24" s="225">
        <v>7</v>
      </c>
      <c r="B24" s="225">
        <v>748</v>
      </c>
      <c r="C24" s="226" t="s">
        <v>71</v>
      </c>
      <c r="D24" s="225" t="s">
        <v>64</v>
      </c>
      <c r="E24" s="225" t="s">
        <v>55</v>
      </c>
      <c r="F24" s="227" t="s">
        <v>53</v>
      </c>
      <c r="G24" s="227">
        <v>100</v>
      </c>
      <c r="H24" s="221">
        <f t="shared" si="1"/>
        <v>300</v>
      </c>
      <c r="I24" s="168"/>
      <c r="J24" s="221">
        <v>100</v>
      </c>
      <c r="K24" s="61">
        <v>200</v>
      </c>
      <c r="L24" s="221">
        <f t="shared" si="2"/>
        <v>300</v>
      </c>
      <c r="M24" s="61">
        <f t="shared" si="3"/>
        <v>0</v>
      </c>
      <c r="N24" s="180">
        <v>9500</v>
      </c>
      <c r="O24" s="89">
        <v>2676.8625</v>
      </c>
      <c r="P24" s="90">
        <v>0.281775</v>
      </c>
      <c r="Q24" s="180">
        <v>11400</v>
      </c>
      <c r="R24" s="89">
        <v>2891.0115</v>
      </c>
      <c r="S24" s="90">
        <v>0.2535975</v>
      </c>
      <c r="T24" s="96">
        <v>7932.5</v>
      </c>
      <c r="U24" s="99">
        <v>2503.40181</v>
      </c>
      <c r="V24" s="98">
        <v>0.315588</v>
      </c>
      <c r="W24" s="99">
        <v>8884.4</v>
      </c>
      <c r="X24" s="99">
        <v>2628.5719005</v>
      </c>
      <c r="Y24" s="98">
        <v>0.29586375</v>
      </c>
      <c r="Z24" s="254">
        <f t="shared" si="4"/>
        <v>52297.5</v>
      </c>
      <c r="AA24" s="255">
        <f t="shared" si="5"/>
        <v>15540.79293</v>
      </c>
      <c r="AB24" s="255">
        <f t="shared" si="6"/>
        <v>60853.2</v>
      </c>
      <c r="AC24" s="255">
        <f t="shared" si="7"/>
        <v>16558.7502015</v>
      </c>
      <c r="AD24" s="79">
        <v>39609.04</v>
      </c>
      <c r="AE24" s="79">
        <v>10666.62</v>
      </c>
      <c r="AF24" s="22">
        <f t="shared" si="8"/>
        <v>0.757379224628328</v>
      </c>
      <c r="AG24" s="22">
        <f t="shared" si="9"/>
        <v>0.68636266167662</v>
      </c>
      <c r="AH24" s="22">
        <f t="shared" si="10"/>
        <v>0.650894940611176</v>
      </c>
      <c r="AI24" s="22">
        <f t="shared" si="11"/>
        <v>0.644168181185181</v>
      </c>
      <c r="AJ24" s="261"/>
      <c r="AK24" s="18">
        <v>14</v>
      </c>
      <c r="AL24" s="188">
        <v>4</v>
      </c>
      <c r="AM24" s="188">
        <f t="shared" si="12"/>
        <v>-10</v>
      </c>
      <c r="AN24" s="18">
        <v>20</v>
      </c>
      <c r="AO24" s="188">
        <v>75</v>
      </c>
      <c r="AP24" s="188"/>
      <c r="AQ24" s="264">
        <f t="shared" si="13"/>
        <v>-10</v>
      </c>
    </row>
    <row r="25" spans="1:43">
      <c r="A25" s="225">
        <v>8</v>
      </c>
      <c r="B25" s="225">
        <v>539</v>
      </c>
      <c r="C25" s="226" t="s">
        <v>72</v>
      </c>
      <c r="D25" s="225" t="s">
        <v>64</v>
      </c>
      <c r="E25" s="225" t="s">
        <v>55</v>
      </c>
      <c r="F25" s="227" t="s">
        <v>53</v>
      </c>
      <c r="G25" s="227">
        <v>100</v>
      </c>
      <c r="H25" s="221">
        <f t="shared" si="1"/>
        <v>300</v>
      </c>
      <c r="I25" s="168"/>
      <c r="J25" s="221">
        <v>100</v>
      </c>
      <c r="K25" s="61">
        <v>200</v>
      </c>
      <c r="L25" s="221">
        <f t="shared" si="2"/>
        <v>300</v>
      </c>
      <c r="M25" s="61">
        <f t="shared" si="3"/>
        <v>0</v>
      </c>
      <c r="N25" s="180">
        <v>9600</v>
      </c>
      <c r="O25" s="89">
        <v>2266.032</v>
      </c>
      <c r="P25" s="90">
        <v>0.236045</v>
      </c>
      <c r="Q25" s="180">
        <v>11520</v>
      </c>
      <c r="R25" s="89">
        <v>2447.31456</v>
      </c>
      <c r="S25" s="90">
        <v>0.2124405</v>
      </c>
      <c r="T25" s="96">
        <v>8016</v>
      </c>
      <c r="U25" s="99">
        <v>2119.1931264</v>
      </c>
      <c r="V25" s="98">
        <v>0.2643704</v>
      </c>
      <c r="W25" s="99">
        <v>8977.92</v>
      </c>
      <c r="X25" s="99">
        <v>2225.15278272</v>
      </c>
      <c r="Y25" s="98">
        <v>0.24784725</v>
      </c>
      <c r="Z25" s="254">
        <f t="shared" si="4"/>
        <v>52848</v>
      </c>
      <c r="AA25" s="255">
        <f t="shared" si="5"/>
        <v>13155.6753792</v>
      </c>
      <c r="AB25" s="255">
        <f t="shared" si="6"/>
        <v>61493.76</v>
      </c>
      <c r="AC25" s="255">
        <f t="shared" si="7"/>
        <v>14017.40202816</v>
      </c>
      <c r="AD25" s="79">
        <v>40532.51</v>
      </c>
      <c r="AE25" s="79">
        <v>9721.03</v>
      </c>
      <c r="AF25" s="22">
        <f t="shared" si="8"/>
        <v>0.76696393430215</v>
      </c>
      <c r="AG25" s="22">
        <f t="shared" si="9"/>
        <v>0.738922915000593</v>
      </c>
      <c r="AH25" s="22">
        <f t="shared" si="10"/>
        <v>0.65913208104367</v>
      </c>
      <c r="AI25" s="22">
        <f t="shared" si="11"/>
        <v>0.693497267216216</v>
      </c>
      <c r="AJ25" s="261"/>
      <c r="AK25" s="18">
        <v>14</v>
      </c>
      <c r="AL25" s="188">
        <v>6</v>
      </c>
      <c r="AM25" s="188">
        <f t="shared" si="12"/>
        <v>-8</v>
      </c>
      <c r="AN25" s="18">
        <v>20</v>
      </c>
      <c r="AO25" s="188">
        <v>62</v>
      </c>
      <c r="AP25" s="188"/>
      <c r="AQ25" s="264">
        <f t="shared" si="13"/>
        <v>-8</v>
      </c>
    </row>
    <row r="26" spans="1:43">
      <c r="A26" s="225">
        <v>9</v>
      </c>
      <c r="B26" s="225">
        <v>107728</v>
      </c>
      <c r="C26" s="226" t="s">
        <v>73</v>
      </c>
      <c r="D26" s="225" t="s">
        <v>64</v>
      </c>
      <c r="E26" s="225" t="s">
        <v>52</v>
      </c>
      <c r="F26" s="227" t="s">
        <v>53</v>
      </c>
      <c r="G26" s="227">
        <v>100</v>
      </c>
      <c r="H26" s="221">
        <f t="shared" si="1"/>
        <v>300</v>
      </c>
      <c r="I26" s="168"/>
      <c r="J26" s="221">
        <v>100</v>
      </c>
      <c r="K26" s="61">
        <v>200</v>
      </c>
      <c r="L26" s="221">
        <f t="shared" si="2"/>
        <v>300</v>
      </c>
      <c r="M26" s="61">
        <f t="shared" si="3"/>
        <v>0</v>
      </c>
      <c r="N26" s="180">
        <v>9600</v>
      </c>
      <c r="O26" s="89">
        <v>2286.432</v>
      </c>
      <c r="P26" s="90">
        <v>0.23817</v>
      </c>
      <c r="Q26" s="180">
        <v>11520</v>
      </c>
      <c r="R26" s="89">
        <v>2469.34656</v>
      </c>
      <c r="S26" s="90">
        <v>0.214353</v>
      </c>
      <c r="T26" s="96">
        <v>8016</v>
      </c>
      <c r="U26" s="99">
        <v>2138.2712064</v>
      </c>
      <c r="V26" s="98">
        <v>0.2667504</v>
      </c>
      <c r="W26" s="99">
        <v>8977.92</v>
      </c>
      <c r="X26" s="99">
        <v>2245.18476672</v>
      </c>
      <c r="Y26" s="98">
        <v>0.2500785</v>
      </c>
      <c r="Z26" s="254">
        <f t="shared" si="4"/>
        <v>52848</v>
      </c>
      <c r="AA26" s="255">
        <f t="shared" si="5"/>
        <v>13274.1096192</v>
      </c>
      <c r="AB26" s="255">
        <f t="shared" si="6"/>
        <v>61493.76</v>
      </c>
      <c r="AC26" s="255">
        <f t="shared" si="7"/>
        <v>14143.59398016</v>
      </c>
      <c r="AD26" s="79">
        <v>46914.8</v>
      </c>
      <c r="AE26" s="79">
        <v>11200.42</v>
      </c>
      <c r="AF26" s="22">
        <f t="shared" si="8"/>
        <v>0.88773085074175</v>
      </c>
      <c r="AG26" s="22">
        <f t="shared" si="9"/>
        <v>0.843779381164627</v>
      </c>
      <c r="AH26" s="22">
        <f t="shared" si="10"/>
        <v>0.762919684859082</v>
      </c>
      <c r="AI26" s="22">
        <f t="shared" si="11"/>
        <v>0.791907630812327</v>
      </c>
      <c r="AJ26" s="261"/>
      <c r="AK26" s="18">
        <v>18</v>
      </c>
      <c r="AL26" s="188">
        <v>8</v>
      </c>
      <c r="AM26" s="188">
        <f t="shared" si="12"/>
        <v>-10</v>
      </c>
      <c r="AN26" s="18">
        <v>25</v>
      </c>
      <c r="AO26" s="188">
        <v>75</v>
      </c>
      <c r="AP26" s="188"/>
      <c r="AQ26" s="264">
        <f t="shared" si="13"/>
        <v>-10</v>
      </c>
    </row>
    <row r="27" spans="1:43">
      <c r="A27" s="47">
        <v>10</v>
      </c>
      <c r="B27" s="47">
        <v>594</v>
      </c>
      <c r="C27" s="48" t="s">
        <v>74</v>
      </c>
      <c r="D27" s="47" t="s">
        <v>64</v>
      </c>
      <c r="E27" s="47" t="s">
        <v>55</v>
      </c>
      <c r="F27" s="49" t="s">
        <v>57</v>
      </c>
      <c r="G27" s="49">
        <v>100</v>
      </c>
      <c r="H27" s="221">
        <f t="shared" si="1"/>
        <v>300</v>
      </c>
      <c r="I27" s="168"/>
      <c r="J27" s="221">
        <v>0</v>
      </c>
      <c r="K27" s="61">
        <v>0</v>
      </c>
      <c r="L27" s="221">
        <f t="shared" si="2"/>
        <v>0</v>
      </c>
      <c r="M27" s="61">
        <f t="shared" si="3"/>
        <v>-300</v>
      </c>
      <c r="N27" s="180">
        <v>8600</v>
      </c>
      <c r="O27" s="89">
        <v>2337.007</v>
      </c>
      <c r="P27" s="90">
        <v>0.271745</v>
      </c>
      <c r="Q27" s="180">
        <v>10320</v>
      </c>
      <c r="R27" s="89">
        <v>2523.96756</v>
      </c>
      <c r="S27" s="90">
        <v>0.2445705</v>
      </c>
      <c r="T27" s="96">
        <v>7181</v>
      </c>
      <c r="U27" s="99">
        <v>2185.5689464</v>
      </c>
      <c r="V27" s="98">
        <v>0.3043544</v>
      </c>
      <c r="W27" s="99">
        <v>8042.72</v>
      </c>
      <c r="X27" s="99">
        <v>2294.84739372</v>
      </c>
      <c r="Y27" s="98">
        <v>0.28533225</v>
      </c>
      <c r="Z27" s="254">
        <f t="shared" si="4"/>
        <v>47343</v>
      </c>
      <c r="AA27" s="255">
        <f t="shared" si="5"/>
        <v>13567.7278392</v>
      </c>
      <c r="AB27" s="255">
        <f t="shared" si="6"/>
        <v>55088.16</v>
      </c>
      <c r="AC27" s="255">
        <f t="shared" si="7"/>
        <v>14456.44486116</v>
      </c>
      <c r="AD27" s="79">
        <v>38424.4</v>
      </c>
      <c r="AE27" s="79">
        <v>9712.84</v>
      </c>
      <c r="AF27" s="22">
        <f t="shared" si="8"/>
        <v>0.811617345753332</v>
      </c>
      <c r="AG27" s="22">
        <f t="shared" si="9"/>
        <v>0.715878156984958</v>
      </c>
      <c r="AH27" s="22">
        <f t="shared" si="10"/>
        <v>0.697507413571265</v>
      </c>
      <c r="AI27" s="22">
        <f t="shared" si="11"/>
        <v>0.671869196976319</v>
      </c>
      <c r="AJ27" s="261"/>
      <c r="AK27" s="18">
        <v>14</v>
      </c>
      <c r="AL27" s="188">
        <v>4</v>
      </c>
      <c r="AM27" s="188">
        <f t="shared" si="12"/>
        <v>-10</v>
      </c>
      <c r="AN27" s="18">
        <v>20</v>
      </c>
      <c r="AO27" s="188">
        <v>42</v>
      </c>
      <c r="AP27" s="188"/>
      <c r="AQ27" s="264">
        <f t="shared" si="13"/>
        <v>-10</v>
      </c>
    </row>
    <row r="28" spans="1:43">
      <c r="A28" s="47">
        <v>11</v>
      </c>
      <c r="B28" s="47">
        <v>102564</v>
      </c>
      <c r="C28" s="48" t="s">
        <v>75</v>
      </c>
      <c r="D28" s="47" t="s">
        <v>64</v>
      </c>
      <c r="E28" s="47" t="s">
        <v>55</v>
      </c>
      <c r="F28" s="49" t="s">
        <v>57</v>
      </c>
      <c r="G28" s="49">
        <v>100</v>
      </c>
      <c r="H28" s="221">
        <f t="shared" si="1"/>
        <v>300</v>
      </c>
      <c r="I28" s="168"/>
      <c r="J28" s="221">
        <v>300</v>
      </c>
      <c r="K28" s="61">
        <v>300</v>
      </c>
      <c r="L28" s="221">
        <f t="shared" si="2"/>
        <v>600</v>
      </c>
      <c r="M28" s="61">
        <f t="shared" si="3"/>
        <v>300</v>
      </c>
      <c r="N28" s="180">
        <v>8400</v>
      </c>
      <c r="O28" s="89">
        <v>2143.428</v>
      </c>
      <c r="P28" s="90">
        <v>0.25517</v>
      </c>
      <c r="Q28" s="180">
        <v>10080</v>
      </c>
      <c r="R28" s="89">
        <v>2314.90224</v>
      </c>
      <c r="S28" s="90">
        <v>0.229653</v>
      </c>
      <c r="T28" s="96">
        <v>7014</v>
      </c>
      <c r="U28" s="99">
        <v>2004.5338656</v>
      </c>
      <c r="V28" s="98">
        <v>0.2857904</v>
      </c>
      <c r="W28" s="99">
        <v>7855.68</v>
      </c>
      <c r="X28" s="99">
        <v>2104.76055888</v>
      </c>
      <c r="Y28" s="98">
        <v>0.2679285</v>
      </c>
      <c r="Z28" s="254">
        <f t="shared" si="4"/>
        <v>46242</v>
      </c>
      <c r="AA28" s="255">
        <f t="shared" si="5"/>
        <v>12443.8855968</v>
      </c>
      <c r="AB28" s="255">
        <f t="shared" si="6"/>
        <v>53807.04</v>
      </c>
      <c r="AC28" s="255">
        <f t="shared" si="7"/>
        <v>13258.98839664</v>
      </c>
      <c r="AD28" s="79">
        <v>40626.78</v>
      </c>
      <c r="AE28" s="79">
        <v>11330.12</v>
      </c>
      <c r="AF28" s="22">
        <f t="shared" si="8"/>
        <v>0.878568833527962</v>
      </c>
      <c r="AG28" s="22">
        <f t="shared" si="9"/>
        <v>0.91049695947973</v>
      </c>
      <c r="AH28" s="22">
        <f t="shared" si="10"/>
        <v>0.75504580813217</v>
      </c>
      <c r="AI28" s="22">
        <f t="shared" si="11"/>
        <v>0.854523713352913</v>
      </c>
      <c r="AJ28" s="261"/>
      <c r="AK28" s="18">
        <v>14</v>
      </c>
      <c r="AL28" s="188">
        <v>6</v>
      </c>
      <c r="AM28" s="188">
        <f t="shared" si="12"/>
        <v>-8</v>
      </c>
      <c r="AN28" s="18">
        <v>20</v>
      </c>
      <c r="AO28" s="188">
        <v>62</v>
      </c>
      <c r="AP28" s="188"/>
      <c r="AQ28" s="264">
        <f t="shared" si="13"/>
        <v>-8</v>
      </c>
    </row>
    <row r="29" spans="1:43">
      <c r="A29" s="47">
        <v>12</v>
      </c>
      <c r="B29" s="47">
        <v>720</v>
      </c>
      <c r="C29" s="48" t="s">
        <v>76</v>
      </c>
      <c r="D29" s="47" t="s">
        <v>64</v>
      </c>
      <c r="E29" s="47" t="s">
        <v>55</v>
      </c>
      <c r="F29" s="49" t="s">
        <v>57</v>
      </c>
      <c r="G29" s="49">
        <v>100</v>
      </c>
      <c r="H29" s="221">
        <f t="shared" si="1"/>
        <v>300</v>
      </c>
      <c r="I29" s="168"/>
      <c r="J29" s="221">
        <v>200</v>
      </c>
      <c r="K29" s="61">
        <v>100</v>
      </c>
      <c r="L29" s="221">
        <f t="shared" si="2"/>
        <v>300</v>
      </c>
      <c r="M29" s="61">
        <f t="shared" si="3"/>
        <v>0</v>
      </c>
      <c r="N29" s="180">
        <v>7800</v>
      </c>
      <c r="O29" s="89">
        <v>2073.201</v>
      </c>
      <c r="P29" s="90">
        <v>0.265795</v>
      </c>
      <c r="Q29" s="180">
        <v>9360</v>
      </c>
      <c r="R29" s="89">
        <v>2239.05708</v>
      </c>
      <c r="S29" s="90">
        <v>0.2392155</v>
      </c>
      <c r="T29" s="96">
        <v>6513</v>
      </c>
      <c r="U29" s="99">
        <v>1938.8575752</v>
      </c>
      <c r="V29" s="98">
        <v>0.2976904</v>
      </c>
      <c r="W29" s="99">
        <v>7294.56</v>
      </c>
      <c r="X29" s="99">
        <v>2035.80045396</v>
      </c>
      <c r="Y29" s="98">
        <v>0.27908475</v>
      </c>
      <c r="Z29" s="254">
        <f t="shared" si="4"/>
        <v>42939</v>
      </c>
      <c r="AA29" s="255">
        <f t="shared" si="5"/>
        <v>12036.1757256</v>
      </c>
      <c r="AB29" s="255">
        <f t="shared" si="6"/>
        <v>49963.68</v>
      </c>
      <c r="AC29" s="255">
        <f t="shared" si="7"/>
        <v>12824.57260188</v>
      </c>
      <c r="AD29" s="79">
        <v>30509.28</v>
      </c>
      <c r="AE29" s="79">
        <v>8235.51</v>
      </c>
      <c r="AF29" s="22">
        <f t="shared" si="8"/>
        <v>0.710526095158248</v>
      </c>
      <c r="AG29" s="22">
        <f t="shared" si="9"/>
        <v>0.684229790903079</v>
      </c>
      <c r="AH29" s="22">
        <f t="shared" si="10"/>
        <v>0.610629161022567</v>
      </c>
      <c r="AI29" s="22">
        <f t="shared" si="11"/>
        <v>0.642166429686142</v>
      </c>
      <c r="AJ29" s="261"/>
      <c r="AK29" s="18">
        <v>14</v>
      </c>
      <c r="AL29" s="188">
        <v>12</v>
      </c>
      <c r="AM29" s="188">
        <f t="shared" si="12"/>
        <v>-2</v>
      </c>
      <c r="AN29" s="18">
        <v>20</v>
      </c>
      <c r="AO29" s="188">
        <v>84</v>
      </c>
      <c r="AP29" s="188"/>
      <c r="AQ29" s="264">
        <f t="shared" si="13"/>
        <v>-2</v>
      </c>
    </row>
    <row r="30" spans="1:43">
      <c r="A30" s="225">
        <v>13</v>
      </c>
      <c r="B30" s="225">
        <v>549</v>
      </c>
      <c r="C30" s="226" t="s">
        <v>77</v>
      </c>
      <c r="D30" s="225" t="s">
        <v>64</v>
      </c>
      <c r="E30" s="225" t="s">
        <v>55</v>
      </c>
      <c r="F30" s="227" t="s">
        <v>61</v>
      </c>
      <c r="G30" s="227">
        <v>100</v>
      </c>
      <c r="H30" s="221">
        <f t="shared" si="1"/>
        <v>300</v>
      </c>
      <c r="I30" s="168"/>
      <c r="J30" s="221">
        <v>200</v>
      </c>
      <c r="K30" s="61">
        <v>200</v>
      </c>
      <c r="L30" s="221">
        <f t="shared" si="2"/>
        <v>400</v>
      </c>
      <c r="M30" s="61">
        <f t="shared" si="3"/>
        <v>100</v>
      </c>
      <c r="N30" s="180">
        <v>7600</v>
      </c>
      <c r="O30" s="89">
        <v>1896.656</v>
      </c>
      <c r="P30" s="90">
        <v>0.24956</v>
      </c>
      <c r="Q30" s="180">
        <v>9120</v>
      </c>
      <c r="R30" s="89">
        <v>2048.38848</v>
      </c>
      <c r="S30" s="90">
        <v>0.224604</v>
      </c>
      <c r="T30" s="96">
        <v>6346</v>
      </c>
      <c r="U30" s="99">
        <v>1773.7526912</v>
      </c>
      <c r="V30" s="98">
        <v>0.2795072</v>
      </c>
      <c r="W30" s="99">
        <v>7107.52</v>
      </c>
      <c r="X30" s="99">
        <v>1862.44032576</v>
      </c>
      <c r="Y30" s="98">
        <v>0.262038</v>
      </c>
      <c r="Z30" s="254">
        <f t="shared" si="4"/>
        <v>41838</v>
      </c>
      <c r="AA30" s="255">
        <f t="shared" si="5"/>
        <v>11011.2260736</v>
      </c>
      <c r="AB30" s="255">
        <f t="shared" si="6"/>
        <v>48682.56</v>
      </c>
      <c r="AC30" s="255">
        <f t="shared" si="7"/>
        <v>11732.48641728</v>
      </c>
      <c r="AD30" s="79">
        <v>30998.32</v>
      </c>
      <c r="AE30" s="79">
        <v>8133.47</v>
      </c>
      <c r="AF30" s="22">
        <f t="shared" si="8"/>
        <v>0.740913045556671</v>
      </c>
      <c r="AG30" s="22">
        <f t="shared" si="9"/>
        <v>0.73865253021191</v>
      </c>
      <c r="AH30" s="22">
        <f t="shared" si="10"/>
        <v>0.636743835985618</v>
      </c>
      <c r="AI30" s="22">
        <f t="shared" si="11"/>
        <v>0.693243504464727</v>
      </c>
      <c r="AJ30" s="261"/>
      <c r="AK30" s="18">
        <v>14</v>
      </c>
      <c r="AL30" s="188">
        <v>2</v>
      </c>
      <c r="AM30" s="188">
        <f t="shared" si="12"/>
        <v>-12</v>
      </c>
      <c r="AN30" s="18">
        <v>20</v>
      </c>
      <c r="AO30" s="188">
        <v>33</v>
      </c>
      <c r="AP30" s="188"/>
      <c r="AQ30" s="264">
        <f t="shared" si="13"/>
        <v>-12</v>
      </c>
    </row>
    <row r="31" spans="1:43">
      <c r="A31" s="225">
        <v>14</v>
      </c>
      <c r="B31" s="225">
        <v>104533</v>
      </c>
      <c r="C31" s="226" t="s">
        <v>78</v>
      </c>
      <c r="D31" s="225" t="s">
        <v>64</v>
      </c>
      <c r="E31" s="225" t="s">
        <v>60</v>
      </c>
      <c r="F31" s="227" t="s">
        <v>61</v>
      </c>
      <c r="G31" s="227">
        <v>100</v>
      </c>
      <c r="H31" s="221">
        <f t="shared" si="1"/>
        <v>300</v>
      </c>
      <c r="I31" s="168"/>
      <c r="J31" s="221">
        <v>0</v>
      </c>
      <c r="K31" s="61">
        <v>0</v>
      </c>
      <c r="L31" s="221">
        <f t="shared" si="2"/>
        <v>0</v>
      </c>
      <c r="M31" s="61">
        <f t="shared" si="3"/>
        <v>-300</v>
      </c>
      <c r="N31" s="180">
        <v>7200</v>
      </c>
      <c r="O31" s="89">
        <v>2060.604</v>
      </c>
      <c r="P31" s="90">
        <v>0.286195</v>
      </c>
      <c r="Q31" s="180">
        <v>8640</v>
      </c>
      <c r="R31" s="89">
        <v>2225.45232</v>
      </c>
      <c r="S31" s="90">
        <v>0.2575755</v>
      </c>
      <c r="T31" s="96">
        <v>6012</v>
      </c>
      <c r="U31" s="99">
        <v>1927.0768608</v>
      </c>
      <c r="V31" s="98">
        <v>0.3205384</v>
      </c>
      <c r="W31" s="99">
        <v>6733.44</v>
      </c>
      <c r="X31" s="99">
        <v>2023.43070384</v>
      </c>
      <c r="Y31" s="98">
        <v>0.30050475</v>
      </c>
      <c r="Z31" s="254">
        <f t="shared" si="4"/>
        <v>39636</v>
      </c>
      <c r="AA31" s="255">
        <f t="shared" si="5"/>
        <v>11963.0425824</v>
      </c>
      <c r="AB31" s="255">
        <f t="shared" si="6"/>
        <v>46120.32</v>
      </c>
      <c r="AC31" s="255">
        <f t="shared" si="7"/>
        <v>12746.64907152</v>
      </c>
      <c r="AD31" s="79">
        <v>19007.87</v>
      </c>
      <c r="AE31" s="79">
        <v>6171.92</v>
      </c>
      <c r="AF31" s="22">
        <f t="shared" si="8"/>
        <v>0.479560752850944</v>
      </c>
      <c r="AG31" s="22">
        <f t="shared" si="9"/>
        <v>0.515915575614528</v>
      </c>
      <c r="AH31" s="22">
        <f t="shared" si="10"/>
        <v>0.412136559330031</v>
      </c>
      <c r="AI31" s="22">
        <f t="shared" si="11"/>
        <v>0.484199413145373</v>
      </c>
      <c r="AJ31" s="261"/>
      <c r="AK31" s="18">
        <v>10</v>
      </c>
      <c r="AL31" s="188">
        <v>4</v>
      </c>
      <c r="AM31" s="188">
        <f t="shared" si="12"/>
        <v>-6</v>
      </c>
      <c r="AN31" s="18">
        <v>20</v>
      </c>
      <c r="AO31" s="188">
        <v>23</v>
      </c>
      <c r="AP31" s="188"/>
      <c r="AQ31" s="264">
        <f t="shared" si="13"/>
        <v>-6</v>
      </c>
    </row>
    <row r="32" spans="1:43">
      <c r="A32" s="225">
        <v>15</v>
      </c>
      <c r="B32" s="225">
        <v>732</v>
      </c>
      <c r="C32" s="226" t="s">
        <v>79</v>
      </c>
      <c r="D32" s="225" t="s">
        <v>64</v>
      </c>
      <c r="E32" s="225" t="s">
        <v>55</v>
      </c>
      <c r="F32" s="227" t="s">
        <v>61</v>
      </c>
      <c r="G32" s="227">
        <v>100</v>
      </c>
      <c r="H32" s="221">
        <f t="shared" si="1"/>
        <v>300</v>
      </c>
      <c r="I32" s="168"/>
      <c r="J32" s="221">
        <v>100</v>
      </c>
      <c r="K32" s="61">
        <v>100</v>
      </c>
      <c r="L32" s="221">
        <f t="shared" si="2"/>
        <v>200</v>
      </c>
      <c r="M32" s="61">
        <f t="shared" si="3"/>
        <v>-100</v>
      </c>
      <c r="N32" s="180">
        <v>7000</v>
      </c>
      <c r="O32" s="89">
        <v>1817.13</v>
      </c>
      <c r="P32" s="90">
        <v>0.25959</v>
      </c>
      <c r="Q32" s="180">
        <v>8400</v>
      </c>
      <c r="R32" s="89">
        <v>1962.5004</v>
      </c>
      <c r="S32" s="90">
        <v>0.233631</v>
      </c>
      <c r="T32" s="96">
        <v>5845</v>
      </c>
      <c r="U32" s="99">
        <v>1699.379976</v>
      </c>
      <c r="V32" s="98">
        <v>0.2907408</v>
      </c>
      <c r="W32" s="99">
        <v>6546.4</v>
      </c>
      <c r="X32" s="99">
        <v>1784.3489748</v>
      </c>
      <c r="Y32" s="98">
        <v>0.2725695</v>
      </c>
      <c r="Z32" s="254">
        <f t="shared" si="4"/>
        <v>38535</v>
      </c>
      <c r="AA32" s="255">
        <f t="shared" si="5"/>
        <v>10549.529928</v>
      </c>
      <c r="AB32" s="255">
        <f t="shared" si="6"/>
        <v>44839.2</v>
      </c>
      <c r="AC32" s="255">
        <f t="shared" si="7"/>
        <v>11240.5481244</v>
      </c>
      <c r="AD32" s="79">
        <v>26614.83</v>
      </c>
      <c r="AE32" s="79">
        <v>8205.37</v>
      </c>
      <c r="AF32" s="22">
        <f t="shared" si="8"/>
        <v>0.69066640716232</v>
      </c>
      <c r="AG32" s="22">
        <f t="shared" si="9"/>
        <v>0.777794845457687</v>
      </c>
      <c r="AH32" s="22">
        <f t="shared" si="10"/>
        <v>0.593561660332923</v>
      </c>
      <c r="AI32" s="22">
        <f t="shared" si="11"/>
        <v>0.72997952672686</v>
      </c>
      <c r="AJ32" s="261"/>
      <c r="AK32" s="18">
        <v>14</v>
      </c>
      <c r="AL32" s="188">
        <v>2</v>
      </c>
      <c r="AM32" s="188">
        <f t="shared" si="12"/>
        <v>-12</v>
      </c>
      <c r="AN32" s="18">
        <v>20</v>
      </c>
      <c r="AO32" s="188">
        <v>20</v>
      </c>
      <c r="AP32" s="188"/>
      <c r="AQ32" s="264">
        <f t="shared" si="13"/>
        <v>-12</v>
      </c>
    </row>
    <row r="33" spans="1:43">
      <c r="A33" s="47">
        <v>16</v>
      </c>
      <c r="B33" s="47">
        <v>117637</v>
      </c>
      <c r="C33" s="48" t="s">
        <v>80</v>
      </c>
      <c r="D33" s="47" t="s">
        <v>64</v>
      </c>
      <c r="E33" s="47" t="s">
        <v>60</v>
      </c>
      <c r="F33" s="49" t="s">
        <v>81</v>
      </c>
      <c r="G33" s="49">
        <v>100</v>
      </c>
      <c r="H33" s="221">
        <f t="shared" si="1"/>
        <v>300</v>
      </c>
      <c r="I33" s="168"/>
      <c r="J33" s="221">
        <v>100</v>
      </c>
      <c r="K33" s="61">
        <v>200</v>
      </c>
      <c r="L33" s="221">
        <f t="shared" si="2"/>
        <v>300</v>
      </c>
      <c r="M33" s="61">
        <f t="shared" si="3"/>
        <v>0</v>
      </c>
      <c r="N33" s="180">
        <v>6000</v>
      </c>
      <c r="O33" s="89">
        <v>1522.86</v>
      </c>
      <c r="P33" s="90">
        <v>0.25381</v>
      </c>
      <c r="Q33" s="180">
        <v>7200</v>
      </c>
      <c r="R33" s="89">
        <v>1644.6888</v>
      </c>
      <c r="S33" s="90">
        <v>0.228429</v>
      </c>
      <c r="T33" s="96">
        <v>5010</v>
      </c>
      <c r="U33" s="99">
        <v>1424.178672</v>
      </c>
      <c r="V33" s="98">
        <v>0.2842672</v>
      </c>
      <c r="W33" s="99">
        <v>5611.2</v>
      </c>
      <c r="X33" s="99">
        <v>1495.3876056</v>
      </c>
      <c r="Y33" s="98">
        <v>0.2665005</v>
      </c>
      <c r="Z33" s="254">
        <f t="shared" si="4"/>
        <v>33030</v>
      </c>
      <c r="AA33" s="255">
        <f t="shared" si="5"/>
        <v>8841.116016</v>
      </c>
      <c r="AB33" s="255">
        <f t="shared" si="6"/>
        <v>38433.6</v>
      </c>
      <c r="AC33" s="255">
        <f t="shared" si="7"/>
        <v>9420.2292168</v>
      </c>
      <c r="AD33" s="79">
        <v>17400.5</v>
      </c>
      <c r="AE33" s="79">
        <v>4747.48</v>
      </c>
      <c r="AF33" s="22">
        <f t="shared" si="8"/>
        <v>0.526808961550106</v>
      </c>
      <c r="AG33" s="22">
        <f t="shared" si="9"/>
        <v>0.536977457530063</v>
      </c>
      <c r="AH33" s="22">
        <f t="shared" si="10"/>
        <v>0.4527418716956</v>
      </c>
      <c r="AI33" s="22">
        <f t="shared" si="11"/>
        <v>0.503966505563725</v>
      </c>
      <c r="AJ33" s="261"/>
      <c r="AK33" s="18">
        <v>10</v>
      </c>
      <c r="AL33" s="188">
        <v>2</v>
      </c>
      <c r="AM33" s="188">
        <f t="shared" si="12"/>
        <v>-8</v>
      </c>
      <c r="AN33" s="18">
        <v>20</v>
      </c>
      <c r="AO33" s="188">
        <v>16</v>
      </c>
      <c r="AP33" s="188">
        <f>(AO33-AN33)*1</f>
        <v>-4</v>
      </c>
      <c r="AQ33" s="264">
        <f t="shared" si="13"/>
        <v>-12</v>
      </c>
    </row>
    <row r="34" spans="1:43">
      <c r="A34" s="47">
        <v>17</v>
      </c>
      <c r="B34" s="47">
        <v>117923</v>
      </c>
      <c r="C34" s="48" t="s">
        <v>82</v>
      </c>
      <c r="D34" s="47" t="s">
        <v>64</v>
      </c>
      <c r="E34" s="47" t="s">
        <v>60</v>
      </c>
      <c r="F34" s="49" t="s">
        <v>81</v>
      </c>
      <c r="G34" s="49">
        <v>100</v>
      </c>
      <c r="H34" s="221">
        <f t="shared" si="1"/>
        <v>300</v>
      </c>
      <c r="I34" s="168"/>
      <c r="J34" s="221">
        <v>100</v>
      </c>
      <c r="K34" s="61">
        <v>200</v>
      </c>
      <c r="L34" s="221">
        <f t="shared" si="2"/>
        <v>300</v>
      </c>
      <c r="M34" s="61">
        <f t="shared" si="3"/>
        <v>0</v>
      </c>
      <c r="N34" s="180">
        <v>5600</v>
      </c>
      <c r="O34" s="89">
        <v>1473.696</v>
      </c>
      <c r="P34" s="90">
        <v>0.26316</v>
      </c>
      <c r="Q34" s="180">
        <v>6720</v>
      </c>
      <c r="R34" s="89">
        <v>1591.59168</v>
      </c>
      <c r="S34" s="90">
        <v>0.236844</v>
      </c>
      <c r="T34" s="96">
        <v>4676</v>
      </c>
      <c r="U34" s="99">
        <v>1378.2004992</v>
      </c>
      <c r="V34" s="98">
        <v>0.2947392</v>
      </c>
      <c r="W34" s="99">
        <v>5237.12</v>
      </c>
      <c r="X34" s="99">
        <v>1447.11052416</v>
      </c>
      <c r="Y34" s="98">
        <v>0.276318</v>
      </c>
      <c r="Z34" s="254">
        <f t="shared" si="4"/>
        <v>30828</v>
      </c>
      <c r="AA34" s="255">
        <f t="shared" si="5"/>
        <v>8555.6894976</v>
      </c>
      <c r="AB34" s="255">
        <f t="shared" si="6"/>
        <v>35871.36</v>
      </c>
      <c r="AC34" s="255">
        <f t="shared" si="7"/>
        <v>9116.10661248</v>
      </c>
      <c r="AD34" s="79">
        <v>19817.99</v>
      </c>
      <c r="AE34" s="79">
        <v>5948.78</v>
      </c>
      <c r="AF34" s="22">
        <f t="shared" si="8"/>
        <v>0.64285681847671</v>
      </c>
      <c r="AG34" s="22">
        <f t="shared" si="9"/>
        <v>0.695301062721914</v>
      </c>
      <c r="AH34" s="22">
        <f t="shared" si="10"/>
        <v>0.552473895609199</v>
      </c>
      <c r="AI34" s="22">
        <f t="shared" si="11"/>
        <v>0.652557089652296</v>
      </c>
      <c r="AJ34" s="261"/>
      <c r="AK34" s="18">
        <v>10</v>
      </c>
      <c r="AL34" s="188">
        <v>2</v>
      </c>
      <c r="AM34" s="188">
        <f t="shared" si="12"/>
        <v>-8</v>
      </c>
      <c r="AN34" s="18">
        <v>20</v>
      </c>
      <c r="AO34" s="188">
        <v>24</v>
      </c>
      <c r="AP34" s="188"/>
      <c r="AQ34" s="264">
        <f t="shared" si="13"/>
        <v>-8</v>
      </c>
    </row>
    <row r="35" spans="1:43">
      <c r="A35" s="47">
        <v>18</v>
      </c>
      <c r="B35" s="47">
        <v>123007</v>
      </c>
      <c r="C35" s="48" t="s">
        <v>83</v>
      </c>
      <c r="D35" s="47" t="s">
        <v>64</v>
      </c>
      <c r="E35" s="47" t="s">
        <v>60</v>
      </c>
      <c r="F35" s="49" t="s">
        <v>81</v>
      </c>
      <c r="G35" s="49">
        <v>100</v>
      </c>
      <c r="H35" s="221">
        <f t="shared" si="1"/>
        <v>300</v>
      </c>
      <c r="I35" s="168"/>
      <c r="J35" s="221">
        <v>100</v>
      </c>
      <c r="K35" s="61">
        <v>200</v>
      </c>
      <c r="L35" s="221">
        <f t="shared" si="2"/>
        <v>300</v>
      </c>
      <c r="M35" s="61">
        <f t="shared" si="3"/>
        <v>0</v>
      </c>
      <c r="N35" s="180">
        <v>5000</v>
      </c>
      <c r="O35" s="89">
        <v>1275</v>
      </c>
      <c r="P35" s="90">
        <v>0.255</v>
      </c>
      <c r="Q35" s="180">
        <v>6000</v>
      </c>
      <c r="R35" s="89">
        <v>1377</v>
      </c>
      <c r="S35" s="90">
        <v>0.2295</v>
      </c>
      <c r="T35" s="96">
        <v>4175</v>
      </c>
      <c r="U35" s="99">
        <v>1192.38</v>
      </c>
      <c r="V35" s="98">
        <v>0.2856</v>
      </c>
      <c r="W35" s="99">
        <v>4676</v>
      </c>
      <c r="X35" s="99">
        <v>1251.999</v>
      </c>
      <c r="Y35" s="98">
        <v>0.26775</v>
      </c>
      <c r="Z35" s="254">
        <f t="shared" si="4"/>
        <v>27525</v>
      </c>
      <c r="AA35" s="255">
        <f t="shared" si="5"/>
        <v>7402.14</v>
      </c>
      <c r="AB35" s="255">
        <f t="shared" si="6"/>
        <v>32028</v>
      </c>
      <c r="AC35" s="255">
        <f t="shared" si="7"/>
        <v>7886.997</v>
      </c>
      <c r="AD35" s="79">
        <v>20156.5</v>
      </c>
      <c r="AE35" s="79">
        <v>5163.1</v>
      </c>
      <c r="AF35" s="22">
        <f t="shared" si="8"/>
        <v>0.732297910990009</v>
      </c>
      <c r="AG35" s="22">
        <f t="shared" si="9"/>
        <v>0.697514502562772</v>
      </c>
      <c r="AH35" s="22">
        <f t="shared" si="10"/>
        <v>0.629339952541526</v>
      </c>
      <c r="AI35" s="22">
        <f t="shared" si="11"/>
        <v>0.654634457195812</v>
      </c>
      <c r="AJ35" s="261"/>
      <c r="AK35" s="18">
        <v>10</v>
      </c>
      <c r="AL35" s="188">
        <v>2</v>
      </c>
      <c r="AM35" s="188">
        <f t="shared" si="12"/>
        <v>-8</v>
      </c>
      <c r="AN35" s="18">
        <v>20</v>
      </c>
      <c r="AO35" s="188">
        <v>43</v>
      </c>
      <c r="AP35" s="188"/>
      <c r="AQ35" s="264">
        <f t="shared" si="13"/>
        <v>-8</v>
      </c>
    </row>
    <row r="36" spans="1:43">
      <c r="A36" s="222">
        <v>19</v>
      </c>
      <c r="B36" s="222">
        <v>122686</v>
      </c>
      <c r="C36" s="223" t="s">
        <v>84</v>
      </c>
      <c r="D36" s="222" t="s">
        <v>64</v>
      </c>
      <c r="E36" s="222" t="s">
        <v>60</v>
      </c>
      <c r="F36" s="224" t="s">
        <v>85</v>
      </c>
      <c r="G36" s="224">
        <v>100</v>
      </c>
      <c r="H36" s="221">
        <f t="shared" ref="H36:H67" si="14">G36*3</f>
        <v>300</v>
      </c>
      <c r="I36" s="168"/>
      <c r="J36" s="221">
        <v>100</v>
      </c>
      <c r="K36" s="61">
        <v>0</v>
      </c>
      <c r="L36" s="221">
        <f t="shared" ref="L36:L67" si="15">J36+K36</f>
        <v>100</v>
      </c>
      <c r="M36" s="61">
        <f t="shared" ref="M36:M67" si="16">L36-H36</f>
        <v>-200</v>
      </c>
      <c r="N36" s="180">
        <v>3200</v>
      </c>
      <c r="O36" s="89">
        <v>788.8</v>
      </c>
      <c r="P36" s="90">
        <v>0.2465</v>
      </c>
      <c r="Q36" s="180">
        <v>3840</v>
      </c>
      <c r="R36" s="89">
        <v>851.904</v>
      </c>
      <c r="S36" s="90">
        <v>0.22185</v>
      </c>
      <c r="T36" s="96">
        <v>2672</v>
      </c>
      <c r="U36" s="99">
        <v>737.68576</v>
      </c>
      <c r="V36" s="98">
        <v>0.27608</v>
      </c>
      <c r="W36" s="99">
        <v>2992.64</v>
      </c>
      <c r="X36" s="99">
        <v>774.570048</v>
      </c>
      <c r="Y36" s="98">
        <v>0.258825</v>
      </c>
      <c r="Z36" s="254">
        <f t="shared" ref="Z36:Z67" si="17">(N36*3)+(T36*3)</f>
        <v>17616</v>
      </c>
      <c r="AA36" s="255">
        <f t="shared" ref="AA36:AA67" si="18">(O36*3)+(U36*3)</f>
        <v>4579.45728</v>
      </c>
      <c r="AB36" s="255">
        <f t="shared" ref="AB36:AB67" si="19">(Q36*3)+(W36*3)</f>
        <v>20497.92</v>
      </c>
      <c r="AC36" s="255">
        <f t="shared" ref="AC36:AC67" si="20">(R36*3)+(X36*3)</f>
        <v>4879.422144</v>
      </c>
      <c r="AD36" s="79">
        <v>10090.81</v>
      </c>
      <c r="AE36" s="79">
        <v>2965.77</v>
      </c>
      <c r="AF36" s="22">
        <f t="shared" ref="AF36:AF67" si="21">AD36/Z36</f>
        <v>0.572820731153497</v>
      </c>
      <c r="AG36" s="22">
        <f t="shared" ref="AG36:AG67" si="22">AE36/AA36</f>
        <v>0.647624777056551</v>
      </c>
      <c r="AH36" s="22">
        <f t="shared" ref="AH36:AH67" si="23">AD36/AB36</f>
        <v>0.492284583021107</v>
      </c>
      <c r="AI36" s="22">
        <f t="shared" ref="AI36:AI67" si="24">AE36/AC36</f>
        <v>0.607811726978136</v>
      </c>
      <c r="AJ36" s="261"/>
      <c r="AK36" s="18">
        <v>10</v>
      </c>
      <c r="AL36" s="188">
        <v>0</v>
      </c>
      <c r="AM36" s="188">
        <f t="shared" ref="AM36:AM67" si="25">(AL36-AK36)*1</f>
        <v>-10</v>
      </c>
      <c r="AN36" s="18">
        <v>20</v>
      </c>
      <c r="AO36" s="188">
        <v>26</v>
      </c>
      <c r="AP36" s="188"/>
      <c r="AQ36" s="264">
        <f t="shared" ref="AQ36:AQ67" si="26">AM36+AP36</f>
        <v>-10</v>
      </c>
    </row>
    <row r="37" spans="1:43">
      <c r="A37" s="222">
        <v>20</v>
      </c>
      <c r="B37" s="222">
        <v>122718</v>
      </c>
      <c r="C37" s="223" t="s">
        <v>86</v>
      </c>
      <c r="D37" s="222" t="s">
        <v>64</v>
      </c>
      <c r="E37" s="222" t="s">
        <v>60</v>
      </c>
      <c r="F37" s="224" t="s">
        <v>85</v>
      </c>
      <c r="G37" s="224">
        <v>100</v>
      </c>
      <c r="H37" s="221">
        <f t="shared" si="14"/>
        <v>300</v>
      </c>
      <c r="I37" s="168"/>
      <c r="J37" s="221">
        <v>100</v>
      </c>
      <c r="K37" s="61">
        <v>0</v>
      </c>
      <c r="L37" s="221">
        <f t="shared" si="15"/>
        <v>100</v>
      </c>
      <c r="M37" s="61">
        <f t="shared" si="16"/>
        <v>-200</v>
      </c>
      <c r="N37" s="180">
        <v>3200</v>
      </c>
      <c r="O37" s="89">
        <v>707.2</v>
      </c>
      <c r="P37" s="90">
        <v>0.221</v>
      </c>
      <c r="Q37" s="180">
        <v>3840</v>
      </c>
      <c r="R37" s="89">
        <v>763.776</v>
      </c>
      <c r="S37" s="90">
        <v>0.1989</v>
      </c>
      <c r="T37" s="96">
        <v>2672</v>
      </c>
      <c r="U37" s="99">
        <v>661.37344</v>
      </c>
      <c r="V37" s="98">
        <v>0.24752</v>
      </c>
      <c r="W37" s="99">
        <v>2992.64</v>
      </c>
      <c r="X37" s="99">
        <v>694.442112</v>
      </c>
      <c r="Y37" s="98">
        <v>0.23205</v>
      </c>
      <c r="Z37" s="254">
        <f t="shared" si="17"/>
        <v>17616</v>
      </c>
      <c r="AA37" s="255">
        <f t="shared" si="18"/>
        <v>4105.72032</v>
      </c>
      <c r="AB37" s="255">
        <f t="shared" si="19"/>
        <v>20497.92</v>
      </c>
      <c r="AC37" s="255">
        <f t="shared" si="20"/>
        <v>4374.654336</v>
      </c>
      <c r="AD37" s="79">
        <v>8982.05</v>
      </c>
      <c r="AE37" s="79">
        <v>1879.57</v>
      </c>
      <c r="AF37" s="22">
        <f t="shared" si="21"/>
        <v>0.509880222524977</v>
      </c>
      <c r="AG37" s="22">
        <f t="shared" si="22"/>
        <v>0.457792994531103</v>
      </c>
      <c r="AH37" s="22">
        <f t="shared" si="23"/>
        <v>0.438193241070313</v>
      </c>
      <c r="AI37" s="22">
        <f t="shared" si="24"/>
        <v>0.42964994617577</v>
      </c>
      <c r="AJ37" s="261"/>
      <c r="AK37" s="18">
        <v>10</v>
      </c>
      <c r="AL37" s="188">
        <v>0</v>
      </c>
      <c r="AM37" s="188">
        <f t="shared" si="25"/>
        <v>-10</v>
      </c>
      <c r="AN37" s="18">
        <v>20</v>
      </c>
      <c r="AO37" s="188">
        <v>8</v>
      </c>
      <c r="AP37" s="188">
        <f>(AO37-AN37)*1</f>
        <v>-12</v>
      </c>
      <c r="AQ37" s="264">
        <f t="shared" si="26"/>
        <v>-22</v>
      </c>
    </row>
    <row r="38" spans="1:43">
      <c r="A38" s="222">
        <v>21</v>
      </c>
      <c r="B38" s="222">
        <v>591</v>
      </c>
      <c r="C38" s="223" t="s">
        <v>87</v>
      </c>
      <c r="D38" s="222" t="s">
        <v>64</v>
      </c>
      <c r="E38" s="222" t="s">
        <v>60</v>
      </c>
      <c r="F38" s="224" t="s">
        <v>85</v>
      </c>
      <c r="G38" s="224">
        <v>100</v>
      </c>
      <c r="H38" s="221">
        <f t="shared" si="14"/>
        <v>300</v>
      </c>
      <c r="I38" s="168"/>
      <c r="J38" s="221">
        <v>300</v>
      </c>
      <c r="K38" s="61">
        <v>400</v>
      </c>
      <c r="L38" s="221">
        <f t="shared" si="15"/>
        <v>700</v>
      </c>
      <c r="M38" s="61">
        <f t="shared" si="16"/>
        <v>400</v>
      </c>
      <c r="N38" s="180">
        <v>3000</v>
      </c>
      <c r="O38" s="89">
        <v>722.925</v>
      </c>
      <c r="P38" s="90">
        <v>0.240975</v>
      </c>
      <c r="Q38" s="180">
        <v>3600</v>
      </c>
      <c r="R38" s="89">
        <v>780.759</v>
      </c>
      <c r="S38" s="90">
        <v>0.2168775</v>
      </c>
      <c r="T38" s="96">
        <v>2505</v>
      </c>
      <c r="U38" s="99">
        <v>676.07946</v>
      </c>
      <c r="V38" s="98">
        <v>0.269892</v>
      </c>
      <c r="W38" s="99">
        <v>2805.6</v>
      </c>
      <c r="X38" s="99">
        <v>709.883433</v>
      </c>
      <c r="Y38" s="98">
        <v>0.25302375</v>
      </c>
      <c r="Z38" s="254">
        <f t="shared" si="17"/>
        <v>16515</v>
      </c>
      <c r="AA38" s="255">
        <f t="shared" si="18"/>
        <v>4197.01338</v>
      </c>
      <c r="AB38" s="255">
        <f t="shared" si="19"/>
        <v>19216.8</v>
      </c>
      <c r="AC38" s="255">
        <f t="shared" si="20"/>
        <v>4471.927299</v>
      </c>
      <c r="AD38" s="79">
        <v>17133.64</v>
      </c>
      <c r="AE38" s="79">
        <v>3324.54</v>
      </c>
      <c r="AF38" s="256">
        <f t="shared" si="21"/>
        <v>1.03745927944293</v>
      </c>
      <c r="AG38" s="22">
        <f t="shared" si="22"/>
        <v>0.792120419687583</v>
      </c>
      <c r="AH38" s="22">
        <f t="shared" si="23"/>
        <v>0.891596936014321</v>
      </c>
      <c r="AI38" s="22">
        <f t="shared" si="24"/>
        <v>0.743424429270893</v>
      </c>
      <c r="AJ38" s="259"/>
      <c r="AK38" s="18">
        <v>10</v>
      </c>
      <c r="AL38" s="188">
        <v>4</v>
      </c>
      <c r="AM38" s="188">
        <f t="shared" si="25"/>
        <v>-6</v>
      </c>
      <c r="AN38" s="18">
        <v>20</v>
      </c>
      <c r="AO38" s="188">
        <v>0</v>
      </c>
      <c r="AP38" s="188">
        <f>(AO38-AN38)*1</f>
        <v>-20</v>
      </c>
      <c r="AQ38" s="264">
        <f t="shared" si="26"/>
        <v>-26</v>
      </c>
    </row>
    <row r="39" spans="1:43">
      <c r="A39" s="47">
        <v>1</v>
      </c>
      <c r="B39" s="47">
        <v>517</v>
      </c>
      <c r="C39" s="48" t="s">
        <v>88</v>
      </c>
      <c r="D39" s="47" t="s">
        <v>89</v>
      </c>
      <c r="E39" s="47" t="s">
        <v>90</v>
      </c>
      <c r="F39" s="49" t="s">
        <v>37</v>
      </c>
      <c r="G39" s="49">
        <v>200</v>
      </c>
      <c r="H39" s="221">
        <f t="shared" si="14"/>
        <v>600</v>
      </c>
      <c r="I39" s="168"/>
      <c r="J39" s="221">
        <v>600</v>
      </c>
      <c r="K39" s="61">
        <v>200</v>
      </c>
      <c r="L39" s="221">
        <f t="shared" si="15"/>
        <v>800</v>
      </c>
      <c r="M39" s="61">
        <f t="shared" si="16"/>
        <v>200</v>
      </c>
      <c r="N39" s="180">
        <v>47200</v>
      </c>
      <c r="O39" s="89">
        <v>8842.448</v>
      </c>
      <c r="P39" s="90">
        <v>0.18734</v>
      </c>
      <c r="Q39" s="180">
        <v>56640</v>
      </c>
      <c r="R39" s="89">
        <v>9549.84384</v>
      </c>
      <c r="S39" s="90">
        <v>0.168606</v>
      </c>
      <c r="T39" s="96">
        <v>39412</v>
      </c>
      <c r="U39" s="99">
        <v>8269.4573696</v>
      </c>
      <c r="V39" s="98">
        <v>0.2098208</v>
      </c>
      <c r="W39" s="99">
        <v>44141.44</v>
      </c>
      <c r="X39" s="99">
        <v>8682.93023808</v>
      </c>
      <c r="Y39" s="98">
        <v>0.196707</v>
      </c>
      <c r="Z39" s="254">
        <f t="shared" si="17"/>
        <v>259836</v>
      </c>
      <c r="AA39" s="255">
        <f t="shared" si="18"/>
        <v>51335.7161088</v>
      </c>
      <c r="AB39" s="255">
        <f t="shared" si="19"/>
        <v>302344.32</v>
      </c>
      <c r="AC39" s="255">
        <f t="shared" si="20"/>
        <v>54698.32223424</v>
      </c>
      <c r="AD39" s="79">
        <v>294693.49</v>
      </c>
      <c r="AE39" s="79">
        <v>51289.9</v>
      </c>
      <c r="AF39" s="256">
        <f t="shared" si="21"/>
        <v>1.13415188811404</v>
      </c>
      <c r="AG39" s="22">
        <f t="shared" si="22"/>
        <v>0.99910751982688</v>
      </c>
      <c r="AH39" s="22">
        <f t="shared" si="23"/>
        <v>0.974694976905801</v>
      </c>
      <c r="AI39" s="22">
        <f t="shared" si="24"/>
        <v>0.93768689614201</v>
      </c>
      <c r="AJ39" s="259"/>
      <c r="AK39" s="18">
        <v>20</v>
      </c>
      <c r="AL39" s="188">
        <v>14</v>
      </c>
      <c r="AM39" s="188">
        <f t="shared" si="25"/>
        <v>-6</v>
      </c>
      <c r="AN39" s="18">
        <v>30</v>
      </c>
      <c r="AO39" s="188">
        <v>139</v>
      </c>
      <c r="AP39" s="188"/>
      <c r="AQ39" s="264">
        <f t="shared" si="26"/>
        <v>-6</v>
      </c>
    </row>
    <row r="40" spans="1:43">
      <c r="A40" s="47">
        <v>2</v>
      </c>
      <c r="B40" s="47">
        <v>114685</v>
      </c>
      <c r="C40" s="48" t="s">
        <v>91</v>
      </c>
      <c r="D40" s="47" t="s">
        <v>89</v>
      </c>
      <c r="E40" s="47" t="s">
        <v>90</v>
      </c>
      <c r="F40" s="49" t="s">
        <v>37</v>
      </c>
      <c r="G40" s="49">
        <v>200</v>
      </c>
      <c r="H40" s="221">
        <f t="shared" si="14"/>
        <v>600</v>
      </c>
      <c r="I40" s="168"/>
      <c r="J40" s="221">
        <v>600</v>
      </c>
      <c r="K40" s="61">
        <v>400</v>
      </c>
      <c r="L40" s="221">
        <f t="shared" si="15"/>
        <v>1000</v>
      </c>
      <c r="M40" s="61">
        <f t="shared" si="16"/>
        <v>400</v>
      </c>
      <c r="N40" s="180">
        <v>46400</v>
      </c>
      <c r="O40" s="89">
        <v>7888</v>
      </c>
      <c r="P40" s="90">
        <v>0.17</v>
      </c>
      <c r="Q40" s="180">
        <v>55680</v>
      </c>
      <c r="R40" s="89">
        <v>8519.04</v>
      </c>
      <c r="S40" s="90">
        <v>0.153</v>
      </c>
      <c r="T40" s="96">
        <v>38744</v>
      </c>
      <c r="U40" s="99">
        <v>7376.8576</v>
      </c>
      <c r="V40" s="98">
        <v>0.1904</v>
      </c>
      <c r="W40" s="99">
        <v>43393.28</v>
      </c>
      <c r="X40" s="99">
        <v>7745.70048</v>
      </c>
      <c r="Y40" s="98">
        <v>0.1785</v>
      </c>
      <c r="Z40" s="254">
        <f t="shared" si="17"/>
        <v>255432</v>
      </c>
      <c r="AA40" s="255">
        <f t="shared" si="18"/>
        <v>45794.5728</v>
      </c>
      <c r="AB40" s="255">
        <f t="shared" si="19"/>
        <v>297219.84</v>
      </c>
      <c r="AC40" s="255">
        <f t="shared" si="20"/>
        <v>48794.22144</v>
      </c>
      <c r="AD40" s="79">
        <v>263640.11</v>
      </c>
      <c r="AE40" s="79">
        <v>34717.6</v>
      </c>
      <c r="AF40" s="256">
        <f t="shared" si="21"/>
        <v>1.03213422750478</v>
      </c>
      <c r="AG40" s="22">
        <f t="shared" si="22"/>
        <v>0.758116035968349</v>
      </c>
      <c r="AH40" s="22">
        <f t="shared" si="23"/>
        <v>0.887020563633975</v>
      </c>
      <c r="AI40" s="22">
        <f t="shared" si="24"/>
        <v>0.711510481680513</v>
      </c>
      <c r="AJ40" s="259"/>
      <c r="AK40" s="18">
        <v>20</v>
      </c>
      <c r="AL40" s="188">
        <v>34</v>
      </c>
      <c r="AM40" s="188"/>
      <c r="AN40" s="18">
        <v>30</v>
      </c>
      <c r="AO40" s="188">
        <v>15</v>
      </c>
      <c r="AP40" s="188">
        <f>(AO40-AN40)*1</f>
        <v>-15</v>
      </c>
      <c r="AQ40" s="264">
        <f t="shared" si="26"/>
        <v>-15</v>
      </c>
    </row>
    <row r="41" spans="1:43">
      <c r="A41" s="47">
        <v>3</v>
      </c>
      <c r="B41" s="47">
        <v>337</v>
      </c>
      <c r="C41" s="48" t="s">
        <v>92</v>
      </c>
      <c r="D41" s="47" t="s">
        <v>89</v>
      </c>
      <c r="E41" s="47" t="s">
        <v>90</v>
      </c>
      <c r="F41" s="49" t="s">
        <v>37</v>
      </c>
      <c r="G41" s="49">
        <v>200</v>
      </c>
      <c r="H41" s="221">
        <f t="shared" si="14"/>
        <v>600</v>
      </c>
      <c r="I41" s="168"/>
      <c r="J41" s="221">
        <v>600</v>
      </c>
      <c r="K41" s="61">
        <v>0</v>
      </c>
      <c r="L41" s="221">
        <f t="shared" si="15"/>
        <v>600</v>
      </c>
      <c r="M41" s="61">
        <f t="shared" si="16"/>
        <v>0</v>
      </c>
      <c r="N41" s="180">
        <v>40000</v>
      </c>
      <c r="O41" s="89">
        <v>8622.4</v>
      </c>
      <c r="P41" s="90">
        <v>0.21556</v>
      </c>
      <c r="Q41" s="180">
        <v>48000</v>
      </c>
      <c r="R41" s="89">
        <v>9312.192</v>
      </c>
      <c r="S41" s="90">
        <v>0.194004</v>
      </c>
      <c r="T41" s="96">
        <v>33400</v>
      </c>
      <c r="U41" s="99">
        <v>8063.66848</v>
      </c>
      <c r="V41" s="98">
        <v>0.2414272</v>
      </c>
      <c r="W41" s="99">
        <v>37408</v>
      </c>
      <c r="X41" s="99">
        <v>8466.851904</v>
      </c>
      <c r="Y41" s="98">
        <v>0.226338</v>
      </c>
      <c r="Z41" s="254">
        <f t="shared" si="17"/>
        <v>220200</v>
      </c>
      <c r="AA41" s="255">
        <f t="shared" si="18"/>
        <v>50058.20544</v>
      </c>
      <c r="AB41" s="255">
        <f t="shared" si="19"/>
        <v>256224</v>
      </c>
      <c r="AC41" s="255">
        <f t="shared" si="20"/>
        <v>53337.131712</v>
      </c>
      <c r="AD41" s="79">
        <v>184992.74</v>
      </c>
      <c r="AE41" s="79">
        <v>35422.2</v>
      </c>
      <c r="AF41" s="22">
        <f t="shared" si="21"/>
        <v>0.840112352406903</v>
      </c>
      <c r="AG41" s="22">
        <f t="shared" si="22"/>
        <v>0.707620253036382</v>
      </c>
      <c r="AH41" s="22">
        <f t="shared" si="23"/>
        <v>0.721996143999001</v>
      </c>
      <c r="AI41" s="22">
        <f t="shared" si="24"/>
        <v>0.664118951713906</v>
      </c>
      <c r="AJ41" s="261"/>
      <c r="AK41" s="18">
        <v>20</v>
      </c>
      <c r="AL41" s="188">
        <v>12</v>
      </c>
      <c r="AM41" s="188">
        <f t="shared" si="25"/>
        <v>-8</v>
      </c>
      <c r="AN41" s="18">
        <v>30</v>
      </c>
      <c r="AO41" s="188">
        <v>19</v>
      </c>
      <c r="AP41" s="188">
        <f>(AO41-AN41)*1</f>
        <v>-11</v>
      </c>
      <c r="AQ41" s="264">
        <f t="shared" si="26"/>
        <v>-19</v>
      </c>
    </row>
    <row r="42" spans="1:43">
      <c r="A42" s="225">
        <v>4</v>
      </c>
      <c r="B42" s="225">
        <v>546</v>
      </c>
      <c r="C42" s="226" t="s">
        <v>93</v>
      </c>
      <c r="D42" s="225" t="s">
        <v>89</v>
      </c>
      <c r="E42" s="225" t="s">
        <v>40</v>
      </c>
      <c r="F42" s="227" t="s">
        <v>43</v>
      </c>
      <c r="G42" s="227">
        <v>150</v>
      </c>
      <c r="H42" s="221">
        <f t="shared" si="14"/>
        <v>450</v>
      </c>
      <c r="I42" s="55" t="s">
        <v>38</v>
      </c>
      <c r="J42" s="221">
        <v>450</v>
      </c>
      <c r="K42" s="61">
        <v>150</v>
      </c>
      <c r="L42" s="221">
        <f t="shared" si="15"/>
        <v>600</v>
      </c>
      <c r="M42" s="61">
        <f t="shared" si="16"/>
        <v>150</v>
      </c>
      <c r="N42" s="180">
        <v>17670</v>
      </c>
      <c r="O42" s="89">
        <v>5091.6105</v>
      </c>
      <c r="P42" s="90">
        <v>0.28815</v>
      </c>
      <c r="Q42" s="180">
        <v>21204</v>
      </c>
      <c r="R42" s="89">
        <v>5498.93934</v>
      </c>
      <c r="S42" s="90">
        <v>0.259335</v>
      </c>
      <c r="T42" s="96">
        <v>14754.45</v>
      </c>
      <c r="U42" s="99">
        <v>4761.6741396</v>
      </c>
      <c r="V42" s="98">
        <v>0.322728</v>
      </c>
      <c r="W42" s="99">
        <v>16524.984</v>
      </c>
      <c r="X42" s="99">
        <v>4999.75784658</v>
      </c>
      <c r="Y42" s="98">
        <v>0.3025575</v>
      </c>
      <c r="Z42" s="254">
        <f t="shared" si="17"/>
        <v>97273.35</v>
      </c>
      <c r="AA42" s="255">
        <f t="shared" si="18"/>
        <v>29559.8539188</v>
      </c>
      <c r="AB42" s="255">
        <f t="shared" si="19"/>
        <v>113186.952</v>
      </c>
      <c r="AC42" s="255">
        <f t="shared" si="20"/>
        <v>31496.09155974</v>
      </c>
      <c r="AD42" s="79">
        <v>87867.73</v>
      </c>
      <c r="AE42" s="79">
        <v>25011.08</v>
      </c>
      <c r="AF42" s="22">
        <f t="shared" si="21"/>
        <v>0.9033073292942</v>
      </c>
      <c r="AG42" s="22">
        <f t="shared" si="22"/>
        <v>0.846116495321819</v>
      </c>
      <c r="AH42" s="22">
        <f t="shared" si="23"/>
        <v>0.776306177058288</v>
      </c>
      <c r="AI42" s="22">
        <f t="shared" si="24"/>
        <v>0.794101069733062</v>
      </c>
      <c r="AJ42" s="261"/>
      <c r="AK42" s="18">
        <v>28</v>
      </c>
      <c r="AL42" s="188">
        <v>34</v>
      </c>
      <c r="AM42" s="188"/>
      <c r="AN42" s="18">
        <v>30</v>
      </c>
      <c r="AO42" s="188">
        <v>142</v>
      </c>
      <c r="AP42" s="188"/>
      <c r="AQ42" s="264">
        <f t="shared" si="26"/>
        <v>0</v>
      </c>
    </row>
    <row r="43" spans="1:43">
      <c r="A43" s="225">
        <v>5</v>
      </c>
      <c r="B43" s="225">
        <v>373</v>
      </c>
      <c r="C43" s="226" t="s">
        <v>94</v>
      </c>
      <c r="D43" s="225" t="s">
        <v>89</v>
      </c>
      <c r="E43" s="225" t="s">
        <v>40</v>
      </c>
      <c r="F43" s="227" t="s">
        <v>43</v>
      </c>
      <c r="G43" s="227">
        <v>150</v>
      </c>
      <c r="H43" s="221">
        <f t="shared" si="14"/>
        <v>450</v>
      </c>
      <c r="I43" s="55" t="s">
        <v>38</v>
      </c>
      <c r="J43" s="221">
        <v>450</v>
      </c>
      <c r="K43" s="61">
        <v>300</v>
      </c>
      <c r="L43" s="221">
        <f t="shared" si="15"/>
        <v>750</v>
      </c>
      <c r="M43" s="61">
        <f t="shared" si="16"/>
        <v>300</v>
      </c>
      <c r="N43" s="180">
        <v>17100</v>
      </c>
      <c r="O43" s="89">
        <v>4614.8625</v>
      </c>
      <c r="P43" s="90">
        <v>0.269875</v>
      </c>
      <c r="Q43" s="180">
        <v>20520</v>
      </c>
      <c r="R43" s="89">
        <v>4984.0515</v>
      </c>
      <c r="S43" s="90">
        <v>0.2428875</v>
      </c>
      <c r="T43" s="96">
        <v>14278.5</v>
      </c>
      <c r="U43" s="99">
        <v>4315.81941</v>
      </c>
      <c r="V43" s="98">
        <v>0.30226</v>
      </c>
      <c r="W43" s="99">
        <v>15991.92</v>
      </c>
      <c r="X43" s="99">
        <v>4531.6103805</v>
      </c>
      <c r="Y43" s="98">
        <v>0.28336875</v>
      </c>
      <c r="Z43" s="254">
        <f t="shared" si="17"/>
        <v>94135.5</v>
      </c>
      <c r="AA43" s="255">
        <f t="shared" si="18"/>
        <v>26792.04573</v>
      </c>
      <c r="AB43" s="255">
        <f t="shared" si="19"/>
        <v>109535.76</v>
      </c>
      <c r="AC43" s="255">
        <f t="shared" si="20"/>
        <v>28546.9856415</v>
      </c>
      <c r="AD43" s="79">
        <v>84413.85</v>
      </c>
      <c r="AE43" s="79">
        <v>23809.17</v>
      </c>
      <c r="AF43" s="22">
        <f t="shared" si="21"/>
        <v>0.896727058336122</v>
      </c>
      <c r="AG43" s="22">
        <f t="shared" si="22"/>
        <v>0.888665622623211</v>
      </c>
      <c r="AH43" s="22">
        <f t="shared" si="23"/>
        <v>0.77065106409085</v>
      </c>
      <c r="AI43" s="22">
        <f t="shared" si="24"/>
        <v>0.834034468612601</v>
      </c>
      <c r="AJ43" s="261"/>
      <c r="AK43" s="18">
        <v>28</v>
      </c>
      <c r="AL43" s="188">
        <v>18</v>
      </c>
      <c r="AM43" s="188">
        <f t="shared" si="25"/>
        <v>-10</v>
      </c>
      <c r="AN43" s="18">
        <v>30</v>
      </c>
      <c r="AO43" s="188">
        <v>156</v>
      </c>
      <c r="AP43" s="188"/>
      <c r="AQ43" s="264">
        <f t="shared" si="26"/>
        <v>-10</v>
      </c>
    </row>
    <row r="44" spans="1:43">
      <c r="A44" s="47">
        <v>6</v>
      </c>
      <c r="B44" s="47">
        <v>114844</v>
      </c>
      <c r="C44" s="48" t="s">
        <v>95</v>
      </c>
      <c r="D44" s="47" t="s">
        <v>89</v>
      </c>
      <c r="E44" s="47" t="s">
        <v>40</v>
      </c>
      <c r="F44" s="49" t="s">
        <v>47</v>
      </c>
      <c r="G44" s="49">
        <v>150</v>
      </c>
      <c r="H44" s="221">
        <f t="shared" si="14"/>
        <v>450</v>
      </c>
      <c r="I44" s="168"/>
      <c r="J44" s="221">
        <v>450</v>
      </c>
      <c r="K44" s="61">
        <v>0</v>
      </c>
      <c r="L44" s="221">
        <f t="shared" si="15"/>
        <v>450</v>
      </c>
      <c r="M44" s="61">
        <f t="shared" si="16"/>
        <v>0</v>
      </c>
      <c r="N44" s="180">
        <v>16150</v>
      </c>
      <c r="O44" s="89">
        <v>2745.5</v>
      </c>
      <c r="P44" s="90">
        <v>0.17</v>
      </c>
      <c r="Q44" s="180">
        <v>19380</v>
      </c>
      <c r="R44" s="89">
        <v>2965.14</v>
      </c>
      <c r="S44" s="90">
        <v>0.153</v>
      </c>
      <c r="T44" s="96">
        <v>13485.25</v>
      </c>
      <c r="U44" s="99">
        <v>2567.5916</v>
      </c>
      <c r="V44" s="98">
        <v>0.1904</v>
      </c>
      <c r="W44" s="99">
        <v>15103.48</v>
      </c>
      <c r="X44" s="99">
        <v>2695.97118</v>
      </c>
      <c r="Y44" s="98">
        <v>0.1785</v>
      </c>
      <c r="Z44" s="254">
        <f t="shared" si="17"/>
        <v>88905.75</v>
      </c>
      <c r="AA44" s="255">
        <f t="shared" si="18"/>
        <v>15939.2748</v>
      </c>
      <c r="AB44" s="255">
        <f t="shared" si="19"/>
        <v>103450.44</v>
      </c>
      <c r="AC44" s="255">
        <f t="shared" si="20"/>
        <v>16983.33354</v>
      </c>
      <c r="AD44" s="79">
        <v>87543.02</v>
      </c>
      <c r="AE44" s="79">
        <v>15685.22</v>
      </c>
      <c r="AF44" s="22">
        <f t="shared" si="21"/>
        <v>0.984672194993012</v>
      </c>
      <c r="AG44" s="22">
        <f t="shared" si="22"/>
        <v>0.984061081624617</v>
      </c>
      <c r="AH44" s="22">
        <f t="shared" si="23"/>
        <v>0.846231490170559</v>
      </c>
      <c r="AI44" s="22">
        <f t="shared" si="24"/>
        <v>0.923565445091058</v>
      </c>
      <c r="AJ44" s="261"/>
      <c r="AK44" s="18">
        <v>28</v>
      </c>
      <c r="AL44" s="188">
        <v>10</v>
      </c>
      <c r="AM44" s="188">
        <f t="shared" si="25"/>
        <v>-18</v>
      </c>
      <c r="AN44" s="18">
        <v>30</v>
      </c>
      <c r="AO44" s="188">
        <v>7</v>
      </c>
      <c r="AP44" s="188">
        <f>(AO44-AN44)*1</f>
        <v>-23</v>
      </c>
      <c r="AQ44" s="264">
        <f t="shared" si="26"/>
        <v>-41</v>
      </c>
    </row>
    <row r="45" spans="1:43">
      <c r="A45" s="47">
        <v>7</v>
      </c>
      <c r="B45" s="47">
        <v>747</v>
      </c>
      <c r="C45" s="48" t="s">
        <v>96</v>
      </c>
      <c r="D45" s="47" t="s">
        <v>89</v>
      </c>
      <c r="E45" s="47" t="s">
        <v>40</v>
      </c>
      <c r="F45" s="49" t="s">
        <v>47</v>
      </c>
      <c r="G45" s="49">
        <v>150</v>
      </c>
      <c r="H45" s="221">
        <f t="shared" si="14"/>
        <v>450</v>
      </c>
      <c r="I45" s="168"/>
      <c r="J45" s="221">
        <v>450</v>
      </c>
      <c r="K45" s="61">
        <v>450</v>
      </c>
      <c r="L45" s="221">
        <f t="shared" si="15"/>
        <v>900</v>
      </c>
      <c r="M45" s="61">
        <f t="shared" si="16"/>
        <v>450</v>
      </c>
      <c r="N45" s="180">
        <v>14250</v>
      </c>
      <c r="O45" s="89">
        <v>2967.5625</v>
      </c>
      <c r="P45" s="90">
        <v>0.20825</v>
      </c>
      <c r="Q45" s="180">
        <v>17100</v>
      </c>
      <c r="R45" s="89">
        <v>3204.9675</v>
      </c>
      <c r="S45" s="90">
        <v>0.187425</v>
      </c>
      <c r="T45" s="96">
        <v>11898.75</v>
      </c>
      <c r="U45" s="99">
        <v>2775.26445</v>
      </c>
      <c r="V45" s="98">
        <v>0.23324</v>
      </c>
      <c r="W45" s="99">
        <v>13326.6</v>
      </c>
      <c r="X45" s="99">
        <v>2914.0276725</v>
      </c>
      <c r="Y45" s="98">
        <v>0.2186625</v>
      </c>
      <c r="Z45" s="254">
        <f t="shared" si="17"/>
        <v>78446.25</v>
      </c>
      <c r="AA45" s="255">
        <f t="shared" si="18"/>
        <v>17228.48085</v>
      </c>
      <c r="AB45" s="255">
        <f t="shared" si="19"/>
        <v>91279.8</v>
      </c>
      <c r="AC45" s="255">
        <f t="shared" si="20"/>
        <v>18356.9855175</v>
      </c>
      <c r="AD45" s="79">
        <v>70637.37</v>
      </c>
      <c r="AE45" s="79">
        <v>14302.18</v>
      </c>
      <c r="AF45" s="22">
        <f t="shared" si="21"/>
        <v>0.900455662316554</v>
      </c>
      <c r="AG45" s="22">
        <f t="shared" si="22"/>
        <v>0.830147482214022</v>
      </c>
      <c r="AH45" s="22">
        <f t="shared" si="23"/>
        <v>0.773855442277481</v>
      </c>
      <c r="AI45" s="22">
        <f t="shared" si="24"/>
        <v>0.779113759520348</v>
      </c>
      <c r="AJ45" s="261"/>
      <c r="AK45" s="18">
        <v>28</v>
      </c>
      <c r="AL45" s="188">
        <v>0</v>
      </c>
      <c r="AM45" s="188">
        <f t="shared" si="25"/>
        <v>-28</v>
      </c>
      <c r="AN45" s="18">
        <v>30</v>
      </c>
      <c r="AO45" s="188">
        <v>23</v>
      </c>
      <c r="AP45" s="188">
        <f>(AO45-AN45)*1</f>
        <v>-7</v>
      </c>
      <c r="AQ45" s="264">
        <f t="shared" si="26"/>
        <v>-35</v>
      </c>
    </row>
    <row r="46" spans="1:43">
      <c r="A46" s="228">
        <v>7</v>
      </c>
      <c r="B46" s="228">
        <v>511</v>
      </c>
      <c r="C46" s="229" t="s">
        <v>97</v>
      </c>
      <c r="D46" s="228" t="s">
        <v>89</v>
      </c>
      <c r="E46" s="47" t="s">
        <v>40</v>
      </c>
      <c r="F46" s="230" t="s">
        <v>53</v>
      </c>
      <c r="G46" s="230">
        <v>150</v>
      </c>
      <c r="H46" s="221">
        <f t="shared" si="14"/>
        <v>450</v>
      </c>
      <c r="I46" s="168"/>
      <c r="J46" s="221">
        <v>450</v>
      </c>
      <c r="K46" s="61">
        <v>150</v>
      </c>
      <c r="L46" s="221">
        <f t="shared" si="15"/>
        <v>600</v>
      </c>
      <c r="M46" s="61">
        <f t="shared" si="16"/>
        <v>150</v>
      </c>
      <c r="N46" s="180">
        <v>15200</v>
      </c>
      <c r="O46" s="89">
        <v>4082.72</v>
      </c>
      <c r="P46" s="90">
        <v>0.2686</v>
      </c>
      <c r="Q46" s="180">
        <v>18240</v>
      </c>
      <c r="R46" s="89">
        <v>4409.3376</v>
      </c>
      <c r="S46" s="90">
        <v>0.24174</v>
      </c>
      <c r="T46" s="96">
        <v>12692</v>
      </c>
      <c r="U46" s="99">
        <v>3818.159744</v>
      </c>
      <c r="V46" s="98">
        <v>0.300832</v>
      </c>
      <c r="W46" s="99">
        <v>14215.04</v>
      </c>
      <c r="X46" s="99">
        <v>4009.0677312</v>
      </c>
      <c r="Y46" s="98">
        <v>0.28203</v>
      </c>
      <c r="Z46" s="254">
        <f t="shared" si="17"/>
        <v>83676</v>
      </c>
      <c r="AA46" s="255">
        <f t="shared" si="18"/>
        <v>23702.639232</v>
      </c>
      <c r="AB46" s="255">
        <f t="shared" si="19"/>
        <v>97365.12</v>
      </c>
      <c r="AC46" s="255">
        <f t="shared" si="20"/>
        <v>25255.2159936</v>
      </c>
      <c r="AD46" s="79">
        <v>79598.33</v>
      </c>
      <c r="AE46" s="79">
        <v>21711.31</v>
      </c>
      <c r="AF46" s="22">
        <f t="shared" si="21"/>
        <v>0.95126834456714</v>
      </c>
      <c r="AG46" s="22">
        <f t="shared" si="22"/>
        <v>0.915987025220736</v>
      </c>
      <c r="AH46" s="22">
        <f t="shared" si="23"/>
        <v>0.817524078437946</v>
      </c>
      <c r="AI46" s="22">
        <f t="shared" si="24"/>
        <v>0.859676274615982</v>
      </c>
      <c r="AJ46" s="261"/>
      <c r="AK46" s="18">
        <v>28</v>
      </c>
      <c r="AL46" s="188">
        <v>14</v>
      </c>
      <c r="AM46" s="188">
        <f t="shared" si="25"/>
        <v>-14</v>
      </c>
      <c r="AN46" s="18">
        <v>30</v>
      </c>
      <c r="AO46" s="188">
        <v>101</v>
      </c>
      <c r="AP46" s="188"/>
      <c r="AQ46" s="264">
        <f t="shared" si="26"/>
        <v>-14</v>
      </c>
    </row>
    <row r="47" spans="1:43">
      <c r="A47" s="228">
        <v>8</v>
      </c>
      <c r="B47" s="228">
        <v>744</v>
      </c>
      <c r="C47" s="229" t="s">
        <v>98</v>
      </c>
      <c r="D47" s="228" t="s">
        <v>89</v>
      </c>
      <c r="E47" s="47" t="s">
        <v>36</v>
      </c>
      <c r="F47" s="230" t="s">
        <v>53</v>
      </c>
      <c r="G47" s="230">
        <v>150</v>
      </c>
      <c r="H47" s="221">
        <f t="shared" si="14"/>
        <v>450</v>
      </c>
      <c r="I47" s="168"/>
      <c r="J47" s="221">
        <v>300</v>
      </c>
      <c r="K47" s="61">
        <v>150</v>
      </c>
      <c r="L47" s="221">
        <f t="shared" si="15"/>
        <v>450</v>
      </c>
      <c r="M47" s="61">
        <f t="shared" si="16"/>
        <v>0</v>
      </c>
      <c r="N47" s="180">
        <v>15200</v>
      </c>
      <c r="O47" s="89">
        <v>3553</v>
      </c>
      <c r="P47" s="90">
        <v>0.23375</v>
      </c>
      <c r="Q47" s="180">
        <v>18240</v>
      </c>
      <c r="R47" s="89">
        <v>3837.24</v>
      </c>
      <c r="S47" s="90">
        <v>0.210375</v>
      </c>
      <c r="T47" s="96">
        <v>12692</v>
      </c>
      <c r="U47" s="99">
        <v>3322.7656</v>
      </c>
      <c r="V47" s="98">
        <v>0.2618</v>
      </c>
      <c r="W47" s="99">
        <v>14215.04</v>
      </c>
      <c r="X47" s="99">
        <v>3488.90388</v>
      </c>
      <c r="Y47" s="98">
        <v>0.2454375</v>
      </c>
      <c r="Z47" s="254">
        <f t="shared" si="17"/>
        <v>83676</v>
      </c>
      <c r="AA47" s="255">
        <f t="shared" si="18"/>
        <v>20627.2968</v>
      </c>
      <c r="AB47" s="255">
        <f t="shared" si="19"/>
        <v>97365.12</v>
      </c>
      <c r="AC47" s="255">
        <f t="shared" si="20"/>
        <v>21978.43164</v>
      </c>
      <c r="AD47" s="79">
        <v>68340.86</v>
      </c>
      <c r="AE47" s="79">
        <v>19201.11</v>
      </c>
      <c r="AF47" s="22">
        <f t="shared" si="21"/>
        <v>0.816731918351738</v>
      </c>
      <c r="AG47" s="22">
        <f t="shared" si="22"/>
        <v>0.930859248604984</v>
      </c>
      <c r="AH47" s="22">
        <f t="shared" si="23"/>
        <v>0.701902899108017</v>
      </c>
      <c r="AI47" s="22">
        <f t="shared" si="24"/>
        <v>0.873634220790106</v>
      </c>
      <c r="AJ47" s="261"/>
      <c r="AK47" s="18">
        <v>20</v>
      </c>
      <c r="AL47" s="188">
        <v>2</v>
      </c>
      <c r="AM47" s="188">
        <f t="shared" si="25"/>
        <v>-18</v>
      </c>
      <c r="AN47" s="18">
        <v>25</v>
      </c>
      <c r="AO47" s="188">
        <v>25</v>
      </c>
      <c r="AP47" s="188"/>
      <c r="AQ47" s="264">
        <f t="shared" si="26"/>
        <v>-18</v>
      </c>
    </row>
    <row r="48" spans="1:43">
      <c r="A48" s="228">
        <v>9</v>
      </c>
      <c r="B48" s="228">
        <v>724</v>
      </c>
      <c r="C48" s="229" t="s">
        <v>99</v>
      </c>
      <c r="D48" s="228" t="s">
        <v>89</v>
      </c>
      <c r="E48" s="47" t="s">
        <v>40</v>
      </c>
      <c r="F48" s="230" t="s">
        <v>53</v>
      </c>
      <c r="G48" s="230">
        <v>150</v>
      </c>
      <c r="H48" s="221">
        <f t="shared" si="14"/>
        <v>450</v>
      </c>
      <c r="I48" s="168"/>
      <c r="J48" s="221">
        <v>300</v>
      </c>
      <c r="K48" s="61">
        <v>150</v>
      </c>
      <c r="L48" s="221">
        <f t="shared" si="15"/>
        <v>450</v>
      </c>
      <c r="M48" s="61">
        <f t="shared" si="16"/>
        <v>0</v>
      </c>
      <c r="N48" s="180">
        <v>14250</v>
      </c>
      <c r="O48" s="89">
        <v>3766.9875</v>
      </c>
      <c r="P48" s="90">
        <v>0.26435</v>
      </c>
      <c r="Q48" s="180">
        <v>17100</v>
      </c>
      <c r="R48" s="89">
        <v>4068.3465</v>
      </c>
      <c r="S48" s="90">
        <v>0.237915</v>
      </c>
      <c r="T48" s="96">
        <v>11898.75</v>
      </c>
      <c r="U48" s="99">
        <v>3522.88671</v>
      </c>
      <c r="V48" s="98">
        <v>0.296072</v>
      </c>
      <c r="W48" s="99">
        <v>13326.6</v>
      </c>
      <c r="X48" s="99">
        <v>3699.0310455</v>
      </c>
      <c r="Y48" s="98">
        <v>0.2775675</v>
      </c>
      <c r="Z48" s="254">
        <f t="shared" si="17"/>
        <v>78446.25</v>
      </c>
      <c r="AA48" s="255">
        <f t="shared" si="18"/>
        <v>21869.62263</v>
      </c>
      <c r="AB48" s="255">
        <f t="shared" si="19"/>
        <v>91279.8</v>
      </c>
      <c r="AC48" s="255">
        <f t="shared" si="20"/>
        <v>23302.1326365</v>
      </c>
      <c r="AD48" s="79">
        <v>69971.16</v>
      </c>
      <c r="AE48" s="79">
        <v>17413.23</v>
      </c>
      <c r="AF48" s="22">
        <f t="shared" si="21"/>
        <v>0.891963095750275</v>
      </c>
      <c r="AG48" s="22">
        <f t="shared" si="22"/>
        <v>0.796229102559508</v>
      </c>
      <c r="AH48" s="22">
        <f t="shared" si="23"/>
        <v>0.766556894296438</v>
      </c>
      <c r="AI48" s="22">
        <f t="shared" si="24"/>
        <v>0.747280528852722</v>
      </c>
      <c r="AJ48" s="261"/>
      <c r="AK48" s="18">
        <v>28</v>
      </c>
      <c r="AL48" s="188">
        <v>0</v>
      </c>
      <c r="AM48" s="188">
        <f t="shared" si="25"/>
        <v>-28</v>
      </c>
      <c r="AN48" s="18">
        <v>30</v>
      </c>
      <c r="AO48" s="188">
        <v>64</v>
      </c>
      <c r="AP48" s="188"/>
      <c r="AQ48" s="264">
        <f t="shared" si="26"/>
        <v>-28</v>
      </c>
    </row>
    <row r="49" spans="1:43">
      <c r="A49" s="231">
        <v>10</v>
      </c>
      <c r="B49" s="231">
        <v>598</v>
      </c>
      <c r="C49" s="232" t="s">
        <v>100</v>
      </c>
      <c r="D49" s="231" t="s">
        <v>89</v>
      </c>
      <c r="E49" s="47" t="s">
        <v>36</v>
      </c>
      <c r="F49" s="233" t="s">
        <v>57</v>
      </c>
      <c r="G49" s="233">
        <v>150</v>
      </c>
      <c r="H49" s="221">
        <f t="shared" si="14"/>
        <v>450</v>
      </c>
      <c r="I49" s="168"/>
      <c r="J49" s="221">
        <v>150</v>
      </c>
      <c r="K49" s="61">
        <v>0</v>
      </c>
      <c r="L49" s="221">
        <f t="shared" si="15"/>
        <v>150</v>
      </c>
      <c r="M49" s="61">
        <f t="shared" si="16"/>
        <v>-300</v>
      </c>
      <c r="N49" s="180">
        <v>12350</v>
      </c>
      <c r="O49" s="89">
        <v>3491.4685</v>
      </c>
      <c r="P49" s="90">
        <v>0.28271</v>
      </c>
      <c r="Q49" s="180">
        <v>14820</v>
      </c>
      <c r="R49" s="89">
        <v>3770.78598</v>
      </c>
      <c r="S49" s="90">
        <v>0.254439</v>
      </c>
      <c r="T49" s="96">
        <v>10312.25</v>
      </c>
      <c r="U49" s="99">
        <v>3265.2213412</v>
      </c>
      <c r="V49" s="98">
        <v>0.3166352</v>
      </c>
      <c r="W49" s="99">
        <v>11549.72</v>
      </c>
      <c r="X49" s="99">
        <v>3428.48240826</v>
      </c>
      <c r="Y49" s="98">
        <v>0.2968455</v>
      </c>
      <c r="Z49" s="254">
        <f t="shared" si="17"/>
        <v>67986.75</v>
      </c>
      <c r="AA49" s="255">
        <f t="shared" si="18"/>
        <v>20270.0695236</v>
      </c>
      <c r="AB49" s="255">
        <f t="shared" si="19"/>
        <v>79109.16</v>
      </c>
      <c r="AC49" s="255">
        <f t="shared" si="20"/>
        <v>21597.80516478</v>
      </c>
      <c r="AD49" s="79">
        <v>41118.68</v>
      </c>
      <c r="AE49" s="79">
        <v>11762.73</v>
      </c>
      <c r="AF49" s="22">
        <f t="shared" si="21"/>
        <v>0.604804318488529</v>
      </c>
      <c r="AG49" s="22">
        <f t="shared" si="22"/>
        <v>0.580300427006672</v>
      </c>
      <c r="AH49" s="22">
        <f t="shared" si="23"/>
        <v>0.519771414587135</v>
      </c>
      <c r="AI49" s="22">
        <f t="shared" si="24"/>
        <v>0.544626174292087</v>
      </c>
      <c r="AJ49" s="261"/>
      <c r="AK49" s="18">
        <v>20</v>
      </c>
      <c r="AL49" s="188">
        <v>6</v>
      </c>
      <c r="AM49" s="188">
        <f t="shared" si="25"/>
        <v>-14</v>
      </c>
      <c r="AN49" s="18">
        <v>25</v>
      </c>
      <c r="AO49" s="188">
        <v>25</v>
      </c>
      <c r="AP49" s="188"/>
      <c r="AQ49" s="264">
        <f t="shared" si="26"/>
        <v>-14</v>
      </c>
    </row>
    <row r="50" spans="1:43">
      <c r="A50" s="231">
        <v>11</v>
      </c>
      <c r="B50" s="231">
        <v>515</v>
      </c>
      <c r="C50" s="232" t="s">
        <v>101</v>
      </c>
      <c r="D50" s="231" t="s">
        <v>89</v>
      </c>
      <c r="E50" s="47" t="s">
        <v>52</v>
      </c>
      <c r="F50" s="233" t="s">
        <v>57</v>
      </c>
      <c r="G50" s="233">
        <v>150</v>
      </c>
      <c r="H50" s="221">
        <f t="shared" si="14"/>
        <v>450</v>
      </c>
      <c r="I50" s="168"/>
      <c r="J50" s="221">
        <v>450</v>
      </c>
      <c r="K50" s="61">
        <v>750</v>
      </c>
      <c r="L50" s="221">
        <f t="shared" si="15"/>
        <v>1200</v>
      </c>
      <c r="M50" s="61">
        <f t="shared" si="16"/>
        <v>750</v>
      </c>
      <c r="N50" s="180">
        <v>11020</v>
      </c>
      <c r="O50" s="89">
        <v>3008.6804</v>
      </c>
      <c r="P50" s="90">
        <v>0.27302</v>
      </c>
      <c r="Q50" s="180">
        <v>13224</v>
      </c>
      <c r="R50" s="89">
        <v>3249.374832</v>
      </c>
      <c r="S50" s="90">
        <v>0.245718</v>
      </c>
      <c r="T50" s="96">
        <v>9201.7</v>
      </c>
      <c r="U50" s="99">
        <v>2813.71791008</v>
      </c>
      <c r="V50" s="98">
        <v>0.3057824</v>
      </c>
      <c r="W50" s="99">
        <v>10305.904</v>
      </c>
      <c r="X50" s="99">
        <v>2954.403805584</v>
      </c>
      <c r="Y50" s="98">
        <v>0.286671</v>
      </c>
      <c r="Z50" s="254">
        <f t="shared" si="17"/>
        <v>60665.1</v>
      </c>
      <c r="AA50" s="255">
        <f t="shared" si="18"/>
        <v>17467.19493024</v>
      </c>
      <c r="AB50" s="255">
        <f t="shared" si="19"/>
        <v>70589.712</v>
      </c>
      <c r="AC50" s="255">
        <f t="shared" si="20"/>
        <v>18611.335912752</v>
      </c>
      <c r="AD50" s="79">
        <v>53979.22</v>
      </c>
      <c r="AE50" s="79">
        <v>14822.15</v>
      </c>
      <c r="AF50" s="22">
        <f t="shared" si="21"/>
        <v>0.889790340739569</v>
      </c>
      <c r="AG50" s="22">
        <f t="shared" si="22"/>
        <v>0.848570709790341</v>
      </c>
      <c r="AH50" s="22">
        <f t="shared" si="23"/>
        <v>0.76468961935983</v>
      </c>
      <c r="AI50" s="22">
        <f t="shared" si="24"/>
        <v>0.796404410166185</v>
      </c>
      <c r="AJ50" s="261"/>
      <c r="AK50" s="18">
        <v>18</v>
      </c>
      <c r="AL50" s="188">
        <v>6</v>
      </c>
      <c r="AM50" s="188">
        <f t="shared" si="25"/>
        <v>-12</v>
      </c>
      <c r="AN50" s="18">
        <v>25</v>
      </c>
      <c r="AO50" s="188">
        <v>124</v>
      </c>
      <c r="AP50" s="188"/>
      <c r="AQ50" s="264">
        <f t="shared" si="26"/>
        <v>-12</v>
      </c>
    </row>
    <row r="51" spans="1:43">
      <c r="A51" s="231">
        <v>12</v>
      </c>
      <c r="B51" s="231">
        <v>117184</v>
      </c>
      <c r="C51" s="232" t="s">
        <v>102</v>
      </c>
      <c r="D51" s="231" t="s">
        <v>89</v>
      </c>
      <c r="E51" s="47" t="s">
        <v>52</v>
      </c>
      <c r="F51" s="233" t="s">
        <v>57</v>
      </c>
      <c r="G51" s="233">
        <v>150</v>
      </c>
      <c r="H51" s="221">
        <f t="shared" si="14"/>
        <v>450</v>
      </c>
      <c r="I51" s="168"/>
      <c r="J51" s="221">
        <v>150</v>
      </c>
      <c r="K51" s="61">
        <v>0</v>
      </c>
      <c r="L51" s="221">
        <f t="shared" si="15"/>
        <v>150</v>
      </c>
      <c r="M51" s="61">
        <f t="shared" si="16"/>
        <v>-300</v>
      </c>
      <c r="N51" s="180">
        <v>11020</v>
      </c>
      <c r="O51" s="89">
        <v>3091.11</v>
      </c>
      <c r="P51" s="90">
        <v>0.2805</v>
      </c>
      <c r="Q51" s="180">
        <v>13224</v>
      </c>
      <c r="R51" s="89">
        <v>3338.3988</v>
      </c>
      <c r="S51" s="90">
        <v>0.25245</v>
      </c>
      <c r="T51" s="96">
        <v>9201.7</v>
      </c>
      <c r="U51" s="99">
        <v>2890.806072</v>
      </c>
      <c r="V51" s="98">
        <v>0.31416</v>
      </c>
      <c r="W51" s="99">
        <v>10305.904</v>
      </c>
      <c r="X51" s="99">
        <v>3035.3463756</v>
      </c>
      <c r="Y51" s="98">
        <v>0.294525</v>
      </c>
      <c r="Z51" s="254">
        <f t="shared" si="17"/>
        <v>60665.1</v>
      </c>
      <c r="AA51" s="255">
        <f t="shared" si="18"/>
        <v>17945.748216</v>
      </c>
      <c r="AB51" s="255">
        <f t="shared" si="19"/>
        <v>70589.712</v>
      </c>
      <c r="AC51" s="255">
        <f t="shared" si="20"/>
        <v>19121.2355268</v>
      </c>
      <c r="AD51" s="79">
        <v>48037.14</v>
      </c>
      <c r="AE51" s="79">
        <v>14431.08</v>
      </c>
      <c r="AF51" s="22">
        <f t="shared" si="21"/>
        <v>0.7918414376635</v>
      </c>
      <c r="AG51" s="22">
        <f t="shared" si="22"/>
        <v>0.804150366220651</v>
      </c>
      <c r="AH51" s="22">
        <f t="shared" si="23"/>
        <v>0.680511913690766</v>
      </c>
      <c r="AI51" s="22">
        <f t="shared" si="24"/>
        <v>0.754714828954104</v>
      </c>
      <c r="AJ51" s="261"/>
      <c r="AK51" s="18">
        <v>18</v>
      </c>
      <c r="AL51" s="188">
        <v>10</v>
      </c>
      <c r="AM51" s="188">
        <f t="shared" si="25"/>
        <v>-8</v>
      </c>
      <c r="AN51" s="18">
        <v>25</v>
      </c>
      <c r="AO51" s="188">
        <v>44</v>
      </c>
      <c r="AP51" s="188"/>
      <c r="AQ51" s="264">
        <f t="shared" si="26"/>
        <v>-8</v>
      </c>
    </row>
    <row r="52" spans="1:43">
      <c r="A52" s="225">
        <v>13</v>
      </c>
      <c r="B52" s="225">
        <v>572</v>
      </c>
      <c r="C52" s="226" t="s">
        <v>103</v>
      </c>
      <c r="D52" s="225" t="s">
        <v>89</v>
      </c>
      <c r="E52" s="225" t="s">
        <v>52</v>
      </c>
      <c r="F52" s="227" t="s">
        <v>61</v>
      </c>
      <c r="G52" s="227">
        <v>150</v>
      </c>
      <c r="H52" s="221">
        <f t="shared" si="14"/>
        <v>450</v>
      </c>
      <c r="I52" s="168"/>
      <c r="J52" s="221">
        <v>300</v>
      </c>
      <c r="K52" s="61">
        <v>300</v>
      </c>
      <c r="L52" s="221">
        <f t="shared" si="15"/>
        <v>600</v>
      </c>
      <c r="M52" s="61">
        <f t="shared" si="16"/>
        <v>150</v>
      </c>
      <c r="N52" s="180">
        <v>10260</v>
      </c>
      <c r="O52" s="89">
        <v>2413.1007</v>
      </c>
      <c r="P52" s="90">
        <v>0.235195</v>
      </c>
      <c r="Q52" s="180">
        <v>12312</v>
      </c>
      <c r="R52" s="89">
        <v>2606.148756</v>
      </c>
      <c r="S52" s="90">
        <v>0.2116755</v>
      </c>
      <c r="T52" s="96">
        <v>8567.1</v>
      </c>
      <c r="U52" s="99">
        <v>2256.73177464</v>
      </c>
      <c r="V52" s="98">
        <v>0.2634184</v>
      </c>
      <c r="W52" s="99">
        <v>9595.152</v>
      </c>
      <c r="X52" s="99">
        <v>2369.568363372</v>
      </c>
      <c r="Y52" s="98">
        <v>0.24695475</v>
      </c>
      <c r="Z52" s="254">
        <f t="shared" si="17"/>
        <v>56481.3</v>
      </c>
      <c r="AA52" s="255">
        <f t="shared" si="18"/>
        <v>14009.49742392</v>
      </c>
      <c r="AB52" s="255">
        <f t="shared" si="19"/>
        <v>65721.456</v>
      </c>
      <c r="AC52" s="255">
        <f t="shared" si="20"/>
        <v>14927.151358116</v>
      </c>
      <c r="AD52" s="79">
        <v>45115.43</v>
      </c>
      <c r="AE52" s="79">
        <v>12120.66</v>
      </c>
      <c r="AF52" s="22">
        <f t="shared" si="21"/>
        <v>0.798767556695756</v>
      </c>
      <c r="AG52" s="22">
        <f t="shared" si="22"/>
        <v>0.865174505068613</v>
      </c>
      <c r="AH52" s="22">
        <f t="shared" si="23"/>
        <v>0.68646424997036</v>
      </c>
      <c r="AI52" s="22">
        <f t="shared" si="24"/>
        <v>0.811987479004821</v>
      </c>
      <c r="AJ52" s="261"/>
      <c r="AK52" s="18">
        <v>18</v>
      </c>
      <c r="AL52" s="188">
        <v>5</v>
      </c>
      <c r="AM52" s="188">
        <f t="shared" si="25"/>
        <v>-13</v>
      </c>
      <c r="AN52" s="18">
        <v>25</v>
      </c>
      <c r="AO52" s="188">
        <v>53</v>
      </c>
      <c r="AP52" s="188"/>
      <c r="AQ52" s="264">
        <f t="shared" si="26"/>
        <v>-13</v>
      </c>
    </row>
    <row r="53" spans="1:43">
      <c r="A53" s="225">
        <v>14</v>
      </c>
      <c r="B53" s="225">
        <v>355</v>
      </c>
      <c r="C53" s="226" t="s">
        <v>104</v>
      </c>
      <c r="D53" s="225" t="s">
        <v>89</v>
      </c>
      <c r="E53" s="225" t="s">
        <v>55</v>
      </c>
      <c r="F53" s="227" t="s">
        <v>61</v>
      </c>
      <c r="G53" s="227">
        <v>150</v>
      </c>
      <c r="H53" s="221">
        <f t="shared" si="14"/>
        <v>450</v>
      </c>
      <c r="I53" s="168"/>
      <c r="J53" s="221">
        <v>450</v>
      </c>
      <c r="K53" s="61">
        <v>150</v>
      </c>
      <c r="L53" s="221">
        <f t="shared" si="15"/>
        <v>600</v>
      </c>
      <c r="M53" s="61">
        <f t="shared" si="16"/>
        <v>150</v>
      </c>
      <c r="N53" s="180">
        <v>9880</v>
      </c>
      <c r="O53" s="89">
        <v>2756.2236</v>
      </c>
      <c r="P53" s="90">
        <v>0.27897</v>
      </c>
      <c r="Q53" s="180">
        <v>11856</v>
      </c>
      <c r="R53" s="89">
        <v>2976.721488</v>
      </c>
      <c r="S53" s="90">
        <v>0.251073</v>
      </c>
      <c r="T53" s="96">
        <v>8249.8</v>
      </c>
      <c r="U53" s="99">
        <v>2577.62031072</v>
      </c>
      <c r="V53" s="98">
        <v>0.3124464</v>
      </c>
      <c r="W53" s="99">
        <v>9239.776</v>
      </c>
      <c r="X53" s="99">
        <v>2706.501326256</v>
      </c>
      <c r="Y53" s="98">
        <v>0.2929185</v>
      </c>
      <c r="Z53" s="254">
        <f t="shared" si="17"/>
        <v>54389.4</v>
      </c>
      <c r="AA53" s="255">
        <f t="shared" si="18"/>
        <v>16001.53173216</v>
      </c>
      <c r="AB53" s="255">
        <f t="shared" si="19"/>
        <v>63287.328</v>
      </c>
      <c r="AC53" s="255">
        <f t="shared" si="20"/>
        <v>17049.668442768</v>
      </c>
      <c r="AD53" s="79">
        <v>47151.02</v>
      </c>
      <c r="AE53" s="79">
        <v>11784.7</v>
      </c>
      <c r="AF53" s="22">
        <f t="shared" si="21"/>
        <v>0.866915612233266</v>
      </c>
      <c r="AG53" s="22">
        <f t="shared" si="22"/>
        <v>0.736473245015352</v>
      </c>
      <c r="AH53" s="22">
        <f t="shared" si="23"/>
        <v>0.74503097997754</v>
      </c>
      <c r="AI53" s="22">
        <f t="shared" si="24"/>
        <v>0.691198191892039</v>
      </c>
      <c r="AJ53" s="261"/>
      <c r="AK53" s="18">
        <v>14</v>
      </c>
      <c r="AL53" s="188">
        <v>2</v>
      </c>
      <c r="AM53" s="188">
        <f t="shared" si="25"/>
        <v>-12</v>
      </c>
      <c r="AN53" s="18">
        <v>20</v>
      </c>
      <c r="AO53" s="188">
        <v>31</v>
      </c>
      <c r="AP53" s="188"/>
      <c r="AQ53" s="264">
        <f t="shared" si="26"/>
        <v>-12</v>
      </c>
    </row>
    <row r="54" spans="1:43">
      <c r="A54" s="47">
        <v>15</v>
      </c>
      <c r="B54" s="47">
        <v>102479</v>
      </c>
      <c r="C54" s="48" t="s">
        <v>105</v>
      </c>
      <c r="D54" s="47" t="s">
        <v>89</v>
      </c>
      <c r="E54" s="47" t="s">
        <v>55</v>
      </c>
      <c r="F54" s="49" t="s">
        <v>81</v>
      </c>
      <c r="G54" s="49">
        <v>100</v>
      </c>
      <c r="H54" s="221">
        <f t="shared" si="14"/>
        <v>300</v>
      </c>
      <c r="I54" s="168"/>
      <c r="J54" s="221">
        <v>0</v>
      </c>
      <c r="K54" s="61">
        <v>0</v>
      </c>
      <c r="L54" s="221">
        <f t="shared" si="15"/>
        <v>0</v>
      </c>
      <c r="M54" s="61">
        <f t="shared" si="16"/>
        <v>-300</v>
      </c>
      <c r="N54" s="180">
        <v>8800</v>
      </c>
      <c r="O54" s="89">
        <v>2658.392</v>
      </c>
      <c r="P54" s="90">
        <v>0.30209</v>
      </c>
      <c r="Q54" s="180">
        <v>10560</v>
      </c>
      <c r="R54" s="89">
        <v>2871.06336</v>
      </c>
      <c r="S54" s="90">
        <v>0.271881</v>
      </c>
      <c r="T54" s="96">
        <v>7348</v>
      </c>
      <c r="U54" s="99">
        <v>2486.1281984</v>
      </c>
      <c r="V54" s="98">
        <v>0.3383408</v>
      </c>
      <c r="W54" s="99">
        <v>8229.76</v>
      </c>
      <c r="X54" s="99">
        <v>2610.43460832</v>
      </c>
      <c r="Y54" s="98">
        <v>0.3171945</v>
      </c>
      <c r="Z54" s="254">
        <f t="shared" si="17"/>
        <v>48444</v>
      </c>
      <c r="AA54" s="255">
        <f t="shared" si="18"/>
        <v>15433.5605952</v>
      </c>
      <c r="AB54" s="255">
        <f t="shared" si="19"/>
        <v>56369.28</v>
      </c>
      <c r="AC54" s="255">
        <f t="shared" si="20"/>
        <v>16444.49390496</v>
      </c>
      <c r="AD54" s="79">
        <v>33908.25</v>
      </c>
      <c r="AE54" s="79">
        <v>10535.05</v>
      </c>
      <c r="AF54" s="22">
        <f t="shared" si="21"/>
        <v>0.699947361902403</v>
      </c>
      <c r="AG54" s="22">
        <f t="shared" si="22"/>
        <v>0.68260657902082</v>
      </c>
      <c r="AH54" s="22">
        <f t="shared" si="23"/>
        <v>0.601537752477945</v>
      </c>
      <c r="AI54" s="22">
        <f t="shared" si="24"/>
        <v>0.640643005548648</v>
      </c>
      <c r="AJ54" s="261"/>
      <c r="AK54" s="18">
        <v>14</v>
      </c>
      <c r="AL54" s="188">
        <v>6</v>
      </c>
      <c r="AM54" s="188">
        <f t="shared" si="25"/>
        <v>-8</v>
      </c>
      <c r="AN54" s="18">
        <v>20</v>
      </c>
      <c r="AO54" s="188">
        <v>13</v>
      </c>
      <c r="AP54" s="188">
        <f>(AO54-AN54)*1</f>
        <v>-7</v>
      </c>
      <c r="AQ54" s="264">
        <f t="shared" si="26"/>
        <v>-15</v>
      </c>
    </row>
    <row r="55" spans="1:43">
      <c r="A55" s="47">
        <v>16</v>
      </c>
      <c r="B55" s="47">
        <v>116482</v>
      </c>
      <c r="C55" s="48" t="s">
        <v>106</v>
      </c>
      <c r="D55" s="47" t="s">
        <v>89</v>
      </c>
      <c r="E55" s="47" t="s">
        <v>55</v>
      </c>
      <c r="F55" s="49" t="s">
        <v>81</v>
      </c>
      <c r="G55" s="49">
        <v>100</v>
      </c>
      <c r="H55" s="221">
        <f t="shared" si="14"/>
        <v>300</v>
      </c>
      <c r="I55" s="168"/>
      <c r="J55" s="221">
        <v>200</v>
      </c>
      <c r="K55" s="61">
        <v>200</v>
      </c>
      <c r="L55" s="221">
        <f t="shared" si="15"/>
        <v>400</v>
      </c>
      <c r="M55" s="61">
        <f t="shared" si="16"/>
        <v>100</v>
      </c>
      <c r="N55" s="180">
        <v>8000</v>
      </c>
      <c r="O55" s="89">
        <v>2084.2</v>
      </c>
      <c r="P55" s="90">
        <v>0.260525</v>
      </c>
      <c r="Q55" s="180">
        <v>9600</v>
      </c>
      <c r="R55" s="89">
        <v>2250.936</v>
      </c>
      <c r="S55" s="90">
        <v>0.2344725</v>
      </c>
      <c r="T55" s="96">
        <v>6680</v>
      </c>
      <c r="U55" s="99">
        <v>1949.14384</v>
      </c>
      <c r="V55" s="98">
        <v>0.291788</v>
      </c>
      <c r="W55" s="99">
        <v>7481.6</v>
      </c>
      <c r="X55" s="99">
        <v>2046.601032</v>
      </c>
      <c r="Y55" s="98">
        <v>0.27355125</v>
      </c>
      <c r="Z55" s="254">
        <f t="shared" si="17"/>
        <v>44040</v>
      </c>
      <c r="AA55" s="255">
        <f t="shared" si="18"/>
        <v>12100.03152</v>
      </c>
      <c r="AB55" s="255">
        <f t="shared" si="19"/>
        <v>51244.8</v>
      </c>
      <c r="AC55" s="255">
        <f t="shared" si="20"/>
        <v>12892.611096</v>
      </c>
      <c r="AD55" s="79">
        <v>34613.74</v>
      </c>
      <c r="AE55" s="79">
        <v>9951.95</v>
      </c>
      <c r="AF55" s="22">
        <f t="shared" si="21"/>
        <v>0.785961398728429</v>
      </c>
      <c r="AG55" s="22">
        <f t="shared" si="22"/>
        <v>0.822473064103225</v>
      </c>
      <c r="AH55" s="22">
        <f t="shared" si="23"/>
        <v>0.675458583114774</v>
      </c>
      <c r="AI55" s="22">
        <f t="shared" si="24"/>
        <v>0.771911130018313</v>
      </c>
      <c r="AJ55" s="261"/>
      <c r="AK55" s="18">
        <v>14</v>
      </c>
      <c r="AL55" s="188">
        <v>4</v>
      </c>
      <c r="AM55" s="188">
        <f t="shared" si="25"/>
        <v>-10</v>
      </c>
      <c r="AN55" s="18">
        <v>20</v>
      </c>
      <c r="AO55" s="188">
        <v>6</v>
      </c>
      <c r="AP55" s="188">
        <f>(AO55-AN55)*1</f>
        <v>-14</v>
      </c>
      <c r="AQ55" s="264">
        <f t="shared" si="26"/>
        <v>-24</v>
      </c>
    </row>
    <row r="56" spans="1:43">
      <c r="A56" s="225">
        <v>17</v>
      </c>
      <c r="B56" s="225">
        <v>113299</v>
      </c>
      <c r="C56" s="226" t="s">
        <v>107</v>
      </c>
      <c r="D56" s="225" t="s">
        <v>89</v>
      </c>
      <c r="E56" s="225" t="s">
        <v>55</v>
      </c>
      <c r="F56" s="227" t="s">
        <v>85</v>
      </c>
      <c r="G56" s="227">
        <v>100</v>
      </c>
      <c r="H56" s="221">
        <f t="shared" si="14"/>
        <v>300</v>
      </c>
      <c r="I56" s="168"/>
      <c r="J56" s="221">
        <v>300</v>
      </c>
      <c r="K56" s="61">
        <v>0</v>
      </c>
      <c r="L56" s="221">
        <f t="shared" si="15"/>
        <v>300</v>
      </c>
      <c r="M56" s="61">
        <f t="shared" si="16"/>
        <v>0</v>
      </c>
      <c r="N56" s="180">
        <v>7600</v>
      </c>
      <c r="O56" s="89">
        <v>1828.18</v>
      </c>
      <c r="P56" s="90">
        <v>0.24055</v>
      </c>
      <c r="Q56" s="180">
        <v>9120</v>
      </c>
      <c r="R56" s="89">
        <v>1974.4344</v>
      </c>
      <c r="S56" s="90">
        <v>0.216495</v>
      </c>
      <c r="T56" s="96">
        <v>6346</v>
      </c>
      <c r="U56" s="99">
        <v>1709.713936</v>
      </c>
      <c r="V56" s="98">
        <v>0.269416</v>
      </c>
      <c r="W56" s="99">
        <v>7107.52</v>
      </c>
      <c r="X56" s="99">
        <v>1795.1996328</v>
      </c>
      <c r="Y56" s="98">
        <v>0.2525775</v>
      </c>
      <c r="Z56" s="254">
        <f t="shared" si="17"/>
        <v>41838</v>
      </c>
      <c r="AA56" s="255">
        <f t="shared" si="18"/>
        <v>10613.681808</v>
      </c>
      <c r="AB56" s="255">
        <f t="shared" si="19"/>
        <v>48682.56</v>
      </c>
      <c r="AC56" s="255">
        <f t="shared" si="20"/>
        <v>11308.9020984</v>
      </c>
      <c r="AD56" s="79">
        <v>36824.28</v>
      </c>
      <c r="AE56" s="79">
        <v>11017.73</v>
      </c>
      <c r="AF56" s="22">
        <f t="shared" si="21"/>
        <v>0.88016348773842</v>
      </c>
      <c r="AG56" s="22">
        <f t="shared" si="22"/>
        <v>1.03806861740433</v>
      </c>
      <c r="AH56" s="22">
        <f t="shared" si="23"/>
        <v>0.756416260771825</v>
      </c>
      <c r="AI56" s="22">
        <f t="shared" si="24"/>
        <v>0.974252841180649</v>
      </c>
      <c r="AJ56" s="261"/>
      <c r="AK56" s="18">
        <v>14</v>
      </c>
      <c r="AL56" s="188">
        <v>10</v>
      </c>
      <c r="AM56" s="188">
        <f t="shared" si="25"/>
        <v>-4</v>
      </c>
      <c r="AN56" s="18">
        <v>20</v>
      </c>
      <c r="AO56" s="188">
        <v>21</v>
      </c>
      <c r="AP56" s="188"/>
      <c r="AQ56" s="264">
        <f t="shared" si="26"/>
        <v>-4</v>
      </c>
    </row>
    <row r="57" spans="1:43">
      <c r="A57" s="225">
        <v>18</v>
      </c>
      <c r="B57" s="225">
        <v>723</v>
      </c>
      <c r="C57" s="226" t="s">
        <v>108</v>
      </c>
      <c r="D57" s="225" t="s">
        <v>89</v>
      </c>
      <c r="E57" s="225" t="s">
        <v>55</v>
      </c>
      <c r="F57" s="227" t="s">
        <v>85</v>
      </c>
      <c r="G57" s="227">
        <v>100</v>
      </c>
      <c r="H57" s="221">
        <f t="shared" si="14"/>
        <v>300</v>
      </c>
      <c r="I57" s="168"/>
      <c r="J57" s="221">
        <v>200</v>
      </c>
      <c r="K57" s="61">
        <v>100</v>
      </c>
      <c r="L57" s="221">
        <f t="shared" si="15"/>
        <v>300</v>
      </c>
      <c r="M57" s="61">
        <f t="shared" si="16"/>
        <v>0</v>
      </c>
      <c r="N57" s="180">
        <v>7600</v>
      </c>
      <c r="O57" s="89">
        <v>1910.222</v>
      </c>
      <c r="P57" s="90">
        <v>0.251345</v>
      </c>
      <c r="Q57" s="180">
        <v>9120</v>
      </c>
      <c r="R57" s="89">
        <v>2063.03976</v>
      </c>
      <c r="S57" s="90">
        <v>0.2262105</v>
      </c>
      <c r="T57" s="96">
        <v>6346</v>
      </c>
      <c r="U57" s="99">
        <v>1786.4396144</v>
      </c>
      <c r="V57" s="98">
        <v>0.2815064</v>
      </c>
      <c r="W57" s="99">
        <v>7107.52</v>
      </c>
      <c r="X57" s="99">
        <v>1875.76159512</v>
      </c>
      <c r="Y57" s="98">
        <v>0.26391225</v>
      </c>
      <c r="Z57" s="254">
        <f t="shared" si="17"/>
        <v>41838</v>
      </c>
      <c r="AA57" s="255">
        <f t="shared" si="18"/>
        <v>11089.9848432</v>
      </c>
      <c r="AB57" s="255">
        <f t="shared" si="19"/>
        <v>48682.56</v>
      </c>
      <c r="AC57" s="255">
        <f t="shared" si="20"/>
        <v>11816.40406536</v>
      </c>
      <c r="AD57" s="79">
        <v>43072.53</v>
      </c>
      <c r="AE57" s="79">
        <v>10916.33</v>
      </c>
      <c r="AF57" s="256">
        <f t="shared" si="21"/>
        <v>1.02950738563029</v>
      </c>
      <c r="AG57" s="22">
        <f t="shared" si="22"/>
        <v>0.984341291205057</v>
      </c>
      <c r="AH57" s="22">
        <f t="shared" si="23"/>
        <v>0.884763044507109</v>
      </c>
      <c r="AI57" s="22">
        <f t="shared" si="24"/>
        <v>0.923828428650423</v>
      </c>
      <c r="AJ57" s="259"/>
      <c r="AK57" s="18">
        <v>14</v>
      </c>
      <c r="AL57" s="188">
        <v>2</v>
      </c>
      <c r="AM57" s="188">
        <f t="shared" si="25"/>
        <v>-12</v>
      </c>
      <c r="AN57" s="18">
        <v>20</v>
      </c>
      <c r="AO57" s="188">
        <v>33</v>
      </c>
      <c r="AP57" s="188"/>
      <c r="AQ57" s="264">
        <f t="shared" si="26"/>
        <v>-12</v>
      </c>
    </row>
    <row r="58" spans="1:43">
      <c r="A58" s="225">
        <v>19</v>
      </c>
      <c r="B58" s="225">
        <v>118758</v>
      </c>
      <c r="C58" s="226" t="s">
        <v>109</v>
      </c>
      <c r="D58" s="225" t="s">
        <v>89</v>
      </c>
      <c r="E58" s="225" t="s">
        <v>60</v>
      </c>
      <c r="F58" s="227" t="s">
        <v>85</v>
      </c>
      <c r="G58" s="227">
        <v>100</v>
      </c>
      <c r="H58" s="221">
        <f t="shared" si="14"/>
        <v>300</v>
      </c>
      <c r="I58" s="168"/>
      <c r="J58" s="221">
        <v>300</v>
      </c>
      <c r="K58" s="61">
        <v>200</v>
      </c>
      <c r="L58" s="221">
        <f t="shared" si="15"/>
        <v>500</v>
      </c>
      <c r="M58" s="61">
        <f t="shared" si="16"/>
        <v>200</v>
      </c>
      <c r="N58" s="180">
        <v>5000</v>
      </c>
      <c r="O58" s="89">
        <v>1213.8</v>
      </c>
      <c r="P58" s="90">
        <v>0.24276</v>
      </c>
      <c r="Q58" s="180">
        <v>6000</v>
      </c>
      <c r="R58" s="89">
        <v>1310.904</v>
      </c>
      <c r="S58" s="90">
        <v>0.218484</v>
      </c>
      <c r="T58" s="96">
        <v>4175</v>
      </c>
      <c r="U58" s="99">
        <v>1135.14576</v>
      </c>
      <c r="V58" s="98">
        <v>0.2718912</v>
      </c>
      <c r="W58" s="99">
        <v>4676</v>
      </c>
      <c r="X58" s="99">
        <v>1191.903048</v>
      </c>
      <c r="Y58" s="98">
        <v>0.254898</v>
      </c>
      <c r="Z58" s="254">
        <f t="shared" si="17"/>
        <v>27525</v>
      </c>
      <c r="AA58" s="255">
        <f t="shared" si="18"/>
        <v>7046.83728</v>
      </c>
      <c r="AB58" s="255">
        <f t="shared" si="19"/>
        <v>32028</v>
      </c>
      <c r="AC58" s="255">
        <f t="shared" si="20"/>
        <v>7508.421144</v>
      </c>
      <c r="AD58" s="79">
        <v>26531.2</v>
      </c>
      <c r="AE58" s="79">
        <v>4916.52</v>
      </c>
      <c r="AF58" s="22">
        <f t="shared" si="21"/>
        <v>0.963894641235241</v>
      </c>
      <c r="AG58" s="22">
        <f t="shared" si="22"/>
        <v>0.697691716815121</v>
      </c>
      <c r="AH58" s="22">
        <f t="shared" si="23"/>
        <v>0.828375171724741</v>
      </c>
      <c r="AI58" s="22">
        <f t="shared" si="24"/>
        <v>0.65480077711528</v>
      </c>
      <c r="AJ58" s="261"/>
      <c r="AK58" s="18">
        <v>10</v>
      </c>
      <c r="AL58" s="188">
        <v>0</v>
      </c>
      <c r="AM58" s="188">
        <f t="shared" si="25"/>
        <v>-10</v>
      </c>
      <c r="AN58" s="18">
        <v>20</v>
      </c>
      <c r="AO58" s="188">
        <v>4</v>
      </c>
      <c r="AP58" s="188">
        <f>(AO58-AN58)*1</f>
        <v>-16</v>
      </c>
      <c r="AQ58" s="264">
        <f t="shared" si="26"/>
        <v>-26</v>
      </c>
    </row>
    <row r="59" spans="1:46">
      <c r="A59" s="47">
        <v>20</v>
      </c>
      <c r="B59" s="47">
        <v>391</v>
      </c>
      <c r="C59" s="48" t="s">
        <v>110</v>
      </c>
      <c r="D59" s="47" t="s">
        <v>89</v>
      </c>
      <c r="E59" s="47" t="s">
        <v>55</v>
      </c>
      <c r="F59" s="49" t="s">
        <v>111</v>
      </c>
      <c r="G59" s="49">
        <v>100</v>
      </c>
      <c r="H59" s="221">
        <f t="shared" si="14"/>
        <v>300</v>
      </c>
      <c r="I59" s="168"/>
      <c r="J59" s="221">
        <v>300</v>
      </c>
      <c r="K59" s="61">
        <v>300</v>
      </c>
      <c r="L59" s="221">
        <f t="shared" si="15"/>
        <v>600</v>
      </c>
      <c r="M59" s="61">
        <f t="shared" si="16"/>
        <v>300</v>
      </c>
      <c r="N59" s="180">
        <v>9500</v>
      </c>
      <c r="O59" s="89">
        <v>2892.465</v>
      </c>
      <c r="P59" s="90">
        <v>0.30447</v>
      </c>
      <c r="Q59" s="180">
        <v>11400</v>
      </c>
      <c r="R59" s="89">
        <v>3123.8622</v>
      </c>
      <c r="S59" s="90">
        <v>0.274023</v>
      </c>
      <c r="T59" s="96">
        <v>7932.5</v>
      </c>
      <c r="U59" s="99">
        <v>2705.033268</v>
      </c>
      <c r="V59" s="98">
        <v>0.3410064</v>
      </c>
      <c r="W59" s="99">
        <v>8884.4</v>
      </c>
      <c r="X59" s="99">
        <v>2840.2849314</v>
      </c>
      <c r="Y59" s="98">
        <v>0.3196935</v>
      </c>
      <c r="Z59" s="254">
        <f t="shared" si="17"/>
        <v>52297.5</v>
      </c>
      <c r="AA59" s="255">
        <f t="shared" si="18"/>
        <v>16792.494804</v>
      </c>
      <c r="AB59" s="255">
        <f t="shared" si="19"/>
        <v>60853.2</v>
      </c>
      <c r="AC59" s="255">
        <f t="shared" si="20"/>
        <v>17892.4413942</v>
      </c>
      <c r="AD59" s="118">
        <v>39913.29</v>
      </c>
      <c r="AE59" s="118">
        <v>13477.37</v>
      </c>
      <c r="AF59" s="257">
        <f t="shared" si="21"/>
        <v>0.763196902337588</v>
      </c>
      <c r="AG59" s="257">
        <f t="shared" si="22"/>
        <v>0.802582948948697</v>
      </c>
      <c r="AH59" s="257">
        <f t="shared" si="23"/>
        <v>0.655894677683343</v>
      </c>
      <c r="AI59" s="257">
        <f t="shared" si="24"/>
        <v>0.753243769425944</v>
      </c>
      <c r="AJ59" s="259"/>
      <c r="AK59" s="18">
        <v>14</v>
      </c>
      <c r="AL59" s="188">
        <v>8</v>
      </c>
      <c r="AM59" s="188">
        <f t="shared" si="25"/>
        <v>-6</v>
      </c>
      <c r="AN59" s="18">
        <v>20</v>
      </c>
      <c r="AO59" s="188">
        <v>27</v>
      </c>
      <c r="AP59" s="188"/>
      <c r="AQ59" s="264">
        <f t="shared" si="26"/>
        <v>-6</v>
      </c>
      <c r="AR59" s="216">
        <v>46982.39</v>
      </c>
      <c r="AS59" s="216">
        <v>14085.3</v>
      </c>
      <c r="AT59" t="s">
        <v>49</v>
      </c>
    </row>
    <row r="60" spans="1:43">
      <c r="A60" s="47">
        <v>21</v>
      </c>
      <c r="B60" s="47">
        <v>113008</v>
      </c>
      <c r="C60" s="48" t="s">
        <v>112</v>
      </c>
      <c r="D60" s="47" t="s">
        <v>89</v>
      </c>
      <c r="E60" s="47" t="s">
        <v>55</v>
      </c>
      <c r="F60" s="49" t="s">
        <v>111</v>
      </c>
      <c r="G60" s="49">
        <v>100</v>
      </c>
      <c r="H60" s="221">
        <f t="shared" si="14"/>
        <v>300</v>
      </c>
      <c r="I60" s="168"/>
      <c r="J60" s="221">
        <v>300</v>
      </c>
      <c r="K60" s="61">
        <v>0</v>
      </c>
      <c r="L60" s="221">
        <f t="shared" si="15"/>
        <v>300</v>
      </c>
      <c r="M60" s="61">
        <f t="shared" si="16"/>
        <v>0</v>
      </c>
      <c r="N60" s="180">
        <v>7400</v>
      </c>
      <c r="O60" s="89">
        <v>1446.7</v>
      </c>
      <c r="P60" s="90">
        <v>0.1955</v>
      </c>
      <c r="Q60" s="180">
        <v>8880</v>
      </c>
      <c r="R60" s="89">
        <v>1562.436</v>
      </c>
      <c r="S60" s="90">
        <v>0.17595</v>
      </c>
      <c r="T60" s="96">
        <v>6179</v>
      </c>
      <c r="U60" s="99">
        <v>1352.95384</v>
      </c>
      <c r="V60" s="98">
        <v>0.21896</v>
      </c>
      <c r="W60" s="99">
        <v>6920.48</v>
      </c>
      <c r="X60" s="99">
        <v>1420.601532</v>
      </c>
      <c r="Y60" s="98">
        <v>0.205275</v>
      </c>
      <c r="Z60" s="254">
        <f t="shared" si="17"/>
        <v>40737</v>
      </c>
      <c r="AA60" s="255">
        <f t="shared" si="18"/>
        <v>8398.96152</v>
      </c>
      <c r="AB60" s="255">
        <f t="shared" si="19"/>
        <v>47401.44</v>
      </c>
      <c r="AC60" s="255">
        <f t="shared" si="20"/>
        <v>8949.112596</v>
      </c>
      <c r="AD60" s="79">
        <v>39012.52</v>
      </c>
      <c r="AE60" s="79">
        <v>8663.06</v>
      </c>
      <c r="AF60" s="22">
        <f t="shared" si="21"/>
        <v>0.957667967695216</v>
      </c>
      <c r="AG60" s="22">
        <f t="shared" si="22"/>
        <v>1.03144418263747</v>
      </c>
      <c r="AH60" s="22">
        <f t="shared" si="23"/>
        <v>0.823023941888685</v>
      </c>
      <c r="AI60" s="22">
        <f t="shared" si="24"/>
        <v>0.968035646782692</v>
      </c>
      <c r="AJ60" s="261"/>
      <c r="AK60" s="18">
        <v>14</v>
      </c>
      <c r="AL60" s="188">
        <v>0</v>
      </c>
      <c r="AM60" s="188">
        <f t="shared" si="25"/>
        <v>-14</v>
      </c>
      <c r="AN60" s="18">
        <v>20</v>
      </c>
      <c r="AO60" s="188">
        <v>3</v>
      </c>
      <c r="AP60" s="188">
        <f>(AO60-AN60)*1</f>
        <v>-17</v>
      </c>
      <c r="AQ60" s="264">
        <f t="shared" si="26"/>
        <v>-31</v>
      </c>
    </row>
    <row r="61" spans="1:43">
      <c r="A61" s="225">
        <v>1</v>
      </c>
      <c r="B61" s="225">
        <v>54</v>
      </c>
      <c r="C61" s="226" t="s">
        <v>113</v>
      </c>
      <c r="D61" s="225" t="s">
        <v>114</v>
      </c>
      <c r="E61" s="225" t="s">
        <v>36</v>
      </c>
      <c r="F61" s="227" t="s">
        <v>37</v>
      </c>
      <c r="G61" s="227">
        <v>150</v>
      </c>
      <c r="H61" s="221">
        <f t="shared" si="14"/>
        <v>450</v>
      </c>
      <c r="I61" s="168" t="s">
        <v>115</v>
      </c>
      <c r="J61" s="221">
        <v>450</v>
      </c>
      <c r="K61" s="61">
        <v>450</v>
      </c>
      <c r="L61" s="221">
        <f t="shared" si="15"/>
        <v>900</v>
      </c>
      <c r="M61" s="61">
        <f t="shared" si="16"/>
        <v>450</v>
      </c>
      <c r="N61" s="180">
        <v>14000</v>
      </c>
      <c r="O61" s="89">
        <v>3719.94</v>
      </c>
      <c r="P61" s="90">
        <v>0.26571</v>
      </c>
      <c r="Q61" s="180">
        <v>16800</v>
      </c>
      <c r="R61" s="89">
        <v>4017.5352</v>
      </c>
      <c r="S61" s="90">
        <v>0.239139</v>
      </c>
      <c r="T61" s="96">
        <v>11690</v>
      </c>
      <c r="U61" s="99">
        <v>3478.887888</v>
      </c>
      <c r="V61" s="98">
        <v>0.2975952</v>
      </c>
      <c r="W61" s="99">
        <v>13092.8</v>
      </c>
      <c r="X61" s="99">
        <v>3652.8322824</v>
      </c>
      <c r="Y61" s="98">
        <v>0.2789955</v>
      </c>
      <c r="Z61" s="254">
        <f t="shared" si="17"/>
        <v>77070</v>
      </c>
      <c r="AA61" s="255">
        <f t="shared" si="18"/>
        <v>21596.483664</v>
      </c>
      <c r="AB61" s="255">
        <f t="shared" si="19"/>
        <v>89678.4</v>
      </c>
      <c r="AC61" s="255">
        <f t="shared" si="20"/>
        <v>23011.1024472</v>
      </c>
      <c r="AD61" s="79">
        <v>60746.6</v>
      </c>
      <c r="AE61" s="79">
        <v>18059.69</v>
      </c>
      <c r="AF61" s="22">
        <f t="shared" si="21"/>
        <v>0.788200337355651</v>
      </c>
      <c r="AG61" s="22">
        <f t="shared" si="22"/>
        <v>0.836232892399256</v>
      </c>
      <c r="AH61" s="22">
        <f t="shared" si="23"/>
        <v>0.677382736534104</v>
      </c>
      <c r="AI61" s="22">
        <f t="shared" si="24"/>
        <v>0.784825066136608</v>
      </c>
      <c r="AJ61" s="261"/>
      <c r="AK61" s="18">
        <v>20</v>
      </c>
      <c r="AL61" s="188">
        <v>14</v>
      </c>
      <c r="AM61" s="188">
        <f t="shared" si="25"/>
        <v>-6</v>
      </c>
      <c r="AN61" s="18">
        <v>25</v>
      </c>
      <c r="AO61" s="188">
        <v>39</v>
      </c>
      <c r="AP61" s="188"/>
      <c r="AQ61" s="264">
        <f t="shared" si="26"/>
        <v>-6</v>
      </c>
    </row>
    <row r="62" spans="1:43">
      <c r="A62" s="47">
        <v>2</v>
      </c>
      <c r="B62" s="47">
        <v>367</v>
      </c>
      <c r="C62" s="48" t="s">
        <v>116</v>
      </c>
      <c r="D62" s="47" t="s">
        <v>114</v>
      </c>
      <c r="E62" s="47" t="s">
        <v>55</v>
      </c>
      <c r="F62" s="49" t="s">
        <v>43</v>
      </c>
      <c r="G62" s="49">
        <v>100</v>
      </c>
      <c r="H62" s="221">
        <f t="shared" si="14"/>
        <v>300</v>
      </c>
      <c r="I62" s="168"/>
      <c r="J62" s="221">
        <v>100</v>
      </c>
      <c r="K62" s="61">
        <v>100</v>
      </c>
      <c r="L62" s="221">
        <f t="shared" si="15"/>
        <v>200</v>
      </c>
      <c r="M62" s="61">
        <f t="shared" si="16"/>
        <v>-100</v>
      </c>
      <c r="N62" s="180">
        <v>9600</v>
      </c>
      <c r="O62" s="89">
        <v>2232.576</v>
      </c>
      <c r="P62" s="90">
        <v>0.23256</v>
      </c>
      <c r="Q62" s="180">
        <v>11520</v>
      </c>
      <c r="R62" s="89">
        <v>2411.18208</v>
      </c>
      <c r="S62" s="90">
        <v>0.209304</v>
      </c>
      <c r="T62" s="96">
        <v>8016</v>
      </c>
      <c r="U62" s="99">
        <v>2087.9050752</v>
      </c>
      <c r="V62" s="98">
        <v>0.2604672</v>
      </c>
      <c r="W62" s="99">
        <v>8977.92</v>
      </c>
      <c r="X62" s="99">
        <v>2192.30032896</v>
      </c>
      <c r="Y62" s="98">
        <v>0.244188</v>
      </c>
      <c r="Z62" s="254">
        <f t="shared" si="17"/>
        <v>52848</v>
      </c>
      <c r="AA62" s="255">
        <f t="shared" si="18"/>
        <v>12961.4432256</v>
      </c>
      <c r="AB62" s="255">
        <f t="shared" si="19"/>
        <v>61493.76</v>
      </c>
      <c r="AC62" s="255">
        <f t="shared" si="20"/>
        <v>13810.44722688</v>
      </c>
      <c r="AD62" s="79">
        <v>38400.97</v>
      </c>
      <c r="AE62" s="79">
        <v>11248.49</v>
      </c>
      <c r="AF62" s="22">
        <f t="shared" si="21"/>
        <v>0.726630525280048</v>
      </c>
      <c r="AG62" s="22">
        <f t="shared" si="22"/>
        <v>0.867842400280181</v>
      </c>
      <c r="AH62" s="22">
        <f t="shared" si="23"/>
        <v>0.624469377055493</v>
      </c>
      <c r="AI62" s="22">
        <f t="shared" si="24"/>
        <v>0.814491364052749</v>
      </c>
      <c r="AJ62" s="261"/>
      <c r="AK62" s="18">
        <v>14</v>
      </c>
      <c r="AL62" s="188">
        <v>20</v>
      </c>
      <c r="AM62" s="188"/>
      <c r="AN62" s="18">
        <v>20</v>
      </c>
      <c r="AO62" s="188">
        <v>37</v>
      </c>
      <c r="AP62" s="188"/>
      <c r="AQ62" s="264">
        <f t="shared" si="26"/>
        <v>0</v>
      </c>
    </row>
    <row r="63" s="210" customFormat="1" spans="1:45">
      <c r="A63" s="47">
        <v>3</v>
      </c>
      <c r="B63" s="47">
        <v>104428</v>
      </c>
      <c r="C63" s="48" t="s">
        <v>117</v>
      </c>
      <c r="D63" s="47" t="s">
        <v>114</v>
      </c>
      <c r="E63" s="47" t="s">
        <v>55</v>
      </c>
      <c r="F63" s="49" t="s">
        <v>43</v>
      </c>
      <c r="G63" s="49">
        <v>100</v>
      </c>
      <c r="H63" s="221">
        <f t="shared" si="14"/>
        <v>300</v>
      </c>
      <c r="I63" s="168"/>
      <c r="J63" s="221">
        <v>200</v>
      </c>
      <c r="K63" s="61">
        <v>200</v>
      </c>
      <c r="L63" s="221">
        <f t="shared" si="15"/>
        <v>400</v>
      </c>
      <c r="M63" s="61">
        <f t="shared" si="16"/>
        <v>100</v>
      </c>
      <c r="N63" s="180">
        <v>9000</v>
      </c>
      <c r="O63" s="89">
        <v>2521.44</v>
      </c>
      <c r="P63" s="90">
        <v>0.28016</v>
      </c>
      <c r="Q63" s="180">
        <v>10800</v>
      </c>
      <c r="R63" s="89">
        <v>2723.1552</v>
      </c>
      <c r="S63" s="90">
        <v>0.252144</v>
      </c>
      <c r="T63" s="96">
        <v>7515</v>
      </c>
      <c r="U63" s="99">
        <v>2358.050688</v>
      </c>
      <c r="V63" s="98">
        <v>0.3137792</v>
      </c>
      <c r="W63" s="99">
        <v>8416.8</v>
      </c>
      <c r="X63" s="99">
        <v>2475.9532224</v>
      </c>
      <c r="Y63" s="98">
        <v>0.294168</v>
      </c>
      <c r="Z63" s="254">
        <f t="shared" si="17"/>
        <v>49545</v>
      </c>
      <c r="AA63" s="255">
        <f t="shared" si="18"/>
        <v>14638.472064</v>
      </c>
      <c r="AB63" s="255">
        <f t="shared" si="19"/>
        <v>57650.4</v>
      </c>
      <c r="AC63" s="255">
        <f t="shared" si="20"/>
        <v>15597.3252672</v>
      </c>
      <c r="AD63" s="79">
        <v>41236.13</v>
      </c>
      <c r="AE63" s="79">
        <v>11518.96</v>
      </c>
      <c r="AF63" s="22">
        <f t="shared" si="21"/>
        <v>0.83229649813301</v>
      </c>
      <c r="AG63" s="22">
        <f t="shared" si="22"/>
        <v>0.786896333827645</v>
      </c>
      <c r="AH63" s="22">
        <f t="shared" si="23"/>
        <v>0.715279165452451</v>
      </c>
      <c r="AI63" s="22">
        <f t="shared" si="24"/>
        <v>0.73852149664555</v>
      </c>
      <c r="AJ63" s="261"/>
      <c r="AK63" s="18">
        <v>14</v>
      </c>
      <c r="AL63" s="188">
        <v>12</v>
      </c>
      <c r="AM63" s="188">
        <f t="shared" si="25"/>
        <v>-2</v>
      </c>
      <c r="AN63" s="18">
        <v>20</v>
      </c>
      <c r="AO63" s="188">
        <v>28</v>
      </c>
      <c r="AP63" s="188"/>
      <c r="AQ63" s="264">
        <f t="shared" si="26"/>
        <v>-2</v>
      </c>
      <c r="AR63" s="265"/>
      <c r="AS63" s="265"/>
    </row>
    <row r="64" spans="1:43">
      <c r="A64" s="47">
        <v>4</v>
      </c>
      <c r="B64" s="47">
        <v>754</v>
      </c>
      <c r="C64" s="48" t="s">
        <v>118</v>
      </c>
      <c r="D64" s="47" t="s">
        <v>114</v>
      </c>
      <c r="E64" s="47" t="s">
        <v>55</v>
      </c>
      <c r="F64" s="49" t="s">
        <v>43</v>
      </c>
      <c r="G64" s="49">
        <v>100</v>
      </c>
      <c r="H64" s="221">
        <f t="shared" si="14"/>
        <v>300</v>
      </c>
      <c r="I64" s="168"/>
      <c r="J64" s="221">
        <v>100</v>
      </c>
      <c r="K64" s="61">
        <v>200</v>
      </c>
      <c r="L64" s="221">
        <f t="shared" si="15"/>
        <v>300</v>
      </c>
      <c r="M64" s="61">
        <f t="shared" si="16"/>
        <v>0</v>
      </c>
      <c r="N64" s="180">
        <v>8000</v>
      </c>
      <c r="O64" s="89">
        <v>1972</v>
      </c>
      <c r="P64" s="90">
        <v>0.2465</v>
      </c>
      <c r="Q64" s="180">
        <v>9600</v>
      </c>
      <c r="R64" s="89">
        <v>2129.76</v>
      </c>
      <c r="S64" s="90">
        <v>0.22185</v>
      </c>
      <c r="T64" s="96">
        <v>6680</v>
      </c>
      <c r="U64" s="99">
        <v>1844.2144</v>
      </c>
      <c r="V64" s="98">
        <v>0.27608</v>
      </c>
      <c r="W64" s="99">
        <v>7481.6</v>
      </c>
      <c r="X64" s="99">
        <v>1936.42512</v>
      </c>
      <c r="Y64" s="98">
        <v>0.258825</v>
      </c>
      <c r="Z64" s="254">
        <f t="shared" si="17"/>
        <v>44040</v>
      </c>
      <c r="AA64" s="255">
        <f t="shared" si="18"/>
        <v>11448.6432</v>
      </c>
      <c r="AB64" s="255">
        <f t="shared" si="19"/>
        <v>51244.8</v>
      </c>
      <c r="AC64" s="255">
        <f t="shared" si="20"/>
        <v>12198.55536</v>
      </c>
      <c r="AD64" s="79">
        <v>25944.67</v>
      </c>
      <c r="AE64" s="79">
        <v>8236.38</v>
      </c>
      <c r="AF64" s="22">
        <f t="shared" si="21"/>
        <v>0.589116030881017</v>
      </c>
      <c r="AG64" s="22">
        <f t="shared" si="22"/>
        <v>0.719419747485885</v>
      </c>
      <c r="AH64" s="22">
        <f t="shared" si="23"/>
        <v>0.506288833208443</v>
      </c>
      <c r="AI64" s="22">
        <f t="shared" si="24"/>
        <v>0.675193066468159</v>
      </c>
      <c r="AJ64" s="261"/>
      <c r="AK64" s="18">
        <v>14</v>
      </c>
      <c r="AL64" s="188">
        <v>6</v>
      </c>
      <c r="AM64" s="188">
        <f t="shared" si="25"/>
        <v>-8</v>
      </c>
      <c r="AN64" s="18">
        <v>20</v>
      </c>
      <c r="AO64" s="188">
        <v>20</v>
      </c>
      <c r="AP64" s="188"/>
      <c r="AQ64" s="264">
        <f t="shared" si="26"/>
        <v>-8</v>
      </c>
    </row>
    <row r="65" spans="1:43">
      <c r="A65" s="225">
        <v>5</v>
      </c>
      <c r="B65" s="225">
        <v>104838</v>
      </c>
      <c r="C65" s="226" t="s">
        <v>119</v>
      </c>
      <c r="D65" s="225" t="s">
        <v>114</v>
      </c>
      <c r="E65" s="225" t="s">
        <v>55</v>
      </c>
      <c r="F65" s="227" t="s">
        <v>47</v>
      </c>
      <c r="G65" s="227">
        <v>100</v>
      </c>
      <c r="H65" s="221">
        <f t="shared" si="14"/>
        <v>300</v>
      </c>
      <c r="I65" s="168"/>
      <c r="J65" s="221">
        <v>100</v>
      </c>
      <c r="K65" s="61">
        <v>200</v>
      </c>
      <c r="L65" s="221">
        <f t="shared" si="15"/>
        <v>300</v>
      </c>
      <c r="M65" s="61">
        <f t="shared" si="16"/>
        <v>0</v>
      </c>
      <c r="N65" s="180">
        <v>7000</v>
      </c>
      <c r="O65" s="89">
        <v>1844.5</v>
      </c>
      <c r="P65" s="90">
        <v>0.2635</v>
      </c>
      <c r="Q65" s="180">
        <v>8400</v>
      </c>
      <c r="R65" s="89">
        <v>1992.06</v>
      </c>
      <c r="S65" s="90">
        <v>0.23715</v>
      </c>
      <c r="T65" s="96">
        <v>5845</v>
      </c>
      <c r="U65" s="99">
        <v>1724.9764</v>
      </c>
      <c r="V65" s="98">
        <v>0.29512</v>
      </c>
      <c r="W65" s="99">
        <v>6546.4</v>
      </c>
      <c r="X65" s="99">
        <v>1811.22522</v>
      </c>
      <c r="Y65" s="98">
        <v>0.276675</v>
      </c>
      <c r="Z65" s="254">
        <f t="shared" si="17"/>
        <v>38535</v>
      </c>
      <c r="AA65" s="255">
        <f t="shared" si="18"/>
        <v>10708.4292</v>
      </c>
      <c r="AB65" s="255">
        <f t="shared" si="19"/>
        <v>44839.2</v>
      </c>
      <c r="AC65" s="255">
        <f t="shared" si="20"/>
        <v>11409.85566</v>
      </c>
      <c r="AD65" s="79">
        <v>25602.01</v>
      </c>
      <c r="AE65" s="79">
        <v>7093.63</v>
      </c>
      <c r="AF65" s="22">
        <f t="shared" si="21"/>
        <v>0.664383287920073</v>
      </c>
      <c r="AG65" s="22">
        <f t="shared" si="22"/>
        <v>0.662434225180291</v>
      </c>
      <c r="AH65" s="22">
        <f t="shared" si="23"/>
        <v>0.57097383539403</v>
      </c>
      <c r="AI65" s="22">
        <f t="shared" si="24"/>
        <v>0.62171075703161</v>
      </c>
      <c r="AJ65" s="261"/>
      <c r="AK65" s="18">
        <v>14</v>
      </c>
      <c r="AL65" s="188">
        <v>6</v>
      </c>
      <c r="AM65" s="188">
        <f t="shared" si="25"/>
        <v>-8</v>
      </c>
      <c r="AN65" s="18">
        <v>20</v>
      </c>
      <c r="AO65" s="188">
        <v>6</v>
      </c>
      <c r="AP65" s="188">
        <f>(AO65-AN65)*1</f>
        <v>-14</v>
      </c>
      <c r="AQ65" s="264">
        <f t="shared" si="26"/>
        <v>-22</v>
      </c>
    </row>
    <row r="66" spans="1:43">
      <c r="A66" s="225">
        <v>6</v>
      </c>
      <c r="B66" s="225">
        <v>52</v>
      </c>
      <c r="C66" s="226" t="s">
        <v>120</v>
      </c>
      <c r="D66" s="225" t="s">
        <v>114</v>
      </c>
      <c r="E66" s="225" t="s">
        <v>55</v>
      </c>
      <c r="F66" s="227" t="s">
        <v>47</v>
      </c>
      <c r="G66" s="227">
        <v>100</v>
      </c>
      <c r="H66" s="221">
        <f t="shared" si="14"/>
        <v>300</v>
      </c>
      <c r="I66" s="168"/>
      <c r="J66" s="221">
        <v>0</v>
      </c>
      <c r="K66" s="61">
        <v>0</v>
      </c>
      <c r="L66" s="221">
        <f t="shared" si="15"/>
        <v>0</v>
      </c>
      <c r="M66" s="61">
        <f t="shared" si="16"/>
        <v>-300</v>
      </c>
      <c r="N66" s="180">
        <v>7000</v>
      </c>
      <c r="O66" s="89">
        <v>1838.55</v>
      </c>
      <c r="P66" s="90">
        <v>0.26265</v>
      </c>
      <c r="Q66" s="180">
        <v>8400</v>
      </c>
      <c r="R66" s="89">
        <v>1985.634</v>
      </c>
      <c r="S66" s="90">
        <v>0.236385</v>
      </c>
      <c r="T66" s="96">
        <v>5845</v>
      </c>
      <c r="U66" s="99">
        <v>1719.41196</v>
      </c>
      <c r="V66" s="98">
        <v>0.294168</v>
      </c>
      <c r="W66" s="99">
        <v>6546.4</v>
      </c>
      <c r="X66" s="99">
        <v>1805.382558</v>
      </c>
      <c r="Y66" s="98">
        <v>0.2757825</v>
      </c>
      <c r="Z66" s="254">
        <f t="shared" si="17"/>
        <v>38535</v>
      </c>
      <c r="AA66" s="255">
        <f t="shared" si="18"/>
        <v>10673.88588</v>
      </c>
      <c r="AB66" s="255">
        <f t="shared" si="19"/>
        <v>44839.2</v>
      </c>
      <c r="AC66" s="255">
        <f t="shared" si="20"/>
        <v>11373.049674</v>
      </c>
      <c r="AD66" s="79">
        <v>22356.21</v>
      </c>
      <c r="AE66" s="79">
        <v>6753</v>
      </c>
      <c r="AF66" s="22">
        <f t="shared" si="21"/>
        <v>0.580153367068898</v>
      </c>
      <c r="AG66" s="22">
        <f t="shared" si="22"/>
        <v>0.632665561157377</v>
      </c>
      <c r="AH66" s="22">
        <f t="shared" si="23"/>
        <v>0.498586281646417</v>
      </c>
      <c r="AI66" s="22">
        <f t="shared" si="24"/>
        <v>0.59377213619651</v>
      </c>
      <c r="AJ66" s="261"/>
      <c r="AK66" s="18">
        <v>14</v>
      </c>
      <c r="AL66" s="188">
        <v>2</v>
      </c>
      <c r="AM66" s="188">
        <f t="shared" si="25"/>
        <v>-12</v>
      </c>
      <c r="AN66" s="18">
        <v>20</v>
      </c>
      <c r="AO66" s="188">
        <v>6</v>
      </c>
      <c r="AP66" s="188">
        <f>(AO66-AN66)*1</f>
        <v>-14</v>
      </c>
      <c r="AQ66" s="264">
        <f t="shared" si="26"/>
        <v>-26</v>
      </c>
    </row>
    <row r="67" spans="1:43">
      <c r="A67" s="225">
        <v>7</v>
      </c>
      <c r="B67" s="225">
        <v>56</v>
      </c>
      <c r="C67" s="226" t="s">
        <v>121</v>
      </c>
      <c r="D67" s="225" t="s">
        <v>114</v>
      </c>
      <c r="E67" s="225" t="s">
        <v>60</v>
      </c>
      <c r="F67" s="227" t="s">
        <v>47</v>
      </c>
      <c r="G67" s="227">
        <v>100</v>
      </c>
      <c r="H67" s="221">
        <f t="shared" si="14"/>
        <v>300</v>
      </c>
      <c r="I67" s="168"/>
      <c r="J67" s="221">
        <v>100</v>
      </c>
      <c r="K67" s="61">
        <v>200</v>
      </c>
      <c r="L67" s="221">
        <f t="shared" si="15"/>
        <v>300</v>
      </c>
      <c r="M67" s="61">
        <f t="shared" si="16"/>
        <v>0</v>
      </c>
      <c r="N67" s="180">
        <v>6600</v>
      </c>
      <c r="O67" s="89">
        <v>1493.382</v>
      </c>
      <c r="P67" s="90">
        <v>0.22627</v>
      </c>
      <c r="Q67" s="180">
        <v>7920</v>
      </c>
      <c r="R67" s="89">
        <v>1612.85256</v>
      </c>
      <c r="S67" s="90">
        <v>0.203643</v>
      </c>
      <c r="T67" s="96">
        <v>5511</v>
      </c>
      <c r="U67" s="99">
        <v>1396.6108464</v>
      </c>
      <c r="V67" s="98">
        <v>0.2534224</v>
      </c>
      <c r="W67" s="99">
        <v>6172.32</v>
      </c>
      <c r="X67" s="99">
        <v>1466.44138872</v>
      </c>
      <c r="Y67" s="98">
        <v>0.2375835</v>
      </c>
      <c r="Z67" s="254">
        <f t="shared" si="17"/>
        <v>36333</v>
      </c>
      <c r="AA67" s="255">
        <f t="shared" si="18"/>
        <v>8669.9785392</v>
      </c>
      <c r="AB67" s="255">
        <f t="shared" si="19"/>
        <v>42276.96</v>
      </c>
      <c r="AC67" s="255">
        <f t="shared" si="20"/>
        <v>9237.88184616</v>
      </c>
      <c r="AD67" s="79">
        <v>22108.59</v>
      </c>
      <c r="AE67" s="79">
        <v>6708.66</v>
      </c>
      <c r="AF67" s="22">
        <f t="shared" si="21"/>
        <v>0.608498885310874</v>
      </c>
      <c r="AG67" s="22">
        <f t="shared" si="22"/>
        <v>0.773780462047029</v>
      </c>
      <c r="AH67" s="22">
        <f t="shared" si="23"/>
        <v>0.522946541094724</v>
      </c>
      <c r="AI67" s="22">
        <f t="shared" si="24"/>
        <v>0.726211929500771</v>
      </c>
      <c r="AJ67" s="261"/>
      <c r="AK67" s="18">
        <v>10</v>
      </c>
      <c r="AL67" s="188">
        <v>2</v>
      </c>
      <c r="AM67" s="188">
        <f t="shared" si="25"/>
        <v>-8</v>
      </c>
      <c r="AN67" s="18">
        <v>20</v>
      </c>
      <c r="AO67" s="188">
        <v>9</v>
      </c>
      <c r="AP67" s="188">
        <f>(AO67-AN67)*1</f>
        <v>-11</v>
      </c>
      <c r="AQ67" s="264">
        <f t="shared" si="26"/>
        <v>-19</v>
      </c>
    </row>
    <row r="68" spans="1:43">
      <c r="A68" s="47">
        <v>8</v>
      </c>
      <c r="B68" s="47">
        <v>122176</v>
      </c>
      <c r="C68" s="48" t="s">
        <v>122</v>
      </c>
      <c r="D68" s="47" t="s">
        <v>114</v>
      </c>
      <c r="E68" s="47" t="s">
        <v>60</v>
      </c>
      <c r="F68" s="49" t="s">
        <v>53</v>
      </c>
      <c r="G68" s="49">
        <v>100</v>
      </c>
      <c r="H68" s="221">
        <f t="shared" ref="H68:H99" si="27">G68*3</f>
        <v>300</v>
      </c>
      <c r="I68" s="168" t="s">
        <v>123</v>
      </c>
      <c r="J68" s="221">
        <v>400</v>
      </c>
      <c r="K68" s="61">
        <v>0</v>
      </c>
      <c r="L68" s="221">
        <f t="shared" ref="L68:L99" si="28">J68+K68</f>
        <v>400</v>
      </c>
      <c r="M68" s="61">
        <f t="shared" ref="M68:M99" si="29">L68-H68</f>
        <v>100</v>
      </c>
      <c r="N68" s="180">
        <v>4000</v>
      </c>
      <c r="O68" s="89">
        <v>884</v>
      </c>
      <c r="P68" s="90">
        <v>0.221</v>
      </c>
      <c r="Q68" s="180">
        <v>4800</v>
      </c>
      <c r="R68" s="89">
        <v>954.72</v>
      </c>
      <c r="S68" s="90">
        <v>0.1989</v>
      </c>
      <c r="T68" s="96">
        <v>3340</v>
      </c>
      <c r="U68" s="99">
        <v>826.7168</v>
      </c>
      <c r="V68" s="98">
        <v>0.24752</v>
      </c>
      <c r="W68" s="99">
        <v>3740.8</v>
      </c>
      <c r="X68" s="99">
        <v>868.05264</v>
      </c>
      <c r="Y68" s="98">
        <v>0.23205</v>
      </c>
      <c r="Z68" s="254">
        <f t="shared" ref="Z68:Z99" si="30">(N68*3)+(T68*3)</f>
        <v>22020</v>
      </c>
      <c r="AA68" s="255">
        <f t="shared" ref="AA68:AA99" si="31">(O68*3)+(U68*3)</f>
        <v>5132.1504</v>
      </c>
      <c r="AB68" s="255">
        <f t="shared" ref="AB68:AB99" si="32">(Q68*3)+(W68*3)</f>
        <v>25622.4</v>
      </c>
      <c r="AC68" s="255">
        <f t="shared" ref="AC68:AC99" si="33">(R68*3)+(X68*3)</f>
        <v>5468.31792</v>
      </c>
      <c r="AD68" s="79">
        <v>9161.55</v>
      </c>
      <c r="AE68" s="79">
        <v>2551.75</v>
      </c>
      <c r="AF68" s="22">
        <f t="shared" ref="AF68:AF99" si="34">AD68/Z68</f>
        <v>0.416055858310627</v>
      </c>
      <c r="AG68" s="22">
        <f t="shared" ref="AG68:AG99" si="35">AE68/AA68</f>
        <v>0.497208733399551</v>
      </c>
      <c r="AH68" s="22">
        <f t="shared" ref="AH68:AH99" si="36">AD68/AB68</f>
        <v>0.357560181715998</v>
      </c>
      <c r="AI68" s="22">
        <f t="shared" ref="AI68:AI99" si="37">AE68/AC68</f>
        <v>0.466642583209573</v>
      </c>
      <c r="AJ68" s="261"/>
      <c r="AK68" s="18">
        <v>10</v>
      </c>
      <c r="AL68" s="188">
        <v>0</v>
      </c>
      <c r="AM68" s="188">
        <f t="shared" ref="AM68:AM99" si="38">(AL68-AK68)*1</f>
        <v>-10</v>
      </c>
      <c r="AN68" s="18">
        <v>20</v>
      </c>
      <c r="AO68" s="188">
        <v>2</v>
      </c>
      <c r="AP68" s="188">
        <f>(AO68-AN68)*1</f>
        <v>-18</v>
      </c>
      <c r="AQ68" s="264">
        <f t="shared" ref="AQ68:AQ99" si="39">AM68+AP68</f>
        <v>-28</v>
      </c>
    </row>
    <row r="69" spans="1:43">
      <c r="A69" s="225">
        <v>1</v>
      </c>
      <c r="B69" s="225">
        <v>571</v>
      </c>
      <c r="C69" s="226" t="s">
        <v>124</v>
      </c>
      <c r="D69" s="225" t="s">
        <v>125</v>
      </c>
      <c r="E69" s="225" t="s">
        <v>65</v>
      </c>
      <c r="F69" s="227" t="s">
        <v>37</v>
      </c>
      <c r="G69" s="227">
        <v>150</v>
      </c>
      <c r="H69" s="221">
        <f t="shared" si="27"/>
        <v>450</v>
      </c>
      <c r="I69" s="168"/>
      <c r="J69" s="221">
        <v>150</v>
      </c>
      <c r="K69" s="61">
        <v>150</v>
      </c>
      <c r="L69" s="221">
        <f t="shared" si="28"/>
        <v>300</v>
      </c>
      <c r="M69" s="61">
        <f t="shared" si="29"/>
        <v>-150</v>
      </c>
      <c r="N69" s="180">
        <v>24300</v>
      </c>
      <c r="O69" s="89">
        <v>5783.4</v>
      </c>
      <c r="P69" s="90">
        <v>0.238</v>
      </c>
      <c r="Q69" s="180">
        <v>29160</v>
      </c>
      <c r="R69" s="89">
        <v>6246.072</v>
      </c>
      <c r="S69" s="90">
        <v>0.2142</v>
      </c>
      <c r="T69" s="96">
        <v>20290.5</v>
      </c>
      <c r="U69" s="99">
        <v>5408.63568</v>
      </c>
      <c r="V69" s="98">
        <v>0.26656</v>
      </c>
      <c r="W69" s="99">
        <v>22725.36</v>
      </c>
      <c r="X69" s="99">
        <v>5679.067464</v>
      </c>
      <c r="Y69" s="98">
        <v>0.2499</v>
      </c>
      <c r="Z69" s="254">
        <f t="shared" si="30"/>
        <v>133771.5</v>
      </c>
      <c r="AA69" s="255">
        <f t="shared" si="31"/>
        <v>33576.10704</v>
      </c>
      <c r="AB69" s="255">
        <f t="shared" si="32"/>
        <v>155656.08</v>
      </c>
      <c r="AC69" s="255">
        <f t="shared" si="33"/>
        <v>35775.418392</v>
      </c>
      <c r="AD69" s="79">
        <v>109464.09</v>
      </c>
      <c r="AE69" s="79">
        <v>28451.4</v>
      </c>
      <c r="AF69" s="22">
        <f t="shared" si="34"/>
        <v>0.818291564346666</v>
      </c>
      <c r="AG69" s="22">
        <f t="shared" si="35"/>
        <v>0.847370422250119</v>
      </c>
      <c r="AH69" s="22">
        <f t="shared" si="36"/>
        <v>0.703243265537716</v>
      </c>
      <c r="AI69" s="22">
        <f t="shared" si="37"/>
        <v>0.795277910889848</v>
      </c>
      <c r="AJ69" s="261"/>
      <c r="AK69" s="18">
        <v>28</v>
      </c>
      <c r="AL69" s="188">
        <v>10</v>
      </c>
      <c r="AM69" s="188">
        <f t="shared" si="38"/>
        <v>-18</v>
      </c>
      <c r="AN69" s="18">
        <v>30</v>
      </c>
      <c r="AO69" s="188">
        <v>74</v>
      </c>
      <c r="AP69" s="188"/>
      <c r="AQ69" s="264">
        <f t="shared" si="39"/>
        <v>-18</v>
      </c>
    </row>
    <row r="70" spans="1:43">
      <c r="A70" s="225">
        <v>2</v>
      </c>
      <c r="B70" s="225">
        <v>707</v>
      </c>
      <c r="C70" s="226" t="s">
        <v>126</v>
      </c>
      <c r="D70" s="225" t="s">
        <v>125</v>
      </c>
      <c r="E70" s="225" t="s">
        <v>65</v>
      </c>
      <c r="F70" s="227" t="s">
        <v>37</v>
      </c>
      <c r="G70" s="227">
        <v>150</v>
      </c>
      <c r="H70" s="221">
        <f t="shared" si="27"/>
        <v>450</v>
      </c>
      <c r="I70" s="168"/>
      <c r="J70" s="221">
        <v>300</v>
      </c>
      <c r="K70" s="61">
        <v>300</v>
      </c>
      <c r="L70" s="221">
        <f t="shared" si="28"/>
        <v>600</v>
      </c>
      <c r="M70" s="61">
        <f t="shared" si="29"/>
        <v>150</v>
      </c>
      <c r="N70" s="180">
        <v>18000</v>
      </c>
      <c r="O70" s="89">
        <v>4896</v>
      </c>
      <c r="P70" s="90">
        <v>0.272</v>
      </c>
      <c r="Q70" s="180">
        <v>21600</v>
      </c>
      <c r="R70" s="89">
        <v>5287.68</v>
      </c>
      <c r="S70" s="90">
        <v>0.2448</v>
      </c>
      <c r="T70" s="96">
        <v>15030</v>
      </c>
      <c r="U70" s="99">
        <v>4578.7392</v>
      </c>
      <c r="V70" s="98">
        <v>0.30464</v>
      </c>
      <c r="W70" s="99">
        <v>16833.6</v>
      </c>
      <c r="X70" s="99">
        <v>4807.67616</v>
      </c>
      <c r="Y70" s="98">
        <v>0.2856</v>
      </c>
      <c r="Z70" s="254">
        <f t="shared" si="30"/>
        <v>99090</v>
      </c>
      <c r="AA70" s="255">
        <f t="shared" si="31"/>
        <v>28424.2176</v>
      </c>
      <c r="AB70" s="255">
        <f t="shared" si="32"/>
        <v>115300.8</v>
      </c>
      <c r="AC70" s="255">
        <f t="shared" si="33"/>
        <v>30286.06848</v>
      </c>
      <c r="AD70" s="79">
        <v>95829.66</v>
      </c>
      <c r="AE70" s="79">
        <v>25892.57</v>
      </c>
      <c r="AF70" s="22">
        <f t="shared" si="34"/>
        <v>0.967097184377838</v>
      </c>
      <c r="AG70" s="22">
        <f t="shared" si="35"/>
        <v>0.910933428823737</v>
      </c>
      <c r="AH70" s="22">
        <f t="shared" si="36"/>
        <v>0.831127450980392</v>
      </c>
      <c r="AI70" s="22">
        <f t="shared" si="37"/>
        <v>0.854933350530415</v>
      </c>
      <c r="AJ70" s="261"/>
      <c r="AK70" s="18">
        <v>28</v>
      </c>
      <c r="AL70" s="188">
        <v>20</v>
      </c>
      <c r="AM70" s="188">
        <f t="shared" si="38"/>
        <v>-8</v>
      </c>
      <c r="AN70" s="18">
        <v>30</v>
      </c>
      <c r="AO70" s="188">
        <v>49</v>
      </c>
      <c r="AP70" s="188"/>
      <c r="AQ70" s="264">
        <f t="shared" si="39"/>
        <v>-8</v>
      </c>
    </row>
    <row r="71" spans="1:43">
      <c r="A71" s="225">
        <v>3</v>
      </c>
      <c r="B71" s="225">
        <v>712</v>
      </c>
      <c r="C71" s="226" t="s">
        <v>127</v>
      </c>
      <c r="D71" s="225" t="s">
        <v>125</v>
      </c>
      <c r="E71" s="225" t="s">
        <v>40</v>
      </c>
      <c r="F71" s="227" t="s">
        <v>37</v>
      </c>
      <c r="G71" s="227">
        <v>150</v>
      </c>
      <c r="H71" s="221">
        <f t="shared" si="27"/>
        <v>450</v>
      </c>
      <c r="I71" s="168"/>
      <c r="J71" s="221">
        <v>150</v>
      </c>
      <c r="K71" s="61">
        <v>300</v>
      </c>
      <c r="L71" s="221">
        <f t="shared" si="28"/>
        <v>450</v>
      </c>
      <c r="M71" s="61">
        <f t="shared" si="29"/>
        <v>0</v>
      </c>
      <c r="N71" s="180">
        <v>18000</v>
      </c>
      <c r="O71" s="89">
        <v>5125.5</v>
      </c>
      <c r="P71" s="90">
        <v>0.28475</v>
      </c>
      <c r="Q71" s="180">
        <v>21600</v>
      </c>
      <c r="R71" s="89">
        <v>5535.54</v>
      </c>
      <c r="S71" s="90">
        <v>0.256275</v>
      </c>
      <c r="T71" s="96">
        <v>15030</v>
      </c>
      <c r="U71" s="99">
        <v>4793.3676</v>
      </c>
      <c r="V71" s="98">
        <v>0.31892</v>
      </c>
      <c r="W71" s="99">
        <v>16833.6</v>
      </c>
      <c r="X71" s="99">
        <v>5033.03598</v>
      </c>
      <c r="Y71" s="98">
        <v>0.2989875</v>
      </c>
      <c r="Z71" s="254">
        <f t="shared" si="30"/>
        <v>99090</v>
      </c>
      <c r="AA71" s="255">
        <f t="shared" si="31"/>
        <v>29756.6028</v>
      </c>
      <c r="AB71" s="255">
        <f t="shared" si="32"/>
        <v>115300.8</v>
      </c>
      <c r="AC71" s="255">
        <f t="shared" si="33"/>
        <v>31705.72794</v>
      </c>
      <c r="AD71" s="79">
        <v>78857.41</v>
      </c>
      <c r="AE71" s="79">
        <v>23484.61</v>
      </c>
      <c r="AF71" s="22">
        <f t="shared" si="34"/>
        <v>0.795816025835099</v>
      </c>
      <c r="AG71" s="22">
        <f t="shared" si="35"/>
        <v>0.789223492945236</v>
      </c>
      <c r="AH71" s="22">
        <f t="shared" si="36"/>
        <v>0.683927691741948</v>
      </c>
      <c r="AI71" s="22">
        <f t="shared" si="37"/>
        <v>0.740705592517615</v>
      </c>
      <c r="AJ71" s="261"/>
      <c r="AK71" s="18">
        <v>28</v>
      </c>
      <c r="AL71" s="188">
        <v>0</v>
      </c>
      <c r="AM71" s="188">
        <f t="shared" si="38"/>
        <v>-28</v>
      </c>
      <c r="AN71" s="18">
        <v>30</v>
      </c>
      <c r="AO71" s="188">
        <v>70</v>
      </c>
      <c r="AP71" s="188"/>
      <c r="AQ71" s="264">
        <f t="shared" si="39"/>
        <v>-28</v>
      </c>
    </row>
    <row r="72" spans="1:43">
      <c r="A72" s="47">
        <v>4</v>
      </c>
      <c r="B72" s="47">
        <v>387</v>
      </c>
      <c r="C72" s="48" t="s">
        <v>128</v>
      </c>
      <c r="D72" s="47" t="s">
        <v>125</v>
      </c>
      <c r="E72" s="47" t="s">
        <v>36</v>
      </c>
      <c r="F72" s="49" t="s">
        <v>43</v>
      </c>
      <c r="G72" s="49">
        <v>150</v>
      </c>
      <c r="H72" s="221">
        <f t="shared" si="27"/>
        <v>450</v>
      </c>
      <c r="I72" s="168"/>
      <c r="J72" s="221">
        <v>150</v>
      </c>
      <c r="K72" s="61">
        <v>0</v>
      </c>
      <c r="L72" s="221">
        <f t="shared" si="28"/>
        <v>150</v>
      </c>
      <c r="M72" s="61">
        <f t="shared" si="29"/>
        <v>-300</v>
      </c>
      <c r="N72" s="180">
        <v>15200</v>
      </c>
      <c r="O72" s="89">
        <v>3496.152</v>
      </c>
      <c r="P72" s="90">
        <v>0.23001</v>
      </c>
      <c r="Q72" s="180">
        <v>18240</v>
      </c>
      <c r="R72" s="89">
        <v>3775.84416</v>
      </c>
      <c r="S72" s="90">
        <v>0.207009</v>
      </c>
      <c r="T72" s="96">
        <v>12692</v>
      </c>
      <c r="U72" s="99">
        <v>3269.6013504</v>
      </c>
      <c r="V72" s="98">
        <v>0.2576112</v>
      </c>
      <c r="W72" s="99">
        <v>14215.04</v>
      </c>
      <c r="X72" s="99">
        <v>3433.08141792</v>
      </c>
      <c r="Y72" s="98">
        <v>0.2415105</v>
      </c>
      <c r="Z72" s="254">
        <f t="shared" si="30"/>
        <v>83676</v>
      </c>
      <c r="AA72" s="255">
        <f t="shared" si="31"/>
        <v>20297.2600512</v>
      </c>
      <c r="AB72" s="255">
        <f t="shared" si="32"/>
        <v>97365.12</v>
      </c>
      <c r="AC72" s="255">
        <f t="shared" si="33"/>
        <v>21626.77673376</v>
      </c>
      <c r="AD72" s="79">
        <v>62028.45</v>
      </c>
      <c r="AE72" s="79">
        <v>17158.3</v>
      </c>
      <c r="AF72" s="22">
        <f t="shared" si="34"/>
        <v>0.741293202351929</v>
      </c>
      <c r="AG72" s="22">
        <f t="shared" si="35"/>
        <v>0.84535055257301</v>
      </c>
      <c r="AH72" s="22">
        <f t="shared" si="36"/>
        <v>0.637070544359212</v>
      </c>
      <c r="AI72" s="22">
        <f t="shared" si="37"/>
        <v>0.793382213689542</v>
      </c>
      <c r="AJ72" s="261"/>
      <c r="AK72" s="18">
        <v>20</v>
      </c>
      <c r="AL72" s="188">
        <v>4</v>
      </c>
      <c r="AM72" s="188">
        <f t="shared" si="38"/>
        <v>-16</v>
      </c>
      <c r="AN72" s="18">
        <v>25</v>
      </c>
      <c r="AO72" s="188">
        <v>50</v>
      </c>
      <c r="AP72" s="188"/>
      <c r="AQ72" s="264">
        <f t="shared" si="39"/>
        <v>-16</v>
      </c>
    </row>
    <row r="73" spans="1:43">
      <c r="A73" s="47">
        <v>5</v>
      </c>
      <c r="B73" s="47">
        <v>737</v>
      </c>
      <c r="C73" s="48" t="s">
        <v>129</v>
      </c>
      <c r="D73" s="47" t="s">
        <v>125</v>
      </c>
      <c r="E73" s="47" t="s">
        <v>40</v>
      </c>
      <c r="F73" s="49" t="s">
        <v>43</v>
      </c>
      <c r="G73" s="49">
        <v>150</v>
      </c>
      <c r="H73" s="221">
        <f t="shared" si="27"/>
        <v>450</v>
      </c>
      <c r="I73" s="168"/>
      <c r="J73" s="221">
        <v>450</v>
      </c>
      <c r="K73" s="61">
        <v>450</v>
      </c>
      <c r="L73" s="221">
        <f t="shared" si="28"/>
        <v>900</v>
      </c>
      <c r="M73" s="61">
        <f t="shared" si="29"/>
        <v>450</v>
      </c>
      <c r="N73" s="180">
        <v>14250</v>
      </c>
      <c r="O73" s="89">
        <v>3452.0625</v>
      </c>
      <c r="P73" s="90">
        <v>0.24225</v>
      </c>
      <c r="Q73" s="180">
        <v>17100</v>
      </c>
      <c r="R73" s="89">
        <v>3728.2275</v>
      </c>
      <c r="S73" s="90">
        <v>0.218025</v>
      </c>
      <c r="T73" s="96">
        <v>11898.75</v>
      </c>
      <c r="U73" s="99">
        <v>3228.36885</v>
      </c>
      <c r="V73" s="98">
        <v>0.27132</v>
      </c>
      <c r="W73" s="99">
        <v>13326.6</v>
      </c>
      <c r="X73" s="99">
        <v>3389.7872925</v>
      </c>
      <c r="Y73" s="98">
        <v>0.2543625</v>
      </c>
      <c r="Z73" s="254">
        <f t="shared" si="30"/>
        <v>78446.25</v>
      </c>
      <c r="AA73" s="255">
        <f t="shared" si="31"/>
        <v>20041.29405</v>
      </c>
      <c r="AB73" s="255">
        <f t="shared" si="32"/>
        <v>91279.8</v>
      </c>
      <c r="AC73" s="255">
        <f t="shared" si="33"/>
        <v>21354.0443775</v>
      </c>
      <c r="AD73" s="79">
        <v>87725.95</v>
      </c>
      <c r="AE73" s="79">
        <v>23814.45</v>
      </c>
      <c r="AF73" s="256">
        <f t="shared" si="34"/>
        <v>1.11829373615692</v>
      </c>
      <c r="AG73" s="256">
        <f t="shared" si="35"/>
        <v>1.18826907786426</v>
      </c>
      <c r="AH73" s="22">
        <f t="shared" si="36"/>
        <v>0.961066413379521</v>
      </c>
      <c r="AI73" s="22">
        <f t="shared" si="37"/>
        <v>1.11521965483468</v>
      </c>
      <c r="AJ73" s="259">
        <f>(AE73-AA73)*0.1</f>
        <v>377.315595</v>
      </c>
      <c r="AK73" s="18">
        <v>28</v>
      </c>
      <c r="AL73" s="188">
        <v>4</v>
      </c>
      <c r="AM73" s="188">
        <f t="shared" si="38"/>
        <v>-24</v>
      </c>
      <c r="AN73" s="18">
        <v>30</v>
      </c>
      <c r="AO73" s="188">
        <v>69</v>
      </c>
      <c r="AP73" s="188"/>
      <c r="AQ73" s="264">
        <f t="shared" si="39"/>
        <v>-24</v>
      </c>
    </row>
    <row r="74" spans="1:43">
      <c r="A74" s="47">
        <v>6</v>
      </c>
      <c r="B74" s="47">
        <v>377</v>
      </c>
      <c r="C74" s="48" t="s">
        <v>130</v>
      </c>
      <c r="D74" s="47" t="s">
        <v>125</v>
      </c>
      <c r="E74" s="47" t="s">
        <v>36</v>
      </c>
      <c r="F74" s="49" t="s">
        <v>43</v>
      </c>
      <c r="G74" s="49">
        <v>150</v>
      </c>
      <c r="H74" s="221">
        <f t="shared" si="27"/>
        <v>450</v>
      </c>
      <c r="I74" s="168"/>
      <c r="J74" s="221">
        <v>150</v>
      </c>
      <c r="K74" s="61">
        <v>150</v>
      </c>
      <c r="L74" s="221">
        <f t="shared" si="28"/>
        <v>300</v>
      </c>
      <c r="M74" s="61">
        <f t="shared" si="29"/>
        <v>-150</v>
      </c>
      <c r="N74" s="180">
        <v>12920</v>
      </c>
      <c r="O74" s="89">
        <v>3707.5232</v>
      </c>
      <c r="P74" s="90">
        <v>0.28696</v>
      </c>
      <c r="Q74" s="180">
        <v>15504</v>
      </c>
      <c r="R74" s="89">
        <v>4004.125056</v>
      </c>
      <c r="S74" s="90">
        <v>0.258264</v>
      </c>
      <c r="T74" s="96">
        <v>10788.2</v>
      </c>
      <c r="U74" s="99">
        <v>3467.27569664</v>
      </c>
      <c r="V74" s="98">
        <v>0.3213952</v>
      </c>
      <c r="W74" s="99">
        <v>12082.784</v>
      </c>
      <c r="X74" s="99">
        <v>3640.639481472</v>
      </c>
      <c r="Y74" s="98">
        <v>0.301308</v>
      </c>
      <c r="Z74" s="254">
        <f t="shared" si="30"/>
        <v>71124.6</v>
      </c>
      <c r="AA74" s="255">
        <f t="shared" si="31"/>
        <v>21524.39668992</v>
      </c>
      <c r="AB74" s="255">
        <f t="shared" si="32"/>
        <v>82760.352</v>
      </c>
      <c r="AC74" s="255">
        <f t="shared" si="33"/>
        <v>22934.293612416</v>
      </c>
      <c r="AD74" s="79">
        <v>52346.83</v>
      </c>
      <c r="AE74" s="79">
        <v>15296.25</v>
      </c>
      <c r="AF74" s="22">
        <f t="shared" si="34"/>
        <v>0.735987689210203</v>
      </c>
      <c r="AG74" s="22">
        <f t="shared" si="35"/>
        <v>0.710647095960805</v>
      </c>
      <c r="AH74" s="22">
        <f t="shared" si="36"/>
        <v>0.632510963703973</v>
      </c>
      <c r="AI74" s="22">
        <f t="shared" si="37"/>
        <v>0.666959717988394</v>
      </c>
      <c r="AJ74" s="261"/>
      <c r="AK74" s="18">
        <v>20</v>
      </c>
      <c r="AL74" s="188">
        <v>4</v>
      </c>
      <c r="AM74" s="188">
        <f t="shared" si="38"/>
        <v>-16</v>
      </c>
      <c r="AN74" s="18">
        <v>25</v>
      </c>
      <c r="AO74" s="188">
        <v>68</v>
      </c>
      <c r="AP74" s="188"/>
      <c r="AQ74" s="264">
        <f t="shared" si="39"/>
        <v>-16</v>
      </c>
    </row>
    <row r="75" spans="1:43">
      <c r="A75" s="225">
        <v>7</v>
      </c>
      <c r="B75" s="225">
        <v>105751</v>
      </c>
      <c r="C75" s="226" t="s">
        <v>131</v>
      </c>
      <c r="D75" s="225" t="s">
        <v>125</v>
      </c>
      <c r="E75" s="225" t="s">
        <v>52</v>
      </c>
      <c r="F75" s="227" t="s">
        <v>47</v>
      </c>
      <c r="G75" s="227">
        <v>150</v>
      </c>
      <c r="H75" s="221">
        <f t="shared" si="27"/>
        <v>450</v>
      </c>
      <c r="I75" s="168"/>
      <c r="J75" s="221">
        <v>300</v>
      </c>
      <c r="K75" s="61">
        <v>300</v>
      </c>
      <c r="L75" s="221">
        <f t="shared" si="28"/>
        <v>600</v>
      </c>
      <c r="M75" s="61">
        <f t="shared" si="29"/>
        <v>150</v>
      </c>
      <c r="N75" s="180">
        <v>11780</v>
      </c>
      <c r="O75" s="89">
        <v>3304.29</v>
      </c>
      <c r="P75" s="90">
        <v>0.2805</v>
      </c>
      <c r="Q75" s="180">
        <v>14136</v>
      </c>
      <c r="R75" s="89">
        <v>3568.6332</v>
      </c>
      <c r="S75" s="90">
        <v>0.25245</v>
      </c>
      <c r="T75" s="96">
        <v>9836.3</v>
      </c>
      <c r="U75" s="99">
        <v>3090.172008</v>
      </c>
      <c r="V75" s="98">
        <v>0.31416</v>
      </c>
      <c r="W75" s="99">
        <v>11016.656</v>
      </c>
      <c r="X75" s="99">
        <v>3244.6806084</v>
      </c>
      <c r="Y75" s="98">
        <v>0.294525</v>
      </c>
      <c r="Z75" s="254">
        <f t="shared" si="30"/>
        <v>64848.9</v>
      </c>
      <c r="AA75" s="255">
        <f t="shared" si="31"/>
        <v>19183.386024</v>
      </c>
      <c r="AB75" s="255">
        <f t="shared" si="32"/>
        <v>75457.968</v>
      </c>
      <c r="AC75" s="255">
        <f t="shared" si="33"/>
        <v>20439.9414252</v>
      </c>
      <c r="AD75" s="79">
        <v>44410.8</v>
      </c>
      <c r="AE75" s="79">
        <v>12363.04</v>
      </c>
      <c r="AF75" s="22">
        <f t="shared" si="34"/>
        <v>0.684835055027919</v>
      </c>
      <c r="AG75" s="22">
        <f t="shared" si="35"/>
        <v>0.644465997010789</v>
      </c>
      <c r="AH75" s="22">
        <f t="shared" si="36"/>
        <v>0.588550171401382</v>
      </c>
      <c r="AI75" s="22">
        <f t="shared" si="37"/>
        <v>0.604847134481406</v>
      </c>
      <c r="AJ75" s="261"/>
      <c r="AK75" s="18">
        <v>18</v>
      </c>
      <c r="AL75" s="188">
        <v>6</v>
      </c>
      <c r="AM75" s="188">
        <f t="shared" si="38"/>
        <v>-12</v>
      </c>
      <c r="AN75" s="18">
        <v>25</v>
      </c>
      <c r="AO75" s="188">
        <v>22</v>
      </c>
      <c r="AP75" s="188">
        <f>(AO75-AN75)*1</f>
        <v>-3</v>
      </c>
      <c r="AQ75" s="264">
        <f t="shared" si="39"/>
        <v>-15</v>
      </c>
    </row>
    <row r="76" spans="1:43">
      <c r="A76" s="225">
        <v>8</v>
      </c>
      <c r="B76" s="225">
        <v>118074</v>
      </c>
      <c r="C76" s="226" t="s">
        <v>132</v>
      </c>
      <c r="D76" s="225" t="s">
        <v>125</v>
      </c>
      <c r="E76" s="225" t="s">
        <v>36</v>
      </c>
      <c r="F76" s="227" t="s">
        <v>47</v>
      </c>
      <c r="G76" s="227">
        <v>150</v>
      </c>
      <c r="H76" s="221">
        <f t="shared" si="27"/>
        <v>450</v>
      </c>
      <c r="I76" s="168"/>
      <c r="J76" s="221">
        <v>300</v>
      </c>
      <c r="K76" s="61">
        <v>150</v>
      </c>
      <c r="L76" s="221">
        <f t="shared" si="28"/>
        <v>450</v>
      </c>
      <c r="M76" s="61">
        <f t="shared" si="29"/>
        <v>0</v>
      </c>
      <c r="N76" s="180">
        <v>11020</v>
      </c>
      <c r="O76" s="89">
        <v>2776.3788</v>
      </c>
      <c r="P76" s="90">
        <v>0.25194</v>
      </c>
      <c r="Q76" s="180">
        <v>13224</v>
      </c>
      <c r="R76" s="89">
        <v>2998.489104</v>
      </c>
      <c r="S76" s="90">
        <v>0.226746</v>
      </c>
      <c r="T76" s="96">
        <v>9201.7</v>
      </c>
      <c r="U76" s="99">
        <v>2596.46945376</v>
      </c>
      <c r="V76" s="98">
        <v>0.2821728</v>
      </c>
      <c r="W76" s="99">
        <v>10305.904</v>
      </c>
      <c r="X76" s="99">
        <v>2726.292926448</v>
      </c>
      <c r="Y76" s="98">
        <v>0.264537</v>
      </c>
      <c r="Z76" s="254">
        <f t="shared" si="30"/>
        <v>60665.1</v>
      </c>
      <c r="AA76" s="255">
        <f t="shared" si="31"/>
        <v>16118.54476128</v>
      </c>
      <c r="AB76" s="255">
        <f t="shared" si="32"/>
        <v>70589.712</v>
      </c>
      <c r="AC76" s="255">
        <f t="shared" si="33"/>
        <v>17174.346091344</v>
      </c>
      <c r="AD76" s="79">
        <v>56446.36</v>
      </c>
      <c r="AE76" s="79">
        <v>18348.28</v>
      </c>
      <c r="AF76" s="22">
        <f t="shared" si="34"/>
        <v>0.93045853381928</v>
      </c>
      <c r="AG76" s="22">
        <f t="shared" si="35"/>
        <v>1.13833353269436</v>
      </c>
      <c r="AH76" s="22">
        <f t="shared" si="36"/>
        <v>0.799640038197068</v>
      </c>
      <c r="AI76" s="22">
        <f t="shared" si="37"/>
        <v>1.06835392173957</v>
      </c>
      <c r="AJ76" s="261"/>
      <c r="AK76" s="18">
        <v>20</v>
      </c>
      <c r="AL76" s="188">
        <v>8</v>
      </c>
      <c r="AM76" s="188">
        <f t="shared" si="38"/>
        <v>-12</v>
      </c>
      <c r="AN76" s="18">
        <v>25</v>
      </c>
      <c r="AO76" s="188">
        <v>55</v>
      </c>
      <c r="AP76" s="188"/>
      <c r="AQ76" s="264">
        <f t="shared" si="39"/>
        <v>-12</v>
      </c>
    </row>
    <row r="77" spans="1:43">
      <c r="A77" s="47">
        <v>9</v>
      </c>
      <c r="B77" s="47">
        <v>103639</v>
      </c>
      <c r="C77" s="48" t="s">
        <v>133</v>
      </c>
      <c r="D77" s="47" t="s">
        <v>125</v>
      </c>
      <c r="E77" s="47" t="s">
        <v>55</v>
      </c>
      <c r="F77" s="49" t="s">
        <v>53</v>
      </c>
      <c r="G77" s="49">
        <v>100</v>
      </c>
      <c r="H77" s="221">
        <f t="shared" si="27"/>
        <v>300</v>
      </c>
      <c r="I77" s="168"/>
      <c r="J77" s="221">
        <v>200</v>
      </c>
      <c r="K77" s="61">
        <v>200</v>
      </c>
      <c r="L77" s="221">
        <f t="shared" si="28"/>
        <v>400</v>
      </c>
      <c r="M77" s="61">
        <f t="shared" si="29"/>
        <v>100</v>
      </c>
      <c r="N77" s="180">
        <v>9880</v>
      </c>
      <c r="O77" s="89">
        <v>2688.1998</v>
      </c>
      <c r="P77" s="90">
        <v>0.272085</v>
      </c>
      <c r="Q77" s="180">
        <v>11856</v>
      </c>
      <c r="R77" s="89">
        <v>2903.255784</v>
      </c>
      <c r="S77" s="90">
        <v>0.2448765</v>
      </c>
      <c r="T77" s="96">
        <v>8249.8</v>
      </c>
      <c r="U77" s="99">
        <v>2514.00445296</v>
      </c>
      <c r="V77" s="98">
        <v>0.3047352</v>
      </c>
      <c r="W77" s="99">
        <v>9239.776</v>
      </c>
      <c r="X77" s="99">
        <v>2639.704675608</v>
      </c>
      <c r="Y77" s="98">
        <v>0.28568925</v>
      </c>
      <c r="Z77" s="254">
        <f t="shared" si="30"/>
        <v>54389.4</v>
      </c>
      <c r="AA77" s="255">
        <f t="shared" si="31"/>
        <v>15606.61275888</v>
      </c>
      <c r="AB77" s="255">
        <f t="shared" si="32"/>
        <v>63287.328</v>
      </c>
      <c r="AC77" s="255">
        <f t="shared" si="33"/>
        <v>16628.881378824</v>
      </c>
      <c r="AD77" s="79">
        <v>44510.31</v>
      </c>
      <c r="AE77" s="79">
        <v>13330.02</v>
      </c>
      <c r="AF77" s="22">
        <f t="shared" si="34"/>
        <v>0.818363688512835</v>
      </c>
      <c r="AG77" s="22">
        <f t="shared" si="35"/>
        <v>0.854126401798197</v>
      </c>
      <c r="AH77" s="22">
        <f t="shared" si="36"/>
        <v>0.703305249354183</v>
      </c>
      <c r="AI77" s="22">
        <f t="shared" si="37"/>
        <v>0.801618563289235</v>
      </c>
      <c r="AJ77" s="261"/>
      <c r="AK77" s="18">
        <v>14</v>
      </c>
      <c r="AL77" s="188">
        <v>8</v>
      </c>
      <c r="AM77" s="188">
        <f t="shared" si="38"/>
        <v>-6</v>
      </c>
      <c r="AN77" s="18">
        <v>20</v>
      </c>
      <c r="AO77" s="188">
        <v>9</v>
      </c>
      <c r="AP77" s="188">
        <f>(AO77-AN77)*1</f>
        <v>-11</v>
      </c>
      <c r="AQ77" s="264">
        <f t="shared" si="39"/>
        <v>-17</v>
      </c>
    </row>
    <row r="78" spans="1:43">
      <c r="A78" s="47">
        <v>10</v>
      </c>
      <c r="B78" s="47">
        <v>743</v>
      </c>
      <c r="C78" s="48" t="s">
        <v>134</v>
      </c>
      <c r="D78" s="47" t="s">
        <v>125</v>
      </c>
      <c r="E78" s="47" t="s">
        <v>55</v>
      </c>
      <c r="F78" s="49" t="s">
        <v>53</v>
      </c>
      <c r="G78" s="49">
        <v>100</v>
      </c>
      <c r="H78" s="221">
        <f t="shared" si="27"/>
        <v>300</v>
      </c>
      <c r="I78" s="168"/>
      <c r="J78" s="221">
        <v>100</v>
      </c>
      <c r="K78" s="61">
        <v>100</v>
      </c>
      <c r="L78" s="221">
        <f t="shared" si="28"/>
        <v>200</v>
      </c>
      <c r="M78" s="61">
        <f t="shared" si="29"/>
        <v>-100</v>
      </c>
      <c r="N78" s="180">
        <v>9800</v>
      </c>
      <c r="O78" s="89">
        <v>2665.6</v>
      </c>
      <c r="P78" s="90">
        <v>0.272</v>
      </c>
      <c r="Q78" s="180">
        <v>11760</v>
      </c>
      <c r="R78" s="89">
        <v>2878.848</v>
      </c>
      <c r="S78" s="90">
        <v>0.2448</v>
      </c>
      <c r="T78" s="96">
        <v>8183</v>
      </c>
      <c r="U78" s="99">
        <v>2492.86912</v>
      </c>
      <c r="V78" s="98">
        <v>0.30464</v>
      </c>
      <c r="W78" s="99">
        <v>9164.96</v>
      </c>
      <c r="X78" s="99">
        <v>2617.512576</v>
      </c>
      <c r="Y78" s="98">
        <v>0.2856</v>
      </c>
      <c r="Z78" s="254">
        <f t="shared" si="30"/>
        <v>53949</v>
      </c>
      <c r="AA78" s="255">
        <f t="shared" si="31"/>
        <v>15475.40736</v>
      </c>
      <c r="AB78" s="255">
        <f t="shared" si="32"/>
        <v>62774.88</v>
      </c>
      <c r="AC78" s="255">
        <f t="shared" si="33"/>
        <v>16489.081728</v>
      </c>
      <c r="AD78" s="79">
        <v>35880.57</v>
      </c>
      <c r="AE78" s="79">
        <v>10587.96</v>
      </c>
      <c r="AF78" s="22">
        <f t="shared" si="34"/>
        <v>0.665083134071067</v>
      </c>
      <c r="AG78" s="22">
        <f t="shared" si="35"/>
        <v>0.684179728112824</v>
      </c>
      <c r="AH78" s="22">
        <f t="shared" si="36"/>
        <v>0.571575286165422</v>
      </c>
      <c r="AI78" s="22">
        <f t="shared" si="37"/>
        <v>0.642119444530416</v>
      </c>
      <c r="AJ78" s="261"/>
      <c r="AK78" s="18">
        <v>14</v>
      </c>
      <c r="AL78" s="188">
        <v>4</v>
      </c>
      <c r="AM78" s="188">
        <f t="shared" si="38"/>
        <v>-10</v>
      </c>
      <c r="AN78" s="18">
        <v>20</v>
      </c>
      <c r="AO78" s="188">
        <v>46</v>
      </c>
      <c r="AP78" s="188"/>
      <c r="AQ78" s="264">
        <f t="shared" si="39"/>
        <v>-10</v>
      </c>
    </row>
    <row r="79" spans="1:43">
      <c r="A79" s="225">
        <v>11</v>
      </c>
      <c r="B79" s="225">
        <v>573</v>
      </c>
      <c r="C79" s="226" t="s">
        <v>135</v>
      </c>
      <c r="D79" s="225" t="s">
        <v>125</v>
      </c>
      <c r="E79" s="225" t="s">
        <v>55</v>
      </c>
      <c r="F79" s="227" t="s">
        <v>57</v>
      </c>
      <c r="G79" s="227">
        <v>100</v>
      </c>
      <c r="H79" s="221">
        <f t="shared" si="27"/>
        <v>300</v>
      </c>
      <c r="I79" s="168"/>
      <c r="J79" s="221">
        <v>0</v>
      </c>
      <c r="K79" s="61">
        <v>0</v>
      </c>
      <c r="L79" s="221">
        <f t="shared" si="28"/>
        <v>0</v>
      </c>
      <c r="M79" s="61">
        <f t="shared" si="29"/>
        <v>-300</v>
      </c>
      <c r="N79" s="180">
        <v>8000</v>
      </c>
      <c r="O79" s="89">
        <v>1891.08</v>
      </c>
      <c r="P79" s="90">
        <v>0.236385</v>
      </c>
      <c r="Q79" s="180">
        <v>9600</v>
      </c>
      <c r="R79" s="89">
        <v>2042.3664</v>
      </c>
      <c r="S79" s="90">
        <v>0.2127465</v>
      </c>
      <c r="T79" s="96">
        <v>6680</v>
      </c>
      <c r="U79" s="99">
        <v>1768.538016</v>
      </c>
      <c r="V79" s="98">
        <v>0.2647512</v>
      </c>
      <c r="W79" s="99">
        <v>7481.6</v>
      </c>
      <c r="X79" s="99">
        <v>1856.9649168</v>
      </c>
      <c r="Y79" s="98">
        <v>0.24820425</v>
      </c>
      <c r="Z79" s="254">
        <f t="shared" si="30"/>
        <v>44040</v>
      </c>
      <c r="AA79" s="255">
        <f t="shared" si="31"/>
        <v>10978.854048</v>
      </c>
      <c r="AB79" s="255">
        <f t="shared" si="32"/>
        <v>51244.8</v>
      </c>
      <c r="AC79" s="255">
        <f t="shared" si="33"/>
        <v>11697.9939504</v>
      </c>
      <c r="AD79" s="79">
        <v>25420.4</v>
      </c>
      <c r="AE79" s="79">
        <v>7927.44</v>
      </c>
      <c r="AF79" s="22">
        <f t="shared" si="34"/>
        <v>0.577211625794732</v>
      </c>
      <c r="AG79" s="22">
        <f t="shared" si="35"/>
        <v>0.722064430890593</v>
      </c>
      <c r="AH79" s="22">
        <f t="shared" si="36"/>
        <v>0.496058136630448</v>
      </c>
      <c r="AI79" s="22">
        <f t="shared" si="37"/>
        <v>0.677675166666412</v>
      </c>
      <c r="AJ79" s="261"/>
      <c r="AK79" s="18">
        <v>14</v>
      </c>
      <c r="AL79" s="188">
        <v>0</v>
      </c>
      <c r="AM79" s="188">
        <f t="shared" si="38"/>
        <v>-14</v>
      </c>
      <c r="AN79" s="18">
        <v>20</v>
      </c>
      <c r="AO79" s="188">
        <v>26</v>
      </c>
      <c r="AP79" s="188"/>
      <c r="AQ79" s="264">
        <f t="shared" si="39"/>
        <v>-14</v>
      </c>
    </row>
    <row r="80" spans="1:43">
      <c r="A80" s="225">
        <v>12</v>
      </c>
      <c r="B80" s="225">
        <v>740</v>
      </c>
      <c r="C80" s="226" t="s">
        <v>136</v>
      </c>
      <c r="D80" s="225" t="s">
        <v>125</v>
      </c>
      <c r="E80" s="225" t="s">
        <v>55</v>
      </c>
      <c r="F80" s="227" t="s">
        <v>57</v>
      </c>
      <c r="G80" s="227">
        <v>100</v>
      </c>
      <c r="H80" s="221">
        <f t="shared" si="27"/>
        <v>300</v>
      </c>
      <c r="I80" s="168"/>
      <c r="J80" s="221">
        <v>300</v>
      </c>
      <c r="K80" s="61">
        <v>300</v>
      </c>
      <c r="L80" s="221">
        <f t="shared" si="28"/>
        <v>600</v>
      </c>
      <c r="M80" s="61">
        <f t="shared" si="29"/>
        <v>300</v>
      </c>
      <c r="N80" s="180">
        <v>7900</v>
      </c>
      <c r="O80" s="89">
        <v>2333.4625</v>
      </c>
      <c r="P80" s="90">
        <v>0.295375</v>
      </c>
      <c r="Q80" s="180">
        <v>9480</v>
      </c>
      <c r="R80" s="89">
        <v>2520.1395</v>
      </c>
      <c r="S80" s="90">
        <v>0.2658375</v>
      </c>
      <c r="T80" s="96">
        <v>6596.5</v>
      </c>
      <c r="U80" s="99">
        <v>2182.25413</v>
      </c>
      <c r="V80" s="98">
        <v>0.33082</v>
      </c>
      <c r="W80" s="99">
        <v>7388.08</v>
      </c>
      <c r="X80" s="99">
        <v>2291.3668365</v>
      </c>
      <c r="Y80" s="98">
        <v>0.31014375</v>
      </c>
      <c r="Z80" s="254">
        <f t="shared" si="30"/>
        <v>43489.5</v>
      </c>
      <c r="AA80" s="255">
        <f t="shared" si="31"/>
        <v>13547.14989</v>
      </c>
      <c r="AB80" s="255">
        <f t="shared" si="32"/>
        <v>50604.24</v>
      </c>
      <c r="AC80" s="255">
        <f t="shared" si="33"/>
        <v>14434.5190095</v>
      </c>
      <c r="AD80" s="79">
        <v>39308.64</v>
      </c>
      <c r="AE80" s="79">
        <v>10764.63</v>
      </c>
      <c r="AF80" s="22">
        <f t="shared" si="34"/>
        <v>0.903865070879178</v>
      </c>
      <c r="AG80" s="22">
        <f t="shared" si="35"/>
        <v>0.794604775720836</v>
      </c>
      <c r="AH80" s="22">
        <f t="shared" si="36"/>
        <v>0.776785502558679</v>
      </c>
      <c r="AI80" s="22">
        <f t="shared" si="37"/>
        <v>0.745756058301307</v>
      </c>
      <c r="AJ80" s="261"/>
      <c r="AK80" s="18">
        <v>14</v>
      </c>
      <c r="AL80" s="188">
        <v>8</v>
      </c>
      <c r="AM80" s="188">
        <f t="shared" si="38"/>
        <v>-6</v>
      </c>
      <c r="AN80" s="18">
        <v>20</v>
      </c>
      <c r="AO80" s="188">
        <v>30</v>
      </c>
      <c r="AP80" s="188"/>
      <c r="AQ80" s="264">
        <f t="shared" si="39"/>
        <v>-6</v>
      </c>
    </row>
    <row r="81" spans="1:43">
      <c r="A81" s="47">
        <v>13</v>
      </c>
      <c r="B81" s="47">
        <v>733</v>
      </c>
      <c r="C81" s="48" t="s">
        <v>137</v>
      </c>
      <c r="D81" s="47" t="s">
        <v>125</v>
      </c>
      <c r="E81" s="47" t="s">
        <v>55</v>
      </c>
      <c r="F81" s="49" t="s">
        <v>61</v>
      </c>
      <c r="G81" s="49">
        <v>100</v>
      </c>
      <c r="H81" s="221">
        <f t="shared" si="27"/>
        <v>300</v>
      </c>
      <c r="I81" s="168"/>
      <c r="J81" s="221">
        <v>100</v>
      </c>
      <c r="K81" s="61">
        <v>100</v>
      </c>
      <c r="L81" s="221">
        <f t="shared" si="28"/>
        <v>200</v>
      </c>
      <c r="M81" s="61">
        <f t="shared" si="29"/>
        <v>-100</v>
      </c>
      <c r="N81" s="180">
        <v>7800</v>
      </c>
      <c r="O81" s="89">
        <v>2304.588</v>
      </c>
      <c r="P81" s="90">
        <v>0.29546</v>
      </c>
      <c r="Q81" s="180">
        <v>9360</v>
      </c>
      <c r="R81" s="89">
        <v>2488.95504</v>
      </c>
      <c r="S81" s="90">
        <v>0.265914</v>
      </c>
      <c r="T81" s="96">
        <v>6513</v>
      </c>
      <c r="U81" s="99">
        <v>2155.2506976</v>
      </c>
      <c r="V81" s="98">
        <v>0.3309152</v>
      </c>
      <c r="W81" s="99">
        <v>7294.56</v>
      </c>
      <c r="X81" s="99">
        <v>2263.01323248</v>
      </c>
      <c r="Y81" s="98">
        <v>0.310233</v>
      </c>
      <c r="Z81" s="254">
        <f t="shared" si="30"/>
        <v>42939</v>
      </c>
      <c r="AA81" s="255">
        <f t="shared" si="31"/>
        <v>13379.5160928</v>
      </c>
      <c r="AB81" s="255">
        <f t="shared" si="32"/>
        <v>49963.68</v>
      </c>
      <c r="AC81" s="255">
        <f t="shared" si="33"/>
        <v>14255.90481744</v>
      </c>
      <c r="AD81" s="79">
        <v>27510.4</v>
      </c>
      <c r="AE81" s="79">
        <v>9604.11</v>
      </c>
      <c r="AF81" s="22">
        <f t="shared" si="34"/>
        <v>0.640685623791891</v>
      </c>
      <c r="AG81" s="22">
        <f t="shared" si="35"/>
        <v>0.717821925201638</v>
      </c>
      <c r="AH81" s="22">
        <f t="shared" si="36"/>
        <v>0.550607961623323</v>
      </c>
      <c r="AI81" s="22">
        <f t="shared" si="37"/>
        <v>0.673693471090715</v>
      </c>
      <c r="AJ81" s="261"/>
      <c r="AK81" s="18">
        <v>14</v>
      </c>
      <c r="AL81" s="188">
        <v>4</v>
      </c>
      <c r="AM81" s="188">
        <f t="shared" si="38"/>
        <v>-10</v>
      </c>
      <c r="AN81" s="18">
        <v>20</v>
      </c>
      <c r="AO81" s="188">
        <v>11</v>
      </c>
      <c r="AP81" s="188">
        <f>(AO81-AN81)*1</f>
        <v>-9</v>
      </c>
      <c r="AQ81" s="264">
        <f t="shared" si="39"/>
        <v>-19</v>
      </c>
    </row>
    <row r="82" spans="1:43">
      <c r="A82" s="47">
        <v>14</v>
      </c>
      <c r="B82" s="47">
        <v>104430</v>
      </c>
      <c r="C82" s="48" t="s">
        <v>138</v>
      </c>
      <c r="D82" s="47" t="s">
        <v>125</v>
      </c>
      <c r="E82" s="47" t="s">
        <v>55</v>
      </c>
      <c r="F82" s="49" t="s">
        <v>61</v>
      </c>
      <c r="G82" s="49">
        <v>100</v>
      </c>
      <c r="H82" s="221">
        <f t="shared" si="27"/>
        <v>300</v>
      </c>
      <c r="I82" s="168"/>
      <c r="J82" s="221">
        <v>300</v>
      </c>
      <c r="K82" s="61">
        <v>200</v>
      </c>
      <c r="L82" s="221">
        <f t="shared" si="28"/>
        <v>500</v>
      </c>
      <c r="M82" s="61">
        <f t="shared" si="29"/>
        <v>200</v>
      </c>
      <c r="N82" s="180">
        <v>7200</v>
      </c>
      <c r="O82" s="89">
        <v>1942.488</v>
      </c>
      <c r="P82" s="90">
        <v>0.26979</v>
      </c>
      <c r="Q82" s="180">
        <v>8640</v>
      </c>
      <c r="R82" s="89">
        <v>2097.88704</v>
      </c>
      <c r="S82" s="90">
        <v>0.242811</v>
      </c>
      <c r="T82" s="96">
        <v>6012</v>
      </c>
      <c r="U82" s="99">
        <v>1816.6147776</v>
      </c>
      <c r="V82" s="98">
        <v>0.3021648</v>
      </c>
      <c r="W82" s="99">
        <v>6733.44</v>
      </c>
      <c r="X82" s="99">
        <v>1907.44551648</v>
      </c>
      <c r="Y82" s="98">
        <v>0.2832795</v>
      </c>
      <c r="Z82" s="254">
        <f t="shared" si="30"/>
        <v>39636</v>
      </c>
      <c r="AA82" s="255">
        <f t="shared" si="31"/>
        <v>11277.3083328</v>
      </c>
      <c r="AB82" s="255">
        <f t="shared" si="32"/>
        <v>46120.32</v>
      </c>
      <c r="AC82" s="255">
        <f t="shared" si="33"/>
        <v>12015.99766944</v>
      </c>
      <c r="AD82" s="79">
        <v>34455.87</v>
      </c>
      <c r="AE82" s="79">
        <v>9666.26</v>
      </c>
      <c r="AF82" s="22">
        <f t="shared" si="34"/>
        <v>0.86930744777475</v>
      </c>
      <c r="AG82" s="22">
        <f t="shared" si="35"/>
        <v>0.8571424771535</v>
      </c>
      <c r="AH82" s="22">
        <f t="shared" si="36"/>
        <v>0.747086533658049</v>
      </c>
      <c r="AI82" s="22">
        <f t="shared" si="37"/>
        <v>0.804449223936184</v>
      </c>
      <c r="AJ82" s="261"/>
      <c r="AK82" s="18">
        <v>14</v>
      </c>
      <c r="AL82" s="188">
        <v>2</v>
      </c>
      <c r="AM82" s="188">
        <f t="shared" si="38"/>
        <v>-12</v>
      </c>
      <c r="AN82" s="18">
        <v>20</v>
      </c>
      <c r="AO82" s="188">
        <v>62</v>
      </c>
      <c r="AP82" s="188"/>
      <c r="AQ82" s="264">
        <f t="shared" si="39"/>
        <v>-12</v>
      </c>
    </row>
    <row r="83" spans="1:43">
      <c r="A83" s="266">
        <v>15</v>
      </c>
      <c r="B83" s="266">
        <v>122198</v>
      </c>
      <c r="C83" s="267" t="s">
        <v>139</v>
      </c>
      <c r="D83" s="266" t="s">
        <v>125</v>
      </c>
      <c r="E83" s="266" t="s">
        <v>55</v>
      </c>
      <c r="F83" s="268" t="s">
        <v>81</v>
      </c>
      <c r="G83" s="268">
        <v>100</v>
      </c>
      <c r="H83" s="221">
        <f t="shared" si="27"/>
        <v>300</v>
      </c>
      <c r="I83" s="168"/>
      <c r="J83" s="221">
        <v>300</v>
      </c>
      <c r="K83" s="61">
        <v>300</v>
      </c>
      <c r="L83" s="221">
        <f t="shared" si="28"/>
        <v>600</v>
      </c>
      <c r="M83" s="61">
        <f t="shared" si="29"/>
        <v>300</v>
      </c>
      <c r="N83" s="180">
        <v>7000</v>
      </c>
      <c r="O83" s="89">
        <v>1368.5</v>
      </c>
      <c r="P83" s="90">
        <v>0.1955</v>
      </c>
      <c r="Q83" s="180">
        <v>8400</v>
      </c>
      <c r="R83" s="89">
        <v>1477.98</v>
      </c>
      <c r="S83" s="90">
        <v>0.17595</v>
      </c>
      <c r="T83" s="96">
        <v>5845</v>
      </c>
      <c r="U83" s="99">
        <v>1279.8212</v>
      </c>
      <c r="V83" s="98">
        <v>0.21896</v>
      </c>
      <c r="W83" s="99">
        <v>6546.4</v>
      </c>
      <c r="X83" s="99">
        <v>1343.81226</v>
      </c>
      <c r="Y83" s="98">
        <v>0.205275</v>
      </c>
      <c r="Z83" s="254">
        <f t="shared" si="30"/>
        <v>38535</v>
      </c>
      <c r="AA83" s="255">
        <f t="shared" si="31"/>
        <v>7944.9636</v>
      </c>
      <c r="AB83" s="255">
        <f t="shared" si="32"/>
        <v>44839.2</v>
      </c>
      <c r="AC83" s="255">
        <f t="shared" si="33"/>
        <v>8465.37678</v>
      </c>
      <c r="AD83" s="79">
        <v>38686.21</v>
      </c>
      <c r="AE83" s="79">
        <v>8666.4</v>
      </c>
      <c r="AF83" s="256">
        <f t="shared" si="34"/>
        <v>1.00392396522642</v>
      </c>
      <c r="AG83" s="256">
        <f t="shared" si="35"/>
        <v>1.09080424232529</v>
      </c>
      <c r="AH83" s="22">
        <f t="shared" si="36"/>
        <v>0.862776543738515</v>
      </c>
      <c r="AI83" s="22">
        <f t="shared" si="37"/>
        <v>1.02374651775393</v>
      </c>
      <c r="AJ83" s="259">
        <f>(AE83-AA83)*0.1</f>
        <v>72.14364</v>
      </c>
      <c r="AK83" s="18">
        <v>14</v>
      </c>
      <c r="AL83" s="188">
        <v>6</v>
      </c>
      <c r="AM83" s="188">
        <f t="shared" si="38"/>
        <v>-8</v>
      </c>
      <c r="AN83" s="18">
        <v>20</v>
      </c>
      <c r="AO83" s="188">
        <v>31</v>
      </c>
      <c r="AP83" s="188"/>
      <c r="AQ83" s="264">
        <f t="shared" si="39"/>
        <v>-8</v>
      </c>
    </row>
    <row r="84" spans="1:43">
      <c r="A84" s="225">
        <v>16</v>
      </c>
      <c r="B84" s="225">
        <v>114069</v>
      </c>
      <c r="C84" s="226" t="s">
        <v>140</v>
      </c>
      <c r="D84" s="225" t="s">
        <v>125</v>
      </c>
      <c r="E84" s="225" t="s">
        <v>60</v>
      </c>
      <c r="F84" s="227" t="s">
        <v>85</v>
      </c>
      <c r="G84" s="227">
        <v>100</v>
      </c>
      <c r="H84" s="221">
        <f t="shared" si="27"/>
        <v>300</v>
      </c>
      <c r="I84" s="168"/>
      <c r="J84" s="221">
        <v>100</v>
      </c>
      <c r="K84" s="61">
        <v>0</v>
      </c>
      <c r="L84" s="221">
        <f t="shared" si="28"/>
        <v>100</v>
      </c>
      <c r="M84" s="61">
        <f t="shared" si="29"/>
        <v>-200</v>
      </c>
      <c r="N84" s="180">
        <v>5600</v>
      </c>
      <c r="O84" s="89">
        <v>1620.304</v>
      </c>
      <c r="P84" s="90">
        <v>0.28934</v>
      </c>
      <c r="Q84" s="180">
        <v>6720</v>
      </c>
      <c r="R84" s="89">
        <v>1749.92832</v>
      </c>
      <c r="S84" s="90">
        <v>0.260406</v>
      </c>
      <c r="T84" s="96">
        <v>4676</v>
      </c>
      <c r="U84" s="99">
        <v>1515.3083008</v>
      </c>
      <c r="V84" s="98">
        <v>0.3240608</v>
      </c>
      <c r="W84" s="99">
        <v>5237.12</v>
      </c>
      <c r="X84" s="99">
        <v>1591.07371584</v>
      </c>
      <c r="Y84" s="98">
        <v>0.303807</v>
      </c>
      <c r="Z84" s="254">
        <f t="shared" si="30"/>
        <v>30828</v>
      </c>
      <c r="AA84" s="255">
        <f t="shared" si="31"/>
        <v>9406.8369024</v>
      </c>
      <c r="AB84" s="255">
        <f t="shared" si="32"/>
        <v>35871.36</v>
      </c>
      <c r="AC84" s="255">
        <f t="shared" si="33"/>
        <v>10023.00610752</v>
      </c>
      <c r="AD84" s="79">
        <v>22535.28</v>
      </c>
      <c r="AE84" s="79">
        <v>7534.43</v>
      </c>
      <c r="AF84" s="22">
        <f t="shared" si="34"/>
        <v>0.73100038925652</v>
      </c>
      <c r="AG84" s="22">
        <f t="shared" si="35"/>
        <v>0.800952549531045</v>
      </c>
      <c r="AH84" s="22">
        <f t="shared" si="36"/>
        <v>0.62822485682171</v>
      </c>
      <c r="AI84" s="22">
        <f t="shared" si="37"/>
        <v>0.751713599610312</v>
      </c>
      <c r="AJ84" s="261"/>
      <c r="AK84" s="18">
        <v>10</v>
      </c>
      <c r="AL84" s="188">
        <v>0</v>
      </c>
      <c r="AM84" s="188">
        <f t="shared" si="38"/>
        <v>-10</v>
      </c>
      <c r="AN84" s="18">
        <v>20</v>
      </c>
      <c r="AO84" s="188">
        <v>9</v>
      </c>
      <c r="AP84" s="188">
        <f>(AO84-AN84)*1</f>
        <v>-11</v>
      </c>
      <c r="AQ84" s="264">
        <f t="shared" si="39"/>
        <v>-21</v>
      </c>
    </row>
    <row r="85" spans="1:43">
      <c r="A85" s="225">
        <v>17</v>
      </c>
      <c r="B85" s="225">
        <v>106568</v>
      </c>
      <c r="C85" s="226" t="s">
        <v>141</v>
      </c>
      <c r="D85" s="225" t="s">
        <v>125</v>
      </c>
      <c r="E85" s="225" t="s">
        <v>60</v>
      </c>
      <c r="F85" s="227" t="s">
        <v>85</v>
      </c>
      <c r="G85" s="227">
        <v>100</v>
      </c>
      <c r="H85" s="221">
        <f t="shared" si="27"/>
        <v>300</v>
      </c>
      <c r="I85" s="168"/>
      <c r="J85" s="221">
        <v>200</v>
      </c>
      <c r="K85" s="61">
        <v>200</v>
      </c>
      <c r="L85" s="221">
        <f t="shared" si="28"/>
        <v>400</v>
      </c>
      <c r="M85" s="61">
        <f t="shared" si="29"/>
        <v>100</v>
      </c>
      <c r="N85" s="180">
        <v>5600</v>
      </c>
      <c r="O85" s="89">
        <v>1534.624</v>
      </c>
      <c r="P85" s="90">
        <v>0.27404</v>
      </c>
      <c r="Q85" s="180">
        <v>6720</v>
      </c>
      <c r="R85" s="89">
        <v>1657.39392</v>
      </c>
      <c r="S85" s="90">
        <v>0.246636</v>
      </c>
      <c r="T85" s="96">
        <v>4676</v>
      </c>
      <c r="U85" s="99">
        <v>1435.1803648</v>
      </c>
      <c r="V85" s="98">
        <v>0.3069248</v>
      </c>
      <c r="W85" s="99">
        <v>5237.12</v>
      </c>
      <c r="X85" s="99">
        <v>1506.93938304</v>
      </c>
      <c r="Y85" s="98">
        <v>0.287742</v>
      </c>
      <c r="Z85" s="254">
        <f t="shared" si="30"/>
        <v>30828</v>
      </c>
      <c r="AA85" s="255">
        <f t="shared" si="31"/>
        <v>8909.4130944</v>
      </c>
      <c r="AB85" s="255">
        <f t="shared" si="32"/>
        <v>35871.36</v>
      </c>
      <c r="AC85" s="255">
        <f t="shared" si="33"/>
        <v>9492.99990912</v>
      </c>
      <c r="AD85" s="79">
        <v>23590.59</v>
      </c>
      <c r="AE85" s="79">
        <v>7362.5</v>
      </c>
      <c r="AF85" s="22">
        <f t="shared" si="34"/>
        <v>0.765232580770728</v>
      </c>
      <c r="AG85" s="22">
        <f t="shared" si="35"/>
        <v>0.826373176548261</v>
      </c>
      <c r="AH85" s="22">
        <f t="shared" si="36"/>
        <v>0.657644148423701</v>
      </c>
      <c r="AI85" s="22">
        <f t="shared" si="37"/>
        <v>0.775571481142309</v>
      </c>
      <c r="AJ85" s="261"/>
      <c r="AK85" s="18">
        <v>10</v>
      </c>
      <c r="AL85" s="188">
        <v>6</v>
      </c>
      <c r="AM85" s="188">
        <f t="shared" si="38"/>
        <v>-4</v>
      </c>
      <c r="AN85" s="18">
        <v>20</v>
      </c>
      <c r="AO85" s="188">
        <v>14</v>
      </c>
      <c r="AP85" s="188">
        <f>(AO85-AN85)*1</f>
        <v>-6</v>
      </c>
      <c r="AQ85" s="264">
        <f t="shared" si="39"/>
        <v>-10</v>
      </c>
    </row>
    <row r="86" spans="1:43">
      <c r="A86" s="47">
        <v>1</v>
      </c>
      <c r="B86" s="47">
        <v>587</v>
      </c>
      <c r="C86" s="48" t="s">
        <v>142</v>
      </c>
      <c r="D86" s="47" t="s">
        <v>143</v>
      </c>
      <c r="E86" s="47" t="s">
        <v>52</v>
      </c>
      <c r="F86" s="49" t="s">
        <v>37</v>
      </c>
      <c r="G86" s="49">
        <v>150</v>
      </c>
      <c r="H86" s="221">
        <f t="shared" si="27"/>
        <v>450</v>
      </c>
      <c r="I86" s="168"/>
      <c r="J86" s="221">
        <v>450</v>
      </c>
      <c r="K86" s="61">
        <v>300</v>
      </c>
      <c r="L86" s="221">
        <f t="shared" si="28"/>
        <v>750</v>
      </c>
      <c r="M86" s="61">
        <f t="shared" si="29"/>
        <v>300</v>
      </c>
      <c r="N86" s="180">
        <v>10000</v>
      </c>
      <c r="O86" s="89">
        <v>2462.45</v>
      </c>
      <c r="P86" s="90">
        <v>0.246245</v>
      </c>
      <c r="Q86" s="180">
        <v>12000</v>
      </c>
      <c r="R86" s="89">
        <v>2659.446</v>
      </c>
      <c r="S86" s="90">
        <v>0.2216205</v>
      </c>
      <c r="T86" s="96">
        <v>8350</v>
      </c>
      <c r="U86" s="99">
        <v>2302.88324</v>
      </c>
      <c r="V86" s="98">
        <v>0.2757944</v>
      </c>
      <c r="W86" s="99">
        <v>9352</v>
      </c>
      <c r="X86" s="99">
        <v>2418.027402</v>
      </c>
      <c r="Y86" s="98">
        <v>0.25855725</v>
      </c>
      <c r="Z86" s="254">
        <f t="shared" si="30"/>
        <v>55050</v>
      </c>
      <c r="AA86" s="255">
        <f t="shared" si="31"/>
        <v>14295.99972</v>
      </c>
      <c r="AB86" s="255">
        <f t="shared" si="32"/>
        <v>64056</v>
      </c>
      <c r="AC86" s="255">
        <f t="shared" si="33"/>
        <v>15232.420206</v>
      </c>
      <c r="AD86" s="79">
        <v>46269.4</v>
      </c>
      <c r="AE86" s="79">
        <v>11506.54</v>
      </c>
      <c r="AF86" s="22">
        <f t="shared" si="34"/>
        <v>0.840497729336966</v>
      </c>
      <c r="AG86" s="22">
        <f t="shared" si="35"/>
        <v>0.804878303397169</v>
      </c>
      <c r="AH86" s="22">
        <f t="shared" si="36"/>
        <v>0.722327338578744</v>
      </c>
      <c r="AI86" s="22">
        <f t="shared" si="37"/>
        <v>0.755398015836486</v>
      </c>
      <c r="AJ86" s="261"/>
      <c r="AK86" s="18">
        <v>18</v>
      </c>
      <c r="AL86" s="188">
        <v>1</v>
      </c>
      <c r="AM86" s="188">
        <f t="shared" si="38"/>
        <v>-17</v>
      </c>
      <c r="AN86" s="18">
        <v>25</v>
      </c>
      <c r="AO86" s="188">
        <v>25</v>
      </c>
      <c r="AP86" s="188"/>
      <c r="AQ86" s="264">
        <f t="shared" si="39"/>
        <v>-17</v>
      </c>
    </row>
    <row r="87" spans="1:43">
      <c r="A87" s="47">
        <v>2</v>
      </c>
      <c r="B87" s="47">
        <v>704</v>
      </c>
      <c r="C87" s="48" t="s">
        <v>144</v>
      </c>
      <c r="D87" s="47" t="s">
        <v>143</v>
      </c>
      <c r="E87" s="47" t="s">
        <v>55</v>
      </c>
      <c r="F87" s="49" t="s">
        <v>37</v>
      </c>
      <c r="G87" s="49">
        <v>150</v>
      </c>
      <c r="H87" s="221">
        <f t="shared" si="27"/>
        <v>450</v>
      </c>
      <c r="I87" s="168"/>
      <c r="J87" s="221">
        <v>450</v>
      </c>
      <c r="K87" s="61">
        <v>150</v>
      </c>
      <c r="L87" s="221">
        <f t="shared" si="28"/>
        <v>600</v>
      </c>
      <c r="M87" s="61">
        <f t="shared" si="29"/>
        <v>150</v>
      </c>
      <c r="N87" s="180">
        <v>8200</v>
      </c>
      <c r="O87" s="89">
        <v>2083.333</v>
      </c>
      <c r="P87" s="90">
        <v>0.254065</v>
      </c>
      <c r="Q87" s="180">
        <v>9840</v>
      </c>
      <c r="R87" s="89">
        <v>2249.99964</v>
      </c>
      <c r="S87" s="90">
        <v>0.2286585</v>
      </c>
      <c r="T87" s="96">
        <v>6847</v>
      </c>
      <c r="U87" s="99">
        <v>1948.3330216</v>
      </c>
      <c r="V87" s="98">
        <v>0.2845528</v>
      </c>
      <c r="W87" s="99">
        <v>7668.64</v>
      </c>
      <c r="X87" s="99">
        <v>2045.74967268</v>
      </c>
      <c r="Y87" s="98">
        <v>0.26676825</v>
      </c>
      <c r="Z87" s="254">
        <f t="shared" si="30"/>
        <v>45141</v>
      </c>
      <c r="AA87" s="255">
        <f t="shared" si="31"/>
        <v>12094.9980648</v>
      </c>
      <c r="AB87" s="255">
        <f t="shared" si="32"/>
        <v>52525.92</v>
      </c>
      <c r="AC87" s="255">
        <f t="shared" si="33"/>
        <v>12887.24793804</v>
      </c>
      <c r="AD87" s="79">
        <v>38113.18</v>
      </c>
      <c r="AE87" s="79">
        <v>10489.67</v>
      </c>
      <c r="AF87" s="22">
        <f t="shared" si="34"/>
        <v>0.84431403823575</v>
      </c>
      <c r="AG87" s="22">
        <f t="shared" si="35"/>
        <v>0.867273392174243</v>
      </c>
      <c r="AH87" s="22">
        <f t="shared" si="36"/>
        <v>0.725607090746816</v>
      </c>
      <c r="AI87" s="22">
        <f t="shared" si="37"/>
        <v>0.813957335998562</v>
      </c>
      <c r="AJ87" s="261"/>
      <c r="AK87" s="18">
        <v>14</v>
      </c>
      <c r="AL87" s="188">
        <v>20</v>
      </c>
      <c r="AM87" s="188"/>
      <c r="AN87" s="18">
        <v>20</v>
      </c>
      <c r="AO87" s="188">
        <v>10</v>
      </c>
      <c r="AP87" s="188">
        <f>(AO87-AN87)*1</f>
        <v>-10</v>
      </c>
      <c r="AQ87" s="264">
        <f t="shared" si="39"/>
        <v>-10</v>
      </c>
    </row>
    <row r="88" spans="1:43">
      <c r="A88" s="225">
        <v>3</v>
      </c>
      <c r="B88" s="225">
        <v>738</v>
      </c>
      <c r="C88" s="226" t="s">
        <v>145</v>
      </c>
      <c r="D88" s="225" t="s">
        <v>143</v>
      </c>
      <c r="E88" s="225" t="s">
        <v>55</v>
      </c>
      <c r="F88" s="227" t="s">
        <v>43</v>
      </c>
      <c r="G88" s="227">
        <v>100</v>
      </c>
      <c r="H88" s="221">
        <f t="shared" si="27"/>
        <v>300</v>
      </c>
      <c r="I88" s="168"/>
      <c r="J88" s="221">
        <v>300</v>
      </c>
      <c r="K88" s="61">
        <v>200</v>
      </c>
      <c r="L88" s="221">
        <f t="shared" si="28"/>
        <v>500</v>
      </c>
      <c r="M88" s="61">
        <f t="shared" si="29"/>
        <v>200</v>
      </c>
      <c r="N88" s="180">
        <v>8000</v>
      </c>
      <c r="O88" s="89">
        <v>2086.92</v>
      </c>
      <c r="P88" s="90">
        <v>0.260865</v>
      </c>
      <c r="Q88" s="180">
        <v>9600</v>
      </c>
      <c r="R88" s="89">
        <v>2253.8736</v>
      </c>
      <c r="S88" s="90">
        <v>0.2347785</v>
      </c>
      <c r="T88" s="96">
        <v>6680</v>
      </c>
      <c r="U88" s="99">
        <v>1951.687584</v>
      </c>
      <c r="V88" s="98">
        <v>0.2921688</v>
      </c>
      <c r="W88" s="99">
        <v>7481.6</v>
      </c>
      <c r="X88" s="99">
        <v>2049.2719632</v>
      </c>
      <c r="Y88" s="98">
        <v>0.27390825</v>
      </c>
      <c r="Z88" s="254">
        <f t="shared" si="30"/>
        <v>44040</v>
      </c>
      <c r="AA88" s="255">
        <f t="shared" si="31"/>
        <v>12115.822752</v>
      </c>
      <c r="AB88" s="255">
        <f t="shared" si="32"/>
        <v>51244.8</v>
      </c>
      <c r="AC88" s="255">
        <f t="shared" si="33"/>
        <v>12909.4366896</v>
      </c>
      <c r="AD88" s="79">
        <v>38199.25</v>
      </c>
      <c r="AE88" s="79">
        <v>10557.78</v>
      </c>
      <c r="AF88" s="22">
        <f t="shared" si="34"/>
        <v>0.867376248864668</v>
      </c>
      <c r="AG88" s="22">
        <f t="shared" si="35"/>
        <v>0.871404296357603</v>
      </c>
      <c r="AH88" s="22">
        <f t="shared" si="36"/>
        <v>0.745426853066067</v>
      </c>
      <c r="AI88" s="22">
        <f t="shared" si="37"/>
        <v>0.817834290825833</v>
      </c>
      <c r="AJ88" s="261"/>
      <c r="AK88" s="18">
        <v>14</v>
      </c>
      <c r="AL88" s="188">
        <v>4</v>
      </c>
      <c r="AM88" s="188">
        <f t="shared" si="38"/>
        <v>-10</v>
      </c>
      <c r="AN88" s="18">
        <v>20</v>
      </c>
      <c r="AO88" s="188">
        <v>10</v>
      </c>
      <c r="AP88" s="188">
        <f>(AO88-AN88)*1</f>
        <v>-10</v>
      </c>
      <c r="AQ88" s="264">
        <f t="shared" si="39"/>
        <v>-20</v>
      </c>
    </row>
    <row r="89" spans="1:43">
      <c r="A89" s="225">
        <v>4</v>
      </c>
      <c r="B89" s="225">
        <v>710</v>
      </c>
      <c r="C89" s="226" t="s">
        <v>146</v>
      </c>
      <c r="D89" s="225" t="s">
        <v>143</v>
      </c>
      <c r="E89" s="225" t="s">
        <v>55</v>
      </c>
      <c r="F89" s="227" t="s">
        <v>43</v>
      </c>
      <c r="G89" s="227">
        <v>100</v>
      </c>
      <c r="H89" s="221">
        <f t="shared" si="27"/>
        <v>300</v>
      </c>
      <c r="I89" s="168"/>
      <c r="J89" s="221">
        <v>300</v>
      </c>
      <c r="K89" s="61">
        <v>100</v>
      </c>
      <c r="L89" s="221">
        <f t="shared" si="28"/>
        <v>400</v>
      </c>
      <c r="M89" s="61">
        <f t="shared" si="29"/>
        <v>100</v>
      </c>
      <c r="N89" s="180">
        <v>8000</v>
      </c>
      <c r="O89" s="89">
        <v>2411.96</v>
      </c>
      <c r="P89" s="90">
        <v>0.301495</v>
      </c>
      <c r="Q89" s="180">
        <v>9600</v>
      </c>
      <c r="R89" s="89">
        <v>2604.9168</v>
      </c>
      <c r="S89" s="90">
        <v>0.2713455</v>
      </c>
      <c r="T89" s="96">
        <v>6680</v>
      </c>
      <c r="U89" s="99">
        <v>2255.664992</v>
      </c>
      <c r="V89" s="98">
        <v>0.3376744</v>
      </c>
      <c r="W89" s="99">
        <v>7481.6</v>
      </c>
      <c r="X89" s="99">
        <v>2368.4482416</v>
      </c>
      <c r="Y89" s="98">
        <v>0.31656975</v>
      </c>
      <c r="Z89" s="254">
        <f t="shared" si="30"/>
        <v>44040</v>
      </c>
      <c r="AA89" s="255">
        <f t="shared" si="31"/>
        <v>14002.874976</v>
      </c>
      <c r="AB89" s="255">
        <f t="shared" si="32"/>
        <v>51244.8</v>
      </c>
      <c r="AC89" s="255">
        <f t="shared" si="33"/>
        <v>14920.0951248</v>
      </c>
      <c r="AD89" s="79">
        <v>39867.2</v>
      </c>
      <c r="AE89" s="79">
        <v>10815.64</v>
      </c>
      <c r="AF89" s="22">
        <f t="shared" si="34"/>
        <v>0.905249772933697</v>
      </c>
      <c r="AG89" s="22">
        <f t="shared" si="35"/>
        <v>0.772387100401688</v>
      </c>
      <c r="AH89" s="22">
        <f t="shared" si="36"/>
        <v>0.777975521418758</v>
      </c>
      <c r="AI89" s="22">
        <f t="shared" si="37"/>
        <v>0.724904225444406</v>
      </c>
      <c r="AJ89" s="261"/>
      <c r="AK89" s="18">
        <v>14</v>
      </c>
      <c r="AL89" s="188">
        <v>4</v>
      </c>
      <c r="AM89" s="188">
        <f t="shared" si="38"/>
        <v>-10</v>
      </c>
      <c r="AN89" s="18">
        <v>20</v>
      </c>
      <c r="AO89" s="188">
        <v>55</v>
      </c>
      <c r="AP89" s="188"/>
      <c r="AQ89" s="264">
        <f t="shared" si="39"/>
        <v>-10</v>
      </c>
    </row>
    <row r="90" spans="1:43">
      <c r="A90" s="47">
        <v>5</v>
      </c>
      <c r="B90" s="47">
        <v>351</v>
      </c>
      <c r="C90" s="48" t="s">
        <v>147</v>
      </c>
      <c r="D90" s="47" t="s">
        <v>143</v>
      </c>
      <c r="E90" s="47" t="s">
        <v>55</v>
      </c>
      <c r="F90" s="49" t="s">
        <v>47</v>
      </c>
      <c r="G90" s="49">
        <v>100</v>
      </c>
      <c r="H90" s="221">
        <f t="shared" si="27"/>
        <v>300</v>
      </c>
      <c r="I90" s="168"/>
      <c r="J90" s="221">
        <v>300</v>
      </c>
      <c r="K90" s="61">
        <v>200</v>
      </c>
      <c r="L90" s="221">
        <f t="shared" si="28"/>
        <v>500</v>
      </c>
      <c r="M90" s="61">
        <f t="shared" si="29"/>
        <v>200</v>
      </c>
      <c r="N90" s="180">
        <v>7800</v>
      </c>
      <c r="O90" s="89">
        <v>2016.183</v>
      </c>
      <c r="P90" s="90">
        <v>0.258485</v>
      </c>
      <c r="Q90" s="180">
        <v>9360</v>
      </c>
      <c r="R90" s="89">
        <v>2177.47764</v>
      </c>
      <c r="S90" s="90">
        <v>0.2326365</v>
      </c>
      <c r="T90" s="96">
        <v>6513</v>
      </c>
      <c r="U90" s="99">
        <v>1885.5343416</v>
      </c>
      <c r="V90" s="98">
        <v>0.2895032</v>
      </c>
      <c r="W90" s="99">
        <v>7294.56</v>
      </c>
      <c r="X90" s="99">
        <v>1979.81105868</v>
      </c>
      <c r="Y90" s="98">
        <v>0.27140925</v>
      </c>
      <c r="Z90" s="254">
        <f t="shared" si="30"/>
        <v>42939</v>
      </c>
      <c r="AA90" s="255">
        <f t="shared" si="31"/>
        <v>11705.1520248</v>
      </c>
      <c r="AB90" s="255">
        <f t="shared" si="32"/>
        <v>49963.68</v>
      </c>
      <c r="AC90" s="255">
        <f t="shared" si="33"/>
        <v>12471.86609604</v>
      </c>
      <c r="AD90" s="79">
        <v>35805.01</v>
      </c>
      <c r="AE90" s="79">
        <v>9434.1</v>
      </c>
      <c r="AF90" s="22">
        <f t="shared" si="34"/>
        <v>0.833857565383451</v>
      </c>
      <c r="AG90" s="22">
        <f t="shared" si="35"/>
        <v>0.805978425569504</v>
      </c>
      <c r="AH90" s="22">
        <f t="shared" si="36"/>
        <v>0.716620753315208</v>
      </c>
      <c r="AI90" s="22">
        <f t="shared" si="37"/>
        <v>0.756430507459943</v>
      </c>
      <c r="AJ90" s="261"/>
      <c r="AK90" s="18">
        <v>14</v>
      </c>
      <c r="AL90" s="188">
        <v>8</v>
      </c>
      <c r="AM90" s="188">
        <f t="shared" si="38"/>
        <v>-6</v>
      </c>
      <c r="AN90" s="18">
        <v>20</v>
      </c>
      <c r="AO90" s="188">
        <v>15</v>
      </c>
      <c r="AP90" s="188">
        <f>(AO90-AN90)*1</f>
        <v>-5</v>
      </c>
      <c r="AQ90" s="264">
        <f t="shared" si="39"/>
        <v>-11</v>
      </c>
    </row>
    <row r="91" spans="1:43">
      <c r="A91" s="47">
        <v>6</v>
      </c>
      <c r="B91" s="47">
        <v>706</v>
      </c>
      <c r="C91" s="48" t="s">
        <v>148</v>
      </c>
      <c r="D91" s="47" t="s">
        <v>143</v>
      </c>
      <c r="E91" s="47" t="s">
        <v>55</v>
      </c>
      <c r="F91" s="49" t="s">
        <v>47</v>
      </c>
      <c r="G91" s="49">
        <v>0</v>
      </c>
      <c r="H91" s="221">
        <f t="shared" si="27"/>
        <v>0</v>
      </c>
      <c r="I91" s="168"/>
      <c r="J91" s="221">
        <v>0</v>
      </c>
      <c r="K91" s="61">
        <v>0</v>
      </c>
      <c r="L91" s="221">
        <f t="shared" si="28"/>
        <v>0</v>
      </c>
      <c r="M91" s="61">
        <f t="shared" si="29"/>
        <v>0</v>
      </c>
      <c r="N91" s="180">
        <v>7400</v>
      </c>
      <c r="O91" s="89">
        <v>2068.781</v>
      </c>
      <c r="P91" s="90">
        <v>0.279565</v>
      </c>
      <c r="Q91" s="180">
        <v>8880</v>
      </c>
      <c r="R91" s="89">
        <v>2234.28348</v>
      </c>
      <c r="S91" s="90">
        <v>0.2516085</v>
      </c>
      <c r="T91" s="96">
        <v>6179</v>
      </c>
      <c r="U91" s="99">
        <v>1934.7239912</v>
      </c>
      <c r="V91" s="98">
        <v>0.3131128</v>
      </c>
      <c r="W91" s="99">
        <v>6920.48</v>
      </c>
      <c r="X91" s="99">
        <v>2031.46019076</v>
      </c>
      <c r="Y91" s="98">
        <v>0.29354325</v>
      </c>
      <c r="Z91" s="254">
        <f t="shared" si="30"/>
        <v>40737</v>
      </c>
      <c r="AA91" s="255">
        <f t="shared" si="31"/>
        <v>12010.5149736</v>
      </c>
      <c r="AB91" s="255">
        <f t="shared" si="32"/>
        <v>47401.44</v>
      </c>
      <c r="AC91" s="255">
        <f t="shared" si="33"/>
        <v>12797.23101228</v>
      </c>
      <c r="AD91" s="79">
        <v>32782.43</v>
      </c>
      <c r="AE91" s="79">
        <v>9414.89</v>
      </c>
      <c r="AF91" s="22">
        <f t="shared" si="34"/>
        <v>0.804733534624543</v>
      </c>
      <c r="AG91" s="22">
        <f t="shared" si="35"/>
        <v>0.783887287155848</v>
      </c>
      <c r="AH91" s="22">
        <f t="shared" si="36"/>
        <v>0.691591436884618</v>
      </c>
      <c r="AI91" s="22">
        <f t="shared" si="37"/>
        <v>0.73569743259035</v>
      </c>
      <c r="AJ91" s="261"/>
      <c r="AK91" s="18">
        <v>14</v>
      </c>
      <c r="AL91" s="188">
        <v>6</v>
      </c>
      <c r="AM91" s="188">
        <f t="shared" si="38"/>
        <v>-8</v>
      </c>
      <c r="AN91" s="18">
        <v>20</v>
      </c>
      <c r="AO91" s="188">
        <v>30</v>
      </c>
      <c r="AP91" s="188"/>
      <c r="AQ91" s="264">
        <f t="shared" si="39"/>
        <v>-8</v>
      </c>
    </row>
    <row r="92" spans="1:43">
      <c r="A92" s="225">
        <v>7</v>
      </c>
      <c r="B92" s="225">
        <v>713</v>
      </c>
      <c r="C92" s="226" t="s">
        <v>149</v>
      </c>
      <c r="D92" s="225" t="s">
        <v>143</v>
      </c>
      <c r="E92" s="225" t="s">
        <v>55</v>
      </c>
      <c r="F92" s="227" t="s">
        <v>53</v>
      </c>
      <c r="G92" s="227">
        <v>100</v>
      </c>
      <c r="H92" s="221">
        <f t="shared" si="27"/>
        <v>300</v>
      </c>
      <c r="I92" s="168"/>
      <c r="J92" s="221">
        <v>300</v>
      </c>
      <c r="K92" s="61">
        <v>100</v>
      </c>
      <c r="L92" s="221">
        <f t="shared" si="28"/>
        <v>400</v>
      </c>
      <c r="M92" s="61">
        <f t="shared" si="29"/>
        <v>100</v>
      </c>
      <c r="N92" s="180">
        <v>6800</v>
      </c>
      <c r="O92" s="89">
        <v>1757.12</v>
      </c>
      <c r="P92" s="90">
        <v>0.2584</v>
      </c>
      <c r="Q92" s="180">
        <v>8160</v>
      </c>
      <c r="R92" s="89">
        <v>1897.6896</v>
      </c>
      <c r="S92" s="90">
        <v>0.23256</v>
      </c>
      <c r="T92" s="96">
        <v>5678</v>
      </c>
      <c r="U92" s="99">
        <v>1643.258624</v>
      </c>
      <c r="V92" s="98">
        <v>0.289408</v>
      </c>
      <c r="W92" s="99">
        <v>6359.36</v>
      </c>
      <c r="X92" s="99">
        <v>1725.4215552</v>
      </c>
      <c r="Y92" s="98">
        <v>0.27132</v>
      </c>
      <c r="Z92" s="254">
        <f t="shared" si="30"/>
        <v>37434</v>
      </c>
      <c r="AA92" s="255">
        <f t="shared" si="31"/>
        <v>10201.135872</v>
      </c>
      <c r="AB92" s="255">
        <f t="shared" si="32"/>
        <v>43558.08</v>
      </c>
      <c r="AC92" s="255">
        <f t="shared" si="33"/>
        <v>10869.3334656</v>
      </c>
      <c r="AD92" s="79">
        <v>34686.95</v>
      </c>
      <c r="AE92" s="79">
        <v>8669.41</v>
      </c>
      <c r="AF92" s="22">
        <f t="shared" si="34"/>
        <v>0.926616177806272</v>
      </c>
      <c r="AG92" s="22">
        <f t="shared" si="35"/>
        <v>0.849847517843158</v>
      </c>
      <c r="AH92" s="22">
        <f t="shared" si="36"/>
        <v>0.796337901027777</v>
      </c>
      <c r="AI92" s="22">
        <f t="shared" si="37"/>
        <v>0.797602725819162</v>
      </c>
      <c r="AJ92" s="261"/>
      <c r="AK92" s="18">
        <v>14</v>
      </c>
      <c r="AL92" s="188">
        <v>30</v>
      </c>
      <c r="AM92" s="188"/>
      <c r="AN92" s="18">
        <v>20</v>
      </c>
      <c r="AO92" s="188">
        <v>24</v>
      </c>
      <c r="AP92" s="188"/>
      <c r="AQ92" s="264">
        <f t="shared" si="39"/>
        <v>0</v>
      </c>
    </row>
    <row r="93" spans="1:43">
      <c r="A93" s="225">
        <v>8</v>
      </c>
      <c r="B93" s="225">
        <v>110378</v>
      </c>
      <c r="C93" s="226" t="s">
        <v>150</v>
      </c>
      <c r="D93" s="225" t="s">
        <v>143</v>
      </c>
      <c r="E93" s="225" t="s">
        <v>55</v>
      </c>
      <c r="F93" s="227" t="s">
        <v>53</v>
      </c>
      <c r="G93" s="227">
        <v>100</v>
      </c>
      <c r="H93" s="221">
        <f t="shared" si="27"/>
        <v>300</v>
      </c>
      <c r="I93" s="168"/>
      <c r="J93" s="221">
        <v>300</v>
      </c>
      <c r="K93" s="61">
        <v>200</v>
      </c>
      <c r="L93" s="221">
        <f t="shared" si="28"/>
        <v>500</v>
      </c>
      <c r="M93" s="61">
        <f t="shared" si="29"/>
        <v>200</v>
      </c>
      <c r="N93" s="180">
        <v>6200</v>
      </c>
      <c r="O93" s="89">
        <v>1440.818</v>
      </c>
      <c r="P93" s="90">
        <v>0.23239</v>
      </c>
      <c r="Q93" s="180">
        <v>7440</v>
      </c>
      <c r="R93" s="89">
        <v>1556.08344</v>
      </c>
      <c r="S93" s="90">
        <v>0.209151</v>
      </c>
      <c r="T93" s="96">
        <v>5177</v>
      </c>
      <c r="U93" s="99">
        <v>1347.4529936</v>
      </c>
      <c r="V93" s="98">
        <v>0.2602768</v>
      </c>
      <c r="W93" s="99">
        <v>5798.24</v>
      </c>
      <c r="X93" s="99">
        <v>1414.82564328</v>
      </c>
      <c r="Y93" s="98">
        <v>0.2440095</v>
      </c>
      <c r="Z93" s="254">
        <f t="shared" si="30"/>
        <v>34131</v>
      </c>
      <c r="AA93" s="255">
        <f t="shared" si="31"/>
        <v>8364.8129808</v>
      </c>
      <c r="AB93" s="255">
        <f t="shared" si="32"/>
        <v>39714.72</v>
      </c>
      <c r="AC93" s="255">
        <f t="shared" si="33"/>
        <v>8912.72724984</v>
      </c>
      <c r="AD93" s="79">
        <v>30474.48</v>
      </c>
      <c r="AE93" s="79">
        <v>7878.61</v>
      </c>
      <c r="AF93" s="22">
        <f t="shared" si="34"/>
        <v>0.892868067153028</v>
      </c>
      <c r="AG93" s="22">
        <f t="shared" si="35"/>
        <v>0.941875212044071</v>
      </c>
      <c r="AH93" s="22">
        <f t="shared" si="36"/>
        <v>0.767334630585335</v>
      </c>
      <c r="AI93" s="22">
        <f t="shared" si="37"/>
        <v>0.88397297248622</v>
      </c>
      <c r="AJ93" s="261"/>
      <c r="AK93" s="18">
        <v>14</v>
      </c>
      <c r="AL93" s="188">
        <v>4</v>
      </c>
      <c r="AM93" s="188">
        <f t="shared" si="38"/>
        <v>-10</v>
      </c>
      <c r="AN93" s="18">
        <v>20</v>
      </c>
      <c r="AO93" s="188">
        <v>42</v>
      </c>
      <c r="AP93" s="188"/>
      <c r="AQ93" s="264">
        <f t="shared" si="39"/>
        <v>-10</v>
      </c>
    </row>
    <row r="94" spans="1:43">
      <c r="A94" s="166">
        <v>1</v>
      </c>
      <c r="B94" s="166">
        <v>307</v>
      </c>
      <c r="C94" s="167" t="s">
        <v>151</v>
      </c>
      <c r="D94" s="166" t="s">
        <v>152</v>
      </c>
      <c r="E94" s="47" t="s">
        <v>153</v>
      </c>
      <c r="F94" s="169" t="s">
        <v>37</v>
      </c>
      <c r="G94" s="169">
        <v>200</v>
      </c>
      <c r="H94" s="221">
        <f t="shared" si="27"/>
        <v>600</v>
      </c>
      <c r="I94" s="168"/>
      <c r="J94" s="221">
        <v>600</v>
      </c>
      <c r="K94" s="61">
        <v>600</v>
      </c>
      <c r="L94" s="221">
        <f t="shared" si="28"/>
        <v>1200</v>
      </c>
      <c r="M94" s="61">
        <f t="shared" si="29"/>
        <v>600</v>
      </c>
      <c r="N94" s="180">
        <v>124000</v>
      </c>
      <c r="O94" s="89">
        <v>27404</v>
      </c>
      <c r="P94" s="90">
        <v>0.221</v>
      </c>
      <c r="Q94" s="180">
        <v>148800</v>
      </c>
      <c r="R94" s="89">
        <v>29596.32</v>
      </c>
      <c r="S94" s="90">
        <v>0.1989</v>
      </c>
      <c r="T94" s="96">
        <v>103540</v>
      </c>
      <c r="U94" s="99">
        <v>25628.2208</v>
      </c>
      <c r="V94" s="98">
        <v>0.24752</v>
      </c>
      <c r="W94" s="99">
        <v>115964.8</v>
      </c>
      <c r="X94" s="99">
        <v>26909.63184</v>
      </c>
      <c r="Y94" s="98">
        <v>0.23205</v>
      </c>
      <c r="Z94" s="254">
        <f t="shared" si="30"/>
        <v>682620</v>
      </c>
      <c r="AA94" s="255">
        <f t="shared" si="31"/>
        <v>159096.6624</v>
      </c>
      <c r="AB94" s="255">
        <f t="shared" si="32"/>
        <v>794294.4</v>
      </c>
      <c r="AC94" s="255">
        <f t="shared" si="33"/>
        <v>169517.85552</v>
      </c>
      <c r="AD94" s="79">
        <v>669308.83</v>
      </c>
      <c r="AE94" s="79">
        <v>97811.11</v>
      </c>
      <c r="AF94" s="22">
        <f t="shared" si="34"/>
        <v>0.980499882804489</v>
      </c>
      <c r="AG94" s="22">
        <f t="shared" si="35"/>
        <v>0.614790458357221</v>
      </c>
      <c r="AH94" s="22">
        <f t="shared" si="36"/>
        <v>0.8426457872547</v>
      </c>
      <c r="AI94" s="22">
        <f t="shared" si="37"/>
        <v>0.576995914088</v>
      </c>
      <c r="AJ94" s="261"/>
      <c r="AK94" s="18">
        <v>30</v>
      </c>
      <c r="AL94" s="188">
        <v>2</v>
      </c>
      <c r="AM94" s="188">
        <f t="shared" si="38"/>
        <v>-28</v>
      </c>
      <c r="AN94" s="18">
        <v>50</v>
      </c>
      <c r="AO94" s="188">
        <v>374</v>
      </c>
      <c r="AP94" s="188"/>
      <c r="AQ94" s="264">
        <f t="shared" si="39"/>
        <v>-28</v>
      </c>
    </row>
    <row r="95" spans="1:43">
      <c r="A95" s="225">
        <v>2</v>
      </c>
      <c r="B95" s="225">
        <v>750</v>
      </c>
      <c r="C95" s="226" t="s">
        <v>154</v>
      </c>
      <c r="D95" s="225" t="s">
        <v>152</v>
      </c>
      <c r="E95" s="225" t="s">
        <v>90</v>
      </c>
      <c r="F95" s="227" t="s">
        <v>43</v>
      </c>
      <c r="G95" s="227">
        <v>200</v>
      </c>
      <c r="H95" s="221">
        <f t="shared" si="27"/>
        <v>600</v>
      </c>
      <c r="I95" s="168"/>
      <c r="J95" s="221">
        <v>400</v>
      </c>
      <c r="K95" s="61">
        <v>200</v>
      </c>
      <c r="L95" s="221">
        <f t="shared" si="28"/>
        <v>600</v>
      </c>
      <c r="M95" s="61">
        <f t="shared" si="29"/>
        <v>0</v>
      </c>
      <c r="N95" s="180">
        <v>46400</v>
      </c>
      <c r="O95" s="89">
        <v>12743.064</v>
      </c>
      <c r="P95" s="90">
        <v>0.274635</v>
      </c>
      <c r="Q95" s="180">
        <v>55680</v>
      </c>
      <c r="R95" s="89">
        <v>13762.50912</v>
      </c>
      <c r="S95" s="90">
        <v>0.2471715</v>
      </c>
      <c r="T95" s="96">
        <v>38744</v>
      </c>
      <c r="U95" s="99">
        <v>11917.3134528</v>
      </c>
      <c r="V95" s="98">
        <v>0.3075912</v>
      </c>
      <c r="W95" s="99">
        <v>43393.28</v>
      </c>
      <c r="X95" s="99">
        <v>12513.17912544</v>
      </c>
      <c r="Y95" s="98">
        <v>0.28836675</v>
      </c>
      <c r="Z95" s="254">
        <f t="shared" si="30"/>
        <v>255432</v>
      </c>
      <c r="AA95" s="255">
        <f t="shared" si="31"/>
        <v>73981.1323584</v>
      </c>
      <c r="AB95" s="255">
        <f t="shared" si="32"/>
        <v>297219.84</v>
      </c>
      <c r="AC95" s="255">
        <f t="shared" si="33"/>
        <v>78827.06473632</v>
      </c>
      <c r="AD95" s="79">
        <v>208557.9</v>
      </c>
      <c r="AE95" s="79">
        <v>54371.33</v>
      </c>
      <c r="AF95" s="22">
        <f t="shared" si="34"/>
        <v>0.816490886028375</v>
      </c>
      <c r="AG95" s="22">
        <f t="shared" si="35"/>
        <v>0.734935087727493</v>
      </c>
      <c r="AH95" s="22">
        <f t="shared" si="36"/>
        <v>0.701695754899807</v>
      </c>
      <c r="AI95" s="22">
        <f t="shared" si="37"/>
        <v>0.689754593576134</v>
      </c>
      <c r="AJ95" s="261"/>
      <c r="AK95" s="18">
        <v>30</v>
      </c>
      <c r="AL95" s="188">
        <v>29</v>
      </c>
      <c r="AM95" s="188">
        <f t="shared" si="38"/>
        <v>-1</v>
      </c>
      <c r="AN95" s="18">
        <v>30</v>
      </c>
      <c r="AO95" s="188">
        <v>177</v>
      </c>
      <c r="AP95" s="188"/>
      <c r="AQ95" s="264">
        <f t="shared" si="39"/>
        <v>-1</v>
      </c>
    </row>
    <row r="96" spans="1:43">
      <c r="A96" s="225">
        <v>3</v>
      </c>
      <c r="B96" s="225">
        <v>742</v>
      </c>
      <c r="C96" s="226" t="s">
        <v>155</v>
      </c>
      <c r="D96" s="225" t="s">
        <v>152</v>
      </c>
      <c r="E96" s="225" t="s">
        <v>65</v>
      </c>
      <c r="F96" s="227" t="s">
        <v>43</v>
      </c>
      <c r="G96" s="227">
        <v>200</v>
      </c>
      <c r="H96" s="221">
        <f t="shared" si="27"/>
        <v>600</v>
      </c>
      <c r="I96" s="168"/>
      <c r="J96" s="221">
        <v>600</v>
      </c>
      <c r="K96" s="61">
        <v>400</v>
      </c>
      <c r="L96" s="221">
        <f t="shared" si="28"/>
        <v>1000</v>
      </c>
      <c r="M96" s="61">
        <f t="shared" si="29"/>
        <v>400</v>
      </c>
      <c r="N96" s="180">
        <v>18050</v>
      </c>
      <c r="O96" s="89">
        <v>3298.6375</v>
      </c>
      <c r="P96" s="90">
        <v>0.18275</v>
      </c>
      <c r="Q96" s="180">
        <v>21660</v>
      </c>
      <c r="R96" s="89">
        <v>3562.5285</v>
      </c>
      <c r="S96" s="90">
        <v>0.164475</v>
      </c>
      <c r="T96" s="96">
        <v>15071.75</v>
      </c>
      <c r="U96" s="99">
        <v>3084.88579</v>
      </c>
      <c r="V96" s="98">
        <v>0.20468</v>
      </c>
      <c r="W96" s="99">
        <v>16880.36</v>
      </c>
      <c r="X96" s="99">
        <v>3239.1300795</v>
      </c>
      <c r="Y96" s="98">
        <v>0.1918875</v>
      </c>
      <c r="Z96" s="254">
        <f t="shared" si="30"/>
        <v>99365.25</v>
      </c>
      <c r="AA96" s="255">
        <f t="shared" si="31"/>
        <v>19150.56987</v>
      </c>
      <c r="AB96" s="255">
        <f t="shared" si="32"/>
        <v>115621.08</v>
      </c>
      <c r="AC96" s="255">
        <f t="shared" si="33"/>
        <v>20404.9757385</v>
      </c>
      <c r="AD96" s="79">
        <v>90124.11</v>
      </c>
      <c r="AE96" s="79">
        <v>20587.88</v>
      </c>
      <c r="AF96" s="22">
        <f t="shared" si="34"/>
        <v>0.906998271528527</v>
      </c>
      <c r="AG96" s="22">
        <f t="shared" si="35"/>
        <v>1.07505312582116</v>
      </c>
      <c r="AH96" s="22">
        <f t="shared" si="36"/>
        <v>0.779478188579453</v>
      </c>
      <c r="AI96" s="22">
        <f t="shared" si="37"/>
        <v>1.00896370884455</v>
      </c>
      <c r="AJ96" s="261"/>
      <c r="AK96" s="18">
        <v>28</v>
      </c>
      <c r="AL96" s="188">
        <v>9</v>
      </c>
      <c r="AM96" s="188">
        <f t="shared" si="38"/>
        <v>-19</v>
      </c>
      <c r="AN96" s="18">
        <v>30</v>
      </c>
      <c r="AO96" s="188">
        <v>51</v>
      </c>
      <c r="AP96" s="188"/>
      <c r="AQ96" s="264">
        <f t="shared" si="39"/>
        <v>-19</v>
      </c>
    </row>
    <row r="97" spans="1:43">
      <c r="A97" s="47">
        <v>4</v>
      </c>
      <c r="B97" s="47">
        <v>106066</v>
      </c>
      <c r="C97" s="48" t="s">
        <v>156</v>
      </c>
      <c r="D97" s="47" t="s">
        <v>152</v>
      </c>
      <c r="E97" s="47" t="s">
        <v>36</v>
      </c>
      <c r="F97" s="49" t="s">
        <v>47</v>
      </c>
      <c r="G97" s="49">
        <v>150</v>
      </c>
      <c r="H97" s="221">
        <f t="shared" si="27"/>
        <v>450</v>
      </c>
      <c r="I97" s="168"/>
      <c r="J97" s="221">
        <v>450</v>
      </c>
      <c r="K97" s="61">
        <v>150</v>
      </c>
      <c r="L97" s="221">
        <f t="shared" si="28"/>
        <v>600</v>
      </c>
      <c r="M97" s="61">
        <f t="shared" si="29"/>
        <v>150</v>
      </c>
      <c r="N97" s="180">
        <v>12350</v>
      </c>
      <c r="O97" s="89">
        <v>3777.0005</v>
      </c>
      <c r="P97" s="90">
        <v>0.30583</v>
      </c>
      <c r="Q97" s="180">
        <v>14820</v>
      </c>
      <c r="R97" s="89">
        <v>4079.16054</v>
      </c>
      <c r="S97" s="90">
        <v>0.275247</v>
      </c>
      <c r="T97" s="96">
        <v>10312.25</v>
      </c>
      <c r="U97" s="99">
        <v>3532.2508676</v>
      </c>
      <c r="V97" s="98">
        <v>0.3425296</v>
      </c>
      <c r="W97" s="99">
        <v>11549.72</v>
      </c>
      <c r="X97" s="99">
        <v>3708.86341098</v>
      </c>
      <c r="Y97" s="98">
        <v>0.3211215</v>
      </c>
      <c r="Z97" s="254">
        <f t="shared" si="30"/>
        <v>67986.75</v>
      </c>
      <c r="AA97" s="255">
        <f t="shared" si="31"/>
        <v>21927.7541028</v>
      </c>
      <c r="AB97" s="255">
        <f t="shared" si="32"/>
        <v>79109.16</v>
      </c>
      <c r="AC97" s="255">
        <f t="shared" si="33"/>
        <v>23364.07185294</v>
      </c>
      <c r="AD97" s="79">
        <v>64930.82</v>
      </c>
      <c r="AE97" s="79">
        <v>21277.68</v>
      </c>
      <c r="AF97" s="22">
        <f t="shared" si="34"/>
        <v>0.95505109451474</v>
      </c>
      <c r="AG97" s="22">
        <f t="shared" si="35"/>
        <v>0.970353821930309</v>
      </c>
      <c r="AH97" s="22">
        <f t="shared" si="36"/>
        <v>0.820774989900032</v>
      </c>
      <c r="AI97" s="22">
        <f t="shared" si="37"/>
        <v>0.910700845893972</v>
      </c>
      <c r="AJ97" s="261"/>
      <c r="AK97" s="18">
        <v>20</v>
      </c>
      <c r="AL97" s="188">
        <v>0</v>
      </c>
      <c r="AM97" s="188">
        <f t="shared" si="38"/>
        <v>-20</v>
      </c>
      <c r="AN97" s="18">
        <v>25</v>
      </c>
      <c r="AO97" s="188">
        <v>75</v>
      </c>
      <c r="AP97" s="188"/>
      <c r="AQ97" s="264">
        <f t="shared" si="39"/>
        <v>-20</v>
      </c>
    </row>
    <row r="98" spans="1:43">
      <c r="A98" s="47">
        <v>5</v>
      </c>
      <c r="B98" s="170">
        <v>106485</v>
      </c>
      <c r="C98" s="171" t="s">
        <v>157</v>
      </c>
      <c r="D98" s="79" t="s">
        <v>152</v>
      </c>
      <c r="E98" s="47" t="s">
        <v>52</v>
      </c>
      <c r="F98" s="49" t="s">
        <v>47</v>
      </c>
      <c r="G98" s="49">
        <v>150</v>
      </c>
      <c r="H98" s="221">
        <f t="shared" si="27"/>
        <v>450</v>
      </c>
      <c r="I98" s="168"/>
      <c r="J98" s="221">
        <v>300</v>
      </c>
      <c r="K98" s="61">
        <v>300</v>
      </c>
      <c r="L98" s="221">
        <f t="shared" si="28"/>
        <v>600</v>
      </c>
      <c r="M98" s="61">
        <f t="shared" si="29"/>
        <v>150</v>
      </c>
      <c r="N98" s="180">
        <v>10450</v>
      </c>
      <c r="O98" s="89">
        <v>2201.0835</v>
      </c>
      <c r="P98" s="90">
        <v>0.21063</v>
      </c>
      <c r="Q98" s="180">
        <v>12540</v>
      </c>
      <c r="R98" s="89">
        <v>2377.17018</v>
      </c>
      <c r="S98" s="90">
        <v>0.189567</v>
      </c>
      <c r="T98" s="96">
        <v>8725.75</v>
      </c>
      <c r="U98" s="99">
        <v>2058.4532892</v>
      </c>
      <c r="V98" s="98">
        <v>0.2359056</v>
      </c>
      <c r="W98" s="99">
        <v>9772.84</v>
      </c>
      <c r="X98" s="99">
        <v>2161.37595366</v>
      </c>
      <c r="Y98" s="98">
        <v>0.2211615</v>
      </c>
      <c r="Z98" s="254">
        <f t="shared" si="30"/>
        <v>57527.25</v>
      </c>
      <c r="AA98" s="255">
        <f t="shared" si="31"/>
        <v>12778.6103676</v>
      </c>
      <c r="AB98" s="255">
        <f t="shared" si="32"/>
        <v>66938.52</v>
      </c>
      <c r="AC98" s="255">
        <f t="shared" si="33"/>
        <v>13615.63840098</v>
      </c>
      <c r="AD98" s="79">
        <v>52658.08</v>
      </c>
      <c r="AE98" s="79">
        <v>12358.21</v>
      </c>
      <c r="AF98" s="22">
        <f t="shared" si="34"/>
        <v>0.915358895132307</v>
      </c>
      <c r="AG98" s="22">
        <f t="shared" si="35"/>
        <v>0.967101245322737</v>
      </c>
      <c r="AH98" s="22">
        <f t="shared" si="36"/>
        <v>0.78666334421496</v>
      </c>
      <c r="AI98" s="22">
        <f t="shared" si="37"/>
        <v>0.907648223024967</v>
      </c>
      <c r="AJ98" s="261"/>
      <c r="AK98" s="18">
        <v>18</v>
      </c>
      <c r="AL98" s="188">
        <v>2</v>
      </c>
      <c r="AM98" s="188">
        <f t="shared" si="38"/>
        <v>-16</v>
      </c>
      <c r="AN98" s="18">
        <v>25</v>
      </c>
      <c r="AO98" s="188">
        <v>34</v>
      </c>
      <c r="AP98" s="188"/>
      <c r="AQ98" s="264">
        <f t="shared" si="39"/>
        <v>-16</v>
      </c>
    </row>
    <row r="99" spans="1:43">
      <c r="A99" s="225">
        <v>6</v>
      </c>
      <c r="B99" s="225">
        <v>102935</v>
      </c>
      <c r="C99" s="226" t="s">
        <v>158</v>
      </c>
      <c r="D99" s="225" t="s">
        <v>152</v>
      </c>
      <c r="E99" s="225" t="s">
        <v>55</v>
      </c>
      <c r="F99" s="227" t="s">
        <v>53</v>
      </c>
      <c r="G99" s="227">
        <v>100</v>
      </c>
      <c r="H99" s="221">
        <f t="shared" si="27"/>
        <v>300</v>
      </c>
      <c r="I99" s="168"/>
      <c r="J99" s="221">
        <v>0</v>
      </c>
      <c r="K99" s="61">
        <v>0</v>
      </c>
      <c r="L99" s="221">
        <f t="shared" si="28"/>
        <v>0</v>
      </c>
      <c r="M99" s="61">
        <f t="shared" si="29"/>
        <v>-300</v>
      </c>
      <c r="N99" s="180">
        <v>9500</v>
      </c>
      <c r="O99" s="89">
        <v>3054.7725</v>
      </c>
      <c r="P99" s="90">
        <v>0.321555</v>
      </c>
      <c r="Q99" s="180">
        <v>11400</v>
      </c>
      <c r="R99" s="89">
        <v>3299.1543</v>
      </c>
      <c r="S99" s="90">
        <v>0.2893995</v>
      </c>
      <c r="T99" s="96">
        <v>7932.5</v>
      </c>
      <c r="U99" s="99">
        <v>2856.823242</v>
      </c>
      <c r="V99" s="98">
        <v>0.3601416</v>
      </c>
      <c r="W99" s="99">
        <v>8884.4</v>
      </c>
      <c r="X99" s="99">
        <v>2999.6644041</v>
      </c>
      <c r="Y99" s="98">
        <v>0.33763275</v>
      </c>
      <c r="Z99" s="254">
        <f t="shared" si="30"/>
        <v>52297.5</v>
      </c>
      <c r="AA99" s="255">
        <f t="shared" si="31"/>
        <v>17734.787226</v>
      </c>
      <c r="AB99" s="255">
        <f t="shared" si="32"/>
        <v>60853.2</v>
      </c>
      <c r="AC99" s="255">
        <f t="shared" si="33"/>
        <v>18896.4561123</v>
      </c>
      <c r="AD99" s="79">
        <v>26470.91</v>
      </c>
      <c r="AE99" s="79">
        <v>8206.73</v>
      </c>
      <c r="AF99" s="22">
        <f t="shared" si="34"/>
        <v>0.50616014149816</v>
      </c>
      <c r="AG99" s="22">
        <f t="shared" si="35"/>
        <v>0.462747587293777</v>
      </c>
      <c r="AH99" s="22">
        <f t="shared" si="36"/>
        <v>0.434996187546423</v>
      </c>
      <c r="AI99" s="22">
        <f t="shared" si="37"/>
        <v>0.434299952923877</v>
      </c>
      <c r="AJ99" s="261"/>
      <c r="AK99" s="18">
        <v>14</v>
      </c>
      <c r="AL99" s="188">
        <v>0</v>
      </c>
      <c r="AM99" s="188">
        <f t="shared" si="38"/>
        <v>-14</v>
      </c>
      <c r="AN99" s="18">
        <v>20</v>
      </c>
      <c r="AO99" s="188">
        <v>33</v>
      </c>
      <c r="AP99" s="188"/>
      <c r="AQ99" s="264">
        <f t="shared" si="39"/>
        <v>-14</v>
      </c>
    </row>
    <row r="100" spans="1:43">
      <c r="A100" s="225">
        <v>7</v>
      </c>
      <c r="B100" s="225">
        <v>106865</v>
      </c>
      <c r="C100" s="226" t="s">
        <v>159</v>
      </c>
      <c r="D100" s="225" t="s">
        <v>152</v>
      </c>
      <c r="E100" s="225" t="s">
        <v>55</v>
      </c>
      <c r="F100" s="227" t="s">
        <v>53</v>
      </c>
      <c r="G100" s="227">
        <v>100</v>
      </c>
      <c r="H100" s="221">
        <f t="shared" ref="H100:H131" si="40">G100*3</f>
        <v>300</v>
      </c>
      <c r="I100" s="168"/>
      <c r="J100" s="221">
        <v>100</v>
      </c>
      <c r="K100" s="61">
        <v>0</v>
      </c>
      <c r="L100" s="221">
        <f t="shared" ref="L100:L131" si="41">J100+K100</f>
        <v>100</v>
      </c>
      <c r="M100" s="61">
        <f t="shared" ref="M100:M131" si="42">L100-H100</f>
        <v>-200</v>
      </c>
      <c r="N100" s="180">
        <v>9000</v>
      </c>
      <c r="O100" s="89">
        <v>2203.965</v>
      </c>
      <c r="P100" s="90">
        <v>0.244885</v>
      </c>
      <c r="Q100" s="180">
        <v>10800</v>
      </c>
      <c r="R100" s="89">
        <v>2380.2822</v>
      </c>
      <c r="S100" s="90">
        <v>0.2203965</v>
      </c>
      <c r="T100" s="96">
        <v>7515</v>
      </c>
      <c r="U100" s="99">
        <v>2061.148068</v>
      </c>
      <c r="V100" s="98">
        <v>0.2742712</v>
      </c>
      <c r="W100" s="99">
        <v>8416.8</v>
      </c>
      <c r="X100" s="99">
        <v>2164.2054714</v>
      </c>
      <c r="Y100" s="98">
        <v>0.25712925</v>
      </c>
      <c r="Z100" s="254">
        <f t="shared" ref="Z100:Z144" si="43">(N100*3)+(T100*3)</f>
        <v>49545</v>
      </c>
      <c r="AA100" s="255">
        <f t="shared" ref="AA100:AA144" si="44">(O100*3)+(U100*3)</f>
        <v>12795.339204</v>
      </c>
      <c r="AB100" s="255">
        <f t="shared" ref="AB100:AB144" si="45">(Q100*3)+(W100*3)</f>
        <v>57650.4</v>
      </c>
      <c r="AC100" s="255">
        <f t="shared" ref="AC100:AC144" si="46">(R100*3)+(X100*3)</f>
        <v>13633.4630142</v>
      </c>
      <c r="AD100" s="79">
        <v>33800.87</v>
      </c>
      <c r="AE100" s="79">
        <v>9673.66</v>
      </c>
      <c r="AF100" s="22">
        <f t="shared" ref="AF100:AF144" si="47">AD100/Z100</f>
        <v>0.682225653446362</v>
      </c>
      <c r="AG100" s="22">
        <f t="shared" ref="AG100:AG144" si="48">AE100/AA100</f>
        <v>0.756029976678999</v>
      </c>
      <c r="AH100" s="22">
        <f t="shared" ref="AH100:AH144" si="49">AD100/AB100</f>
        <v>0.586307640536753</v>
      </c>
      <c r="AI100" s="22">
        <f t="shared" ref="AI100:AI144" si="50">AE100/AC100</f>
        <v>0.709552663906768</v>
      </c>
      <c r="AJ100" s="261"/>
      <c r="AK100" s="18">
        <v>14</v>
      </c>
      <c r="AL100" s="188">
        <v>4</v>
      </c>
      <c r="AM100" s="188">
        <f t="shared" ref="AM100:AM143" si="51">(AL100-AK100)*1</f>
        <v>-10</v>
      </c>
      <c r="AN100" s="18">
        <v>20</v>
      </c>
      <c r="AO100" s="188">
        <v>16</v>
      </c>
      <c r="AP100" s="188">
        <f>(AO100-AN100)*1</f>
        <v>-4</v>
      </c>
      <c r="AQ100" s="264">
        <f t="shared" ref="AQ100:AQ131" si="52">AM100+AP100</f>
        <v>-14</v>
      </c>
    </row>
    <row r="101" spans="1:43">
      <c r="A101" s="225">
        <v>8</v>
      </c>
      <c r="B101" s="225">
        <v>116919</v>
      </c>
      <c r="C101" s="226" t="s">
        <v>160</v>
      </c>
      <c r="D101" s="225" t="s">
        <v>152</v>
      </c>
      <c r="E101" s="225" t="s">
        <v>52</v>
      </c>
      <c r="F101" s="227" t="s">
        <v>53</v>
      </c>
      <c r="G101" s="227">
        <v>100</v>
      </c>
      <c r="H101" s="221">
        <f t="shared" si="40"/>
        <v>300</v>
      </c>
      <c r="I101" s="168"/>
      <c r="J101" s="221">
        <v>300</v>
      </c>
      <c r="K101" s="61">
        <v>500</v>
      </c>
      <c r="L101" s="221">
        <f t="shared" si="41"/>
        <v>800</v>
      </c>
      <c r="M101" s="61">
        <f t="shared" si="42"/>
        <v>500</v>
      </c>
      <c r="N101" s="180">
        <v>8400</v>
      </c>
      <c r="O101" s="89">
        <v>2356.2</v>
      </c>
      <c r="P101" s="90">
        <v>0.2805</v>
      </c>
      <c r="Q101" s="180">
        <v>10080</v>
      </c>
      <c r="R101" s="89">
        <v>2544.696</v>
      </c>
      <c r="S101" s="90">
        <v>0.25245</v>
      </c>
      <c r="T101" s="96">
        <v>7014</v>
      </c>
      <c r="U101" s="99">
        <v>2203.51824</v>
      </c>
      <c r="V101" s="98">
        <v>0.31416</v>
      </c>
      <c r="W101" s="99">
        <v>7855.68</v>
      </c>
      <c r="X101" s="99">
        <v>2313.694152</v>
      </c>
      <c r="Y101" s="98">
        <v>0.294525</v>
      </c>
      <c r="Z101" s="254">
        <f t="shared" si="43"/>
        <v>46242</v>
      </c>
      <c r="AA101" s="255">
        <f t="shared" si="44"/>
        <v>13679.15472</v>
      </c>
      <c r="AB101" s="255">
        <f t="shared" si="45"/>
        <v>53807.04</v>
      </c>
      <c r="AC101" s="255">
        <f t="shared" si="46"/>
        <v>14575.170456</v>
      </c>
      <c r="AD101" s="79">
        <v>46554.34</v>
      </c>
      <c r="AE101" s="79">
        <v>13992.42</v>
      </c>
      <c r="AF101" s="256">
        <f t="shared" si="47"/>
        <v>1.0067544656373</v>
      </c>
      <c r="AG101" s="256">
        <f t="shared" si="48"/>
        <v>1.02290092380796</v>
      </c>
      <c r="AH101" s="22">
        <f t="shared" si="49"/>
        <v>0.865209087881437</v>
      </c>
      <c r="AI101" s="22">
        <f t="shared" si="50"/>
        <v>0.960017588970282</v>
      </c>
      <c r="AJ101" s="259">
        <f>(AE101-AA101)*0.1</f>
        <v>31.326528</v>
      </c>
      <c r="AK101" s="18">
        <v>18</v>
      </c>
      <c r="AL101" s="188">
        <v>2</v>
      </c>
      <c r="AM101" s="188">
        <f t="shared" si="51"/>
        <v>-16</v>
      </c>
      <c r="AN101" s="18">
        <v>25</v>
      </c>
      <c r="AO101" s="188">
        <v>55</v>
      </c>
      <c r="AP101" s="188"/>
      <c r="AQ101" s="264">
        <f t="shared" si="52"/>
        <v>-16</v>
      </c>
    </row>
    <row r="102" spans="1:43">
      <c r="A102" s="47">
        <v>1</v>
      </c>
      <c r="B102" s="47">
        <v>101453</v>
      </c>
      <c r="C102" s="48" t="s">
        <v>161</v>
      </c>
      <c r="D102" s="47" t="s">
        <v>162</v>
      </c>
      <c r="E102" s="47" t="s">
        <v>52</v>
      </c>
      <c r="F102" s="49" t="s">
        <v>37</v>
      </c>
      <c r="G102" s="49">
        <v>150</v>
      </c>
      <c r="H102" s="221">
        <f t="shared" si="40"/>
        <v>450</v>
      </c>
      <c r="I102" s="168"/>
      <c r="J102" s="221">
        <v>150</v>
      </c>
      <c r="K102" s="61">
        <v>0</v>
      </c>
      <c r="L102" s="221">
        <f t="shared" si="41"/>
        <v>150</v>
      </c>
      <c r="M102" s="61">
        <f t="shared" si="42"/>
        <v>-300</v>
      </c>
      <c r="N102" s="180">
        <v>12350</v>
      </c>
      <c r="O102" s="89">
        <v>3524.01075</v>
      </c>
      <c r="P102" s="90">
        <v>0.285345</v>
      </c>
      <c r="Q102" s="180">
        <v>14820</v>
      </c>
      <c r="R102" s="89">
        <v>3805.93161</v>
      </c>
      <c r="S102" s="90">
        <v>0.2568105</v>
      </c>
      <c r="T102" s="96">
        <v>10312.25</v>
      </c>
      <c r="U102" s="99">
        <v>3295.6548534</v>
      </c>
      <c r="V102" s="98">
        <v>0.3195864</v>
      </c>
      <c r="W102" s="99">
        <v>11549.72</v>
      </c>
      <c r="X102" s="99">
        <v>3460.43759607</v>
      </c>
      <c r="Y102" s="98">
        <v>0.29961225</v>
      </c>
      <c r="Z102" s="254">
        <f t="shared" si="43"/>
        <v>67986.75</v>
      </c>
      <c r="AA102" s="255">
        <f t="shared" si="44"/>
        <v>20458.9968102</v>
      </c>
      <c r="AB102" s="255">
        <f t="shared" si="45"/>
        <v>79109.16</v>
      </c>
      <c r="AC102" s="255">
        <f t="shared" si="46"/>
        <v>21799.10761821</v>
      </c>
      <c r="AD102" s="79">
        <v>41605.27</v>
      </c>
      <c r="AE102" s="79">
        <v>12708.29</v>
      </c>
      <c r="AF102" s="22">
        <f t="shared" si="47"/>
        <v>0.611961448370455</v>
      </c>
      <c r="AG102" s="22">
        <f t="shared" si="48"/>
        <v>0.621159000018231</v>
      </c>
      <c r="AH102" s="22">
        <f t="shared" si="49"/>
        <v>0.525922282577643</v>
      </c>
      <c r="AI102" s="22">
        <f t="shared" si="50"/>
        <v>0.582972946534016</v>
      </c>
      <c r="AJ102" s="261"/>
      <c r="AK102" s="18">
        <v>18</v>
      </c>
      <c r="AL102" s="188">
        <v>12</v>
      </c>
      <c r="AM102" s="188">
        <f t="shared" si="51"/>
        <v>-6</v>
      </c>
      <c r="AN102" s="18">
        <v>25</v>
      </c>
      <c r="AO102" s="188">
        <v>37</v>
      </c>
      <c r="AP102" s="188"/>
      <c r="AQ102" s="264">
        <f t="shared" si="52"/>
        <v>-6</v>
      </c>
    </row>
    <row r="103" spans="1:43">
      <c r="A103" s="47">
        <v>2</v>
      </c>
      <c r="B103" s="47">
        <v>106399</v>
      </c>
      <c r="C103" s="48" t="s">
        <v>163</v>
      </c>
      <c r="D103" s="47" t="s">
        <v>162</v>
      </c>
      <c r="E103" s="47" t="s">
        <v>40</v>
      </c>
      <c r="F103" s="49" t="s">
        <v>37</v>
      </c>
      <c r="G103" s="49">
        <v>150</v>
      </c>
      <c r="H103" s="221">
        <f t="shared" si="40"/>
        <v>450</v>
      </c>
      <c r="I103" s="168"/>
      <c r="J103" s="221">
        <v>450</v>
      </c>
      <c r="K103" s="61">
        <v>450</v>
      </c>
      <c r="L103" s="221">
        <f t="shared" si="41"/>
        <v>900</v>
      </c>
      <c r="M103" s="61">
        <f t="shared" si="42"/>
        <v>450</v>
      </c>
      <c r="N103" s="180">
        <v>12350</v>
      </c>
      <c r="O103" s="89">
        <v>3412.73725</v>
      </c>
      <c r="P103" s="90">
        <v>0.276335</v>
      </c>
      <c r="Q103" s="180">
        <v>14820</v>
      </c>
      <c r="R103" s="89">
        <v>3685.75623</v>
      </c>
      <c r="S103" s="90">
        <v>0.2487015</v>
      </c>
      <c r="T103" s="96">
        <v>10312.25</v>
      </c>
      <c r="U103" s="99">
        <v>3191.5918762</v>
      </c>
      <c r="V103" s="98">
        <v>0.3094952</v>
      </c>
      <c r="W103" s="99">
        <v>11549.72</v>
      </c>
      <c r="X103" s="99">
        <v>3351.17147001</v>
      </c>
      <c r="Y103" s="98">
        <v>0.29015175</v>
      </c>
      <c r="Z103" s="254">
        <f t="shared" si="43"/>
        <v>67986.75</v>
      </c>
      <c r="AA103" s="255">
        <f t="shared" si="44"/>
        <v>19812.9873786</v>
      </c>
      <c r="AB103" s="255">
        <f t="shared" si="45"/>
        <v>79109.16</v>
      </c>
      <c r="AC103" s="255">
        <f t="shared" si="46"/>
        <v>21110.78310003</v>
      </c>
      <c r="AD103" s="79">
        <v>61470.5</v>
      </c>
      <c r="AE103" s="79">
        <v>17857.07</v>
      </c>
      <c r="AF103" s="22">
        <f t="shared" si="47"/>
        <v>0.904154118265691</v>
      </c>
      <c r="AG103" s="22">
        <f t="shared" si="48"/>
        <v>0.901281046556736</v>
      </c>
      <c r="AH103" s="22">
        <f t="shared" si="49"/>
        <v>0.777033911117246</v>
      </c>
      <c r="AI103" s="22">
        <f t="shared" si="50"/>
        <v>0.845874353186577</v>
      </c>
      <c r="AJ103" s="261"/>
      <c r="AK103" s="18">
        <v>28</v>
      </c>
      <c r="AL103" s="188">
        <v>10</v>
      </c>
      <c r="AM103" s="188">
        <f t="shared" si="51"/>
        <v>-18</v>
      </c>
      <c r="AN103" s="18">
        <v>30</v>
      </c>
      <c r="AO103" s="188">
        <v>112</v>
      </c>
      <c r="AP103" s="188"/>
      <c r="AQ103" s="264">
        <f t="shared" si="52"/>
        <v>-18</v>
      </c>
    </row>
    <row r="104" spans="1:43">
      <c r="A104" s="225">
        <v>3</v>
      </c>
      <c r="B104" s="225">
        <v>329</v>
      </c>
      <c r="C104" s="226" t="s">
        <v>164</v>
      </c>
      <c r="D104" s="225" t="s">
        <v>162</v>
      </c>
      <c r="E104" s="225" t="s">
        <v>36</v>
      </c>
      <c r="F104" s="227" t="s">
        <v>43</v>
      </c>
      <c r="G104" s="227">
        <v>150</v>
      </c>
      <c r="H104" s="221">
        <f t="shared" si="40"/>
        <v>450</v>
      </c>
      <c r="I104" s="168"/>
      <c r="J104" s="221">
        <v>150</v>
      </c>
      <c r="K104" s="61">
        <v>150</v>
      </c>
      <c r="L104" s="221">
        <f t="shared" si="41"/>
        <v>300</v>
      </c>
      <c r="M104" s="61">
        <f t="shared" si="42"/>
        <v>-150</v>
      </c>
      <c r="N104" s="180">
        <v>12350</v>
      </c>
      <c r="O104" s="89">
        <v>1852.5</v>
      </c>
      <c r="P104" s="90">
        <v>0.15</v>
      </c>
      <c r="Q104" s="180">
        <v>14820</v>
      </c>
      <c r="R104" s="89">
        <v>2000.7</v>
      </c>
      <c r="S104" s="90">
        <v>0.135</v>
      </c>
      <c r="T104" s="96">
        <v>10312.25</v>
      </c>
      <c r="U104" s="99">
        <v>1732.458</v>
      </c>
      <c r="V104" s="98">
        <v>0.168</v>
      </c>
      <c r="W104" s="99">
        <v>11549.72</v>
      </c>
      <c r="X104" s="99">
        <v>1819.0809</v>
      </c>
      <c r="Y104" s="98">
        <v>0.1575</v>
      </c>
      <c r="Z104" s="254">
        <f t="shared" si="43"/>
        <v>67986.75</v>
      </c>
      <c r="AA104" s="255">
        <f t="shared" si="44"/>
        <v>10754.874</v>
      </c>
      <c r="AB104" s="255">
        <f t="shared" si="45"/>
        <v>79109.16</v>
      </c>
      <c r="AC104" s="255">
        <f t="shared" si="46"/>
        <v>11459.3427</v>
      </c>
      <c r="AD104" s="79">
        <v>40379.03</v>
      </c>
      <c r="AE104" s="79">
        <v>11355.21</v>
      </c>
      <c r="AF104" s="22">
        <f t="shared" si="47"/>
        <v>0.593924992737556</v>
      </c>
      <c r="AG104" s="22">
        <f t="shared" si="48"/>
        <v>1.05581990081892</v>
      </c>
      <c r="AH104" s="22">
        <f t="shared" si="49"/>
        <v>0.510421675568291</v>
      </c>
      <c r="AI104" s="22">
        <f t="shared" si="50"/>
        <v>0.990912855760915</v>
      </c>
      <c r="AJ104" s="261"/>
      <c r="AK104" s="18">
        <v>20</v>
      </c>
      <c r="AL104" s="188">
        <v>2</v>
      </c>
      <c r="AM104" s="188">
        <f t="shared" si="51"/>
        <v>-18</v>
      </c>
      <c r="AN104" s="18">
        <v>25</v>
      </c>
      <c r="AO104" s="188">
        <v>28</v>
      </c>
      <c r="AP104" s="188"/>
      <c r="AQ104" s="264">
        <f t="shared" si="52"/>
        <v>-18</v>
      </c>
    </row>
    <row r="105" spans="1:43">
      <c r="A105" s="225">
        <v>4</v>
      </c>
      <c r="B105" s="225">
        <v>114286</v>
      </c>
      <c r="C105" s="226" t="s">
        <v>165</v>
      </c>
      <c r="D105" s="225" t="s">
        <v>162</v>
      </c>
      <c r="E105" s="225" t="s">
        <v>36</v>
      </c>
      <c r="F105" s="227" t="s">
        <v>43</v>
      </c>
      <c r="G105" s="227">
        <v>150</v>
      </c>
      <c r="H105" s="221">
        <f t="shared" si="40"/>
        <v>450</v>
      </c>
      <c r="I105" s="168"/>
      <c r="J105" s="221">
        <v>300</v>
      </c>
      <c r="K105" s="61">
        <v>300</v>
      </c>
      <c r="L105" s="221">
        <f t="shared" si="41"/>
        <v>600</v>
      </c>
      <c r="M105" s="61">
        <f t="shared" si="42"/>
        <v>150</v>
      </c>
      <c r="N105" s="180">
        <v>9600</v>
      </c>
      <c r="O105" s="89">
        <v>2230.128</v>
      </c>
      <c r="P105" s="90">
        <v>0.232305</v>
      </c>
      <c r="Q105" s="180">
        <v>11520</v>
      </c>
      <c r="R105" s="89">
        <v>2408.53824</v>
      </c>
      <c r="S105" s="90">
        <v>0.2090745</v>
      </c>
      <c r="T105" s="96">
        <v>8016</v>
      </c>
      <c r="U105" s="99">
        <v>2085.6157056</v>
      </c>
      <c r="V105" s="98">
        <v>0.2601816</v>
      </c>
      <c r="W105" s="99">
        <v>8977.92</v>
      </c>
      <c r="X105" s="99">
        <v>2189.89649088</v>
      </c>
      <c r="Y105" s="98">
        <v>0.24392025</v>
      </c>
      <c r="Z105" s="254">
        <f t="shared" si="43"/>
        <v>52848</v>
      </c>
      <c r="AA105" s="255">
        <f t="shared" si="44"/>
        <v>12947.2311168</v>
      </c>
      <c r="AB105" s="255">
        <f t="shared" si="45"/>
        <v>61493.76</v>
      </c>
      <c r="AC105" s="255">
        <f t="shared" si="46"/>
        <v>13795.30419264</v>
      </c>
      <c r="AD105" s="79">
        <v>45514.57</v>
      </c>
      <c r="AE105" s="79">
        <v>12061.96</v>
      </c>
      <c r="AF105" s="22">
        <f t="shared" si="47"/>
        <v>0.861235429912201</v>
      </c>
      <c r="AG105" s="22">
        <f t="shared" si="48"/>
        <v>0.931624676441336</v>
      </c>
      <c r="AH105" s="22">
        <f t="shared" si="49"/>
        <v>0.740149407029266</v>
      </c>
      <c r="AI105" s="22">
        <f t="shared" si="50"/>
        <v>0.874352593575663</v>
      </c>
      <c r="AJ105" s="261"/>
      <c r="AK105" s="18">
        <v>20</v>
      </c>
      <c r="AL105" s="188">
        <v>4</v>
      </c>
      <c r="AM105" s="188">
        <f t="shared" si="51"/>
        <v>-16</v>
      </c>
      <c r="AN105" s="18">
        <v>25</v>
      </c>
      <c r="AO105" s="188">
        <v>25</v>
      </c>
      <c r="AP105" s="188"/>
      <c r="AQ105" s="264">
        <f t="shared" si="52"/>
        <v>-16</v>
      </c>
    </row>
    <row r="106" spans="1:43">
      <c r="A106" s="47">
        <v>5</v>
      </c>
      <c r="B106" s="47">
        <v>570</v>
      </c>
      <c r="C106" s="48" t="s">
        <v>166</v>
      </c>
      <c r="D106" s="47" t="s">
        <v>162</v>
      </c>
      <c r="E106" s="47" t="s">
        <v>55</v>
      </c>
      <c r="F106" s="49" t="s">
        <v>47</v>
      </c>
      <c r="G106" s="49">
        <v>100</v>
      </c>
      <c r="H106" s="221">
        <f t="shared" si="40"/>
        <v>300</v>
      </c>
      <c r="I106" s="168"/>
      <c r="J106" s="221">
        <v>0</v>
      </c>
      <c r="K106" s="61">
        <v>0</v>
      </c>
      <c r="L106" s="221">
        <f t="shared" si="41"/>
        <v>0</v>
      </c>
      <c r="M106" s="61">
        <f t="shared" si="42"/>
        <v>-300</v>
      </c>
      <c r="N106" s="180">
        <v>8000</v>
      </c>
      <c r="O106" s="89">
        <v>2045.44</v>
      </c>
      <c r="P106" s="90">
        <v>0.25568</v>
      </c>
      <c r="Q106" s="180">
        <v>9600</v>
      </c>
      <c r="R106" s="89">
        <v>2209.0752</v>
      </c>
      <c r="S106" s="90">
        <v>0.230112</v>
      </c>
      <c r="T106" s="96">
        <v>6680</v>
      </c>
      <c r="U106" s="99">
        <v>1912.895488</v>
      </c>
      <c r="V106" s="98">
        <v>0.2863616</v>
      </c>
      <c r="W106" s="99">
        <v>7481.6</v>
      </c>
      <c r="X106" s="99">
        <v>2008.5402624</v>
      </c>
      <c r="Y106" s="98">
        <v>0.268464</v>
      </c>
      <c r="Z106" s="254">
        <f t="shared" si="43"/>
        <v>44040</v>
      </c>
      <c r="AA106" s="255">
        <f t="shared" si="44"/>
        <v>11875.006464</v>
      </c>
      <c r="AB106" s="255">
        <f t="shared" si="45"/>
        <v>51244.8</v>
      </c>
      <c r="AC106" s="255">
        <f t="shared" si="46"/>
        <v>12652.8463872</v>
      </c>
      <c r="AD106" s="79">
        <v>25304.15</v>
      </c>
      <c r="AE106" s="79">
        <v>8608.67</v>
      </c>
      <c r="AF106" s="22">
        <f t="shared" si="47"/>
        <v>0.574571980018165</v>
      </c>
      <c r="AG106" s="22">
        <f t="shared" si="48"/>
        <v>0.724940236967268</v>
      </c>
      <c r="AH106" s="22">
        <f t="shared" si="49"/>
        <v>0.493789613775447</v>
      </c>
      <c r="AI106" s="22">
        <f t="shared" si="50"/>
        <v>0.680374181157276</v>
      </c>
      <c r="AJ106" s="261"/>
      <c r="AK106" s="18">
        <v>14</v>
      </c>
      <c r="AL106" s="188">
        <v>0</v>
      </c>
      <c r="AM106" s="188">
        <f t="shared" si="51"/>
        <v>-14</v>
      </c>
      <c r="AN106" s="18">
        <v>20</v>
      </c>
      <c r="AO106" s="188">
        <v>12</v>
      </c>
      <c r="AP106" s="188">
        <f>(AO106-AN106)*1</f>
        <v>-8</v>
      </c>
      <c r="AQ106" s="264">
        <f t="shared" si="52"/>
        <v>-22</v>
      </c>
    </row>
    <row r="107" spans="1:43">
      <c r="A107" s="47">
        <v>6</v>
      </c>
      <c r="B107" s="47">
        <v>752</v>
      </c>
      <c r="C107" s="48" t="s">
        <v>167</v>
      </c>
      <c r="D107" s="47" t="s">
        <v>162</v>
      </c>
      <c r="E107" s="47" t="s">
        <v>55</v>
      </c>
      <c r="F107" s="49" t="s">
        <v>47</v>
      </c>
      <c r="G107" s="49">
        <v>100</v>
      </c>
      <c r="H107" s="221">
        <f t="shared" si="40"/>
        <v>300</v>
      </c>
      <c r="I107" s="168"/>
      <c r="J107" s="221">
        <v>200</v>
      </c>
      <c r="K107" s="61">
        <v>200</v>
      </c>
      <c r="L107" s="221">
        <f t="shared" si="41"/>
        <v>400</v>
      </c>
      <c r="M107" s="61">
        <f t="shared" si="42"/>
        <v>100</v>
      </c>
      <c r="N107" s="180">
        <v>8000</v>
      </c>
      <c r="O107" s="89">
        <v>2116.84</v>
      </c>
      <c r="P107" s="90">
        <v>0.264605</v>
      </c>
      <c r="Q107" s="180">
        <v>9600</v>
      </c>
      <c r="R107" s="89">
        <v>2286.1872</v>
      </c>
      <c r="S107" s="90">
        <v>0.2381445</v>
      </c>
      <c r="T107" s="96">
        <v>6680</v>
      </c>
      <c r="U107" s="99">
        <v>1979.668768</v>
      </c>
      <c r="V107" s="98">
        <v>0.2963576</v>
      </c>
      <c r="W107" s="99">
        <v>7481.6</v>
      </c>
      <c r="X107" s="99">
        <v>2078.6522064</v>
      </c>
      <c r="Y107" s="98">
        <v>0.27783525</v>
      </c>
      <c r="Z107" s="254">
        <f t="shared" si="43"/>
        <v>44040</v>
      </c>
      <c r="AA107" s="255">
        <f t="shared" si="44"/>
        <v>12289.526304</v>
      </c>
      <c r="AB107" s="255">
        <f t="shared" si="45"/>
        <v>51244.8</v>
      </c>
      <c r="AC107" s="255">
        <f t="shared" si="46"/>
        <v>13094.5182192</v>
      </c>
      <c r="AD107" s="79">
        <v>35471.07</v>
      </c>
      <c r="AE107" s="79">
        <v>10878.78</v>
      </c>
      <c r="AF107" s="22">
        <f t="shared" si="47"/>
        <v>0.805428474114441</v>
      </c>
      <c r="AG107" s="22">
        <f t="shared" si="48"/>
        <v>0.885207430367692</v>
      </c>
      <c r="AH107" s="22">
        <f t="shared" si="49"/>
        <v>0.692188670850506</v>
      </c>
      <c r="AI107" s="22">
        <f t="shared" si="50"/>
        <v>0.830788870418222</v>
      </c>
      <c r="AJ107" s="261"/>
      <c r="AK107" s="18">
        <v>14</v>
      </c>
      <c r="AL107" s="188">
        <v>3</v>
      </c>
      <c r="AM107" s="188">
        <f t="shared" si="51"/>
        <v>-11</v>
      </c>
      <c r="AN107" s="18">
        <v>20</v>
      </c>
      <c r="AO107" s="188">
        <v>21</v>
      </c>
      <c r="AP107" s="188"/>
      <c r="AQ107" s="264">
        <f t="shared" si="52"/>
        <v>-11</v>
      </c>
    </row>
    <row r="108" spans="1:43">
      <c r="A108" s="47">
        <v>7</v>
      </c>
      <c r="B108" s="47">
        <v>112888</v>
      </c>
      <c r="C108" s="48" t="s">
        <v>168</v>
      </c>
      <c r="D108" s="47" t="s">
        <v>162</v>
      </c>
      <c r="E108" s="47" t="s">
        <v>55</v>
      </c>
      <c r="F108" s="49" t="s">
        <v>47</v>
      </c>
      <c r="G108" s="49">
        <v>100</v>
      </c>
      <c r="H108" s="221">
        <f t="shared" si="40"/>
        <v>300</v>
      </c>
      <c r="I108" s="168"/>
      <c r="J108" s="221">
        <v>100</v>
      </c>
      <c r="K108" s="61">
        <v>100</v>
      </c>
      <c r="L108" s="221">
        <f t="shared" si="41"/>
        <v>200</v>
      </c>
      <c r="M108" s="61">
        <f t="shared" si="42"/>
        <v>-100</v>
      </c>
      <c r="N108" s="180">
        <v>8000</v>
      </c>
      <c r="O108" s="89">
        <v>2244</v>
      </c>
      <c r="P108" s="90">
        <v>0.2805</v>
      </c>
      <c r="Q108" s="180">
        <v>9600</v>
      </c>
      <c r="R108" s="89">
        <v>2423.52</v>
      </c>
      <c r="S108" s="90">
        <v>0.25245</v>
      </c>
      <c r="T108" s="96">
        <v>6680</v>
      </c>
      <c r="U108" s="99">
        <v>2098.5888</v>
      </c>
      <c r="V108" s="98">
        <v>0.31416</v>
      </c>
      <c r="W108" s="99">
        <v>7481.6</v>
      </c>
      <c r="X108" s="99">
        <v>2203.51824</v>
      </c>
      <c r="Y108" s="98">
        <v>0.294525</v>
      </c>
      <c r="Z108" s="254">
        <f t="shared" si="43"/>
        <v>44040</v>
      </c>
      <c r="AA108" s="255">
        <f t="shared" si="44"/>
        <v>13027.7664</v>
      </c>
      <c r="AB108" s="255">
        <f t="shared" si="45"/>
        <v>51244.8</v>
      </c>
      <c r="AC108" s="255">
        <f t="shared" si="46"/>
        <v>13881.11472</v>
      </c>
      <c r="AD108" s="79">
        <v>29195.56</v>
      </c>
      <c r="AE108" s="79">
        <v>7998.82</v>
      </c>
      <c r="AF108" s="22">
        <f t="shared" si="47"/>
        <v>0.662932788374205</v>
      </c>
      <c r="AG108" s="22">
        <f t="shared" si="48"/>
        <v>0.613982455196618</v>
      </c>
      <c r="AH108" s="22">
        <f t="shared" si="49"/>
        <v>0.569727269888847</v>
      </c>
      <c r="AI108" s="22">
        <f t="shared" si="50"/>
        <v>0.576237583317084</v>
      </c>
      <c r="AJ108" s="261"/>
      <c r="AK108" s="18">
        <v>14</v>
      </c>
      <c r="AL108" s="188">
        <v>8</v>
      </c>
      <c r="AM108" s="188">
        <f t="shared" si="51"/>
        <v>-6</v>
      </c>
      <c r="AN108" s="18">
        <v>20</v>
      </c>
      <c r="AO108" s="188">
        <v>18</v>
      </c>
      <c r="AP108" s="188">
        <f>(AO108-AN108)*1</f>
        <v>-2</v>
      </c>
      <c r="AQ108" s="264">
        <f t="shared" si="52"/>
        <v>-8</v>
      </c>
    </row>
    <row r="109" spans="1:43">
      <c r="A109" s="225">
        <v>8</v>
      </c>
      <c r="B109" s="225">
        <v>113298</v>
      </c>
      <c r="C109" s="226" t="s">
        <v>169</v>
      </c>
      <c r="D109" s="225" t="s">
        <v>162</v>
      </c>
      <c r="E109" s="225" t="s">
        <v>55</v>
      </c>
      <c r="F109" s="227" t="s">
        <v>53</v>
      </c>
      <c r="G109" s="227">
        <v>100</v>
      </c>
      <c r="H109" s="221">
        <f t="shared" si="40"/>
        <v>300</v>
      </c>
      <c r="I109" s="168"/>
      <c r="J109" s="221">
        <v>0</v>
      </c>
      <c r="K109" s="61">
        <v>0</v>
      </c>
      <c r="L109" s="221">
        <f t="shared" si="41"/>
        <v>0</v>
      </c>
      <c r="M109" s="61">
        <f t="shared" si="42"/>
        <v>-300</v>
      </c>
      <c r="N109" s="180">
        <v>7000</v>
      </c>
      <c r="O109" s="89">
        <v>1945.055</v>
      </c>
      <c r="P109" s="90">
        <v>0.277865</v>
      </c>
      <c r="Q109" s="180">
        <v>8400</v>
      </c>
      <c r="R109" s="89">
        <v>2100.6594</v>
      </c>
      <c r="S109" s="90">
        <v>0.2500785</v>
      </c>
      <c r="T109" s="96">
        <v>5845</v>
      </c>
      <c r="U109" s="99">
        <v>1819.015436</v>
      </c>
      <c r="V109" s="98">
        <v>0.3112088</v>
      </c>
      <c r="W109" s="99">
        <v>6546.4</v>
      </c>
      <c r="X109" s="99">
        <v>1909.9662078</v>
      </c>
      <c r="Y109" s="98">
        <v>0.29175825</v>
      </c>
      <c r="Z109" s="254">
        <f t="shared" si="43"/>
        <v>38535</v>
      </c>
      <c r="AA109" s="255">
        <f t="shared" si="44"/>
        <v>11292.211308</v>
      </c>
      <c r="AB109" s="255">
        <f t="shared" si="45"/>
        <v>44839.2</v>
      </c>
      <c r="AC109" s="255">
        <f t="shared" si="46"/>
        <v>12031.8768234</v>
      </c>
      <c r="AD109" s="79">
        <v>17185.13</v>
      </c>
      <c r="AE109" s="79">
        <v>3783.8</v>
      </c>
      <c r="AF109" s="22">
        <f t="shared" si="47"/>
        <v>0.445961593356689</v>
      </c>
      <c r="AG109" s="22">
        <f t="shared" si="48"/>
        <v>0.335080516720348</v>
      </c>
      <c r="AH109" s="22">
        <f t="shared" si="49"/>
        <v>0.383261298149833</v>
      </c>
      <c r="AI109" s="22">
        <f t="shared" si="50"/>
        <v>0.314481277986585</v>
      </c>
      <c r="AJ109" s="261"/>
      <c r="AK109" s="18">
        <v>14</v>
      </c>
      <c r="AL109" s="188">
        <v>2</v>
      </c>
      <c r="AM109" s="188">
        <f t="shared" si="51"/>
        <v>-12</v>
      </c>
      <c r="AN109" s="18">
        <v>20</v>
      </c>
      <c r="AO109" s="188">
        <v>6</v>
      </c>
      <c r="AP109" s="188">
        <f>(AO109-AN109)*1</f>
        <v>-14</v>
      </c>
      <c r="AQ109" s="264">
        <f t="shared" si="52"/>
        <v>-26</v>
      </c>
    </row>
    <row r="110" spans="1:43">
      <c r="A110" s="225">
        <v>9</v>
      </c>
      <c r="B110" s="225">
        <v>104429</v>
      </c>
      <c r="C110" s="226" t="s">
        <v>170</v>
      </c>
      <c r="D110" s="225" t="s">
        <v>162</v>
      </c>
      <c r="E110" s="225" t="s">
        <v>55</v>
      </c>
      <c r="F110" s="227" t="s">
        <v>53</v>
      </c>
      <c r="G110" s="227">
        <v>100</v>
      </c>
      <c r="H110" s="221">
        <f t="shared" si="40"/>
        <v>300</v>
      </c>
      <c r="I110" s="168"/>
      <c r="J110" s="221">
        <v>100</v>
      </c>
      <c r="K110" s="61">
        <v>0</v>
      </c>
      <c r="L110" s="221">
        <f t="shared" si="41"/>
        <v>100</v>
      </c>
      <c r="M110" s="61">
        <f t="shared" si="42"/>
        <v>-200</v>
      </c>
      <c r="N110" s="180">
        <v>7000</v>
      </c>
      <c r="O110" s="89">
        <v>1356.005</v>
      </c>
      <c r="P110" s="90">
        <v>0.193715</v>
      </c>
      <c r="Q110" s="180">
        <v>8400</v>
      </c>
      <c r="R110" s="89">
        <v>1464.4854</v>
      </c>
      <c r="S110" s="90">
        <v>0.1743435</v>
      </c>
      <c r="T110" s="96">
        <v>5845</v>
      </c>
      <c r="U110" s="99">
        <v>1268.135876</v>
      </c>
      <c r="V110" s="98">
        <v>0.2169608</v>
      </c>
      <c r="W110" s="99">
        <v>6546.4</v>
      </c>
      <c r="X110" s="99">
        <v>1331.5426698</v>
      </c>
      <c r="Y110" s="98">
        <v>0.20340075</v>
      </c>
      <c r="Z110" s="254">
        <f t="shared" si="43"/>
        <v>38535</v>
      </c>
      <c r="AA110" s="255">
        <f t="shared" si="44"/>
        <v>7872.422628</v>
      </c>
      <c r="AB110" s="255">
        <f t="shared" si="45"/>
        <v>44839.2</v>
      </c>
      <c r="AC110" s="255">
        <f t="shared" si="46"/>
        <v>8388.0842094</v>
      </c>
      <c r="AD110" s="79">
        <v>29424.96</v>
      </c>
      <c r="AE110" s="79">
        <v>7898.85</v>
      </c>
      <c r="AF110" s="22">
        <f t="shared" si="47"/>
        <v>0.763590502140911</v>
      </c>
      <c r="AG110" s="22">
        <f t="shared" si="48"/>
        <v>1.00335695544419</v>
      </c>
      <c r="AH110" s="22">
        <f t="shared" si="49"/>
        <v>0.656232939035487</v>
      </c>
      <c r="AI110" s="22">
        <f t="shared" si="50"/>
        <v>0.941675095625322</v>
      </c>
      <c r="AJ110" s="261"/>
      <c r="AK110" s="18">
        <v>14</v>
      </c>
      <c r="AL110" s="188">
        <v>0</v>
      </c>
      <c r="AM110" s="188">
        <f t="shared" si="51"/>
        <v>-14</v>
      </c>
      <c r="AN110" s="18">
        <v>20</v>
      </c>
      <c r="AO110" s="188">
        <v>37</v>
      </c>
      <c r="AP110" s="188"/>
      <c r="AQ110" s="264">
        <f t="shared" si="52"/>
        <v>-14</v>
      </c>
    </row>
    <row r="111" spans="1:43">
      <c r="A111" s="225">
        <v>10</v>
      </c>
      <c r="B111" s="225">
        <v>118951</v>
      </c>
      <c r="C111" s="226" t="s">
        <v>171</v>
      </c>
      <c r="D111" s="225" t="s">
        <v>162</v>
      </c>
      <c r="E111" s="225" t="s">
        <v>55</v>
      </c>
      <c r="F111" s="227" t="s">
        <v>53</v>
      </c>
      <c r="G111" s="227">
        <v>100</v>
      </c>
      <c r="H111" s="221">
        <f t="shared" si="40"/>
        <v>300</v>
      </c>
      <c r="I111" s="168"/>
      <c r="J111" s="221">
        <v>200</v>
      </c>
      <c r="K111" s="61">
        <v>300</v>
      </c>
      <c r="L111" s="221">
        <f t="shared" si="41"/>
        <v>500</v>
      </c>
      <c r="M111" s="61">
        <f t="shared" si="42"/>
        <v>200</v>
      </c>
      <c r="N111" s="180">
        <v>7000</v>
      </c>
      <c r="O111" s="89">
        <v>1840.335</v>
      </c>
      <c r="P111" s="90">
        <v>0.262905</v>
      </c>
      <c r="Q111" s="180">
        <v>8400</v>
      </c>
      <c r="R111" s="89">
        <v>1987.5618</v>
      </c>
      <c r="S111" s="90">
        <v>0.2366145</v>
      </c>
      <c r="T111" s="96">
        <v>5845</v>
      </c>
      <c r="U111" s="99">
        <v>1721.081292</v>
      </c>
      <c r="V111" s="98">
        <v>0.2944536</v>
      </c>
      <c r="W111" s="99">
        <v>6546.4</v>
      </c>
      <c r="X111" s="99">
        <v>1807.1353566</v>
      </c>
      <c r="Y111" s="98">
        <v>0.27605025</v>
      </c>
      <c r="Z111" s="254">
        <f t="shared" si="43"/>
        <v>38535</v>
      </c>
      <c r="AA111" s="255">
        <f t="shared" si="44"/>
        <v>10684.248876</v>
      </c>
      <c r="AB111" s="255">
        <f t="shared" si="45"/>
        <v>44839.2</v>
      </c>
      <c r="AC111" s="255">
        <f t="shared" si="46"/>
        <v>11384.0914698</v>
      </c>
      <c r="AD111" s="79">
        <v>32613.39</v>
      </c>
      <c r="AE111" s="79">
        <v>10046.42</v>
      </c>
      <c r="AF111" s="22">
        <f t="shared" si="47"/>
        <v>0.84633164655508</v>
      </c>
      <c r="AG111" s="22">
        <f t="shared" si="48"/>
        <v>0.940301945096697</v>
      </c>
      <c r="AH111" s="22">
        <f t="shared" si="49"/>
        <v>0.727341031954183</v>
      </c>
      <c r="AI111" s="22">
        <f t="shared" si="50"/>
        <v>0.882496422894299</v>
      </c>
      <c r="AJ111" s="261"/>
      <c r="AK111" s="18">
        <v>14</v>
      </c>
      <c r="AL111" s="188">
        <v>0</v>
      </c>
      <c r="AM111" s="188">
        <f t="shared" si="51"/>
        <v>-14</v>
      </c>
      <c r="AN111" s="18">
        <v>20</v>
      </c>
      <c r="AO111" s="188">
        <v>54</v>
      </c>
      <c r="AP111" s="188"/>
      <c r="AQ111" s="264">
        <f t="shared" si="52"/>
        <v>-14</v>
      </c>
    </row>
    <row r="112" spans="1:43">
      <c r="A112" s="47">
        <v>11</v>
      </c>
      <c r="B112" s="47">
        <v>113025</v>
      </c>
      <c r="C112" s="48" t="s">
        <v>172</v>
      </c>
      <c r="D112" s="47" t="s">
        <v>162</v>
      </c>
      <c r="E112" s="47" t="s">
        <v>55</v>
      </c>
      <c r="F112" s="49" t="s">
        <v>57</v>
      </c>
      <c r="G112" s="49">
        <v>100</v>
      </c>
      <c r="H112" s="221">
        <f t="shared" si="40"/>
        <v>300</v>
      </c>
      <c r="I112" s="168"/>
      <c r="J112" s="221">
        <v>300</v>
      </c>
      <c r="K112" s="61">
        <v>100</v>
      </c>
      <c r="L112" s="221">
        <f t="shared" si="41"/>
        <v>400</v>
      </c>
      <c r="M112" s="61">
        <f t="shared" si="42"/>
        <v>100</v>
      </c>
      <c r="N112" s="180">
        <v>6800</v>
      </c>
      <c r="O112" s="89">
        <v>1565.802</v>
      </c>
      <c r="P112" s="90">
        <v>0.230265</v>
      </c>
      <c r="Q112" s="180">
        <v>8160</v>
      </c>
      <c r="R112" s="89">
        <v>1691.06616</v>
      </c>
      <c r="S112" s="90">
        <v>0.2072385</v>
      </c>
      <c r="T112" s="96">
        <v>5678</v>
      </c>
      <c r="U112" s="99">
        <v>1464.3380304</v>
      </c>
      <c r="V112" s="98">
        <v>0.2578968</v>
      </c>
      <c r="W112" s="99">
        <v>6359.36</v>
      </c>
      <c r="X112" s="99">
        <v>1537.55493192</v>
      </c>
      <c r="Y112" s="98">
        <v>0.24177825</v>
      </c>
      <c r="Z112" s="254">
        <f t="shared" si="43"/>
        <v>37434</v>
      </c>
      <c r="AA112" s="255">
        <f t="shared" si="44"/>
        <v>9090.4200912</v>
      </c>
      <c r="AB112" s="255">
        <f t="shared" si="45"/>
        <v>43558.08</v>
      </c>
      <c r="AC112" s="255">
        <f t="shared" si="46"/>
        <v>9685.86327576</v>
      </c>
      <c r="AD112" s="79">
        <v>35211.89</v>
      </c>
      <c r="AE112" s="79">
        <v>8382.85</v>
      </c>
      <c r="AF112" s="22">
        <f t="shared" si="47"/>
        <v>0.940639258428167</v>
      </c>
      <c r="AG112" s="22">
        <f t="shared" si="48"/>
        <v>0.922163103123808</v>
      </c>
      <c r="AH112" s="22">
        <f t="shared" si="49"/>
        <v>0.808389396410494</v>
      </c>
      <c r="AI112" s="22">
        <f t="shared" si="50"/>
        <v>0.865472675107758</v>
      </c>
      <c r="AJ112" s="261"/>
      <c r="AK112" s="18">
        <v>14</v>
      </c>
      <c r="AL112" s="188">
        <v>4</v>
      </c>
      <c r="AM112" s="188">
        <f t="shared" si="51"/>
        <v>-10</v>
      </c>
      <c r="AN112" s="18">
        <v>20</v>
      </c>
      <c r="AO112" s="188">
        <v>27</v>
      </c>
      <c r="AP112" s="188"/>
      <c r="AQ112" s="264">
        <f t="shared" si="52"/>
        <v>-10</v>
      </c>
    </row>
    <row r="113" spans="1:43">
      <c r="A113" s="47">
        <v>12</v>
      </c>
      <c r="B113" s="47">
        <v>113833</v>
      </c>
      <c r="C113" s="48" t="s">
        <v>173</v>
      </c>
      <c r="D113" s="47" t="s">
        <v>162</v>
      </c>
      <c r="E113" s="47" t="s">
        <v>55</v>
      </c>
      <c r="F113" s="49" t="s">
        <v>57</v>
      </c>
      <c r="G113" s="49">
        <v>100</v>
      </c>
      <c r="H113" s="221">
        <f t="shared" si="40"/>
        <v>300</v>
      </c>
      <c r="I113" s="168"/>
      <c r="J113" s="221">
        <v>200</v>
      </c>
      <c r="K113" s="61">
        <v>200</v>
      </c>
      <c r="L113" s="221">
        <f t="shared" si="41"/>
        <v>400</v>
      </c>
      <c r="M113" s="61">
        <f t="shared" si="42"/>
        <v>100</v>
      </c>
      <c r="N113" s="180">
        <v>6400</v>
      </c>
      <c r="O113" s="89">
        <v>1740.8</v>
      </c>
      <c r="P113" s="90">
        <v>0.272</v>
      </c>
      <c r="Q113" s="180">
        <v>7680</v>
      </c>
      <c r="R113" s="89">
        <v>1880.064</v>
      </c>
      <c r="S113" s="90">
        <v>0.2448</v>
      </c>
      <c r="T113" s="96">
        <v>5344</v>
      </c>
      <c r="U113" s="99">
        <v>1627.99616</v>
      </c>
      <c r="V113" s="98">
        <v>0.30464</v>
      </c>
      <c r="W113" s="99">
        <v>5985.28</v>
      </c>
      <c r="X113" s="99">
        <v>1709.395968</v>
      </c>
      <c r="Y113" s="98">
        <v>0.2856</v>
      </c>
      <c r="Z113" s="254">
        <f t="shared" si="43"/>
        <v>35232</v>
      </c>
      <c r="AA113" s="255">
        <f t="shared" si="44"/>
        <v>10106.38848</v>
      </c>
      <c r="AB113" s="255">
        <f t="shared" si="45"/>
        <v>40995.84</v>
      </c>
      <c r="AC113" s="255">
        <f t="shared" si="46"/>
        <v>10768.379904</v>
      </c>
      <c r="AD113" s="79">
        <v>34159</v>
      </c>
      <c r="AE113" s="79">
        <v>10540.41</v>
      </c>
      <c r="AF113" s="22">
        <f t="shared" si="47"/>
        <v>0.969544732061762</v>
      </c>
      <c r="AG113" s="22">
        <f t="shared" si="48"/>
        <v>1.04294526386542</v>
      </c>
      <c r="AH113" s="22">
        <f t="shared" si="49"/>
        <v>0.833230883914075</v>
      </c>
      <c r="AI113" s="22">
        <f t="shared" si="50"/>
        <v>0.978829693414204</v>
      </c>
      <c r="AJ113" s="261"/>
      <c r="AK113" s="18">
        <v>14</v>
      </c>
      <c r="AL113" s="188">
        <v>2</v>
      </c>
      <c r="AM113" s="188">
        <f t="shared" si="51"/>
        <v>-12</v>
      </c>
      <c r="AN113" s="18">
        <v>20</v>
      </c>
      <c r="AO113" s="188">
        <v>29</v>
      </c>
      <c r="AP113" s="188"/>
      <c r="AQ113" s="264">
        <f t="shared" si="52"/>
        <v>-12</v>
      </c>
    </row>
    <row r="114" spans="1:43">
      <c r="A114" s="225">
        <v>13</v>
      </c>
      <c r="B114" s="225">
        <v>119263</v>
      </c>
      <c r="C114" s="226" t="s">
        <v>174</v>
      </c>
      <c r="D114" s="225" t="s">
        <v>162</v>
      </c>
      <c r="E114" s="225" t="s">
        <v>55</v>
      </c>
      <c r="F114" s="227" t="s">
        <v>61</v>
      </c>
      <c r="G114" s="227">
        <v>100</v>
      </c>
      <c r="H114" s="221">
        <f t="shared" si="40"/>
        <v>300</v>
      </c>
      <c r="I114" s="168"/>
      <c r="J114" s="221">
        <v>300</v>
      </c>
      <c r="K114" s="61">
        <v>300</v>
      </c>
      <c r="L114" s="221">
        <f t="shared" si="41"/>
        <v>600</v>
      </c>
      <c r="M114" s="61">
        <f t="shared" si="42"/>
        <v>300</v>
      </c>
      <c r="N114" s="180">
        <v>6000</v>
      </c>
      <c r="O114" s="89">
        <v>1326</v>
      </c>
      <c r="P114" s="90">
        <v>0.221</v>
      </c>
      <c r="Q114" s="180">
        <v>7200</v>
      </c>
      <c r="R114" s="89">
        <v>1432.08</v>
      </c>
      <c r="S114" s="90">
        <v>0.1989</v>
      </c>
      <c r="T114" s="96">
        <v>5010</v>
      </c>
      <c r="U114" s="99">
        <v>1240.0752</v>
      </c>
      <c r="V114" s="98">
        <v>0.24752</v>
      </c>
      <c r="W114" s="99">
        <v>5611.2</v>
      </c>
      <c r="X114" s="99">
        <v>1302.07896</v>
      </c>
      <c r="Y114" s="98">
        <v>0.23205</v>
      </c>
      <c r="Z114" s="254">
        <f t="shared" si="43"/>
        <v>33030</v>
      </c>
      <c r="AA114" s="255">
        <f t="shared" si="44"/>
        <v>7698.2256</v>
      </c>
      <c r="AB114" s="255">
        <f t="shared" si="45"/>
        <v>38433.6</v>
      </c>
      <c r="AC114" s="255">
        <f t="shared" si="46"/>
        <v>8202.47688</v>
      </c>
      <c r="AD114" s="79">
        <v>29896.93</v>
      </c>
      <c r="AE114" s="79">
        <v>6124.46</v>
      </c>
      <c r="AF114" s="22">
        <f t="shared" si="47"/>
        <v>0.905144716924008</v>
      </c>
      <c r="AG114" s="22">
        <f t="shared" si="48"/>
        <v>0.795567747455985</v>
      </c>
      <c r="AH114" s="22">
        <f t="shared" si="49"/>
        <v>0.777885235835311</v>
      </c>
      <c r="AI114" s="22">
        <f t="shared" si="50"/>
        <v>0.746659830877817</v>
      </c>
      <c r="AJ114" s="261"/>
      <c r="AK114" s="18">
        <v>14</v>
      </c>
      <c r="AL114" s="188">
        <v>0</v>
      </c>
      <c r="AM114" s="188">
        <f t="shared" si="51"/>
        <v>-14</v>
      </c>
      <c r="AN114" s="18">
        <v>20</v>
      </c>
      <c r="AO114" s="188">
        <v>23</v>
      </c>
      <c r="AP114" s="188"/>
      <c r="AQ114" s="264">
        <f t="shared" si="52"/>
        <v>-14</v>
      </c>
    </row>
    <row r="115" spans="1:43">
      <c r="A115" s="225">
        <v>14</v>
      </c>
      <c r="B115" s="225">
        <v>116773</v>
      </c>
      <c r="C115" s="226" t="s">
        <v>175</v>
      </c>
      <c r="D115" s="225" t="s">
        <v>162</v>
      </c>
      <c r="E115" s="225" t="s">
        <v>55</v>
      </c>
      <c r="F115" s="227" t="s">
        <v>61</v>
      </c>
      <c r="G115" s="227">
        <v>100</v>
      </c>
      <c r="H115" s="221">
        <f t="shared" si="40"/>
        <v>300</v>
      </c>
      <c r="I115" s="168"/>
      <c r="J115" s="221">
        <v>100</v>
      </c>
      <c r="K115" s="61">
        <v>0</v>
      </c>
      <c r="L115" s="221">
        <f t="shared" si="41"/>
        <v>100</v>
      </c>
      <c r="M115" s="61">
        <f t="shared" si="42"/>
        <v>-200</v>
      </c>
      <c r="N115" s="180">
        <v>5800</v>
      </c>
      <c r="O115" s="89">
        <v>1577.6</v>
      </c>
      <c r="P115" s="90">
        <v>0.272</v>
      </c>
      <c r="Q115" s="180">
        <v>6960</v>
      </c>
      <c r="R115" s="89">
        <v>1703.808</v>
      </c>
      <c r="S115" s="90">
        <v>0.2448</v>
      </c>
      <c r="T115" s="96">
        <v>4843</v>
      </c>
      <c r="U115" s="99">
        <v>1475.37152</v>
      </c>
      <c r="V115" s="98">
        <v>0.30464</v>
      </c>
      <c r="W115" s="99">
        <v>5424.16</v>
      </c>
      <c r="X115" s="99">
        <v>1549.140096</v>
      </c>
      <c r="Y115" s="98">
        <v>0.2856</v>
      </c>
      <c r="Z115" s="254">
        <f t="shared" si="43"/>
        <v>31929</v>
      </c>
      <c r="AA115" s="255">
        <f t="shared" si="44"/>
        <v>9158.91456</v>
      </c>
      <c r="AB115" s="255">
        <f t="shared" si="45"/>
        <v>37152.48</v>
      </c>
      <c r="AC115" s="255">
        <f t="shared" si="46"/>
        <v>9758.844288</v>
      </c>
      <c r="AD115" s="79">
        <v>18761.28</v>
      </c>
      <c r="AE115" s="79">
        <v>6597.7</v>
      </c>
      <c r="AF115" s="22">
        <f t="shared" si="47"/>
        <v>0.58759372357418</v>
      </c>
      <c r="AG115" s="22">
        <f t="shared" si="48"/>
        <v>0.720358286648325</v>
      </c>
      <c r="AH115" s="22">
        <f t="shared" si="49"/>
        <v>0.504980555806772</v>
      </c>
      <c r="AI115" s="22">
        <f t="shared" si="50"/>
        <v>0.676073908476323</v>
      </c>
      <c r="AJ115" s="261"/>
      <c r="AK115" s="18">
        <v>14</v>
      </c>
      <c r="AL115" s="188">
        <v>2</v>
      </c>
      <c r="AM115" s="188">
        <f t="shared" si="51"/>
        <v>-12</v>
      </c>
      <c r="AN115" s="18">
        <v>20</v>
      </c>
      <c r="AO115" s="188">
        <v>1</v>
      </c>
      <c r="AP115" s="188">
        <f>(AO115-AN115)*1</f>
        <v>-19</v>
      </c>
      <c r="AQ115" s="264">
        <f t="shared" si="52"/>
        <v>-31</v>
      </c>
    </row>
    <row r="116" spans="1:43">
      <c r="A116" s="166">
        <v>1</v>
      </c>
      <c r="B116" s="166">
        <v>582</v>
      </c>
      <c r="C116" s="167" t="s">
        <v>176</v>
      </c>
      <c r="D116" s="166" t="s">
        <v>177</v>
      </c>
      <c r="E116" s="266" t="s">
        <v>153</v>
      </c>
      <c r="F116" s="169" t="s">
        <v>37</v>
      </c>
      <c r="G116" s="169">
        <v>200</v>
      </c>
      <c r="H116" s="221">
        <f t="shared" si="40"/>
        <v>600</v>
      </c>
      <c r="I116" s="168"/>
      <c r="J116" s="221">
        <v>600</v>
      </c>
      <c r="K116" s="61">
        <v>600</v>
      </c>
      <c r="L116" s="221">
        <f t="shared" si="41"/>
        <v>1200</v>
      </c>
      <c r="M116" s="61">
        <f t="shared" si="42"/>
        <v>600</v>
      </c>
      <c r="N116" s="180">
        <v>58900</v>
      </c>
      <c r="O116" s="89">
        <v>8246</v>
      </c>
      <c r="P116" s="90">
        <v>0.14</v>
      </c>
      <c r="Q116" s="180">
        <v>70680</v>
      </c>
      <c r="R116" s="89">
        <v>8905.68</v>
      </c>
      <c r="S116" s="90">
        <v>0.126</v>
      </c>
      <c r="T116" s="96">
        <v>49181.5</v>
      </c>
      <c r="U116" s="99">
        <v>7711.6592</v>
      </c>
      <c r="V116" s="98">
        <v>0.1568</v>
      </c>
      <c r="W116" s="99">
        <v>55083.28</v>
      </c>
      <c r="X116" s="99">
        <v>8097.24216</v>
      </c>
      <c r="Y116" s="98">
        <v>0.147</v>
      </c>
      <c r="Z116" s="254">
        <f t="shared" si="43"/>
        <v>324244.5</v>
      </c>
      <c r="AA116" s="255">
        <f t="shared" si="44"/>
        <v>47872.9776</v>
      </c>
      <c r="AB116" s="255">
        <f t="shared" si="45"/>
        <v>377289.84</v>
      </c>
      <c r="AC116" s="255">
        <f t="shared" si="46"/>
        <v>51008.76648</v>
      </c>
      <c r="AD116" s="79">
        <v>251208.48</v>
      </c>
      <c r="AE116" s="79">
        <v>39101.97</v>
      </c>
      <c r="AF116" s="22">
        <f t="shared" si="47"/>
        <v>0.774750165384455</v>
      </c>
      <c r="AG116" s="22">
        <f t="shared" si="48"/>
        <v>0.816785835356103</v>
      </c>
      <c r="AH116" s="22">
        <f t="shared" si="49"/>
        <v>0.665823601292842</v>
      </c>
      <c r="AI116" s="22">
        <f t="shared" si="50"/>
        <v>0.76657352644141</v>
      </c>
      <c r="AJ116" s="261"/>
      <c r="AK116" s="18">
        <v>20</v>
      </c>
      <c r="AL116" s="188">
        <v>12</v>
      </c>
      <c r="AM116" s="188">
        <f t="shared" si="51"/>
        <v>-8</v>
      </c>
      <c r="AN116" s="18">
        <v>50</v>
      </c>
      <c r="AO116" s="188">
        <v>21</v>
      </c>
      <c r="AP116" s="188">
        <f>(AO116-AN116)*1</f>
        <v>-29</v>
      </c>
      <c r="AQ116" s="264">
        <f t="shared" si="52"/>
        <v>-37</v>
      </c>
    </row>
    <row r="117" spans="1:43">
      <c r="A117" s="225">
        <v>2</v>
      </c>
      <c r="B117" s="225">
        <v>343</v>
      </c>
      <c r="C117" s="226" t="s">
        <v>178</v>
      </c>
      <c r="D117" s="225" t="s">
        <v>177</v>
      </c>
      <c r="E117" s="225" t="s">
        <v>65</v>
      </c>
      <c r="F117" s="227" t="s">
        <v>43</v>
      </c>
      <c r="G117" s="227">
        <v>200</v>
      </c>
      <c r="H117" s="221">
        <f t="shared" si="40"/>
        <v>600</v>
      </c>
      <c r="I117" s="269" t="s">
        <v>38</v>
      </c>
      <c r="J117" s="221">
        <v>600</v>
      </c>
      <c r="K117" s="61">
        <v>0</v>
      </c>
      <c r="L117" s="221">
        <f t="shared" si="41"/>
        <v>600</v>
      </c>
      <c r="M117" s="61">
        <f t="shared" si="42"/>
        <v>0</v>
      </c>
      <c r="N117" s="96">
        <v>26302.5</v>
      </c>
      <c r="O117" s="242">
        <v>7709.809842</v>
      </c>
      <c r="P117" s="98">
        <v>0.2931208</v>
      </c>
      <c r="Q117" s="99">
        <v>29458.8</v>
      </c>
      <c r="R117" s="99">
        <v>8095.3003341</v>
      </c>
      <c r="S117" s="98">
        <v>0.27480075</v>
      </c>
      <c r="T117" s="180">
        <v>31500</v>
      </c>
      <c r="U117" s="89">
        <v>8244.0225</v>
      </c>
      <c r="V117" s="90">
        <v>0.261715</v>
      </c>
      <c r="W117" s="180">
        <v>37800</v>
      </c>
      <c r="X117" s="89">
        <v>8903.5443</v>
      </c>
      <c r="Y117" s="90">
        <v>0.2355435</v>
      </c>
      <c r="Z117" s="254">
        <f t="shared" si="43"/>
        <v>173407.5</v>
      </c>
      <c r="AA117" s="255">
        <f t="shared" si="44"/>
        <v>47861.497026</v>
      </c>
      <c r="AB117" s="255">
        <f t="shared" si="45"/>
        <v>201776.4</v>
      </c>
      <c r="AC117" s="255">
        <f t="shared" si="46"/>
        <v>50996.5339023</v>
      </c>
      <c r="AD117" s="79">
        <v>171954.52</v>
      </c>
      <c r="AE117" s="79">
        <v>47685.05</v>
      </c>
      <c r="AF117" s="22">
        <f t="shared" si="47"/>
        <v>0.991621008318556</v>
      </c>
      <c r="AG117" s="22">
        <f t="shared" si="48"/>
        <v>0.996313382636065</v>
      </c>
      <c r="AH117" s="22">
        <f t="shared" si="49"/>
        <v>0.852203330022738</v>
      </c>
      <c r="AI117" s="22">
        <f t="shared" si="50"/>
        <v>0.935064529902283</v>
      </c>
      <c r="AJ117" s="261"/>
      <c r="AK117" s="18">
        <v>28</v>
      </c>
      <c r="AL117" s="188">
        <v>42</v>
      </c>
      <c r="AM117" s="188"/>
      <c r="AN117" s="18">
        <v>30</v>
      </c>
      <c r="AO117" s="188">
        <v>50</v>
      </c>
      <c r="AP117" s="188"/>
      <c r="AQ117" s="264">
        <f t="shared" si="52"/>
        <v>0</v>
      </c>
    </row>
    <row r="118" spans="1:43">
      <c r="A118" s="225">
        <v>3</v>
      </c>
      <c r="B118" s="225">
        <v>365</v>
      </c>
      <c r="C118" s="226" t="s">
        <v>179</v>
      </c>
      <c r="D118" s="225" t="s">
        <v>177</v>
      </c>
      <c r="E118" s="225" t="s">
        <v>40</v>
      </c>
      <c r="F118" s="227" t="s">
        <v>43</v>
      </c>
      <c r="G118" s="227">
        <v>200</v>
      </c>
      <c r="H118" s="221">
        <f t="shared" si="40"/>
        <v>600</v>
      </c>
      <c r="I118" s="269" t="s">
        <v>38</v>
      </c>
      <c r="J118" s="221">
        <v>600</v>
      </c>
      <c r="K118" s="61">
        <v>600</v>
      </c>
      <c r="L118" s="221">
        <f t="shared" si="41"/>
        <v>1200</v>
      </c>
      <c r="M118" s="61">
        <f t="shared" si="42"/>
        <v>600</v>
      </c>
      <c r="N118" s="96">
        <v>15781.5</v>
      </c>
      <c r="O118" s="242">
        <v>4325.4061452</v>
      </c>
      <c r="P118" s="98">
        <v>0.2740808</v>
      </c>
      <c r="Q118" s="99">
        <v>17675.28</v>
      </c>
      <c r="R118" s="99">
        <v>4541.67645246</v>
      </c>
      <c r="S118" s="98">
        <v>0.25695075</v>
      </c>
      <c r="T118" s="180">
        <v>18900</v>
      </c>
      <c r="U118" s="89">
        <v>4625.1135</v>
      </c>
      <c r="V118" s="90">
        <v>0.244715</v>
      </c>
      <c r="W118" s="180">
        <v>22680</v>
      </c>
      <c r="X118" s="89">
        <v>4995.12258</v>
      </c>
      <c r="Y118" s="90">
        <v>0.2202435</v>
      </c>
      <c r="Z118" s="254">
        <f t="shared" si="43"/>
        <v>104044.5</v>
      </c>
      <c r="AA118" s="255">
        <f t="shared" si="44"/>
        <v>26851.5589356</v>
      </c>
      <c r="AB118" s="255">
        <f t="shared" si="45"/>
        <v>121065.84</v>
      </c>
      <c r="AC118" s="255">
        <f t="shared" si="46"/>
        <v>28610.39709738</v>
      </c>
      <c r="AD118" s="79">
        <v>140707.18</v>
      </c>
      <c r="AE118" s="79">
        <v>35983.08</v>
      </c>
      <c r="AF118" s="256">
        <f t="shared" si="47"/>
        <v>1.35237499339225</v>
      </c>
      <c r="AG118" s="256">
        <f t="shared" si="48"/>
        <v>1.34007414937437</v>
      </c>
      <c r="AH118" s="256">
        <f t="shared" si="49"/>
        <v>1.16223684567009</v>
      </c>
      <c r="AI118" s="256">
        <f t="shared" si="50"/>
        <v>1.25769243528938</v>
      </c>
      <c r="AJ118" s="259">
        <f>(AE118-AA118)*0.2</f>
        <v>1826.30421288</v>
      </c>
      <c r="AK118" s="18">
        <v>28</v>
      </c>
      <c r="AL118" s="188">
        <v>39</v>
      </c>
      <c r="AM118" s="188"/>
      <c r="AN118" s="18">
        <v>30</v>
      </c>
      <c r="AO118" s="188">
        <v>132</v>
      </c>
      <c r="AP118" s="188"/>
      <c r="AQ118" s="264">
        <f t="shared" si="52"/>
        <v>0</v>
      </c>
    </row>
    <row r="119" spans="1:43">
      <c r="A119" s="47">
        <v>4</v>
      </c>
      <c r="B119" s="47">
        <v>359</v>
      </c>
      <c r="C119" s="48" t="s">
        <v>180</v>
      </c>
      <c r="D119" s="47" t="s">
        <v>177</v>
      </c>
      <c r="E119" s="47" t="s">
        <v>40</v>
      </c>
      <c r="F119" s="49" t="s">
        <v>47</v>
      </c>
      <c r="G119" s="49">
        <v>150</v>
      </c>
      <c r="H119" s="221">
        <f t="shared" si="40"/>
        <v>450</v>
      </c>
      <c r="I119" s="168"/>
      <c r="J119" s="221">
        <v>450</v>
      </c>
      <c r="K119" s="61">
        <v>300</v>
      </c>
      <c r="L119" s="221">
        <f t="shared" si="41"/>
        <v>750</v>
      </c>
      <c r="M119" s="61">
        <f t="shared" si="42"/>
        <v>300</v>
      </c>
      <c r="N119" s="180">
        <v>14820</v>
      </c>
      <c r="O119" s="89">
        <v>2985.489</v>
      </c>
      <c r="P119" s="90">
        <v>0.20145</v>
      </c>
      <c r="Q119" s="180">
        <v>17784</v>
      </c>
      <c r="R119" s="89">
        <v>3224.32812</v>
      </c>
      <c r="S119" s="90">
        <v>0.181305</v>
      </c>
      <c r="T119" s="96">
        <v>12374.7</v>
      </c>
      <c r="U119" s="99">
        <v>2792.0293128</v>
      </c>
      <c r="V119" s="98">
        <v>0.225624</v>
      </c>
      <c r="W119" s="99">
        <v>13859.664</v>
      </c>
      <c r="X119" s="99">
        <v>2931.63077844</v>
      </c>
      <c r="Y119" s="98">
        <v>0.2115225</v>
      </c>
      <c r="Z119" s="254">
        <f t="shared" si="43"/>
        <v>81584.1</v>
      </c>
      <c r="AA119" s="255">
        <f t="shared" si="44"/>
        <v>17332.5549384</v>
      </c>
      <c r="AB119" s="255">
        <f t="shared" si="45"/>
        <v>94930.992</v>
      </c>
      <c r="AC119" s="255">
        <f t="shared" si="46"/>
        <v>18467.87669532</v>
      </c>
      <c r="AD119" s="79">
        <v>77679.7</v>
      </c>
      <c r="AE119" s="79">
        <v>15914</v>
      </c>
      <c r="AF119" s="22">
        <f t="shared" si="47"/>
        <v>0.95214263563611</v>
      </c>
      <c r="AG119" s="22">
        <f t="shared" si="48"/>
        <v>0.918156616641831</v>
      </c>
      <c r="AH119" s="22">
        <f t="shared" si="49"/>
        <v>0.818275447916946</v>
      </c>
      <c r="AI119" s="22">
        <f t="shared" si="50"/>
        <v>0.861712489342796</v>
      </c>
      <c r="AJ119" s="261"/>
      <c r="AK119" s="18">
        <v>28</v>
      </c>
      <c r="AL119" s="188">
        <v>0</v>
      </c>
      <c r="AM119" s="188">
        <f t="shared" si="51"/>
        <v>-28</v>
      </c>
      <c r="AN119" s="18">
        <v>30</v>
      </c>
      <c r="AO119" s="188">
        <v>36</v>
      </c>
      <c r="AP119" s="188"/>
      <c r="AQ119" s="264">
        <f t="shared" si="52"/>
        <v>-28</v>
      </c>
    </row>
    <row r="120" spans="1:43">
      <c r="A120" s="47">
        <v>5</v>
      </c>
      <c r="B120" s="47">
        <v>117491</v>
      </c>
      <c r="C120" s="48" t="s">
        <v>181</v>
      </c>
      <c r="D120" s="47" t="s">
        <v>177</v>
      </c>
      <c r="E120" s="47" t="s">
        <v>65</v>
      </c>
      <c r="F120" s="49" t="s">
        <v>47</v>
      </c>
      <c r="G120" s="49">
        <v>150</v>
      </c>
      <c r="H120" s="221">
        <f t="shared" si="40"/>
        <v>450</v>
      </c>
      <c r="I120" s="168"/>
      <c r="J120" s="221">
        <v>450</v>
      </c>
      <c r="K120" s="61">
        <v>150</v>
      </c>
      <c r="L120" s="221">
        <f t="shared" si="41"/>
        <v>600</v>
      </c>
      <c r="M120" s="61">
        <f t="shared" si="42"/>
        <v>150</v>
      </c>
      <c r="N120" s="180">
        <v>18000</v>
      </c>
      <c r="O120" s="89">
        <v>3978</v>
      </c>
      <c r="P120" s="90">
        <v>0.221</v>
      </c>
      <c r="Q120" s="180">
        <v>21600</v>
      </c>
      <c r="R120" s="89">
        <v>4296.24</v>
      </c>
      <c r="S120" s="90">
        <v>0.1989</v>
      </c>
      <c r="T120" s="96">
        <v>15030</v>
      </c>
      <c r="U120" s="99">
        <v>3720.2256</v>
      </c>
      <c r="V120" s="98">
        <v>0.24752</v>
      </c>
      <c r="W120" s="99">
        <v>16833.6</v>
      </c>
      <c r="X120" s="99">
        <v>3906.23688</v>
      </c>
      <c r="Y120" s="98">
        <v>0.23205</v>
      </c>
      <c r="Z120" s="254">
        <f t="shared" si="43"/>
        <v>99090</v>
      </c>
      <c r="AA120" s="255">
        <f t="shared" si="44"/>
        <v>23094.6768</v>
      </c>
      <c r="AB120" s="255">
        <f t="shared" si="45"/>
        <v>115300.8</v>
      </c>
      <c r="AC120" s="255">
        <f t="shared" si="46"/>
        <v>24607.43064</v>
      </c>
      <c r="AD120" s="79">
        <v>79724.49</v>
      </c>
      <c r="AE120" s="79">
        <v>13379.23</v>
      </c>
      <c r="AF120" s="22">
        <f t="shared" si="47"/>
        <v>0.804566454738117</v>
      </c>
      <c r="AG120" s="22">
        <f t="shared" si="48"/>
        <v>0.579320945508967</v>
      </c>
      <c r="AH120" s="22">
        <f t="shared" si="49"/>
        <v>0.691447847716581</v>
      </c>
      <c r="AI120" s="22">
        <f t="shared" si="50"/>
        <v>0.543706906898753</v>
      </c>
      <c r="AJ120" s="261"/>
      <c r="AK120" s="18">
        <v>28</v>
      </c>
      <c r="AL120" s="188">
        <v>4</v>
      </c>
      <c r="AM120" s="188">
        <f t="shared" si="51"/>
        <v>-24</v>
      </c>
      <c r="AN120" s="18">
        <v>30</v>
      </c>
      <c r="AO120" s="188">
        <v>28</v>
      </c>
      <c r="AP120" s="188">
        <f>(AO120-AN120)*1</f>
        <v>-2</v>
      </c>
      <c r="AQ120" s="264">
        <f t="shared" si="52"/>
        <v>-26</v>
      </c>
    </row>
    <row r="121" spans="1:43">
      <c r="A121" s="225">
        <v>6</v>
      </c>
      <c r="B121" s="225">
        <v>379</v>
      </c>
      <c r="C121" s="226" t="s">
        <v>182</v>
      </c>
      <c r="D121" s="225" t="s">
        <v>177</v>
      </c>
      <c r="E121" s="225" t="s">
        <v>36</v>
      </c>
      <c r="F121" s="227" t="s">
        <v>53</v>
      </c>
      <c r="G121" s="227">
        <v>150</v>
      </c>
      <c r="H121" s="221">
        <f t="shared" si="40"/>
        <v>450</v>
      </c>
      <c r="I121" s="168"/>
      <c r="J121" s="221">
        <v>150</v>
      </c>
      <c r="K121" s="61">
        <v>150</v>
      </c>
      <c r="L121" s="221">
        <f t="shared" si="41"/>
        <v>300</v>
      </c>
      <c r="M121" s="61">
        <f t="shared" si="42"/>
        <v>-150</v>
      </c>
      <c r="N121" s="180">
        <v>15580</v>
      </c>
      <c r="O121" s="89">
        <v>3666.9867</v>
      </c>
      <c r="P121" s="90">
        <v>0.235365</v>
      </c>
      <c r="Q121" s="180">
        <v>18696</v>
      </c>
      <c r="R121" s="89">
        <v>3960.345636</v>
      </c>
      <c r="S121" s="90">
        <v>0.2118285</v>
      </c>
      <c r="T121" s="96">
        <v>13009.3</v>
      </c>
      <c r="U121" s="99">
        <v>3429.36596184</v>
      </c>
      <c r="V121" s="98">
        <v>0.2636088</v>
      </c>
      <c r="W121" s="99">
        <v>14570.416</v>
      </c>
      <c r="X121" s="99">
        <v>3600.834259932</v>
      </c>
      <c r="Y121" s="98">
        <v>0.24713325</v>
      </c>
      <c r="Z121" s="254">
        <f t="shared" si="43"/>
        <v>85767.9</v>
      </c>
      <c r="AA121" s="255">
        <f t="shared" si="44"/>
        <v>21289.05798552</v>
      </c>
      <c r="AB121" s="255">
        <f t="shared" si="45"/>
        <v>99799.248</v>
      </c>
      <c r="AC121" s="255">
        <f t="shared" si="46"/>
        <v>22683.539687796</v>
      </c>
      <c r="AD121" s="79">
        <v>67275.08</v>
      </c>
      <c r="AE121" s="79">
        <v>17529.17</v>
      </c>
      <c r="AF121" s="22">
        <f t="shared" si="47"/>
        <v>0.784385300327978</v>
      </c>
      <c r="AG121" s="22">
        <f t="shared" si="48"/>
        <v>0.823388710384587</v>
      </c>
      <c r="AH121" s="22">
        <f t="shared" si="49"/>
        <v>0.674104077417497</v>
      </c>
      <c r="AI121" s="22">
        <f t="shared" si="50"/>
        <v>0.772770486496466</v>
      </c>
      <c r="AJ121" s="261"/>
      <c r="AK121" s="18">
        <v>20</v>
      </c>
      <c r="AL121" s="188">
        <v>8</v>
      </c>
      <c r="AM121" s="188">
        <f t="shared" si="51"/>
        <v>-12</v>
      </c>
      <c r="AN121" s="18">
        <v>25</v>
      </c>
      <c r="AO121" s="188">
        <v>71</v>
      </c>
      <c r="AP121" s="188"/>
      <c r="AQ121" s="264">
        <f t="shared" si="52"/>
        <v>-12</v>
      </c>
    </row>
    <row r="122" spans="1:43">
      <c r="A122" s="225">
        <v>7</v>
      </c>
      <c r="B122" s="225">
        <v>513</v>
      </c>
      <c r="C122" s="226" t="s">
        <v>183</v>
      </c>
      <c r="D122" s="225" t="s">
        <v>177</v>
      </c>
      <c r="E122" s="225" t="s">
        <v>36</v>
      </c>
      <c r="F122" s="227" t="s">
        <v>53</v>
      </c>
      <c r="G122" s="227">
        <v>100</v>
      </c>
      <c r="H122" s="221">
        <f t="shared" si="40"/>
        <v>300</v>
      </c>
      <c r="I122" s="168" t="s">
        <v>184</v>
      </c>
      <c r="J122" s="221">
        <v>225</v>
      </c>
      <c r="K122" s="61">
        <v>75</v>
      </c>
      <c r="L122" s="221">
        <f t="shared" si="41"/>
        <v>300</v>
      </c>
      <c r="M122" s="61">
        <f t="shared" si="42"/>
        <v>0</v>
      </c>
      <c r="N122" s="180">
        <v>14820</v>
      </c>
      <c r="O122" s="89">
        <v>4183.4637</v>
      </c>
      <c r="P122" s="90">
        <v>0.282285</v>
      </c>
      <c r="Q122" s="180">
        <v>17784</v>
      </c>
      <c r="R122" s="89">
        <v>4518.140796</v>
      </c>
      <c r="S122" s="90">
        <v>0.2540565</v>
      </c>
      <c r="T122" s="96">
        <v>12374.7</v>
      </c>
      <c r="U122" s="99">
        <v>3912.37525224</v>
      </c>
      <c r="V122" s="98">
        <v>0.3161592</v>
      </c>
      <c r="W122" s="99">
        <v>13859.664</v>
      </c>
      <c r="X122" s="99">
        <v>4107.994014852</v>
      </c>
      <c r="Y122" s="98">
        <v>0.29639925</v>
      </c>
      <c r="Z122" s="254">
        <f t="shared" si="43"/>
        <v>81584.1</v>
      </c>
      <c r="AA122" s="255">
        <f t="shared" si="44"/>
        <v>24287.51685672</v>
      </c>
      <c r="AB122" s="255">
        <f t="shared" si="45"/>
        <v>94930.992</v>
      </c>
      <c r="AC122" s="255">
        <f t="shared" si="46"/>
        <v>25878.404432556</v>
      </c>
      <c r="AD122" s="79">
        <v>66458.11</v>
      </c>
      <c r="AE122" s="79">
        <v>18341.66</v>
      </c>
      <c r="AF122" s="22">
        <f t="shared" si="47"/>
        <v>0.814596349043502</v>
      </c>
      <c r="AG122" s="22">
        <f t="shared" si="48"/>
        <v>0.755188770766622</v>
      </c>
      <c r="AH122" s="22">
        <f t="shared" si="49"/>
        <v>0.700067581722942</v>
      </c>
      <c r="AI122" s="22">
        <f t="shared" si="50"/>
        <v>0.708763171539491</v>
      </c>
      <c r="AJ122" s="261"/>
      <c r="AK122" s="18">
        <v>20</v>
      </c>
      <c r="AL122" s="188">
        <v>8</v>
      </c>
      <c r="AM122" s="188">
        <f t="shared" si="51"/>
        <v>-12</v>
      </c>
      <c r="AN122" s="18">
        <v>25</v>
      </c>
      <c r="AO122" s="188">
        <v>69</v>
      </c>
      <c r="AP122" s="188"/>
      <c r="AQ122" s="264">
        <f t="shared" si="52"/>
        <v>-12</v>
      </c>
    </row>
    <row r="123" spans="1:43">
      <c r="A123" s="225">
        <v>8</v>
      </c>
      <c r="B123" s="225">
        <v>102934</v>
      </c>
      <c r="C123" s="226" t="s">
        <v>185</v>
      </c>
      <c r="D123" s="225" t="s">
        <v>177</v>
      </c>
      <c r="E123" s="225" t="s">
        <v>36</v>
      </c>
      <c r="F123" s="227" t="s">
        <v>53</v>
      </c>
      <c r="G123" s="227">
        <v>150</v>
      </c>
      <c r="H123" s="221">
        <f t="shared" si="40"/>
        <v>450</v>
      </c>
      <c r="I123" s="168"/>
      <c r="J123" s="221">
        <v>450</v>
      </c>
      <c r="K123" s="61">
        <v>150</v>
      </c>
      <c r="L123" s="221">
        <f t="shared" si="41"/>
        <v>600</v>
      </c>
      <c r="M123" s="61">
        <f t="shared" si="42"/>
        <v>150</v>
      </c>
      <c r="N123" s="180">
        <v>14630</v>
      </c>
      <c r="O123" s="89">
        <v>3419.7625</v>
      </c>
      <c r="P123" s="90">
        <v>0.23375</v>
      </c>
      <c r="Q123" s="180">
        <v>17556</v>
      </c>
      <c r="R123" s="89">
        <v>3693.3435</v>
      </c>
      <c r="S123" s="90">
        <v>0.210375</v>
      </c>
      <c r="T123" s="96">
        <v>12216.05</v>
      </c>
      <c r="U123" s="99">
        <v>3198.16189</v>
      </c>
      <c r="V123" s="98">
        <v>0.2618</v>
      </c>
      <c r="W123" s="99">
        <v>13681.976</v>
      </c>
      <c r="X123" s="99">
        <v>3358.0699845</v>
      </c>
      <c r="Y123" s="98">
        <v>0.2454375</v>
      </c>
      <c r="Z123" s="254">
        <f t="shared" si="43"/>
        <v>80538.15</v>
      </c>
      <c r="AA123" s="255">
        <f t="shared" si="44"/>
        <v>19853.77317</v>
      </c>
      <c r="AB123" s="255">
        <f t="shared" si="45"/>
        <v>93713.928</v>
      </c>
      <c r="AC123" s="255">
        <f t="shared" si="46"/>
        <v>21154.2404535</v>
      </c>
      <c r="AD123" s="79">
        <v>73566.68</v>
      </c>
      <c r="AE123" s="79">
        <v>18894.33</v>
      </c>
      <c r="AF123" s="22">
        <f t="shared" si="47"/>
        <v>0.913438910628069</v>
      </c>
      <c r="AG123" s="22">
        <f t="shared" si="48"/>
        <v>0.951674517393512</v>
      </c>
      <c r="AH123" s="22">
        <f t="shared" si="49"/>
        <v>0.78501330133126</v>
      </c>
      <c r="AI123" s="22">
        <f t="shared" si="50"/>
        <v>0.89316986074411</v>
      </c>
      <c r="AJ123" s="261"/>
      <c r="AK123" s="18">
        <v>20</v>
      </c>
      <c r="AL123" s="188">
        <v>12</v>
      </c>
      <c r="AM123" s="188">
        <f t="shared" si="51"/>
        <v>-8</v>
      </c>
      <c r="AN123" s="18">
        <v>25</v>
      </c>
      <c r="AO123" s="188">
        <v>109</v>
      </c>
      <c r="AP123" s="188"/>
      <c r="AQ123" s="264">
        <f t="shared" si="52"/>
        <v>-8</v>
      </c>
    </row>
    <row r="124" spans="1:43">
      <c r="A124" s="47">
        <v>9</v>
      </c>
      <c r="B124" s="47">
        <v>357</v>
      </c>
      <c r="C124" s="48" t="s">
        <v>186</v>
      </c>
      <c r="D124" s="47" t="s">
        <v>177</v>
      </c>
      <c r="E124" s="47" t="s">
        <v>65</v>
      </c>
      <c r="F124" s="49" t="s">
        <v>57</v>
      </c>
      <c r="G124" s="49">
        <v>150</v>
      </c>
      <c r="H124" s="221">
        <f t="shared" si="40"/>
        <v>450</v>
      </c>
      <c r="I124" s="168"/>
      <c r="J124" s="221">
        <v>300</v>
      </c>
      <c r="K124" s="61">
        <v>300</v>
      </c>
      <c r="L124" s="221">
        <f t="shared" si="41"/>
        <v>600</v>
      </c>
      <c r="M124" s="61">
        <f t="shared" si="42"/>
        <v>150</v>
      </c>
      <c r="N124" s="180">
        <v>14250</v>
      </c>
      <c r="O124" s="89">
        <v>3530.79375</v>
      </c>
      <c r="P124" s="90">
        <v>0.247775</v>
      </c>
      <c r="Q124" s="180">
        <v>17100</v>
      </c>
      <c r="R124" s="89">
        <v>3813.25725</v>
      </c>
      <c r="S124" s="90">
        <v>0.2229975</v>
      </c>
      <c r="T124" s="96">
        <v>11898.75</v>
      </c>
      <c r="U124" s="99">
        <v>3301.998315</v>
      </c>
      <c r="V124" s="98">
        <v>0.277508</v>
      </c>
      <c r="W124" s="99">
        <v>13326.6</v>
      </c>
      <c r="X124" s="99">
        <v>3467.09823075</v>
      </c>
      <c r="Y124" s="98">
        <v>0.26016375</v>
      </c>
      <c r="Z124" s="254">
        <f t="shared" si="43"/>
        <v>78446.25</v>
      </c>
      <c r="AA124" s="255">
        <f t="shared" si="44"/>
        <v>20498.376195</v>
      </c>
      <c r="AB124" s="255">
        <f t="shared" si="45"/>
        <v>91279.8</v>
      </c>
      <c r="AC124" s="255">
        <f t="shared" si="46"/>
        <v>21841.06644225</v>
      </c>
      <c r="AD124" s="79">
        <v>70662.78</v>
      </c>
      <c r="AE124" s="79">
        <v>19718.87</v>
      </c>
      <c r="AF124" s="22">
        <f t="shared" si="47"/>
        <v>0.900779578373727</v>
      </c>
      <c r="AG124" s="22">
        <f t="shared" si="48"/>
        <v>0.961972295386493</v>
      </c>
      <c r="AH124" s="22">
        <f t="shared" si="49"/>
        <v>0.774133817120546</v>
      </c>
      <c r="AI124" s="22">
        <f t="shared" si="50"/>
        <v>0.902834577795855</v>
      </c>
      <c r="AJ124" s="261"/>
      <c r="AK124" s="18">
        <v>28</v>
      </c>
      <c r="AL124" s="188">
        <v>14</v>
      </c>
      <c r="AM124" s="188">
        <f t="shared" si="51"/>
        <v>-14</v>
      </c>
      <c r="AN124" s="18">
        <v>30</v>
      </c>
      <c r="AO124" s="188">
        <v>28</v>
      </c>
      <c r="AP124" s="188">
        <f>(AO124-AN124)*1</f>
        <v>-2</v>
      </c>
      <c r="AQ124" s="264">
        <f t="shared" si="52"/>
        <v>-16</v>
      </c>
    </row>
    <row r="125" spans="1:43">
      <c r="A125" s="47">
        <v>10</v>
      </c>
      <c r="B125" s="47">
        <v>103198</v>
      </c>
      <c r="C125" s="48" t="s">
        <v>187</v>
      </c>
      <c r="D125" s="47" t="s">
        <v>177</v>
      </c>
      <c r="E125" s="47" t="s">
        <v>36</v>
      </c>
      <c r="F125" s="49" t="s">
        <v>57</v>
      </c>
      <c r="G125" s="49">
        <v>150</v>
      </c>
      <c r="H125" s="221">
        <f t="shared" si="40"/>
        <v>450</v>
      </c>
      <c r="I125" s="168"/>
      <c r="J125" s="221">
        <v>300</v>
      </c>
      <c r="K125" s="61">
        <v>0</v>
      </c>
      <c r="L125" s="221">
        <f t="shared" si="41"/>
        <v>300</v>
      </c>
      <c r="M125" s="61">
        <f t="shared" si="42"/>
        <v>-150</v>
      </c>
      <c r="N125" s="180">
        <v>13300</v>
      </c>
      <c r="O125" s="89">
        <v>3313.4955</v>
      </c>
      <c r="P125" s="90">
        <v>0.249135</v>
      </c>
      <c r="Q125" s="180">
        <v>15960</v>
      </c>
      <c r="R125" s="89">
        <v>3578.57514</v>
      </c>
      <c r="S125" s="90">
        <v>0.2242215</v>
      </c>
      <c r="T125" s="96">
        <v>11105.5</v>
      </c>
      <c r="U125" s="99">
        <v>3098.7809916</v>
      </c>
      <c r="V125" s="98">
        <v>0.2790312</v>
      </c>
      <c r="W125" s="99">
        <v>12438.16</v>
      </c>
      <c r="X125" s="99">
        <v>3253.72004118</v>
      </c>
      <c r="Y125" s="98">
        <v>0.26159175</v>
      </c>
      <c r="Z125" s="254">
        <f t="shared" si="43"/>
        <v>73216.5</v>
      </c>
      <c r="AA125" s="255">
        <f t="shared" si="44"/>
        <v>19236.8294748</v>
      </c>
      <c r="AB125" s="255">
        <f t="shared" si="45"/>
        <v>85194.48</v>
      </c>
      <c r="AC125" s="255">
        <f t="shared" si="46"/>
        <v>20496.88554354</v>
      </c>
      <c r="AD125" s="79">
        <v>70432.6</v>
      </c>
      <c r="AE125" s="79">
        <v>17837.73</v>
      </c>
      <c r="AF125" s="22">
        <f t="shared" si="47"/>
        <v>0.961977149959367</v>
      </c>
      <c r="AG125" s="22">
        <f t="shared" si="48"/>
        <v>0.927269746990646</v>
      </c>
      <c r="AH125" s="22">
        <f t="shared" si="49"/>
        <v>0.826727271532146</v>
      </c>
      <c r="AI125" s="22">
        <f t="shared" si="50"/>
        <v>0.870265385543996</v>
      </c>
      <c r="AJ125" s="261"/>
      <c r="AK125" s="18">
        <v>20</v>
      </c>
      <c r="AL125" s="188">
        <v>13</v>
      </c>
      <c r="AM125" s="188">
        <f t="shared" si="51"/>
        <v>-7</v>
      </c>
      <c r="AN125" s="18">
        <v>25</v>
      </c>
      <c r="AO125" s="188">
        <v>60</v>
      </c>
      <c r="AP125" s="188"/>
      <c r="AQ125" s="264">
        <f t="shared" si="52"/>
        <v>-7</v>
      </c>
    </row>
    <row r="126" spans="1:43">
      <c r="A126" s="47">
        <v>11</v>
      </c>
      <c r="B126" s="47">
        <v>111219</v>
      </c>
      <c r="C126" s="48" t="s">
        <v>188</v>
      </c>
      <c r="D126" s="47" t="s">
        <v>177</v>
      </c>
      <c r="E126" s="47" t="s">
        <v>36</v>
      </c>
      <c r="F126" s="49" t="s">
        <v>57</v>
      </c>
      <c r="G126" s="49">
        <v>150</v>
      </c>
      <c r="H126" s="221">
        <f t="shared" si="40"/>
        <v>450</v>
      </c>
      <c r="I126" s="168"/>
      <c r="J126" s="221">
        <v>450</v>
      </c>
      <c r="K126" s="61">
        <v>150</v>
      </c>
      <c r="L126" s="221">
        <f t="shared" si="41"/>
        <v>600</v>
      </c>
      <c r="M126" s="61">
        <f t="shared" si="42"/>
        <v>150</v>
      </c>
      <c r="N126" s="180">
        <v>13300</v>
      </c>
      <c r="O126" s="89">
        <v>3685.43</v>
      </c>
      <c r="P126" s="90">
        <v>0.2771</v>
      </c>
      <c r="Q126" s="180">
        <v>15960</v>
      </c>
      <c r="R126" s="89">
        <v>3980.2644</v>
      </c>
      <c r="S126" s="90">
        <v>0.24939</v>
      </c>
      <c r="T126" s="96">
        <v>11105.5</v>
      </c>
      <c r="U126" s="99">
        <v>3446.614136</v>
      </c>
      <c r="V126" s="98">
        <v>0.310352</v>
      </c>
      <c r="W126" s="99">
        <v>12438.16</v>
      </c>
      <c r="X126" s="99">
        <v>3618.9448428</v>
      </c>
      <c r="Y126" s="98">
        <v>0.290955</v>
      </c>
      <c r="Z126" s="254">
        <f t="shared" si="43"/>
        <v>73216.5</v>
      </c>
      <c r="AA126" s="255">
        <f t="shared" si="44"/>
        <v>21396.132408</v>
      </c>
      <c r="AB126" s="255">
        <f t="shared" si="45"/>
        <v>85194.48</v>
      </c>
      <c r="AC126" s="255">
        <f t="shared" si="46"/>
        <v>22797.6277284</v>
      </c>
      <c r="AD126" s="79">
        <v>68875.18</v>
      </c>
      <c r="AE126" s="79">
        <v>19997.27</v>
      </c>
      <c r="AF126" s="22">
        <f t="shared" si="47"/>
        <v>0.940705715241783</v>
      </c>
      <c r="AG126" s="22">
        <f t="shared" si="48"/>
        <v>0.934620781862568</v>
      </c>
      <c r="AH126" s="22">
        <f t="shared" si="49"/>
        <v>0.80844650967997</v>
      </c>
      <c r="AI126" s="22">
        <f t="shared" si="50"/>
        <v>0.87716451195001</v>
      </c>
      <c r="AJ126" s="261"/>
      <c r="AK126" s="18">
        <v>20</v>
      </c>
      <c r="AL126" s="188">
        <v>8</v>
      </c>
      <c r="AM126" s="188">
        <f t="shared" si="51"/>
        <v>-12</v>
      </c>
      <c r="AN126" s="18">
        <v>25</v>
      </c>
      <c r="AO126" s="188">
        <v>55</v>
      </c>
      <c r="AP126" s="188"/>
      <c r="AQ126" s="264">
        <f t="shared" si="52"/>
        <v>-12</v>
      </c>
    </row>
    <row r="127" spans="1:43">
      <c r="A127" s="225">
        <v>12</v>
      </c>
      <c r="B127" s="225">
        <v>105267</v>
      </c>
      <c r="C127" s="226" t="s">
        <v>189</v>
      </c>
      <c r="D127" s="225" t="s">
        <v>177</v>
      </c>
      <c r="E127" s="225" t="s">
        <v>36</v>
      </c>
      <c r="F127" s="227" t="s">
        <v>61</v>
      </c>
      <c r="G127" s="227">
        <v>150</v>
      </c>
      <c r="H127" s="221">
        <f t="shared" si="40"/>
        <v>450</v>
      </c>
      <c r="I127" s="168"/>
      <c r="J127" s="221">
        <v>300</v>
      </c>
      <c r="K127" s="61">
        <v>0</v>
      </c>
      <c r="L127" s="221">
        <f t="shared" si="41"/>
        <v>300</v>
      </c>
      <c r="M127" s="61">
        <f t="shared" si="42"/>
        <v>-150</v>
      </c>
      <c r="N127" s="180">
        <v>13110</v>
      </c>
      <c r="O127" s="89">
        <v>3813.3057</v>
      </c>
      <c r="P127" s="90">
        <v>0.29087</v>
      </c>
      <c r="Q127" s="180">
        <v>15732</v>
      </c>
      <c r="R127" s="89">
        <v>4118.370156</v>
      </c>
      <c r="S127" s="90">
        <v>0.261783</v>
      </c>
      <c r="T127" s="96">
        <v>10946.85</v>
      </c>
      <c r="U127" s="99">
        <v>3566.20349064</v>
      </c>
      <c r="V127" s="98">
        <v>0.3257744</v>
      </c>
      <c r="W127" s="99">
        <v>12260.472</v>
      </c>
      <c r="X127" s="99">
        <v>3744.513665172</v>
      </c>
      <c r="Y127" s="98">
        <v>0.3054135</v>
      </c>
      <c r="Z127" s="254">
        <f t="shared" si="43"/>
        <v>72170.55</v>
      </c>
      <c r="AA127" s="255">
        <f t="shared" si="44"/>
        <v>22138.52757192</v>
      </c>
      <c r="AB127" s="255">
        <f t="shared" si="45"/>
        <v>83977.416</v>
      </c>
      <c r="AC127" s="255">
        <f t="shared" si="46"/>
        <v>23588.651463516</v>
      </c>
      <c r="AD127" s="79">
        <v>63336.48</v>
      </c>
      <c r="AE127" s="79">
        <v>18927.13</v>
      </c>
      <c r="AF127" s="22">
        <f t="shared" si="47"/>
        <v>0.877594531287346</v>
      </c>
      <c r="AG127" s="22">
        <f t="shared" si="48"/>
        <v>0.854940778627335</v>
      </c>
      <c r="AH127" s="22">
        <f t="shared" si="49"/>
        <v>0.754208488625085</v>
      </c>
      <c r="AI127" s="22">
        <f t="shared" si="50"/>
        <v>0.802382875904294</v>
      </c>
      <c r="AJ127" s="261"/>
      <c r="AK127" s="18">
        <v>20</v>
      </c>
      <c r="AL127" s="188">
        <v>7</v>
      </c>
      <c r="AM127" s="188">
        <f t="shared" si="51"/>
        <v>-13</v>
      </c>
      <c r="AN127" s="18">
        <v>25</v>
      </c>
      <c r="AO127" s="188">
        <v>97</v>
      </c>
      <c r="AP127" s="188"/>
      <c r="AQ127" s="264">
        <f t="shared" si="52"/>
        <v>-13</v>
      </c>
    </row>
    <row r="128" spans="1:43">
      <c r="A128" s="225">
        <v>13</v>
      </c>
      <c r="B128" s="225">
        <v>726</v>
      </c>
      <c r="C128" s="226" t="s">
        <v>190</v>
      </c>
      <c r="D128" s="225" t="s">
        <v>177</v>
      </c>
      <c r="E128" s="225" t="s">
        <v>36</v>
      </c>
      <c r="F128" s="227" t="s">
        <v>61</v>
      </c>
      <c r="G128" s="227">
        <v>150</v>
      </c>
      <c r="H128" s="221">
        <f t="shared" si="40"/>
        <v>450</v>
      </c>
      <c r="I128" s="168"/>
      <c r="J128" s="221">
        <v>450</v>
      </c>
      <c r="K128" s="61">
        <v>450</v>
      </c>
      <c r="L128" s="221">
        <f t="shared" si="41"/>
        <v>900</v>
      </c>
      <c r="M128" s="61">
        <f t="shared" si="42"/>
        <v>450</v>
      </c>
      <c r="N128" s="180">
        <v>12540</v>
      </c>
      <c r="O128" s="89">
        <v>3046.3422</v>
      </c>
      <c r="P128" s="90">
        <v>0.24293</v>
      </c>
      <c r="Q128" s="180">
        <v>15048</v>
      </c>
      <c r="R128" s="89">
        <v>3290.049576</v>
      </c>
      <c r="S128" s="90">
        <v>0.218637</v>
      </c>
      <c r="T128" s="96">
        <v>10470.9</v>
      </c>
      <c r="U128" s="99">
        <v>2848.93922544</v>
      </c>
      <c r="V128" s="98">
        <v>0.2720816</v>
      </c>
      <c r="W128" s="99">
        <v>11727.408</v>
      </c>
      <c r="X128" s="99">
        <v>2991.386186712</v>
      </c>
      <c r="Y128" s="98">
        <v>0.2550765</v>
      </c>
      <c r="Z128" s="254">
        <f t="shared" si="43"/>
        <v>69032.7</v>
      </c>
      <c r="AA128" s="255">
        <f t="shared" si="44"/>
        <v>17685.84427632</v>
      </c>
      <c r="AB128" s="255">
        <f t="shared" si="45"/>
        <v>80326.224</v>
      </c>
      <c r="AC128" s="255">
        <f t="shared" si="46"/>
        <v>18844.307288136</v>
      </c>
      <c r="AD128" s="79">
        <v>63723.42</v>
      </c>
      <c r="AE128" s="79">
        <v>17001.21</v>
      </c>
      <c r="AF128" s="22">
        <f t="shared" si="47"/>
        <v>0.923090361524321</v>
      </c>
      <c r="AG128" s="22">
        <f t="shared" si="48"/>
        <v>0.961289138046032</v>
      </c>
      <c r="AH128" s="22">
        <f t="shared" si="49"/>
        <v>0.793307799455381</v>
      </c>
      <c r="AI128" s="22">
        <f t="shared" si="50"/>
        <v>0.902193417887195</v>
      </c>
      <c r="AJ128" s="261"/>
      <c r="AK128" s="18">
        <v>20</v>
      </c>
      <c r="AL128" s="188">
        <v>10</v>
      </c>
      <c r="AM128" s="188">
        <f t="shared" si="51"/>
        <v>-10</v>
      </c>
      <c r="AN128" s="18">
        <v>25</v>
      </c>
      <c r="AO128" s="188">
        <v>113</v>
      </c>
      <c r="AP128" s="188"/>
      <c r="AQ128" s="264">
        <f t="shared" si="52"/>
        <v>-10</v>
      </c>
    </row>
    <row r="129" spans="1:43">
      <c r="A129" s="225">
        <v>14</v>
      </c>
      <c r="B129" s="225">
        <v>399</v>
      </c>
      <c r="C129" s="226" t="s">
        <v>191</v>
      </c>
      <c r="D129" s="225" t="s">
        <v>177</v>
      </c>
      <c r="E129" s="225" t="s">
        <v>52</v>
      </c>
      <c r="F129" s="227" t="s">
        <v>61</v>
      </c>
      <c r="G129" s="227">
        <v>150</v>
      </c>
      <c r="H129" s="221">
        <f t="shared" si="40"/>
        <v>450</v>
      </c>
      <c r="I129" s="168"/>
      <c r="J129" s="221">
        <v>300</v>
      </c>
      <c r="K129" s="61">
        <v>150</v>
      </c>
      <c r="L129" s="221">
        <f t="shared" si="41"/>
        <v>450</v>
      </c>
      <c r="M129" s="61">
        <f t="shared" si="42"/>
        <v>0</v>
      </c>
      <c r="N129" s="180">
        <v>12160</v>
      </c>
      <c r="O129" s="89">
        <v>2838.2656</v>
      </c>
      <c r="P129" s="90">
        <v>0.23341</v>
      </c>
      <c r="Q129" s="180">
        <v>14592</v>
      </c>
      <c r="R129" s="89">
        <v>3065.326848</v>
      </c>
      <c r="S129" s="90">
        <v>0.210069</v>
      </c>
      <c r="T129" s="96">
        <v>10153.6</v>
      </c>
      <c r="U129" s="99">
        <v>2654.34598912</v>
      </c>
      <c r="V129" s="98">
        <v>0.2614192</v>
      </c>
      <c r="W129" s="99">
        <v>11372.032</v>
      </c>
      <c r="X129" s="99">
        <v>2787.063288576</v>
      </c>
      <c r="Y129" s="98">
        <v>0.2450805</v>
      </c>
      <c r="Z129" s="254">
        <f t="shared" si="43"/>
        <v>66940.8</v>
      </c>
      <c r="AA129" s="255">
        <f t="shared" si="44"/>
        <v>16477.83476736</v>
      </c>
      <c r="AB129" s="255">
        <f t="shared" si="45"/>
        <v>77892.096</v>
      </c>
      <c r="AC129" s="255">
        <f t="shared" si="46"/>
        <v>17557.170409728</v>
      </c>
      <c r="AD129" s="79">
        <v>55186.71</v>
      </c>
      <c r="AE129" s="79">
        <v>14514.41</v>
      </c>
      <c r="AF129" s="22">
        <f t="shared" si="47"/>
        <v>0.824410673311344</v>
      </c>
      <c r="AG129" s="22">
        <f t="shared" si="48"/>
        <v>0.880844492308587</v>
      </c>
      <c r="AH129" s="22">
        <f t="shared" si="49"/>
        <v>0.708502053918282</v>
      </c>
      <c r="AI129" s="22">
        <f t="shared" si="50"/>
        <v>0.826694146111262</v>
      </c>
      <c r="AJ129" s="261"/>
      <c r="AK129" s="18">
        <v>18</v>
      </c>
      <c r="AL129" s="188">
        <v>10</v>
      </c>
      <c r="AM129" s="188">
        <f t="shared" si="51"/>
        <v>-8</v>
      </c>
      <c r="AN129" s="18">
        <v>25</v>
      </c>
      <c r="AO129" s="188">
        <v>38</v>
      </c>
      <c r="AP129" s="188"/>
      <c r="AQ129" s="264">
        <f t="shared" si="52"/>
        <v>-8</v>
      </c>
    </row>
    <row r="130" spans="1:43">
      <c r="A130" s="231">
        <v>15</v>
      </c>
      <c r="B130" s="231">
        <v>106569</v>
      </c>
      <c r="C130" s="232" t="s">
        <v>192</v>
      </c>
      <c r="D130" s="231" t="s">
        <v>177</v>
      </c>
      <c r="E130" s="47" t="s">
        <v>36</v>
      </c>
      <c r="F130" s="233" t="s">
        <v>81</v>
      </c>
      <c r="G130" s="233">
        <v>100</v>
      </c>
      <c r="H130" s="221">
        <f t="shared" si="40"/>
        <v>300</v>
      </c>
      <c r="I130" s="168"/>
      <c r="J130" s="221">
        <v>100</v>
      </c>
      <c r="K130" s="61">
        <v>0</v>
      </c>
      <c r="L130" s="221">
        <f t="shared" si="41"/>
        <v>100</v>
      </c>
      <c r="M130" s="61">
        <f t="shared" si="42"/>
        <v>-200</v>
      </c>
      <c r="N130" s="180">
        <v>11780</v>
      </c>
      <c r="O130" s="89">
        <v>3257.2289</v>
      </c>
      <c r="P130" s="90">
        <v>0.276505</v>
      </c>
      <c r="Q130" s="180">
        <v>14136</v>
      </c>
      <c r="R130" s="89">
        <v>3517.807212</v>
      </c>
      <c r="S130" s="90">
        <v>0.2488545</v>
      </c>
      <c r="T130" s="96">
        <v>9836.3</v>
      </c>
      <c r="U130" s="99">
        <v>3046.16046728</v>
      </c>
      <c r="V130" s="98">
        <v>0.3096856</v>
      </c>
      <c r="W130" s="99">
        <v>11016.656</v>
      </c>
      <c r="X130" s="99">
        <v>3198.468490644</v>
      </c>
      <c r="Y130" s="98">
        <v>0.29033025</v>
      </c>
      <c r="Z130" s="254">
        <f t="shared" si="43"/>
        <v>64848.9</v>
      </c>
      <c r="AA130" s="255">
        <f t="shared" si="44"/>
        <v>18910.16810184</v>
      </c>
      <c r="AB130" s="255">
        <f t="shared" si="45"/>
        <v>75457.968</v>
      </c>
      <c r="AC130" s="255">
        <f t="shared" si="46"/>
        <v>20148.827107932</v>
      </c>
      <c r="AD130" s="79">
        <v>51806.01</v>
      </c>
      <c r="AE130" s="79">
        <v>14197.15</v>
      </c>
      <c r="AF130" s="22">
        <f t="shared" si="47"/>
        <v>0.798872610021142</v>
      </c>
      <c r="AG130" s="22">
        <f t="shared" si="48"/>
        <v>0.750768048361166</v>
      </c>
      <c r="AH130" s="22">
        <f t="shared" si="49"/>
        <v>0.686554533246907</v>
      </c>
      <c r="AI130" s="22">
        <f t="shared" si="50"/>
        <v>0.704614215207147</v>
      </c>
      <c r="AJ130" s="261"/>
      <c r="AK130" s="18">
        <v>20</v>
      </c>
      <c r="AL130" s="188">
        <v>20</v>
      </c>
      <c r="AM130" s="188"/>
      <c r="AN130" s="18">
        <v>25</v>
      </c>
      <c r="AO130" s="188">
        <v>8</v>
      </c>
      <c r="AP130" s="188">
        <f>(AO130-AN130)*1</f>
        <v>-17</v>
      </c>
      <c r="AQ130" s="264">
        <f t="shared" si="52"/>
        <v>-17</v>
      </c>
    </row>
    <row r="131" spans="1:43">
      <c r="A131" s="47">
        <v>16</v>
      </c>
      <c r="B131" s="47">
        <v>102565</v>
      </c>
      <c r="C131" s="48" t="s">
        <v>193</v>
      </c>
      <c r="D131" s="47" t="s">
        <v>177</v>
      </c>
      <c r="E131" s="47" t="s">
        <v>52</v>
      </c>
      <c r="F131" s="49" t="s">
        <v>81</v>
      </c>
      <c r="G131" s="49">
        <v>100</v>
      </c>
      <c r="H131" s="221">
        <f t="shared" si="40"/>
        <v>300</v>
      </c>
      <c r="I131" s="168"/>
      <c r="J131" s="221">
        <v>100</v>
      </c>
      <c r="K131" s="61">
        <v>0</v>
      </c>
      <c r="L131" s="221">
        <f t="shared" si="41"/>
        <v>100</v>
      </c>
      <c r="M131" s="61">
        <f t="shared" si="42"/>
        <v>-200</v>
      </c>
      <c r="N131" s="180">
        <v>11780</v>
      </c>
      <c r="O131" s="89">
        <v>3546.6046</v>
      </c>
      <c r="P131" s="90">
        <v>0.30107</v>
      </c>
      <c r="Q131" s="180">
        <v>14136</v>
      </c>
      <c r="R131" s="89">
        <v>3830.332968</v>
      </c>
      <c r="S131" s="90">
        <v>0.270963</v>
      </c>
      <c r="T131" s="96">
        <v>9836.3</v>
      </c>
      <c r="U131" s="99">
        <v>3316.78462192</v>
      </c>
      <c r="V131" s="98">
        <v>0.3371984</v>
      </c>
      <c r="W131" s="99">
        <v>11016.656</v>
      </c>
      <c r="X131" s="99">
        <v>3482.623853016</v>
      </c>
      <c r="Y131" s="98">
        <v>0.3161235</v>
      </c>
      <c r="Z131" s="254">
        <f t="shared" si="43"/>
        <v>64848.9</v>
      </c>
      <c r="AA131" s="255">
        <f t="shared" si="44"/>
        <v>20590.16766576</v>
      </c>
      <c r="AB131" s="255">
        <f t="shared" si="45"/>
        <v>75457.968</v>
      </c>
      <c r="AC131" s="255">
        <f t="shared" si="46"/>
        <v>21938.870463048</v>
      </c>
      <c r="AD131" s="79">
        <v>53259.61</v>
      </c>
      <c r="AE131" s="79">
        <v>16046.2</v>
      </c>
      <c r="AF131" s="22">
        <f t="shared" si="47"/>
        <v>0.821287793624873</v>
      </c>
      <c r="AG131" s="22">
        <f t="shared" si="48"/>
        <v>0.779313712276549</v>
      </c>
      <c r="AH131" s="22">
        <f t="shared" si="49"/>
        <v>0.705818237777089</v>
      </c>
      <c r="AI131" s="22">
        <f t="shared" si="50"/>
        <v>0.73140502046479</v>
      </c>
      <c r="AJ131" s="261"/>
      <c r="AK131" s="18">
        <v>18</v>
      </c>
      <c r="AL131" s="188">
        <v>6</v>
      </c>
      <c r="AM131" s="188">
        <f t="shared" si="51"/>
        <v>-12</v>
      </c>
      <c r="AN131" s="18">
        <v>25</v>
      </c>
      <c r="AO131" s="188">
        <v>20</v>
      </c>
      <c r="AP131" s="188">
        <f>(AO131-AN131)*1</f>
        <v>-5</v>
      </c>
      <c r="AQ131" s="264">
        <f t="shared" si="52"/>
        <v>-17</v>
      </c>
    </row>
    <row r="132" spans="1:43">
      <c r="A132" s="47">
        <v>17</v>
      </c>
      <c r="B132" s="47">
        <v>108277</v>
      </c>
      <c r="C132" s="48" t="s">
        <v>194</v>
      </c>
      <c r="D132" s="47" t="s">
        <v>177</v>
      </c>
      <c r="E132" s="47" t="s">
        <v>36</v>
      </c>
      <c r="F132" s="49" t="s">
        <v>81</v>
      </c>
      <c r="G132" s="49">
        <v>100</v>
      </c>
      <c r="H132" s="221">
        <f>G132*3</f>
        <v>300</v>
      </c>
      <c r="I132" s="168"/>
      <c r="J132" s="221">
        <v>300</v>
      </c>
      <c r="K132" s="61">
        <v>400</v>
      </c>
      <c r="L132" s="221">
        <f>J132+K132</f>
        <v>700</v>
      </c>
      <c r="M132" s="61">
        <f>L132-H132</f>
        <v>400</v>
      </c>
      <c r="N132" s="180">
        <v>11020</v>
      </c>
      <c r="O132" s="89">
        <v>2398.8887</v>
      </c>
      <c r="P132" s="90">
        <v>0.217685</v>
      </c>
      <c r="Q132" s="180">
        <v>13224</v>
      </c>
      <c r="R132" s="89">
        <v>2590.799796</v>
      </c>
      <c r="S132" s="90">
        <v>0.1959165</v>
      </c>
      <c r="T132" s="96">
        <v>9201.7</v>
      </c>
      <c r="U132" s="99">
        <v>2243.44071224</v>
      </c>
      <c r="V132" s="98">
        <v>0.2438072</v>
      </c>
      <c r="W132" s="99">
        <v>10305.904</v>
      </c>
      <c r="X132" s="99">
        <v>2355.612747852</v>
      </c>
      <c r="Y132" s="98">
        <v>0.22856925</v>
      </c>
      <c r="Z132" s="254">
        <f t="shared" si="43"/>
        <v>60665.1</v>
      </c>
      <c r="AA132" s="255">
        <f t="shared" si="44"/>
        <v>13926.98823672</v>
      </c>
      <c r="AB132" s="255">
        <f t="shared" si="45"/>
        <v>70589.712</v>
      </c>
      <c r="AC132" s="255">
        <f t="shared" si="46"/>
        <v>14839.237631556</v>
      </c>
      <c r="AD132" s="79">
        <v>55122.81</v>
      </c>
      <c r="AE132" s="79">
        <v>13368.59</v>
      </c>
      <c r="AF132" s="22">
        <f t="shared" si="47"/>
        <v>0.908641212163171</v>
      </c>
      <c r="AG132" s="22">
        <f t="shared" si="48"/>
        <v>0.959905312819341</v>
      </c>
      <c r="AH132" s="22">
        <f t="shared" si="49"/>
        <v>0.780890138778297</v>
      </c>
      <c r="AI132" s="22">
        <f t="shared" si="50"/>
        <v>0.900894663993477</v>
      </c>
      <c r="AJ132" s="261"/>
      <c r="AK132" s="18">
        <v>20</v>
      </c>
      <c r="AL132" s="188">
        <v>2</v>
      </c>
      <c r="AM132" s="188">
        <f t="shared" si="51"/>
        <v>-18</v>
      </c>
      <c r="AN132" s="18">
        <v>25</v>
      </c>
      <c r="AO132" s="188">
        <v>46</v>
      </c>
      <c r="AP132" s="188"/>
      <c r="AQ132" s="264">
        <f>AM132+AP132</f>
        <v>-18</v>
      </c>
    </row>
    <row r="133" spans="1:43">
      <c r="A133" s="225">
        <v>18</v>
      </c>
      <c r="B133" s="225">
        <v>105910</v>
      </c>
      <c r="C133" s="226" t="s">
        <v>195</v>
      </c>
      <c r="D133" s="225" t="s">
        <v>177</v>
      </c>
      <c r="E133" s="225" t="s">
        <v>52</v>
      </c>
      <c r="F133" s="227" t="s">
        <v>85</v>
      </c>
      <c r="G133" s="227">
        <v>100</v>
      </c>
      <c r="H133" s="221">
        <f>G133*3</f>
        <v>300</v>
      </c>
      <c r="I133" s="168"/>
      <c r="J133" s="221">
        <v>200</v>
      </c>
      <c r="K133" s="61">
        <v>0</v>
      </c>
      <c r="L133" s="221">
        <f>J133+K133</f>
        <v>200</v>
      </c>
      <c r="M133" s="61">
        <f>L133-H133</f>
        <v>-100</v>
      </c>
      <c r="N133" s="180">
        <v>10450</v>
      </c>
      <c r="O133" s="89">
        <v>2927.672</v>
      </c>
      <c r="P133" s="90">
        <v>0.28016</v>
      </c>
      <c r="Q133" s="180">
        <v>12540</v>
      </c>
      <c r="R133" s="89">
        <v>3161.88576</v>
      </c>
      <c r="S133" s="90">
        <v>0.252144</v>
      </c>
      <c r="T133" s="96">
        <v>8725.75</v>
      </c>
      <c r="U133" s="99">
        <v>2737.9588544</v>
      </c>
      <c r="V133" s="98">
        <v>0.3137792</v>
      </c>
      <c r="W133" s="99">
        <v>9772.84</v>
      </c>
      <c r="X133" s="99">
        <v>2874.85679712</v>
      </c>
      <c r="Y133" s="98">
        <v>0.294168</v>
      </c>
      <c r="Z133" s="254">
        <f t="shared" si="43"/>
        <v>57527.25</v>
      </c>
      <c r="AA133" s="255">
        <f t="shared" si="44"/>
        <v>16996.8925632</v>
      </c>
      <c r="AB133" s="255">
        <f t="shared" si="45"/>
        <v>66938.52</v>
      </c>
      <c r="AC133" s="255">
        <f t="shared" si="46"/>
        <v>18110.22767136</v>
      </c>
      <c r="AD133" s="79">
        <v>45195.65</v>
      </c>
      <c r="AE133" s="79">
        <v>13484.74</v>
      </c>
      <c r="AF133" s="22">
        <f t="shared" si="47"/>
        <v>0.78563897978784</v>
      </c>
      <c r="AG133" s="22">
        <f t="shared" si="48"/>
        <v>0.793365019509262</v>
      </c>
      <c r="AH133" s="22">
        <f t="shared" si="49"/>
        <v>0.675181494900096</v>
      </c>
      <c r="AI133" s="22">
        <f t="shared" si="50"/>
        <v>0.744592516709502</v>
      </c>
      <c r="AJ133" s="261"/>
      <c r="AK133" s="18">
        <v>18</v>
      </c>
      <c r="AL133" s="188">
        <v>16</v>
      </c>
      <c r="AM133" s="188">
        <f t="shared" si="51"/>
        <v>-2</v>
      </c>
      <c r="AN133" s="18">
        <v>25</v>
      </c>
      <c r="AO133" s="188">
        <v>47</v>
      </c>
      <c r="AP133" s="188"/>
      <c r="AQ133" s="264">
        <f>AM133+AP133</f>
        <v>-2</v>
      </c>
    </row>
    <row r="134" spans="1:43">
      <c r="A134" s="225">
        <v>19</v>
      </c>
      <c r="B134" s="225">
        <v>745</v>
      </c>
      <c r="C134" s="226" t="s">
        <v>196</v>
      </c>
      <c r="D134" s="225" t="s">
        <v>177</v>
      </c>
      <c r="E134" s="225" t="s">
        <v>52</v>
      </c>
      <c r="F134" s="227" t="s">
        <v>85</v>
      </c>
      <c r="G134" s="227">
        <v>100</v>
      </c>
      <c r="H134" s="221">
        <f>G134*3</f>
        <v>300</v>
      </c>
      <c r="I134" s="168"/>
      <c r="J134" s="221">
        <v>300</v>
      </c>
      <c r="K134" s="61">
        <v>300</v>
      </c>
      <c r="L134" s="221">
        <f>J134+K134</f>
        <v>600</v>
      </c>
      <c r="M134" s="61">
        <f>L134-H134</f>
        <v>300</v>
      </c>
      <c r="N134" s="180">
        <v>9880</v>
      </c>
      <c r="O134" s="89">
        <v>2156.6064</v>
      </c>
      <c r="P134" s="90">
        <v>0.21828</v>
      </c>
      <c r="Q134" s="180">
        <v>11856</v>
      </c>
      <c r="R134" s="89">
        <v>2329.134912</v>
      </c>
      <c r="S134" s="90">
        <v>0.196452</v>
      </c>
      <c r="T134" s="96">
        <v>8249.8</v>
      </c>
      <c r="U134" s="99">
        <v>2016.85830528</v>
      </c>
      <c r="V134" s="98">
        <v>0.2444736</v>
      </c>
      <c r="W134" s="99">
        <v>9239.776</v>
      </c>
      <c r="X134" s="99">
        <v>2117.701220544</v>
      </c>
      <c r="Y134" s="98">
        <v>0.229194</v>
      </c>
      <c r="Z134" s="254">
        <f t="shared" si="43"/>
        <v>54389.4</v>
      </c>
      <c r="AA134" s="255">
        <f t="shared" si="44"/>
        <v>12520.39411584</v>
      </c>
      <c r="AB134" s="255">
        <f t="shared" si="45"/>
        <v>63287.328</v>
      </c>
      <c r="AC134" s="255">
        <f t="shared" si="46"/>
        <v>13340.508397632</v>
      </c>
      <c r="AD134" s="79">
        <v>71055.33</v>
      </c>
      <c r="AE134" s="79">
        <v>18408.86</v>
      </c>
      <c r="AF134" s="256">
        <f t="shared" si="47"/>
        <v>1.30641871394058</v>
      </c>
      <c r="AG134" s="256">
        <f t="shared" si="48"/>
        <v>1.47030994629077</v>
      </c>
      <c r="AH134" s="256">
        <f t="shared" si="49"/>
        <v>1.12274182281799</v>
      </c>
      <c r="AI134" s="256">
        <f t="shared" si="50"/>
        <v>1.37992192286073</v>
      </c>
      <c r="AJ134" s="259">
        <f>(AE134-AA134)*0.2</f>
        <v>1177.693176832</v>
      </c>
      <c r="AK134" s="18">
        <v>18</v>
      </c>
      <c r="AL134" s="188">
        <v>12</v>
      </c>
      <c r="AM134" s="188">
        <f t="shared" si="51"/>
        <v>-6</v>
      </c>
      <c r="AN134" s="18">
        <v>25</v>
      </c>
      <c r="AO134" s="188">
        <v>42</v>
      </c>
      <c r="AP134" s="188"/>
      <c r="AQ134" s="264">
        <f>AM134+AP134</f>
        <v>-6</v>
      </c>
    </row>
    <row r="135" spans="1:43">
      <c r="A135" s="225">
        <v>20</v>
      </c>
      <c r="B135" s="225">
        <v>727</v>
      </c>
      <c r="C135" s="226" t="s">
        <v>197</v>
      </c>
      <c r="D135" s="225" t="s">
        <v>177</v>
      </c>
      <c r="E135" s="225" t="s">
        <v>55</v>
      </c>
      <c r="F135" s="227" t="s">
        <v>85</v>
      </c>
      <c r="G135" s="227">
        <v>100</v>
      </c>
      <c r="H135" s="221">
        <f>G135*3</f>
        <v>300</v>
      </c>
      <c r="I135" s="168"/>
      <c r="J135" s="221">
        <v>300</v>
      </c>
      <c r="K135" s="61">
        <v>0</v>
      </c>
      <c r="L135" s="221">
        <f>J135+K135</f>
        <v>300</v>
      </c>
      <c r="M135" s="61">
        <f>L135-H135</f>
        <v>0</v>
      </c>
      <c r="N135" s="180">
        <v>8000</v>
      </c>
      <c r="O135" s="89">
        <v>2130.44</v>
      </c>
      <c r="P135" s="90">
        <v>0.266305</v>
      </c>
      <c r="Q135" s="180">
        <v>9600</v>
      </c>
      <c r="R135" s="89">
        <v>2300.8752</v>
      </c>
      <c r="S135" s="90">
        <v>0.2396745</v>
      </c>
      <c r="T135" s="96">
        <v>6680</v>
      </c>
      <c r="U135" s="99">
        <v>1992.387488</v>
      </c>
      <c r="V135" s="98">
        <v>0.2982616</v>
      </c>
      <c r="W135" s="99">
        <v>7481.6</v>
      </c>
      <c r="X135" s="99">
        <v>2092.0068624</v>
      </c>
      <c r="Y135" s="98">
        <v>0.27962025</v>
      </c>
      <c r="Z135" s="254">
        <f t="shared" si="43"/>
        <v>44040</v>
      </c>
      <c r="AA135" s="255">
        <f t="shared" si="44"/>
        <v>12368.482464</v>
      </c>
      <c r="AB135" s="255">
        <f t="shared" si="45"/>
        <v>51244.8</v>
      </c>
      <c r="AC135" s="255">
        <f t="shared" si="46"/>
        <v>13178.6461872</v>
      </c>
      <c r="AD135" s="79">
        <v>42163.43</v>
      </c>
      <c r="AE135" s="79">
        <v>12804.4</v>
      </c>
      <c r="AF135" s="22">
        <f t="shared" si="47"/>
        <v>0.957389418710263</v>
      </c>
      <c r="AG135" s="22">
        <f t="shared" si="48"/>
        <v>1.03524422153395</v>
      </c>
      <c r="AH135" s="22">
        <f t="shared" si="49"/>
        <v>0.822784555701261</v>
      </c>
      <c r="AI135" s="22">
        <f t="shared" si="50"/>
        <v>0.971602076428496</v>
      </c>
      <c r="AJ135" s="261"/>
      <c r="AK135" s="18">
        <v>14</v>
      </c>
      <c r="AL135" s="188">
        <v>0</v>
      </c>
      <c r="AM135" s="188">
        <f t="shared" si="51"/>
        <v>-14</v>
      </c>
      <c r="AN135" s="18">
        <v>20</v>
      </c>
      <c r="AO135" s="188">
        <v>100</v>
      </c>
      <c r="AP135" s="188"/>
      <c r="AQ135" s="264">
        <f>AM135+AP135</f>
        <v>-14</v>
      </c>
    </row>
    <row r="136" spans="1:43">
      <c r="A136" s="47">
        <v>21</v>
      </c>
      <c r="B136" s="47">
        <v>118151</v>
      </c>
      <c r="C136" s="48" t="s">
        <v>198</v>
      </c>
      <c r="D136" s="47" t="s">
        <v>177</v>
      </c>
      <c r="E136" s="47" t="s">
        <v>55</v>
      </c>
      <c r="F136" s="49" t="s">
        <v>199</v>
      </c>
      <c r="G136" s="49">
        <v>100</v>
      </c>
      <c r="H136" s="221">
        <f>G136*3</f>
        <v>300</v>
      </c>
      <c r="I136" s="168"/>
      <c r="J136" s="221">
        <v>200</v>
      </c>
      <c r="K136" s="61">
        <v>200</v>
      </c>
      <c r="L136" s="221">
        <f>J136+K136</f>
        <v>400</v>
      </c>
      <c r="M136" s="61">
        <f>L136-H136</f>
        <v>100</v>
      </c>
      <c r="N136" s="180">
        <v>8000</v>
      </c>
      <c r="O136" s="89">
        <v>1564</v>
      </c>
      <c r="P136" s="90">
        <v>0.1955</v>
      </c>
      <c r="Q136" s="180">
        <v>9600</v>
      </c>
      <c r="R136" s="89">
        <v>1689.12</v>
      </c>
      <c r="S136" s="90">
        <v>0.17595</v>
      </c>
      <c r="T136" s="96">
        <v>6680</v>
      </c>
      <c r="U136" s="99">
        <v>1462.6528</v>
      </c>
      <c r="V136" s="98">
        <v>0.21896</v>
      </c>
      <c r="W136" s="99">
        <v>7481.6</v>
      </c>
      <c r="X136" s="99">
        <v>1535.78544</v>
      </c>
      <c r="Y136" s="98">
        <v>0.205275</v>
      </c>
      <c r="Z136" s="254">
        <f t="shared" si="43"/>
        <v>44040</v>
      </c>
      <c r="AA136" s="255">
        <f t="shared" si="44"/>
        <v>9079.9584</v>
      </c>
      <c r="AB136" s="255">
        <f t="shared" si="45"/>
        <v>51244.8</v>
      </c>
      <c r="AC136" s="255">
        <f t="shared" si="46"/>
        <v>9674.71632</v>
      </c>
      <c r="AD136" s="79">
        <v>40957.03</v>
      </c>
      <c r="AE136" s="79">
        <v>8979.09</v>
      </c>
      <c r="AF136" s="22">
        <f t="shared" si="47"/>
        <v>0.929996139872843</v>
      </c>
      <c r="AG136" s="22">
        <f t="shared" si="48"/>
        <v>0.988891094479023</v>
      </c>
      <c r="AH136" s="22">
        <f t="shared" si="49"/>
        <v>0.799242654864494</v>
      </c>
      <c r="AI136" s="22">
        <f t="shared" si="50"/>
        <v>0.92809853054172</v>
      </c>
      <c r="AJ136" s="261"/>
      <c r="AK136" s="18">
        <v>14</v>
      </c>
      <c r="AL136" s="188">
        <v>4</v>
      </c>
      <c r="AM136" s="188">
        <f t="shared" si="51"/>
        <v>-10</v>
      </c>
      <c r="AN136" s="18">
        <v>20</v>
      </c>
      <c r="AO136" s="188">
        <v>3</v>
      </c>
      <c r="AP136" s="188">
        <f>(AO136-AN136)*1</f>
        <v>-17</v>
      </c>
      <c r="AQ136" s="264">
        <f>AM136+AP136</f>
        <v>-27</v>
      </c>
    </row>
    <row r="137" spans="1:43">
      <c r="A137" s="47">
        <v>22</v>
      </c>
      <c r="B137" s="47">
        <v>117310</v>
      </c>
      <c r="C137" s="48" t="s">
        <v>200</v>
      </c>
      <c r="D137" s="47" t="s">
        <v>177</v>
      </c>
      <c r="E137" s="47" t="s">
        <v>55</v>
      </c>
      <c r="F137" s="49" t="s">
        <v>199</v>
      </c>
      <c r="G137" s="49">
        <v>100</v>
      </c>
      <c r="H137" s="221">
        <f>G137*3</f>
        <v>300</v>
      </c>
      <c r="I137" s="168"/>
      <c r="J137" s="221">
        <v>300</v>
      </c>
      <c r="K137" s="61">
        <v>100</v>
      </c>
      <c r="L137" s="221">
        <f>J137+K137</f>
        <v>400</v>
      </c>
      <c r="M137" s="61">
        <f>L137-H137</f>
        <v>100</v>
      </c>
      <c r="N137" s="180">
        <v>8000</v>
      </c>
      <c r="O137" s="89">
        <v>2062.44</v>
      </c>
      <c r="P137" s="90">
        <v>0.257805</v>
      </c>
      <c r="Q137" s="180">
        <v>9600</v>
      </c>
      <c r="R137" s="89">
        <v>2227.4352</v>
      </c>
      <c r="S137" s="90">
        <v>0.2320245</v>
      </c>
      <c r="T137" s="96">
        <v>6680</v>
      </c>
      <c r="U137" s="99">
        <v>1928.793888</v>
      </c>
      <c r="V137" s="98">
        <v>0.2887416</v>
      </c>
      <c r="W137" s="99">
        <v>7481.6</v>
      </c>
      <c r="X137" s="99">
        <v>2025.2335824</v>
      </c>
      <c r="Y137" s="98">
        <v>0.27069525</v>
      </c>
      <c r="Z137" s="254">
        <f t="shared" si="43"/>
        <v>44040</v>
      </c>
      <c r="AA137" s="255">
        <f t="shared" si="44"/>
        <v>11973.701664</v>
      </c>
      <c r="AB137" s="255">
        <f t="shared" si="45"/>
        <v>51244.8</v>
      </c>
      <c r="AC137" s="255">
        <f t="shared" si="46"/>
        <v>12758.0063472</v>
      </c>
      <c r="AD137" s="79">
        <v>45772.37</v>
      </c>
      <c r="AE137" s="79">
        <v>11017.22</v>
      </c>
      <c r="AF137" s="256">
        <f t="shared" si="47"/>
        <v>1.03933628519528</v>
      </c>
      <c r="AG137" s="22">
        <f t="shared" si="48"/>
        <v>0.920118131314751</v>
      </c>
      <c r="AH137" s="22">
        <f t="shared" si="49"/>
        <v>0.893210042775072</v>
      </c>
      <c r="AI137" s="22">
        <f t="shared" si="50"/>
        <v>0.86355341894135</v>
      </c>
      <c r="AJ137" s="259"/>
      <c r="AK137" s="18">
        <v>14</v>
      </c>
      <c r="AL137" s="188">
        <v>4</v>
      </c>
      <c r="AM137" s="188">
        <f t="shared" si="51"/>
        <v>-10</v>
      </c>
      <c r="AN137" s="18">
        <v>20</v>
      </c>
      <c r="AO137" s="188">
        <v>21</v>
      </c>
      <c r="AP137" s="188"/>
      <c r="AQ137" s="264">
        <f>AM137+AP137</f>
        <v>-10</v>
      </c>
    </row>
    <row r="138" spans="1:43">
      <c r="A138" s="47">
        <v>23</v>
      </c>
      <c r="B138" s="47">
        <v>115971</v>
      </c>
      <c r="C138" s="48" t="s">
        <v>201</v>
      </c>
      <c r="D138" s="47" t="s">
        <v>177</v>
      </c>
      <c r="E138" s="47" t="s">
        <v>55</v>
      </c>
      <c r="F138" s="49" t="s">
        <v>199</v>
      </c>
      <c r="G138" s="49">
        <v>100</v>
      </c>
      <c r="H138" s="221">
        <f>G138*3</f>
        <v>300</v>
      </c>
      <c r="I138" s="168"/>
      <c r="J138" s="221">
        <v>300</v>
      </c>
      <c r="K138" s="61">
        <v>0</v>
      </c>
      <c r="L138" s="221">
        <f>J138+K138</f>
        <v>300</v>
      </c>
      <c r="M138" s="61">
        <f>L138-H138</f>
        <v>0</v>
      </c>
      <c r="N138" s="180">
        <v>6800</v>
      </c>
      <c r="O138" s="89">
        <v>1618.4</v>
      </c>
      <c r="P138" s="90">
        <v>0.238</v>
      </c>
      <c r="Q138" s="180">
        <v>8160</v>
      </c>
      <c r="R138" s="89">
        <v>1747.872</v>
      </c>
      <c r="S138" s="90">
        <v>0.2142</v>
      </c>
      <c r="T138" s="96">
        <v>5678</v>
      </c>
      <c r="U138" s="99">
        <v>1513.52768</v>
      </c>
      <c r="V138" s="98">
        <v>0.26656</v>
      </c>
      <c r="W138" s="99">
        <v>6359.36</v>
      </c>
      <c r="X138" s="99">
        <v>1589.204064</v>
      </c>
      <c r="Y138" s="98">
        <v>0.2499</v>
      </c>
      <c r="Z138" s="254">
        <f t="shared" si="43"/>
        <v>37434</v>
      </c>
      <c r="AA138" s="255">
        <f t="shared" si="44"/>
        <v>9395.78304</v>
      </c>
      <c r="AB138" s="255">
        <f t="shared" si="45"/>
        <v>43558.08</v>
      </c>
      <c r="AC138" s="255">
        <f t="shared" si="46"/>
        <v>10011.228192</v>
      </c>
      <c r="AD138" s="79">
        <v>33287.61</v>
      </c>
      <c r="AE138" s="79">
        <v>8392.31</v>
      </c>
      <c r="AF138" s="22">
        <f t="shared" si="47"/>
        <v>0.889234652989261</v>
      </c>
      <c r="AG138" s="22">
        <f t="shared" si="48"/>
        <v>0.893199636929888</v>
      </c>
      <c r="AH138" s="22">
        <f t="shared" si="49"/>
        <v>0.764212058933727</v>
      </c>
      <c r="AI138" s="22">
        <f t="shared" si="50"/>
        <v>0.838289752171099</v>
      </c>
      <c r="AJ138" s="261"/>
      <c r="AK138" s="18">
        <v>14</v>
      </c>
      <c r="AL138" s="188">
        <v>5</v>
      </c>
      <c r="AM138" s="188">
        <f t="shared" si="51"/>
        <v>-9</v>
      </c>
      <c r="AN138" s="18">
        <v>20</v>
      </c>
      <c r="AO138" s="188">
        <v>19</v>
      </c>
      <c r="AP138" s="188">
        <f>(AO138-AN138)*1</f>
        <v>-1</v>
      </c>
      <c r="AQ138" s="264">
        <f>AM138+AP138</f>
        <v>-10</v>
      </c>
    </row>
    <row r="139" spans="1:46">
      <c r="A139" s="166">
        <v>137</v>
      </c>
      <c r="B139" s="166">
        <v>385</v>
      </c>
      <c r="C139" s="167" t="s">
        <v>202</v>
      </c>
      <c r="D139" s="166" t="s">
        <v>203</v>
      </c>
      <c r="E139" s="47" t="s">
        <v>65</v>
      </c>
      <c r="F139" s="169" t="s">
        <v>37</v>
      </c>
      <c r="G139" s="169">
        <v>200</v>
      </c>
      <c r="H139" s="221">
        <f>G139*3</f>
        <v>600</v>
      </c>
      <c r="I139" s="168"/>
      <c r="J139" s="221">
        <v>600</v>
      </c>
      <c r="K139" s="61">
        <v>600</v>
      </c>
      <c r="L139" s="221">
        <f>J139+K139</f>
        <v>1200</v>
      </c>
      <c r="M139" s="61">
        <f>L139-H139</f>
        <v>600</v>
      </c>
      <c r="N139" s="180">
        <v>22000</v>
      </c>
      <c r="O139" s="89">
        <v>4308.48</v>
      </c>
      <c r="P139" s="90">
        <v>0.19584</v>
      </c>
      <c r="Q139" s="180">
        <v>26400</v>
      </c>
      <c r="R139" s="89">
        <v>4653.1584</v>
      </c>
      <c r="S139" s="90">
        <v>0.176256</v>
      </c>
      <c r="T139" s="96">
        <v>18370</v>
      </c>
      <c r="U139" s="99">
        <v>4029.290496</v>
      </c>
      <c r="V139" s="98">
        <v>0.2193408</v>
      </c>
      <c r="W139" s="99">
        <v>20574.4</v>
      </c>
      <c r="X139" s="99">
        <v>4230.7550208</v>
      </c>
      <c r="Y139" s="98">
        <v>0.205632</v>
      </c>
      <c r="Z139" s="254">
        <f t="shared" si="43"/>
        <v>121110</v>
      </c>
      <c r="AA139" s="255">
        <f t="shared" si="44"/>
        <v>25013.311488</v>
      </c>
      <c r="AB139" s="255">
        <f t="shared" si="45"/>
        <v>140923.2</v>
      </c>
      <c r="AC139" s="255">
        <f t="shared" si="46"/>
        <v>26651.7402624</v>
      </c>
      <c r="AD139" s="118">
        <v>90033.12</v>
      </c>
      <c r="AE139" s="118">
        <v>22110.49</v>
      </c>
      <c r="AF139" s="257">
        <f t="shared" si="47"/>
        <v>0.74339955412435</v>
      </c>
      <c r="AG139" s="257">
        <f t="shared" si="48"/>
        <v>0.883948932975444</v>
      </c>
      <c r="AH139" s="22">
        <f t="shared" si="49"/>
        <v>0.638880752069212</v>
      </c>
      <c r="AI139" s="22">
        <f t="shared" si="50"/>
        <v>0.829607739768996</v>
      </c>
      <c r="AJ139" s="259"/>
      <c r="AK139" s="18">
        <v>28</v>
      </c>
      <c r="AL139" s="188">
        <v>22</v>
      </c>
      <c r="AM139" s="188">
        <f t="shared" si="51"/>
        <v>-6</v>
      </c>
      <c r="AN139" s="18">
        <v>30</v>
      </c>
      <c r="AO139" s="188">
        <v>63</v>
      </c>
      <c r="AP139" s="188"/>
      <c r="AQ139" s="264">
        <f>AM139+AP139</f>
        <v>-6</v>
      </c>
      <c r="AR139" s="216">
        <v>33075</v>
      </c>
      <c r="AS139" s="216">
        <v>6615</v>
      </c>
      <c r="AT139" t="s">
        <v>49</v>
      </c>
    </row>
    <row r="140" spans="1:43">
      <c r="A140" s="47">
        <v>138</v>
      </c>
      <c r="B140" s="47">
        <v>108656</v>
      </c>
      <c r="C140" s="48" t="s">
        <v>204</v>
      </c>
      <c r="D140" s="47" t="s">
        <v>203</v>
      </c>
      <c r="E140" s="47" t="s">
        <v>40</v>
      </c>
      <c r="F140" s="49" t="s">
        <v>43</v>
      </c>
      <c r="G140" s="49">
        <v>150</v>
      </c>
      <c r="H140" s="221">
        <f>G140*3</f>
        <v>450</v>
      </c>
      <c r="I140" s="168"/>
      <c r="J140" s="221">
        <v>150</v>
      </c>
      <c r="K140" s="61">
        <v>150</v>
      </c>
      <c r="L140" s="221">
        <f>J140+K140</f>
        <v>300</v>
      </c>
      <c r="M140" s="61">
        <f>L140-H140</f>
        <v>-150</v>
      </c>
      <c r="N140" s="180">
        <v>17200</v>
      </c>
      <c r="O140" s="89">
        <v>3364.062</v>
      </c>
      <c r="P140" s="90">
        <v>0.195585</v>
      </c>
      <c r="Q140" s="180">
        <v>20640</v>
      </c>
      <c r="R140" s="89">
        <v>3633.18696</v>
      </c>
      <c r="S140" s="90">
        <v>0.1760265</v>
      </c>
      <c r="T140" s="96">
        <v>14362</v>
      </c>
      <c r="U140" s="99">
        <v>3146.0707824</v>
      </c>
      <c r="V140" s="98">
        <v>0.2190552</v>
      </c>
      <c r="W140" s="99">
        <v>16085.44</v>
      </c>
      <c r="X140" s="99">
        <v>3303.37432152</v>
      </c>
      <c r="Y140" s="98">
        <v>0.20536425</v>
      </c>
      <c r="Z140" s="254">
        <f t="shared" si="43"/>
        <v>94686</v>
      </c>
      <c r="AA140" s="255">
        <f t="shared" si="44"/>
        <v>19530.3983472</v>
      </c>
      <c r="AB140" s="255">
        <f t="shared" si="45"/>
        <v>110176.32</v>
      </c>
      <c r="AC140" s="255">
        <f t="shared" si="46"/>
        <v>20809.68384456</v>
      </c>
      <c r="AD140" s="79">
        <v>60478.1</v>
      </c>
      <c r="AE140" s="79">
        <v>14028.35</v>
      </c>
      <c r="AF140" s="22">
        <f t="shared" si="47"/>
        <v>0.638722725640538</v>
      </c>
      <c r="AG140" s="22">
        <f t="shared" si="48"/>
        <v>0.718282840452724</v>
      </c>
      <c r="AH140" s="22">
        <f t="shared" si="49"/>
        <v>0.548921038567997</v>
      </c>
      <c r="AI140" s="22">
        <f t="shared" si="50"/>
        <v>0.674126051351196</v>
      </c>
      <c r="AJ140" s="261"/>
      <c r="AK140" s="18">
        <v>28</v>
      </c>
      <c r="AL140" s="188">
        <v>16</v>
      </c>
      <c r="AM140" s="188">
        <f t="shared" si="51"/>
        <v>-12</v>
      </c>
      <c r="AN140" s="18">
        <v>30</v>
      </c>
      <c r="AO140" s="188">
        <v>84</v>
      </c>
      <c r="AP140" s="188"/>
      <c r="AQ140" s="264">
        <f>AM140+AP140</f>
        <v>-12</v>
      </c>
    </row>
    <row r="141" spans="1:43">
      <c r="A141" s="47">
        <v>139</v>
      </c>
      <c r="B141" s="47">
        <v>514</v>
      </c>
      <c r="C141" s="48" t="s">
        <v>205</v>
      </c>
      <c r="D141" s="47" t="s">
        <v>203</v>
      </c>
      <c r="E141" s="47" t="s">
        <v>40</v>
      </c>
      <c r="F141" s="49" t="s">
        <v>43</v>
      </c>
      <c r="G141" s="49">
        <v>150</v>
      </c>
      <c r="H141" s="221">
        <f>G141*3</f>
        <v>450</v>
      </c>
      <c r="I141" s="168"/>
      <c r="J141" s="221">
        <v>300</v>
      </c>
      <c r="K141" s="61">
        <v>300</v>
      </c>
      <c r="L141" s="221">
        <f>J141+K141</f>
        <v>600</v>
      </c>
      <c r="M141" s="61">
        <f>L141-H141</f>
        <v>150</v>
      </c>
      <c r="N141" s="180">
        <v>15000</v>
      </c>
      <c r="O141" s="89">
        <v>3879.825</v>
      </c>
      <c r="P141" s="90">
        <v>0.258655</v>
      </c>
      <c r="Q141" s="180">
        <v>18000</v>
      </c>
      <c r="R141" s="89">
        <v>4190.211</v>
      </c>
      <c r="S141" s="90">
        <v>0.2327895</v>
      </c>
      <c r="T141" s="96">
        <v>12525</v>
      </c>
      <c r="U141" s="99">
        <v>3628.41234</v>
      </c>
      <c r="V141" s="98">
        <v>0.2896936</v>
      </c>
      <c r="W141" s="99">
        <v>14028</v>
      </c>
      <c r="X141" s="99">
        <v>3809.832957</v>
      </c>
      <c r="Y141" s="98">
        <v>0.27158775</v>
      </c>
      <c r="Z141" s="254">
        <f t="shared" si="43"/>
        <v>82575</v>
      </c>
      <c r="AA141" s="255">
        <f t="shared" si="44"/>
        <v>22524.71202</v>
      </c>
      <c r="AB141" s="255">
        <f t="shared" si="45"/>
        <v>96084</v>
      </c>
      <c r="AC141" s="255">
        <f t="shared" si="46"/>
        <v>24000.131871</v>
      </c>
      <c r="AD141" s="79">
        <v>69432.05</v>
      </c>
      <c r="AE141" s="79">
        <v>17306.82</v>
      </c>
      <c r="AF141" s="22">
        <f t="shared" si="47"/>
        <v>0.840836209506509</v>
      </c>
      <c r="AG141" s="22">
        <f t="shared" si="48"/>
        <v>0.768348114046166</v>
      </c>
      <c r="AH141" s="22">
        <f t="shared" si="49"/>
        <v>0.722618229882186</v>
      </c>
      <c r="AI141" s="22">
        <f t="shared" si="50"/>
        <v>0.721113537751528</v>
      </c>
      <c r="AJ141" s="261"/>
      <c r="AK141" s="18">
        <v>28</v>
      </c>
      <c r="AL141" s="188">
        <v>12</v>
      </c>
      <c r="AM141" s="188">
        <f t="shared" si="51"/>
        <v>-16</v>
      </c>
      <c r="AN141" s="18">
        <v>30</v>
      </c>
      <c r="AO141" s="188">
        <v>163</v>
      </c>
      <c r="AP141" s="188"/>
      <c r="AQ141" s="264">
        <f>AM141+AP141</f>
        <v>-16</v>
      </c>
    </row>
    <row r="142" spans="1:43">
      <c r="A142" s="225">
        <v>140</v>
      </c>
      <c r="B142" s="225">
        <v>102567</v>
      </c>
      <c r="C142" s="226" t="s">
        <v>206</v>
      </c>
      <c r="D142" s="225" t="s">
        <v>203</v>
      </c>
      <c r="E142" s="225" t="s">
        <v>55</v>
      </c>
      <c r="F142" s="227" t="s">
        <v>47</v>
      </c>
      <c r="G142" s="227">
        <v>100</v>
      </c>
      <c r="H142" s="221">
        <f>G142*3</f>
        <v>300</v>
      </c>
      <c r="I142" s="168"/>
      <c r="J142" s="221">
        <v>200</v>
      </c>
      <c r="K142" s="61">
        <v>200</v>
      </c>
      <c r="L142" s="221">
        <f>J142+K142</f>
        <v>400</v>
      </c>
      <c r="M142" s="61">
        <f>L142-H142</f>
        <v>100</v>
      </c>
      <c r="N142" s="180">
        <v>6600</v>
      </c>
      <c r="O142" s="89">
        <v>1593.24</v>
      </c>
      <c r="P142" s="90">
        <v>0.2414</v>
      </c>
      <c r="Q142" s="180">
        <v>7920</v>
      </c>
      <c r="R142" s="89">
        <v>1720.6992</v>
      </c>
      <c r="S142" s="90">
        <v>0.21726</v>
      </c>
      <c r="T142" s="96">
        <v>5511</v>
      </c>
      <c r="U142" s="99">
        <v>1489.998048</v>
      </c>
      <c r="V142" s="98">
        <v>0.270368</v>
      </c>
      <c r="W142" s="99">
        <v>6172.32</v>
      </c>
      <c r="X142" s="99">
        <v>1564.4979504</v>
      </c>
      <c r="Y142" s="98">
        <v>0.25347</v>
      </c>
      <c r="Z142" s="254">
        <f t="shared" si="43"/>
        <v>36333</v>
      </c>
      <c r="AA142" s="255">
        <f t="shared" si="44"/>
        <v>9249.714144</v>
      </c>
      <c r="AB142" s="255">
        <f t="shared" si="45"/>
        <v>42276.96</v>
      </c>
      <c r="AC142" s="255">
        <f t="shared" si="46"/>
        <v>9855.5914512</v>
      </c>
      <c r="AD142" s="79">
        <v>31076.73</v>
      </c>
      <c r="AE142" s="79">
        <v>8854.33</v>
      </c>
      <c r="AF142" s="22">
        <f t="shared" si="47"/>
        <v>0.855330691107258</v>
      </c>
      <c r="AG142" s="22">
        <f t="shared" si="48"/>
        <v>0.95725444723538</v>
      </c>
      <c r="AH142" s="22">
        <f t="shared" si="49"/>
        <v>0.735074849279608</v>
      </c>
      <c r="AI142" s="22">
        <f t="shared" si="50"/>
        <v>0.898406761668465</v>
      </c>
      <c r="AJ142" s="261"/>
      <c r="AK142" s="18">
        <v>14</v>
      </c>
      <c r="AL142" s="188">
        <v>6</v>
      </c>
      <c r="AM142" s="188">
        <f t="shared" si="51"/>
        <v>-8</v>
      </c>
      <c r="AN142" s="18">
        <v>20</v>
      </c>
      <c r="AO142" s="188">
        <v>18</v>
      </c>
      <c r="AP142" s="188">
        <f>(AO142-AN142)*1</f>
        <v>-2</v>
      </c>
      <c r="AQ142" s="264">
        <f>AM142+AP142</f>
        <v>-10</v>
      </c>
    </row>
    <row r="143" spans="1:43">
      <c r="A143" s="225">
        <v>141</v>
      </c>
      <c r="B143" s="225">
        <v>371</v>
      </c>
      <c r="C143" s="226" t="s">
        <v>207</v>
      </c>
      <c r="D143" s="225" t="s">
        <v>203</v>
      </c>
      <c r="E143" s="225" t="s">
        <v>60</v>
      </c>
      <c r="F143" s="227" t="s">
        <v>47</v>
      </c>
      <c r="G143" s="227">
        <v>100</v>
      </c>
      <c r="H143" s="221">
        <f>G143*3</f>
        <v>300</v>
      </c>
      <c r="I143" s="168"/>
      <c r="J143" s="221">
        <v>200</v>
      </c>
      <c r="K143" s="61">
        <v>100</v>
      </c>
      <c r="L143" s="221">
        <f>J143+K143</f>
        <v>300</v>
      </c>
      <c r="M143" s="61">
        <f>L143-H143</f>
        <v>0</v>
      </c>
      <c r="N143" s="180">
        <v>5400</v>
      </c>
      <c r="O143" s="89">
        <v>1375.164</v>
      </c>
      <c r="P143" s="90">
        <v>0.25466</v>
      </c>
      <c r="Q143" s="180">
        <v>6480</v>
      </c>
      <c r="R143" s="89">
        <v>1485.17712</v>
      </c>
      <c r="S143" s="90">
        <v>0.229194</v>
      </c>
      <c r="T143" s="96">
        <v>4509</v>
      </c>
      <c r="U143" s="99">
        <v>1286.0533728</v>
      </c>
      <c r="V143" s="98">
        <v>0.2852192</v>
      </c>
      <c r="W143" s="99">
        <v>5050.08</v>
      </c>
      <c r="X143" s="99">
        <v>1350.35604144</v>
      </c>
      <c r="Y143" s="98">
        <v>0.267393</v>
      </c>
      <c r="Z143" s="254">
        <f t="shared" si="43"/>
        <v>29727</v>
      </c>
      <c r="AA143" s="255">
        <f t="shared" si="44"/>
        <v>7983.6521184</v>
      </c>
      <c r="AB143" s="255">
        <f t="shared" si="45"/>
        <v>34590.24</v>
      </c>
      <c r="AC143" s="255">
        <f t="shared" si="46"/>
        <v>8506.59948432</v>
      </c>
      <c r="AD143" s="79">
        <v>23591.12</v>
      </c>
      <c r="AE143" s="79">
        <v>6465.46</v>
      </c>
      <c r="AF143" s="22">
        <f t="shared" si="47"/>
        <v>0.793592357116426</v>
      </c>
      <c r="AG143" s="22">
        <f t="shared" si="48"/>
        <v>0.809837390722348</v>
      </c>
      <c r="AH143" s="22">
        <f t="shared" si="49"/>
        <v>0.682016661347247</v>
      </c>
      <c r="AI143" s="22">
        <f t="shared" si="50"/>
        <v>0.760052240841669</v>
      </c>
      <c r="AJ143" s="261"/>
      <c r="AK143" s="18">
        <v>10</v>
      </c>
      <c r="AL143" s="188">
        <v>2</v>
      </c>
      <c r="AM143" s="188">
        <f t="shared" si="51"/>
        <v>-8</v>
      </c>
      <c r="AN143" s="18">
        <v>20</v>
      </c>
      <c r="AO143" s="188">
        <v>32</v>
      </c>
      <c r="AP143" s="188"/>
      <c r="AQ143" s="264">
        <f>AM143+AP143</f>
        <v>-8</v>
      </c>
    </row>
    <row r="144" spans="1:43">
      <c r="A144" s="203" t="s">
        <v>208</v>
      </c>
      <c r="B144" s="204"/>
      <c r="C144" s="204"/>
      <c r="D144" s="204"/>
      <c r="E144" s="205"/>
      <c r="F144" s="169"/>
      <c r="G144" s="169">
        <f>SUM(G3:G143)</f>
        <v>17850</v>
      </c>
      <c r="H144" s="221">
        <f>G144*3</f>
        <v>53550</v>
      </c>
      <c r="I144" s="168"/>
      <c r="J144" s="221">
        <f>SUM(J3:J143)</f>
        <v>37675</v>
      </c>
      <c r="K144" s="61">
        <f>SUM(K3:K143)</f>
        <v>25275</v>
      </c>
      <c r="L144" s="221">
        <f>J144+K144</f>
        <v>62950</v>
      </c>
      <c r="M144" s="61">
        <f>L144-H144</f>
        <v>9400</v>
      </c>
      <c r="N144" s="180">
        <f>SUM(N3:N143)</f>
        <v>1780433.8</v>
      </c>
      <c r="O144" s="89">
        <f>SUM(O3:O143)</f>
        <v>434449.2224238</v>
      </c>
      <c r="P144" s="90">
        <v>0.239716181581234</v>
      </c>
      <c r="Q144" s="180">
        <f>SUM(Q3:Q143)</f>
        <v>2127417.056</v>
      </c>
      <c r="R144" s="89">
        <f>SUM(R3:R143)</f>
        <v>468231.37292349</v>
      </c>
      <c r="S144" s="90">
        <v>0.215744563423111</v>
      </c>
      <c r="T144" s="96">
        <v>1505438.2</v>
      </c>
      <c r="U144" s="99">
        <v>408400.29336624</v>
      </c>
      <c r="V144" s="98">
        <v>0.268482123370982</v>
      </c>
      <c r="W144" s="99">
        <v>1686090.784</v>
      </c>
      <c r="X144" s="99">
        <v>424392.406766779</v>
      </c>
      <c r="Y144" s="98">
        <v>0.251701990660296</v>
      </c>
      <c r="Z144" s="254">
        <f t="shared" si="43"/>
        <v>9857616</v>
      </c>
      <c r="AA144" s="255">
        <f t="shared" si="44"/>
        <v>2528548.54737012</v>
      </c>
      <c r="AB144" s="255">
        <f t="shared" si="45"/>
        <v>11440523.52</v>
      </c>
      <c r="AC144" s="255">
        <f t="shared" si="46"/>
        <v>2677871.33907081</v>
      </c>
      <c r="AD144" s="79">
        <f>SUM(AD3:AD143)</f>
        <v>8464266.75</v>
      </c>
      <c r="AE144" s="79">
        <f>SUM(AE3:AE143)</f>
        <v>2094730.35</v>
      </c>
      <c r="AF144" s="22">
        <f t="shared" si="47"/>
        <v>0.858652512940249</v>
      </c>
      <c r="AG144" s="22">
        <f t="shared" si="48"/>
        <v>0.828431928735826</v>
      </c>
      <c r="AH144" s="22">
        <f t="shared" si="49"/>
        <v>0.739849599994529</v>
      </c>
      <c r="AI144" s="22">
        <f t="shared" si="50"/>
        <v>0.78223711476999</v>
      </c>
      <c r="AJ144" s="261"/>
      <c r="AK144" s="18">
        <v>2532</v>
      </c>
      <c r="AL144" s="188">
        <f>SUM(AL3:AL143)</f>
        <v>1104</v>
      </c>
      <c r="AM144" s="188"/>
      <c r="AN144" s="18">
        <v>3375</v>
      </c>
      <c r="AO144" s="188">
        <f>SUM(AO3:AO143)</f>
        <v>6413</v>
      </c>
      <c r="AP144" s="188"/>
      <c r="AQ144" s="264">
        <f>SUM(AQ3:AQ143)</f>
        <v>-2019</v>
      </c>
    </row>
  </sheetData>
  <sortState ref="A2:D143">
    <sortCondition ref="D2"/>
  </sortState>
  <mergeCells count="10">
    <mergeCell ref="A1:I1"/>
    <mergeCell ref="J1:M1"/>
    <mergeCell ref="N1:S1"/>
    <mergeCell ref="T1:Y1"/>
    <mergeCell ref="Z1:AC1"/>
    <mergeCell ref="AD1:AE1"/>
    <mergeCell ref="AF1:AI1"/>
    <mergeCell ref="AK1:AQ1"/>
    <mergeCell ref="A144:E144"/>
    <mergeCell ref="AJ1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"/>
  <sheetViews>
    <sheetView workbookViewId="0">
      <selection activeCell="K8" sqref="K8"/>
    </sheetView>
  </sheetViews>
  <sheetFormatPr defaultColWidth="9" defaultRowHeight="21" customHeight="1" outlineLevelCol="7"/>
  <cols>
    <col min="7" max="7" width="14.75" customWidth="1"/>
  </cols>
  <sheetData>
    <row r="1" customHeight="1" spans="1:8">
      <c r="A1" s="43" t="s">
        <v>209</v>
      </c>
      <c r="B1" s="206"/>
      <c r="C1" s="206"/>
      <c r="D1" s="206"/>
      <c r="E1" s="206"/>
      <c r="F1" s="206"/>
      <c r="G1" s="206"/>
      <c r="H1" s="206"/>
    </row>
    <row r="2" customHeight="1" spans="1:8">
      <c r="A2" s="207" t="s">
        <v>9</v>
      </c>
      <c r="B2" s="207" t="s">
        <v>210</v>
      </c>
      <c r="C2" s="207" t="s">
        <v>211</v>
      </c>
      <c r="D2" s="207" t="s">
        <v>212</v>
      </c>
      <c r="E2" s="207" t="s">
        <v>213</v>
      </c>
      <c r="F2" s="207" t="s">
        <v>214</v>
      </c>
      <c r="G2" s="208" t="s">
        <v>215</v>
      </c>
      <c r="H2" s="207" t="s">
        <v>216</v>
      </c>
    </row>
    <row r="3" customHeight="1" spans="1:8">
      <c r="A3" s="209"/>
      <c r="B3" s="209"/>
      <c r="C3" s="209"/>
      <c r="D3" s="209"/>
      <c r="E3" s="209"/>
      <c r="F3" s="209"/>
      <c r="G3" s="209"/>
      <c r="H3" s="209"/>
    </row>
    <row r="4" customHeight="1" spans="1:8">
      <c r="A4" s="209"/>
      <c r="B4" s="209"/>
      <c r="C4" s="209"/>
      <c r="D4" s="209"/>
      <c r="E4" s="209"/>
      <c r="F4" s="209"/>
      <c r="G4" s="209"/>
      <c r="H4" s="209"/>
    </row>
    <row r="5" customHeight="1" spans="1:8">
      <c r="A5" s="209"/>
      <c r="B5" s="209"/>
      <c r="C5" s="209"/>
      <c r="D5" s="209"/>
      <c r="E5" s="209"/>
      <c r="F5" s="209"/>
      <c r="G5" s="209"/>
      <c r="H5" s="209"/>
    </row>
    <row r="6" customHeight="1" spans="1:8">
      <c r="A6" s="209"/>
      <c r="B6" s="209"/>
      <c r="C6" s="209"/>
      <c r="D6" s="209"/>
      <c r="E6" s="209"/>
      <c r="F6" s="209"/>
      <c r="G6" s="209"/>
      <c r="H6" s="209"/>
    </row>
    <row r="7" customHeight="1" spans="1:8">
      <c r="A7" s="209"/>
      <c r="B7" s="209"/>
      <c r="C7" s="209"/>
      <c r="D7" s="209"/>
      <c r="E7" s="209"/>
      <c r="F7" s="209"/>
      <c r="G7" s="209"/>
      <c r="H7" s="209"/>
    </row>
    <row r="8" customHeight="1" spans="1:8">
      <c r="A8" s="209"/>
      <c r="B8" s="209"/>
      <c r="C8" s="209"/>
      <c r="D8" s="209"/>
      <c r="E8" s="209"/>
      <c r="F8" s="209"/>
      <c r="G8" s="209"/>
      <c r="H8" s="209"/>
    </row>
    <row r="9" customHeight="1" spans="1:8">
      <c r="A9" s="209"/>
      <c r="B9" s="209"/>
      <c r="C9" s="209"/>
      <c r="D9" s="209"/>
      <c r="E9" s="209"/>
      <c r="F9" s="209"/>
      <c r="G9" s="209"/>
      <c r="H9" s="209"/>
    </row>
    <row r="10" customHeight="1" spans="1:8">
      <c r="A10" s="209"/>
      <c r="B10" s="209"/>
      <c r="C10" s="209"/>
      <c r="D10" s="209"/>
      <c r="E10" s="209"/>
      <c r="F10" s="209"/>
      <c r="G10" s="209"/>
      <c r="H10" s="209"/>
    </row>
    <row r="11" customHeight="1" spans="1:8">
      <c r="A11" s="209"/>
      <c r="B11" s="209"/>
      <c r="C11" s="209"/>
      <c r="D11" s="209"/>
      <c r="E11" s="209"/>
      <c r="F11" s="209"/>
      <c r="G11" s="209"/>
      <c r="H11" s="209"/>
    </row>
    <row r="12" customHeight="1" spans="1:8">
      <c r="A12" s="209"/>
      <c r="B12" s="209"/>
      <c r="C12" s="209"/>
      <c r="D12" s="209"/>
      <c r="E12" s="209"/>
      <c r="F12" s="209"/>
      <c r="G12" s="209"/>
      <c r="H12" s="209"/>
    </row>
    <row r="13" customHeight="1" spans="1:8">
      <c r="A13" s="209"/>
      <c r="B13" s="209"/>
      <c r="C13" s="209"/>
      <c r="D13" s="209"/>
      <c r="E13" s="209"/>
      <c r="F13" s="209"/>
      <c r="G13" s="209"/>
      <c r="H13" s="209"/>
    </row>
    <row r="14" customHeight="1" spans="1:8">
      <c r="A14" s="209"/>
      <c r="B14" s="209"/>
      <c r="C14" s="209"/>
      <c r="D14" s="209"/>
      <c r="E14" s="209"/>
      <c r="F14" s="209"/>
      <c r="G14" s="209"/>
      <c r="H14" s="209"/>
    </row>
    <row r="15" customHeight="1" spans="1:8">
      <c r="A15" s="209"/>
      <c r="B15" s="209"/>
      <c r="C15" s="209"/>
      <c r="D15" s="209"/>
      <c r="E15" s="209"/>
      <c r="F15" s="209"/>
      <c r="G15" s="209"/>
      <c r="H15" s="209"/>
    </row>
    <row r="16" customHeight="1" spans="1:8">
      <c r="A16" s="209"/>
      <c r="B16" s="209"/>
      <c r="C16" s="209"/>
      <c r="D16" s="209"/>
      <c r="E16" s="209"/>
      <c r="F16" s="209"/>
      <c r="G16" s="209"/>
      <c r="H16" s="209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1"/>
  <sheetViews>
    <sheetView topLeftCell="AE119" workbookViewId="0">
      <selection activeCell="AY3" sqref="AY3"/>
    </sheetView>
  </sheetViews>
  <sheetFormatPr defaultColWidth="9" defaultRowHeight="13.5"/>
  <cols>
    <col min="1" max="1" width="5" style="30" hidden="1" customWidth="1"/>
    <col min="2" max="2" width="7.625" style="30" customWidth="1"/>
    <col min="3" max="3" width="19" style="30" customWidth="1"/>
    <col min="4" max="4" width="9" style="30"/>
    <col min="5" max="5" width="5.5" style="30" customWidth="1"/>
    <col min="6" max="6" width="7.25" style="31" customWidth="1"/>
    <col min="7" max="7" width="8.5" style="31" customWidth="1"/>
    <col min="8" max="8" width="7.25" style="32" customWidth="1"/>
    <col min="9" max="9" width="8.25" style="1" customWidth="1"/>
    <col min="10" max="10" width="8" style="1" customWidth="1"/>
    <col min="11" max="11" width="10" style="33" customWidth="1"/>
    <col min="12" max="12" width="8" style="3" customWidth="1"/>
    <col min="13" max="13" width="9.375" style="34" customWidth="1"/>
    <col min="14" max="14" width="9.5" style="33" customWidth="1"/>
    <col min="15" max="15" width="8" style="3" customWidth="1"/>
    <col min="16" max="16" width="11.375" style="35" customWidth="1"/>
    <col min="17" max="18" width="9.875" style="3" customWidth="1"/>
    <col min="19" max="19" width="7.25" style="36" customWidth="1"/>
    <col min="20" max="20" width="6.375" style="36" customWidth="1"/>
    <col min="21" max="21" width="11" style="1" customWidth="1"/>
    <col min="22" max="22" width="10" style="37" customWidth="1"/>
    <col min="23" max="23" width="10" style="3" customWidth="1"/>
    <col min="24" max="24" width="9.75" style="3" customWidth="1"/>
    <col min="25" max="25" width="9" style="36" customWidth="1"/>
    <col min="26" max="26" width="7" style="36" customWidth="1"/>
    <col min="27" max="27" width="10.125" style="1" customWidth="1"/>
    <col min="28" max="28" width="9.625" style="38" customWidth="1"/>
    <col min="29" max="29" width="9" style="39" customWidth="1"/>
    <col min="30" max="30" width="9.25" style="39" customWidth="1"/>
    <col min="31" max="32" width="6.5" style="40" customWidth="1"/>
    <col min="33" max="33" width="13.25" style="41" customWidth="1"/>
    <col min="34" max="34" width="4.875" style="41" customWidth="1"/>
    <col min="35" max="35" width="9.375" style="1" customWidth="1"/>
    <col min="36" max="36" width="9.25" style="3" customWidth="1"/>
    <col min="37" max="37" width="7.375" style="37" customWidth="1"/>
    <col min="38" max="38" width="7.375" style="36" customWidth="1"/>
    <col min="39" max="39" width="9" style="1" customWidth="1"/>
    <col min="40" max="40" width="9.375" style="37" customWidth="1"/>
    <col min="41" max="41" width="10.125" style="3" customWidth="1"/>
    <col min="42" max="42" width="7.625" style="26" customWidth="1"/>
    <col min="43" max="43" width="6.125" style="36" customWidth="1"/>
    <col min="44" max="44" width="9" style="36" customWidth="1"/>
    <col min="45" max="45" width="8.875" style="37" customWidth="1"/>
    <col min="46" max="46" width="10" style="3" customWidth="1"/>
    <col min="47" max="47" width="6.375" style="1" customWidth="1"/>
    <col min="48" max="48" width="5.5" style="26" customWidth="1"/>
    <col min="49" max="49" width="9" style="36"/>
    <col min="50" max="50" width="6.875" style="40" customWidth="1"/>
    <col min="51" max="51" width="7.75" style="36" customWidth="1"/>
    <col min="52" max="16384" width="9" style="37"/>
  </cols>
  <sheetData>
    <row r="1" ht="19" customHeight="1" spans="1:5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71" t="s">
        <v>2</v>
      </c>
      <c r="K1" s="72"/>
      <c r="L1" s="72"/>
      <c r="M1" s="71"/>
      <c r="N1" s="72"/>
      <c r="O1" s="72"/>
      <c r="P1" s="73"/>
      <c r="Q1" s="115">
        <v>44727</v>
      </c>
      <c r="R1" s="115"/>
      <c r="S1" s="115"/>
      <c r="T1" s="115"/>
      <c r="U1" s="115"/>
      <c r="V1" s="73"/>
      <c r="W1" s="17" t="s">
        <v>217</v>
      </c>
      <c r="X1" s="17"/>
      <c r="Y1" s="136"/>
      <c r="Z1" s="136"/>
      <c r="AA1" s="137"/>
      <c r="AB1" s="138"/>
      <c r="AC1" s="139" t="s">
        <v>218</v>
      </c>
      <c r="AD1" s="139"/>
      <c r="AE1" s="140"/>
      <c r="AF1" s="140"/>
      <c r="AG1" s="137"/>
      <c r="AH1" s="88"/>
      <c r="AI1" s="145" t="s">
        <v>219</v>
      </c>
      <c r="AJ1" s="146"/>
      <c r="AK1" s="146"/>
      <c r="AL1" s="147"/>
      <c r="AM1" s="148"/>
      <c r="AN1" s="145" t="s">
        <v>220</v>
      </c>
      <c r="AO1" s="146"/>
      <c r="AP1" s="147"/>
      <c r="AQ1" s="147"/>
      <c r="AR1" s="158"/>
      <c r="AS1" s="145" t="s">
        <v>221</v>
      </c>
      <c r="AT1" s="146"/>
      <c r="AU1" s="146"/>
      <c r="AV1" s="147"/>
      <c r="AW1" s="158"/>
      <c r="AX1" s="163"/>
    </row>
    <row r="2" ht="24" spans="1:51">
      <c r="A2" s="43" t="s">
        <v>9</v>
      </c>
      <c r="B2" s="44" t="s">
        <v>10</v>
      </c>
      <c r="C2" s="45" t="s">
        <v>11</v>
      </c>
      <c r="D2" s="44" t="s">
        <v>12</v>
      </c>
      <c r="E2" s="44" t="s">
        <v>13</v>
      </c>
      <c r="F2" s="46" t="s">
        <v>14</v>
      </c>
      <c r="G2" s="46" t="s">
        <v>15</v>
      </c>
      <c r="H2" s="46" t="s">
        <v>222</v>
      </c>
      <c r="I2" s="18" t="s">
        <v>223</v>
      </c>
      <c r="J2" s="74" t="s">
        <v>224</v>
      </c>
      <c r="K2" s="75" t="s">
        <v>23</v>
      </c>
      <c r="L2" s="76" t="s">
        <v>24</v>
      </c>
      <c r="M2" s="77" t="s">
        <v>25</v>
      </c>
      <c r="N2" s="75" t="s">
        <v>26</v>
      </c>
      <c r="O2" s="76" t="s">
        <v>24</v>
      </c>
      <c r="P2" s="78" t="s">
        <v>225</v>
      </c>
      <c r="Q2" s="116" t="s">
        <v>226</v>
      </c>
      <c r="R2" s="116" t="s">
        <v>227</v>
      </c>
      <c r="S2" s="117" t="s">
        <v>18</v>
      </c>
      <c r="T2" s="117" t="s">
        <v>228</v>
      </c>
      <c r="U2" s="5" t="s">
        <v>229</v>
      </c>
      <c r="V2" s="78" t="s">
        <v>230</v>
      </c>
      <c r="W2" s="116" t="s">
        <v>226</v>
      </c>
      <c r="X2" s="116" t="s">
        <v>227</v>
      </c>
      <c r="Y2" s="117" t="s">
        <v>18</v>
      </c>
      <c r="Z2" s="117" t="s">
        <v>228</v>
      </c>
      <c r="AA2" s="77" t="s">
        <v>229</v>
      </c>
      <c r="AB2" s="141" t="s">
        <v>231</v>
      </c>
      <c r="AC2" s="142" t="s">
        <v>226</v>
      </c>
      <c r="AD2" s="142" t="s">
        <v>227</v>
      </c>
      <c r="AE2" s="143" t="s">
        <v>18</v>
      </c>
      <c r="AF2" s="143" t="s">
        <v>228</v>
      </c>
      <c r="AG2" s="77" t="s">
        <v>229</v>
      </c>
      <c r="AH2" s="92" t="s">
        <v>9</v>
      </c>
      <c r="AI2" s="77" t="s">
        <v>232</v>
      </c>
      <c r="AJ2" s="142" t="s">
        <v>226</v>
      </c>
      <c r="AK2" s="143" t="s">
        <v>18</v>
      </c>
      <c r="AL2" s="143" t="s">
        <v>228</v>
      </c>
      <c r="AM2" s="77" t="s">
        <v>229</v>
      </c>
      <c r="AN2" s="77" t="s">
        <v>233</v>
      </c>
      <c r="AO2" s="142" t="s">
        <v>226</v>
      </c>
      <c r="AP2" s="143" t="s">
        <v>18</v>
      </c>
      <c r="AQ2" s="143" t="s">
        <v>228</v>
      </c>
      <c r="AR2" s="143" t="s">
        <v>229</v>
      </c>
      <c r="AS2" s="77" t="s">
        <v>234</v>
      </c>
      <c r="AT2" s="142" t="s">
        <v>226</v>
      </c>
      <c r="AU2" s="143" t="s">
        <v>18</v>
      </c>
      <c r="AV2" s="143" t="s">
        <v>228</v>
      </c>
      <c r="AW2" s="143" t="s">
        <v>229</v>
      </c>
      <c r="AX2" s="164" t="s">
        <v>18</v>
      </c>
      <c r="AY2" s="165" t="s">
        <v>19</v>
      </c>
    </row>
    <row r="3" spans="1:51">
      <c r="A3" s="47">
        <v>1</v>
      </c>
      <c r="B3" s="47">
        <v>581</v>
      </c>
      <c r="C3" s="48" t="s">
        <v>34</v>
      </c>
      <c r="D3" s="47" t="s">
        <v>35</v>
      </c>
      <c r="E3" s="47" t="s">
        <v>36</v>
      </c>
      <c r="F3" s="49" t="s">
        <v>37</v>
      </c>
      <c r="G3" s="49">
        <v>150</v>
      </c>
      <c r="H3" s="49" t="s">
        <v>38</v>
      </c>
      <c r="I3" s="79" t="s">
        <v>235</v>
      </c>
      <c r="J3" s="79">
        <v>14119.85</v>
      </c>
      <c r="K3" s="80">
        <v>3720.77250496</v>
      </c>
      <c r="L3" s="81">
        <v>0.2635136</v>
      </c>
      <c r="M3" s="82">
        <v>15814.232</v>
      </c>
      <c r="N3" s="82">
        <v>3906.811130208</v>
      </c>
      <c r="O3" s="81">
        <v>0.247044</v>
      </c>
      <c r="P3" s="83">
        <v>9614.02</v>
      </c>
      <c r="Q3" s="81">
        <f>P3/J3</f>
        <v>0.680886836616536</v>
      </c>
      <c r="R3" s="81">
        <f>P3/M3</f>
        <v>0.607934675550479</v>
      </c>
      <c r="S3" s="118">
        <v>0</v>
      </c>
      <c r="T3" s="118"/>
      <c r="U3" s="79" t="s">
        <v>236</v>
      </c>
      <c r="V3" s="79">
        <v>7802.98</v>
      </c>
      <c r="W3" s="81">
        <f>V3/J3</f>
        <v>0.552624850830568</v>
      </c>
      <c r="X3" s="81">
        <f>V3/M3</f>
        <v>0.493415045384436</v>
      </c>
      <c r="Y3" s="118">
        <v>0</v>
      </c>
      <c r="Z3" s="118"/>
      <c r="AA3" s="79" t="s">
        <v>236</v>
      </c>
      <c r="AB3" s="79">
        <v>8154.6</v>
      </c>
      <c r="AC3" s="81">
        <f>AB3/J3</f>
        <v>0.577527381664819</v>
      </c>
      <c r="AD3" s="81">
        <f>AB3/M3</f>
        <v>0.515649447915017</v>
      </c>
      <c r="AE3" s="118">
        <v>0</v>
      </c>
      <c r="AF3" s="118"/>
      <c r="AG3" s="79" t="s">
        <v>236</v>
      </c>
      <c r="AH3" s="79">
        <v>1</v>
      </c>
      <c r="AI3" s="79">
        <v>16949.4</v>
      </c>
      <c r="AJ3" s="81">
        <f>AI3/J3</f>
        <v>1.20039518833415</v>
      </c>
      <c r="AK3" s="49">
        <v>150</v>
      </c>
      <c r="AL3" s="118"/>
      <c r="AM3" s="79"/>
      <c r="AN3" s="79">
        <v>19525.05</v>
      </c>
      <c r="AO3" s="130">
        <f>AN3/J3</f>
        <v>1.38280859924149</v>
      </c>
      <c r="AP3" s="49">
        <v>150</v>
      </c>
      <c r="AQ3" s="118">
        <v>150</v>
      </c>
      <c r="AR3" s="118" t="s">
        <v>237</v>
      </c>
      <c r="AS3" s="79">
        <v>22248.22</v>
      </c>
      <c r="AT3" s="130">
        <f>AS3/J3</f>
        <v>1.57566971320517</v>
      </c>
      <c r="AU3" s="49">
        <v>150</v>
      </c>
      <c r="AV3" s="159">
        <v>150</v>
      </c>
      <c r="AW3" s="118" t="s">
        <v>237</v>
      </c>
      <c r="AX3" s="40">
        <f>S3+Y3+AE3+AK3+AP3+AU3</f>
        <v>450</v>
      </c>
      <c r="AY3" s="36">
        <f>T3+Z3+AF3+AL3+AQ3+AV3</f>
        <v>300</v>
      </c>
    </row>
    <row r="4" spans="1:51">
      <c r="A4" s="47">
        <v>2</v>
      </c>
      <c r="B4" s="47">
        <v>730</v>
      </c>
      <c r="C4" s="48" t="s">
        <v>39</v>
      </c>
      <c r="D4" s="47" t="s">
        <v>35</v>
      </c>
      <c r="E4" s="47" t="s">
        <v>40</v>
      </c>
      <c r="F4" s="49" t="s">
        <v>37</v>
      </c>
      <c r="G4" s="49">
        <v>150</v>
      </c>
      <c r="H4" s="49" t="s">
        <v>38</v>
      </c>
      <c r="I4" s="79" t="s">
        <v>238</v>
      </c>
      <c r="J4" s="79">
        <v>15071.75</v>
      </c>
      <c r="K4" s="80">
        <v>4161.00874</v>
      </c>
      <c r="L4" s="81">
        <v>0.27608</v>
      </c>
      <c r="M4" s="82">
        <v>16880.36</v>
      </c>
      <c r="N4" s="82">
        <v>4369.059177</v>
      </c>
      <c r="O4" s="81">
        <v>0.258825</v>
      </c>
      <c r="P4" s="83">
        <v>11211.53</v>
      </c>
      <c r="Q4" s="81">
        <f t="shared" ref="Q4:Q35" si="0">P4/J4</f>
        <v>0.743877121104052</v>
      </c>
      <c r="R4" s="81">
        <f t="shared" ref="R4:R35" si="1">P4/M4</f>
        <v>0.664176000985761</v>
      </c>
      <c r="S4" s="118">
        <v>0</v>
      </c>
      <c r="T4" s="118"/>
      <c r="U4" s="79" t="s">
        <v>236</v>
      </c>
      <c r="V4" s="79">
        <v>10830.03</v>
      </c>
      <c r="W4" s="81">
        <f t="shared" ref="W4:W35" si="2">V4/J4</f>
        <v>0.718564864730373</v>
      </c>
      <c r="X4" s="81">
        <f t="shared" ref="X4:X35" si="3">V4/M4</f>
        <v>0.64157577208069</v>
      </c>
      <c r="Y4" s="118">
        <v>0</v>
      </c>
      <c r="Z4" s="118"/>
      <c r="AA4" s="79" t="s">
        <v>236</v>
      </c>
      <c r="AB4" s="79">
        <v>11037.27</v>
      </c>
      <c r="AC4" s="81">
        <f t="shared" ref="AC4:AC35" si="4">AB4/J4</f>
        <v>0.732315092806078</v>
      </c>
      <c r="AD4" s="81">
        <f t="shared" ref="AD4:AD35" si="5">AB4/M4</f>
        <v>0.653852761433998</v>
      </c>
      <c r="AE4" s="118">
        <v>0</v>
      </c>
      <c r="AF4" s="118"/>
      <c r="AG4" s="79" t="s">
        <v>236</v>
      </c>
      <c r="AH4" s="79">
        <v>2</v>
      </c>
      <c r="AI4" s="79">
        <v>21049.19</v>
      </c>
      <c r="AJ4" s="130">
        <f t="shared" ref="AJ4:AJ35" si="6">AI4/J4</f>
        <v>1.3965989350938</v>
      </c>
      <c r="AK4" s="49">
        <v>150</v>
      </c>
      <c r="AL4" s="118">
        <v>150</v>
      </c>
      <c r="AM4" s="79" t="s">
        <v>237</v>
      </c>
      <c r="AN4" s="79">
        <v>18948.69</v>
      </c>
      <c r="AO4" s="81">
        <f t="shared" ref="AO4:AO35" si="7">AN4/J4</f>
        <v>1.25723223912286</v>
      </c>
      <c r="AP4" s="49">
        <v>150</v>
      </c>
      <c r="AQ4" s="118"/>
      <c r="AR4" s="118"/>
      <c r="AS4" s="79">
        <v>20302.97</v>
      </c>
      <c r="AT4" s="81">
        <f t="shared" ref="AT4:AT35" si="8">AS4/J4</f>
        <v>1.34708776353111</v>
      </c>
      <c r="AU4" s="49">
        <v>150</v>
      </c>
      <c r="AV4" s="159"/>
      <c r="AW4" s="118"/>
      <c r="AX4" s="40">
        <f t="shared" ref="AX4:AX35" si="9">S4+Y4+AE4+AK4+AP4+AU4</f>
        <v>450</v>
      </c>
      <c r="AY4" s="36">
        <f t="shared" ref="AY4:AY35" si="10">T4+Z4+AF4+AL4+AQ4+AV4</f>
        <v>150</v>
      </c>
    </row>
    <row r="5" spans="1:51">
      <c r="A5" s="47">
        <v>3</v>
      </c>
      <c r="B5" s="47">
        <v>585</v>
      </c>
      <c r="C5" s="48" t="s">
        <v>41</v>
      </c>
      <c r="D5" s="47" t="s">
        <v>35</v>
      </c>
      <c r="E5" s="47" t="s">
        <v>40</v>
      </c>
      <c r="F5" s="49" t="s">
        <v>37</v>
      </c>
      <c r="G5" s="49">
        <v>150</v>
      </c>
      <c r="H5" s="49" t="s">
        <v>38</v>
      </c>
      <c r="I5" s="79" t="s">
        <v>239</v>
      </c>
      <c r="J5" s="79">
        <v>14278.5</v>
      </c>
      <c r="K5" s="80">
        <v>4349.80224</v>
      </c>
      <c r="L5" s="81">
        <v>0.30464</v>
      </c>
      <c r="M5" s="82">
        <v>15991.92</v>
      </c>
      <c r="N5" s="82">
        <v>4567.292352</v>
      </c>
      <c r="O5" s="81">
        <v>0.2856</v>
      </c>
      <c r="P5" s="83">
        <v>9767.9</v>
      </c>
      <c r="Q5" s="81">
        <f t="shared" si="0"/>
        <v>0.684098469727212</v>
      </c>
      <c r="R5" s="81">
        <f t="shared" si="1"/>
        <v>0.610802205113582</v>
      </c>
      <c r="S5" s="118">
        <v>0</v>
      </c>
      <c r="T5" s="118"/>
      <c r="U5" s="79" t="s">
        <v>236</v>
      </c>
      <c r="V5" s="79">
        <v>9849.83</v>
      </c>
      <c r="W5" s="81">
        <f t="shared" si="2"/>
        <v>0.689836467416045</v>
      </c>
      <c r="X5" s="81">
        <f t="shared" si="3"/>
        <v>0.615925417335755</v>
      </c>
      <c r="Y5" s="118">
        <v>0</v>
      </c>
      <c r="Z5" s="118"/>
      <c r="AA5" s="79" t="s">
        <v>236</v>
      </c>
      <c r="AB5" s="79">
        <v>9012.78</v>
      </c>
      <c r="AC5" s="81">
        <f t="shared" si="4"/>
        <v>0.631213362748188</v>
      </c>
      <c r="AD5" s="81">
        <f t="shared" si="5"/>
        <v>0.563583359596596</v>
      </c>
      <c r="AE5" s="118">
        <v>0</v>
      </c>
      <c r="AF5" s="118"/>
      <c r="AG5" s="79" t="s">
        <v>236</v>
      </c>
      <c r="AH5" s="79">
        <v>3</v>
      </c>
      <c r="AI5" s="79">
        <v>17596.16</v>
      </c>
      <c r="AJ5" s="81">
        <f t="shared" si="6"/>
        <v>1.23235353853696</v>
      </c>
      <c r="AK5" s="49">
        <v>150</v>
      </c>
      <c r="AL5" s="118"/>
      <c r="AM5" s="79"/>
      <c r="AN5" s="79">
        <v>18440.79</v>
      </c>
      <c r="AO5" s="81">
        <f t="shared" si="7"/>
        <v>1.2915075112932</v>
      </c>
      <c r="AP5" s="49">
        <v>150</v>
      </c>
      <c r="AQ5" s="118"/>
      <c r="AR5" s="118"/>
      <c r="AS5" s="79">
        <v>18012.27</v>
      </c>
      <c r="AT5" s="81">
        <f t="shared" si="8"/>
        <v>1.26149595545751</v>
      </c>
      <c r="AU5" s="49">
        <v>150</v>
      </c>
      <c r="AV5" s="159"/>
      <c r="AW5" s="118"/>
      <c r="AX5" s="40">
        <f t="shared" si="9"/>
        <v>450</v>
      </c>
      <c r="AY5" s="36">
        <f t="shared" si="10"/>
        <v>0</v>
      </c>
    </row>
    <row r="6" spans="1:51">
      <c r="A6" s="50">
        <v>4</v>
      </c>
      <c r="B6" s="51">
        <v>107658</v>
      </c>
      <c r="C6" s="52" t="s">
        <v>42</v>
      </c>
      <c r="D6" s="51" t="s">
        <v>35</v>
      </c>
      <c r="E6" s="51" t="s">
        <v>40</v>
      </c>
      <c r="F6" s="53" t="s">
        <v>43</v>
      </c>
      <c r="G6" s="53">
        <v>150</v>
      </c>
      <c r="H6" s="53"/>
      <c r="I6" s="1" t="s">
        <v>240</v>
      </c>
      <c r="J6" s="84">
        <v>15200</v>
      </c>
      <c r="K6" s="85">
        <v>3516.824</v>
      </c>
      <c r="L6" s="86">
        <v>0.23137</v>
      </c>
      <c r="M6" s="84">
        <v>18240</v>
      </c>
      <c r="N6" s="85">
        <v>3798.16992</v>
      </c>
      <c r="O6" s="86">
        <v>0.208233</v>
      </c>
      <c r="P6" s="87">
        <v>12429.45</v>
      </c>
      <c r="Q6" s="119">
        <f t="shared" si="0"/>
        <v>0.817726973684211</v>
      </c>
      <c r="R6" s="114">
        <f t="shared" si="1"/>
        <v>0.681439144736842</v>
      </c>
      <c r="S6" s="120">
        <v>0</v>
      </c>
      <c r="T6" s="120"/>
      <c r="U6" s="121"/>
      <c r="V6" s="84">
        <v>8869.69</v>
      </c>
      <c r="W6" s="119">
        <f t="shared" si="2"/>
        <v>0.583532236842105</v>
      </c>
      <c r="X6" s="3">
        <f t="shared" si="3"/>
        <v>0.486276864035088</v>
      </c>
      <c r="Y6" s="120">
        <v>0</v>
      </c>
      <c r="Z6" s="120"/>
      <c r="AA6" s="84"/>
      <c r="AB6" s="84">
        <v>15515.6</v>
      </c>
      <c r="AC6" s="129">
        <f t="shared" si="4"/>
        <v>1.02076315789474</v>
      </c>
      <c r="AD6" s="119">
        <f t="shared" si="5"/>
        <v>0.850635964912281</v>
      </c>
      <c r="AE6" s="120">
        <v>150</v>
      </c>
      <c r="AF6" s="120">
        <v>300</v>
      </c>
      <c r="AG6" s="84" t="s">
        <v>241</v>
      </c>
      <c r="AH6" s="84">
        <v>4</v>
      </c>
      <c r="AI6" s="88">
        <v>9375.1</v>
      </c>
      <c r="AJ6" s="106">
        <f t="shared" si="6"/>
        <v>0.616782894736842</v>
      </c>
      <c r="AK6" s="149"/>
      <c r="AL6" s="88"/>
      <c r="AM6" s="150"/>
      <c r="AN6" s="88">
        <v>12881.92</v>
      </c>
      <c r="AO6" s="106">
        <f t="shared" si="7"/>
        <v>0.847494736842105</v>
      </c>
      <c r="AP6" s="149"/>
      <c r="AQ6" s="149"/>
      <c r="AR6" s="149"/>
      <c r="AS6" s="88">
        <v>8552.83</v>
      </c>
      <c r="AT6" s="106">
        <f t="shared" si="8"/>
        <v>0.562686184210526</v>
      </c>
      <c r="AU6" s="149"/>
      <c r="AV6" s="149"/>
      <c r="AW6" s="149"/>
      <c r="AX6" s="40">
        <f t="shared" si="9"/>
        <v>150</v>
      </c>
      <c r="AY6" s="36">
        <f t="shared" si="10"/>
        <v>300</v>
      </c>
    </row>
    <row r="7" spans="1:51">
      <c r="A7" s="50">
        <v>5</v>
      </c>
      <c r="B7" s="50">
        <v>578</v>
      </c>
      <c r="C7" s="54" t="s">
        <v>44</v>
      </c>
      <c r="D7" s="50" t="s">
        <v>35</v>
      </c>
      <c r="E7" s="50" t="s">
        <v>36</v>
      </c>
      <c r="F7" s="55" t="s">
        <v>43</v>
      </c>
      <c r="G7" s="55">
        <v>150</v>
      </c>
      <c r="H7" s="55"/>
      <c r="I7" s="1" t="s">
        <v>242</v>
      </c>
      <c r="J7" s="88">
        <v>14440</v>
      </c>
      <c r="K7" s="89">
        <v>3804.94</v>
      </c>
      <c r="L7" s="90">
        <v>0.2635</v>
      </c>
      <c r="M7" s="88">
        <v>17328</v>
      </c>
      <c r="N7" s="89">
        <v>4109.3352</v>
      </c>
      <c r="O7" s="90">
        <v>0.23715</v>
      </c>
      <c r="P7" s="91">
        <v>15279.74</v>
      </c>
      <c r="Q7" s="122">
        <f t="shared" si="0"/>
        <v>1.05815373961219</v>
      </c>
      <c r="R7" s="81">
        <f t="shared" si="1"/>
        <v>0.881794783010157</v>
      </c>
      <c r="S7" s="123">
        <v>150</v>
      </c>
      <c r="T7" s="123">
        <v>300</v>
      </c>
      <c r="U7" s="18" t="s">
        <v>243</v>
      </c>
      <c r="V7" s="88">
        <v>14572.2</v>
      </c>
      <c r="W7" s="122">
        <f t="shared" si="2"/>
        <v>1.00915512465374</v>
      </c>
      <c r="X7" s="3">
        <f t="shared" si="3"/>
        <v>0.840962603878116</v>
      </c>
      <c r="Y7" s="123">
        <v>150</v>
      </c>
      <c r="Z7" s="123">
        <v>300</v>
      </c>
      <c r="AA7" s="88" t="s">
        <v>243</v>
      </c>
      <c r="AB7" s="88">
        <v>8622.75</v>
      </c>
      <c r="AC7" s="106">
        <f t="shared" si="4"/>
        <v>0.597143351800554</v>
      </c>
      <c r="AD7" s="106">
        <f t="shared" si="5"/>
        <v>0.497619459833795</v>
      </c>
      <c r="AE7" s="123">
        <v>0</v>
      </c>
      <c r="AF7" s="123"/>
      <c r="AG7" s="88"/>
      <c r="AH7" s="88">
        <v>5</v>
      </c>
      <c r="AI7" s="88">
        <v>10941.15</v>
      </c>
      <c r="AJ7" s="106">
        <f t="shared" si="6"/>
        <v>0.757697368421053</v>
      </c>
      <c r="AK7" s="149"/>
      <c r="AL7" s="88"/>
      <c r="AM7" s="150"/>
      <c r="AN7" s="88">
        <v>24357.3</v>
      </c>
      <c r="AO7" s="106">
        <f t="shared" si="7"/>
        <v>1.68679362880886</v>
      </c>
      <c r="AP7" s="149"/>
      <c r="AQ7" s="149"/>
      <c r="AR7" s="149"/>
      <c r="AS7" s="88">
        <v>9169.98</v>
      </c>
      <c r="AT7" s="106">
        <f t="shared" si="8"/>
        <v>0.635040166204986</v>
      </c>
      <c r="AU7" s="149"/>
      <c r="AV7" s="149"/>
      <c r="AW7" s="149"/>
      <c r="AX7" s="40">
        <f t="shared" si="9"/>
        <v>300</v>
      </c>
      <c r="AY7" s="36">
        <f t="shared" si="10"/>
        <v>600</v>
      </c>
    </row>
    <row r="8" spans="1:51">
      <c r="A8" s="50">
        <v>6</v>
      </c>
      <c r="B8" s="56">
        <v>709</v>
      </c>
      <c r="C8" s="57" t="s">
        <v>45</v>
      </c>
      <c r="D8" s="56" t="s">
        <v>35</v>
      </c>
      <c r="E8" s="56" t="s">
        <v>36</v>
      </c>
      <c r="F8" s="58" t="s">
        <v>43</v>
      </c>
      <c r="G8" s="58">
        <v>150</v>
      </c>
      <c r="H8" s="58"/>
      <c r="I8" s="1" t="s">
        <v>244</v>
      </c>
      <c r="J8" s="92">
        <v>14250</v>
      </c>
      <c r="K8" s="93">
        <v>3754.875</v>
      </c>
      <c r="L8" s="94">
        <v>0.2635</v>
      </c>
      <c r="M8" s="92">
        <v>17100</v>
      </c>
      <c r="N8" s="93">
        <v>4055.265</v>
      </c>
      <c r="O8" s="94">
        <v>0.23715</v>
      </c>
      <c r="P8" s="95">
        <v>9371.18</v>
      </c>
      <c r="Q8" s="124">
        <f t="shared" si="0"/>
        <v>0.657626666666667</v>
      </c>
      <c r="R8" s="125">
        <f t="shared" si="1"/>
        <v>0.548022222222222</v>
      </c>
      <c r="S8" s="126">
        <v>0</v>
      </c>
      <c r="T8" s="126"/>
      <c r="U8" s="127"/>
      <c r="V8" s="92">
        <v>8405.82</v>
      </c>
      <c r="W8" s="124">
        <f t="shared" si="2"/>
        <v>0.589882105263158</v>
      </c>
      <c r="X8" s="3">
        <f t="shared" si="3"/>
        <v>0.491568421052632</v>
      </c>
      <c r="Y8" s="126">
        <v>0</v>
      </c>
      <c r="Z8" s="126"/>
      <c r="AA8" s="92"/>
      <c r="AB8" s="92">
        <v>5324.91</v>
      </c>
      <c r="AC8" s="124">
        <f t="shared" si="4"/>
        <v>0.373677894736842</v>
      </c>
      <c r="AD8" s="124">
        <f t="shared" si="5"/>
        <v>0.311398245614035</v>
      </c>
      <c r="AE8" s="126">
        <v>0</v>
      </c>
      <c r="AF8" s="126"/>
      <c r="AG8" s="92"/>
      <c r="AH8" s="92">
        <v>6</v>
      </c>
      <c r="AI8" s="88">
        <v>11591.31</v>
      </c>
      <c r="AJ8" s="106">
        <f t="shared" si="6"/>
        <v>0.813425263157895</v>
      </c>
      <c r="AK8" s="149"/>
      <c r="AL8" s="88"/>
      <c r="AM8" s="150"/>
      <c r="AN8" s="88">
        <v>6710.97</v>
      </c>
      <c r="AO8" s="106">
        <f t="shared" si="7"/>
        <v>0.470945263157895</v>
      </c>
      <c r="AP8" s="149"/>
      <c r="AQ8" s="149"/>
      <c r="AR8" s="149"/>
      <c r="AS8" s="88">
        <v>8390.7</v>
      </c>
      <c r="AT8" s="106">
        <f t="shared" si="8"/>
        <v>0.588821052631579</v>
      </c>
      <c r="AU8" s="149"/>
      <c r="AV8" s="149"/>
      <c r="AW8" s="149"/>
      <c r="AX8" s="40">
        <f t="shared" si="9"/>
        <v>0</v>
      </c>
      <c r="AY8" s="36">
        <f t="shared" si="10"/>
        <v>0</v>
      </c>
    </row>
    <row r="9" spans="1:51">
      <c r="A9" s="47">
        <v>7</v>
      </c>
      <c r="B9" s="59">
        <v>114622</v>
      </c>
      <c r="C9" s="60" t="s">
        <v>46</v>
      </c>
      <c r="D9" s="59" t="s">
        <v>35</v>
      </c>
      <c r="E9" s="59" t="s">
        <v>36</v>
      </c>
      <c r="F9" s="61" t="s">
        <v>47</v>
      </c>
      <c r="G9" s="61">
        <v>150</v>
      </c>
      <c r="H9" s="61" t="s">
        <v>38</v>
      </c>
      <c r="I9" s="96" t="s">
        <v>245</v>
      </c>
      <c r="J9" s="96">
        <v>10312.25</v>
      </c>
      <c r="K9" s="97">
        <v>3434.0782476</v>
      </c>
      <c r="L9" s="98">
        <v>0.3330096</v>
      </c>
      <c r="M9" s="99">
        <v>11549.72</v>
      </c>
      <c r="N9" s="99">
        <v>3605.78215998</v>
      </c>
      <c r="O9" s="98">
        <v>0.3121965</v>
      </c>
      <c r="P9" s="100">
        <v>5963.28</v>
      </c>
      <c r="Q9" s="98">
        <f t="shared" si="0"/>
        <v>0.578271473247836</v>
      </c>
      <c r="R9" s="98">
        <f t="shared" si="1"/>
        <v>0.516313815399854</v>
      </c>
      <c r="S9" s="128">
        <v>0</v>
      </c>
      <c r="T9" s="128"/>
      <c r="U9" s="96" t="s">
        <v>236</v>
      </c>
      <c r="V9" s="96">
        <v>6124.65</v>
      </c>
      <c r="W9" s="98">
        <f t="shared" si="2"/>
        <v>0.593919852602487</v>
      </c>
      <c r="X9" s="98">
        <f t="shared" si="3"/>
        <v>0.530285582680792</v>
      </c>
      <c r="Y9" s="128">
        <v>0</v>
      </c>
      <c r="Z9" s="128"/>
      <c r="AA9" s="96" t="s">
        <v>236</v>
      </c>
      <c r="AB9" s="96">
        <v>5141.23</v>
      </c>
      <c r="AC9" s="98">
        <f t="shared" si="4"/>
        <v>0.498555601347911</v>
      </c>
      <c r="AD9" s="98">
        <f t="shared" si="5"/>
        <v>0.445138929774921</v>
      </c>
      <c r="AE9" s="128">
        <v>0</v>
      </c>
      <c r="AF9" s="128"/>
      <c r="AG9" s="96" t="s">
        <v>236</v>
      </c>
      <c r="AH9" s="96">
        <v>7</v>
      </c>
      <c r="AI9" s="96">
        <v>12902.91</v>
      </c>
      <c r="AJ9" s="98">
        <f t="shared" si="6"/>
        <v>1.25122160537225</v>
      </c>
      <c r="AK9" s="61">
        <v>150</v>
      </c>
      <c r="AL9" s="128"/>
      <c r="AM9" s="96"/>
      <c r="AN9" s="96">
        <v>12514.03</v>
      </c>
      <c r="AO9" s="98">
        <f t="shared" si="7"/>
        <v>1.21351111542098</v>
      </c>
      <c r="AP9" s="61">
        <v>150</v>
      </c>
      <c r="AQ9" s="128"/>
      <c r="AR9" s="128"/>
      <c r="AS9" s="96">
        <v>14993.97</v>
      </c>
      <c r="AT9" s="98">
        <f t="shared" si="8"/>
        <v>1.45399597566002</v>
      </c>
      <c r="AU9" s="61">
        <v>150</v>
      </c>
      <c r="AV9" s="160"/>
      <c r="AW9" s="128"/>
      <c r="AX9" s="40">
        <f t="shared" si="9"/>
        <v>450</v>
      </c>
      <c r="AY9" s="36">
        <f t="shared" si="10"/>
        <v>0</v>
      </c>
    </row>
    <row r="10" spans="1:51">
      <c r="A10" s="47">
        <v>8</v>
      </c>
      <c r="B10" s="59">
        <v>311</v>
      </c>
      <c r="C10" s="60" t="s">
        <v>48</v>
      </c>
      <c r="D10" s="59" t="s">
        <v>35</v>
      </c>
      <c r="E10" s="59" t="s">
        <v>36</v>
      </c>
      <c r="F10" s="61" t="s">
        <v>47</v>
      </c>
      <c r="G10" s="61">
        <v>150</v>
      </c>
      <c r="H10" s="61" t="s">
        <v>38</v>
      </c>
      <c r="I10" s="96" t="s">
        <v>246</v>
      </c>
      <c r="J10" s="96">
        <v>9519</v>
      </c>
      <c r="K10" s="97">
        <v>2084.28024</v>
      </c>
      <c r="L10" s="98">
        <v>0.21896</v>
      </c>
      <c r="M10" s="99">
        <v>10661.28</v>
      </c>
      <c r="N10" s="99">
        <v>2188.494252</v>
      </c>
      <c r="O10" s="98">
        <v>0.205275</v>
      </c>
      <c r="P10" s="100">
        <v>6666.8</v>
      </c>
      <c r="Q10" s="98">
        <f t="shared" si="0"/>
        <v>0.700367685681269</v>
      </c>
      <c r="R10" s="98">
        <f t="shared" si="1"/>
        <v>0.625328290786847</v>
      </c>
      <c r="S10" s="128">
        <v>0</v>
      </c>
      <c r="T10" s="128"/>
      <c r="U10" s="96" t="s">
        <v>236</v>
      </c>
      <c r="V10" s="96">
        <v>3607.2</v>
      </c>
      <c r="W10" s="98">
        <f t="shared" si="2"/>
        <v>0.378947368421053</v>
      </c>
      <c r="X10" s="98">
        <f t="shared" si="3"/>
        <v>0.338345864661654</v>
      </c>
      <c r="Y10" s="128">
        <v>0</v>
      </c>
      <c r="Z10" s="128"/>
      <c r="AA10" s="96" t="s">
        <v>236</v>
      </c>
      <c r="AB10" s="96">
        <v>4281.5</v>
      </c>
      <c r="AC10" s="98">
        <f t="shared" si="4"/>
        <v>0.449784641243828</v>
      </c>
      <c r="AD10" s="98">
        <f t="shared" si="5"/>
        <v>0.401593429681989</v>
      </c>
      <c r="AE10" s="128">
        <v>0</v>
      </c>
      <c r="AF10" s="128"/>
      <c r="AG10" s="96" t="s">
        <v>236</v>
      </c>
      <c r="AH10" s="96">
        <v>8</v>
      </c>
      <c r="AI10" s="96">
        <v>16261.08</v>
      </c>
      <c r="AJ10" s="98">
        <f t="shared" si="6"/>
        <v>1.70827607942011</v>
      </c>
      <c r="AK10" s="61">
        <v>150</v>
      </c>
      <c r="AL10" s="128"/>
      <c r="AM10" s="96"/>
      <c r="AN10" s="96">
        <v>19285.65</v>
      </c>
      <c r="AO10" s="151">
        <f t="shared" si="7"/>
        <v>2.02601638827608</v>
      </c>
      <c r="AP10" s="61">
        <v>150</v>
      </c>
      <c r="AQ10" s="128">
        <v>150</v>
      </c>
      <c r="AR10" s="128" t="s">
        <v>237</v>
      </c>
      <c r="AS10" s="96">
        <v>19760.96</v>
      </c>
      <c r="AT10" s="151">
        <f t="shared" si="8"/>
        <v>2.07594915432293</v>
      </c>
      <c r="AU10" s="61">
        <v>150</v>
      </c>
      <c r="AV10" s="160">
        <v>150</v>
      </c>
      <c r="AW10" s="128" t="s">
        <v>237</v>
      </c>
      <c r="AX10" s="40">
        <f t="shared" si="9"/>
        <v>450</v>
      </c>
      <c r="AY10" s="36">
        <f t="shared" si="10"/>
        <v>300</v>
      </c>
    </row>
    <row r="11" spans="1:51">
      <c r="A11" s="47">
        <v>9</v>
      </c>
      <c r="B11" s="59">
        <v>103199</v>
      </c>
      <c r="C11" s="60" t="s">
        <v>50</v>
      </c>
      <c r="D11" s="59" t="s">
        <v>35</v>
      </c>
      <c r="E11" s="59" t="s">
        <v>36</v>
      </c>
      <c r="F11" s="61" t="s">
        <v>47</v>
      </c>
      <c r="G11" s="61">
        <v>150</v>
      </c>
      <c r="H11" s="61" t="s">
        <v>38</v>
      </c>
      <c r="I11" s="96" t="s">
        <v>247</v>
      </c>
      <c r="J11" s="96">
        <v>8408.45</v>
      </c>
      <c r="K11" s="97">
        <v>2674.41851404</v>
      </c>
      <c r="L11" s="98">
        <v>0.3180632</v>
      </c>
      <c r="M11" s="99">
        <v>9417.464</v>
      </c>
      <c r="N11" s="99">
        <v>2808.139439742</v>
      </c>
      <c r="O11" s="98">
        <v>0.29818425</v>
      </c>
      <c r="P11" s="100">
        <v>5049.7</v>
      </c>
      <c r="Q11" s="98">
        <f t="shared" si="0"/>
        <v>0.60055063656203</v>
      </c>
      <c r="R11" s="98">
        <f t="shared" si="1"/>
        <v>0.536205925501812</v>
      </c>
      <c r="S11" s="128">
        <v>0</v>
      </c>
      <c r="T11" s="128"/>
      <c r="U11" s="96" t="s">
        <v>236</v>
      </c>
      <c r="V11" s="96">
        <v>3841.11</v>
      </c>
      <c r="W11" s="98">
        <f t="shared" si="2"/>
        <v>0.45681546539493</v>
      </c>
      <c r="X11" s="98">
        <f t="shared" si="3"/>
        <v>0.407870951245473</v>
      </c>
      <c r="Y11" s="128">
        <v>0</v>
      </c>
      <c r="Z11" s="128"/>
      <c r="AA11" s="96" t="s">
        <v>236</v>
      </c>
      <c r="AB11" s="96">
        <v>7026.81</v>
      </c>
      <c r="AC11" s="98">
        <f t="shared" si="4"/>
        <v>0.835684341347097</v>
      </c>
      <c r="AD11" s="98">
        <f t="shared" si="5"/>
        <v>0.746146733345623</v>
      </c>
      <c r="AE11" s="128">
        <v>0</v>
      </c>
      <c r="AF11" s="128"/>
      <c r="AG11" s="96" t="s">
        <v>236</v>
      </c>
      <c r="AH11" s="96">
        <v>9</v>
      </c>
      <c r="AI11" s="96">
        <v>15246.26</v>
      </c>
      <c r="AJ11" s="151">
        <f t="shared" si="6"/>
        <v>1.8132069525299</v>
      </c>
      <c r="AK11" s="61">
        <v>150</v>
      </c>
      <c r="AL11" s="128">
        <v>150</v>
      </c>
      <c r="AM11" s="96" t="s">
        <v>237</v>
      </c>
      <c r="AN11" s="96">
        <v>15046.61</v>
      </c>
      <c r="AO11" s="98">
        <f t="shared" si="7"/>
        <v>1.78946298069204</v>
      </c>
      <c r="AP11" s="61">
        <v>150</v>
      </c>
      <c r="AQ11" s="128"/>
      <c r="AR11" s="128"/>
      <c r="AS11" s="96">
        <v>10301.57</v>
      </c>
      <c r="AT11" s="98">
        <f t="shared" si="8"/>
        <v>1.22514494347948</v>
      </c>
      <c r="AU11" s="61">
        <v>150</v>
      </c>
      <c r="AV11" s="160"/>
      <c r="AW11" s="128"/>
      <c r="AX11" s="40">
        <f t="shared" si="9"/>
        <v>450</v>
      </c>
      <c r="AY11" s="36">
        <f t="shared" si="10"/>
        <v>150</v>
      </c>
    </row>
    <row r="12" spans="1:51">
      <c r="A12" s="50">
        <v>10</v>
      </c>
      <c r="B12" s="51">
        <v>120844</v>
      </c>
      <c r="C12" s="52" t="s">
        <v>51</v>
      </c>
      <c r="D12" s="51" t="s">
        <v>35</v>
      </c>
      <c r="E12" s="51" t="s">
        <v>52</v>
      </c>
      <c r="F12" s="53" t="s">
        <v>53</v>
      </c>
      <c r="G12" s="53">
        <v>100</v>
      </c>
      <c r="H12" s="53"/>
      <c r="I12" s="1" t="s">
        <v>248</v>
      </c>
      <c r="J12" s="84">
        <v>9500</v>
      </c>
      <c r="K12" s="85">
        <v>1776.5</v>
      </c>
      <c r="L12" s="86">
        <v>0.187</v>
      </c>
      <c r="M12" s="84">
        <v>11400</v>
      </c>
      <c r="N12" s="85">
        <v>1918.62</v>
      </c>
      <c r="O12" s="86">
        <v>0.1683</v>
      </c>
      <c r="P12" s="87">
        <v>9501.2</v>
      </c>
      <c r="Q12" s="119">
        <f t="shared" si="0"/>
        <v>1.00012631578947</v>
      </c>
      <c r="R12" s="114">
        <f t="shared" si="1"/>
        <v>0.833438596491228</v>
      </c>
      <c r="S12" s="120">
        <v>100</v>
      </c>
      <c r="T12" s="120"/>
      <c r="U12" s="121"/>
      <c r="V12" s="84">
        <v>9727.97</v>
      </c>
      <c r="W12" s="129">
        <f t="shared" si="2"/>
        <v>1.02399684210526</v>
      </c>
      <c r="X12" s="3">
        <f t="shared" si="3"/>
        <v>0.853330701754386</v>
      </c>
      <c r="Y12" s="120">
        <v>100</v>
      </c>
      <c r="Z12" s="120">
        <v>100</v>
      </c>
      <c r="AA12" s="84" t="s">
        <v>249</v>
      </c>
      <c r="AB12" s="84">
        <v>7007.29</v>
      </c>
      <c r="AC12" s="119">
        <f t="shared" si="4"/>
        <v>0.73760947368421</v>
      </c>
      <c r="AD12" s="119">
        <f t="shared" si="5"/>
        <v>0.614674561403509</v>
      </c>
      <c r="AE12" s="120">
        <v>0</v>
      </c>
      <c r="AF12" s="120"/>
      <c r="AG12" s="84"/>
      <c r="AH12" s="84">
        <v>10</v>
      </c>
      <c r="AI12" s="1">
        <v>2685.48</v>
      </c>
      <c r="AJ12" s="3">
        <f t="shared" si="6"/>
        <v>0.282682105263158</v>
      </c>
      <c r="AL12" s="1"/>
      <c r="AM12" s="25"/>
      <c r="AN12" s="1">
        <v>5195.87</v>
      </c>
      <c r="AO12" s="3">
        <f t="shared" si="7"/>
        <v>0.546933684210526</v>
      </c>
      <c r="AP12" s="37"/>
      <c r="AQ12" s="37"/>
      <c r="AR12" s="37"/>
      <c r="AS12" s="1">
        <v>6594.1</v>
      </c>
      <c r="AT12" s="3">
        <f t="shared" si="8"/>
        <v>0.694115789473684</v>
      </c>
      <c r="AU12" s="37"/>
      <c r="AV12" s="37"/>
      <c r="AW12" s="37"/>
      <c r="AX12" s="40">
        <f t="shared" si="9"/>
        <v>200</v>
      </c>
      <c r="AY12" s="36">
        <f t="shared" si="10"/>
        <v>100</v>
      </c>
    </row>
    <row r="13" spans="1:51">
      <c r="A13" s="50">
        <v>11</v>
      </c>
      <c r="B13" s="50">
        <v>308</v>
      </c>
      <c r="C13" s="54" t="s">
        <v>54</v>
      </c>
      <c r="D13" s="50" t="s">
        <v>35</v>
      </c>
      <c r="E13" s="50" t="s">
        <v>55</v>
      </c>
      <c r="F13" s="55" t="s">
        <v>53</v>
      </c>
      <c r="G13" s="55">
        <v>100</v>
      </c>
      <c r="H13" s="55"/>
      <c r="I13" s="1" t="s">
        <v>250</v>
      </c>
      <c r="J13" s="88">
        <v>9600</v>
      </c>
      <c r="K13" s="89">
        <v>2985.744</v>
      </c>
      <c r="L13" s="90">
        <v>0.311015</v>
      </c>
      <c r="M13" s="88">
        <v>11520</v>
      </c>
      <c r="N13" s="89">
        <v>3224.60352</v>
      </c>
      <c r="O13" s="90">
        <v>0.2799135</v>
      </c>
      <c r="P13" s="91">
        <v>9704.17</v>
      </c>
      <c r="Q13" s="122">
        <f t="shared" si="0"/>
        <v>1.01085104166667</v>
      </c>
      <c r="R13" s="81">
        <f t="shared" si="1"/>
        <v>0.842375868055556</v>
      </c>
      <c r="S13" s="123">
        <v>100</v>
      </c>
      <c r="T13" s="123">
        <v>100</v>
      </c>
      <c r="U13" s="18" t="s">
        <v>237</v>
      </c>
      <c r="V13" s="88">
        <v>4600.19</v>
      </c>
      <c r="W13" s="106">
        <f t="shared" si="2"/>
        <v>0.479186458333333</v>
      </c>
      <c r="X13" s="3">
        <f t="shared" si="3"/>
        <v>0.399322048611111</v>
      </c>
      <c r="Y13" s="123">
        <v>0</v>
      </c>
      <c r="Z13" s="123"/>
      <c r="AA13" s="88"/>
      <c r="AB13" s="88">
        <v>10178.41</v>
      </c>
      <c r="AC13" s="122">
        <f t="shared" si="4"/>
        <v>1.06025104166667</v>
      </c>
      <c r="AD13" s="106">
        <f t="shared" si="5"/>
        <v>0.883542534722222</v>
      </c>
      <c r="AE13" s="123">
        <v>100</v>
      </c>
      <c r="AF13" s="123">
        <v>100</v>
      </c>
      <c r="AG13" s="88" t="s">
        <v>251</v>
      </c>
      <c r="AH13" s="88">
        <v>11</v>
      </c>
      <c r="AI13" s="1">
        <v>4067.95</v>
      </c>
      <c r="AJ13" s="3">
        <f t="shared" si="6"/>
        <v>0.423744791666667</v>
      </c>
      <c r="AL13" s="1"/>
      <c r="AM13" s="25"/>
      <c r="AN13" s="1">
        <v>4088.78</v>
      </c>
      <c r="AO13" s="3">
        <f t="shared" si="7"/>
        <v>0.425914583333333</v>
      </c>
      <c r="AP13" s="37"/>
      <c r="AQ13" s="37"/>
      <c r="AR13" s="37"/>
      <c r="AS13" s="1">
        <v>5744.84</v>
      </c>
      <c r="AT13" s="3">
        <f t="shared" si="8"/>
        <v>0.598420833333333</v>
      </c>
      <c r="AU13" s="37"/>
      <c r="AV13" s="37"/>
      <c r="AW13" s="37"/>
      <c r="AX13" s="40">
        <f t="shared" si="9"/>
        <v>200</v>
      </c>
      <c r="AY13" s="36">
        <f t="shared" si="10"/>
        <v>200</v>
      </c>
    </row>
    <row r="14" spans="1:51">
      <c r="A14" s="47">
        <v>12</v>
      </c>
      <c r="B14" s="47">
        <v>112415</v>
      </c>
      <c r="C14" s="48" t="s">
        <v>56</v>
      </c>
      <c r="D14" s="47" t="s">
        <v>35</v>
      </c>
      <c r="E14" s="47" t="s">
        <v>55</v>
      </c>
      <c r="F14" s="49" t="s">
        <v>57</v>
      </c>
      <c r="G14" s="49">
        <v>100</v>
      </c>
      <c r="H14" s="49"/>
      <c r="I14" s="1" t="s">
        <v>252</v>
      </c>
      <c r="J14" s="79">
        <v>7600</v>
      </c>
      <c r="K14" s="89">
        <v>1600.142</v>
      </c>
      <c r="L14" s="90">
        <v>0.210545</v>
      </c>
      <c r="M14" s="79">
        <v>9120</v>
      </c>
      <c r="N14" s="89">
        <v>1728.15336</v>
      </c>
      <c r="O14" s="90">
        <v>0.1894905</v>
      </c>
      <c r="P14" s="83">
        <v>7870.45</v>
      </c>
      <c r="Q14" s="81">
        <f t="shared" si="0"/>
        <v>1.03558552631579</v>
      </c>
      <c r="R14" s="81">
        <f t="shared" si="1"/>
        <v>0.862987938596491</v>
      </c>
      <c r="S14" s="118">
        <v>100</v>
      </c>
      <c r="T14" s="118"/>
      <c r="U14" s="18"/>
      <c r="V14" s="79">
        <v>5342.55</v>
      </c>
      <c r="W14" s="81">
        <f t="shared" si="2"/>
        <v>0.702967105263158</v>
      </c>
      <c r="X14" s="3">
        <f t="shared" si="3"/>
        <v>0.585805921052632</v>
      </c>
      <c r="Y14" s="118">
        <v>0</v>
      </c>
      <c r="Z14" s="118"/>
      <c r="AA14" s="79"/>
      <c r="AB14" s="79">
        <v>5275.11</v>
      </c>
      <c r="AC14" s="81">
        <f t="shared" si="4"/>
        <v>0.694093421052631</v>
      </c>
      <c r="AD14" s="81">
        <f t="shared" si="5"/>
        <v>0.578411184210526</v>
      </c>
      <c r="AE14" s="118">
        <v>0</v>
      </c>
      <c r="AF14" s="118"/>
      <c r="AG14" s="79"/>
      <c r="AH14" s="79">
        <v>12</v>
      </c>
      <c r="AI14" s="1">
        <v>3626.71</v>
      </c>
      <c r="AJ14" s="3">
        <f t="shared" si="6"/>
        <v>0.477198684210526</v>
      </c>
      <c r="AL14" s="1"/>
      <c r="AM14" s="25"/>
      <c r="AN14" s="1">
        <v>5231.8</v>
      </c>
      <c r="AO14" s="3">
        <f t="shared" si="7"/>
        <v>0.688394736842105</v>
      </c>
      <c r="AP14" s="37"/>
      <c r="AQ14" s="37"/>
      <c r="AR14" s="37"/>
      <c r="AS14" s="1">
        <v>5675.78</v>
      </c>
      <c r="AT14" s="3">
        <f t="shared" si="8"/>
        <v>0.746813157894737</v>
      </c>
      <c r="AU14" s="37"/>
      <c r="AV14" s="37"/>
      <c r="AW14" s="37"/>
      <c r="AX14" s="40">
        <f t="shared" si="9"/>
        <v>100</v>
      </c>
      <c r="AY14" s="36">
        <f t="shared" si="10"/>
        <v>0</v>
      </c>
    </row>
    <row r="15" spans="1:51">
      <c r="A15" s="47">
        <v>13</v>
      </c>
      <c r="B15" s="47">
        <v>339</v>
      </c>
      <c r="C15" s="48" t="s">
        <v>58</v>
      </c>
      <c r="D15" s="47" t="s">
        <v>35</v>
      </c>
      <c r="E15" s="47" t="s">
        <v>55</v>
      </c>
      <c r="F15" s="49" t="s">
        <v>57</v>
      </c>
      <c r="G15" s="49">
        <v>100</v>
      </c>
      <c r="H15" s="49"/>
      <c r="I15" s="1" t="s">
        <v>253</v>
      </c>
      <c r="J15" s="79">
        <v>7600</v>
      </c>
      <c r="K15" s="89">
        <v>1863.71</v>
      </c>
      <c r="L15" s="90">
        <v>0.245225</v>
      </c>
      <c r="M15" s="79">
        <v>9120</v>
      </c>
      <c r="N15" s="89">
        <v>2012.8068</v>
      </c>
      <c r="O15" s="90">
        <v>0.2207025</v>
      </c>
      <c r="P15" s="83">
        <v>11029.2</v>
      </c>
      <c r="Q15" s="130">
        <f t="shared" si="0"/>
        <v>1.45121052631579</v>
      </c>
      <c r="R15" s="81">
        <f t="shared" si="1"/>
        <v>1.20934210526316</v>
      </c>
      <c r="S15" s="118">
        <v>100</v>
      </c>
      <c r="T15" s="118">
        <v>100</v>
      </c>
      <c r="U15" s="18" t="s">
        <v>237</v>
      </c>
      <c r="V15" s="79">
        <v>4973.56</v>
      </c>
      <c r="W15" s="81">
        <f t="shared" si="2"/>
        <v>0.654415789473684</v>
      </c>
      <c r="X15" s="3">
        <f t="shared" si="3"/>
        <v>0.54534649122807</v>
      </c>
      <c r="Y15" s="118">
        <v>0</v>
      </c>
      <c r="Z15" s="118"/>
      <c r="AA15" s="79"/>
      <c r="AB15" s="79">
        <v>10757.43</v>
      </c>
      <c r="AC15" s="130">
        <f t="shared" si="4"/>
        <v>1.41545131578947</v>
      </c>
      <c r="AD15" s="81">
        <f t="shared" si="5"/>
        <v>1.17954276315789</v>
      </c>
      <c r="AE15" s="118">
        <v>100</v>
      </c>
      <c r="AF15" s="118">
        <v>100</v>
      </c>
      <c r="AG15" s="48" t="s">
        <v>56</v>
      </c>
      <c r="AH15" s="79">
        <v>13</v>
      </c>
      <c r="AI15" s="1">
        <v>4373.64</v>
      </c>
      <c r="AJ15" s="3">
        <f t="shared" si="6"/>
        <v>0.575478947368421</v>
      </c>
      <c r="AL15" s="1"/>
      <c r="AM15" s="25"/>
      <c r="AN15" s="1">
        <v>2867.1</v>
      </c>
      <c r="AO15" s="3">
        <f t="shared" si="7"/>
        <v>0.37725</v>
      </c>
      <c r="AP15" s="37"/>
      <c r="AQ15" s="37"/>
      <c r="AR15" s="37"/>
      <c r="AS15" s="1">
        <v>3294.35</v>
      </c>
      <c r="AT15" s="3">
        <f t="shared" si="8"/>
        <v>0.433467105263158</v>
      </c>
      <c r="AU15" s="37"/>
      <c r="AV15" s="37"/>
      <c r="AW15" s="37"/>
      <c r="AX15" s="40">
        <f t="shared" si="9"/>
        <v>200</v>
      </c>
      <c r="AY15" s="36">
        <f t="shared" si="10"/>
        <v>200</v>
      </c>
    </row>
    <row r="16" spans="1:51">
      <c r="A16" s="50">
        <v>14</v>
      </c>
      <c r="B16" s="50">
        <v>122906</v>
      </c>
      <c r="C16" s="54" t="s">
        <v>59</v>
      </c>
      <c r="D16" s="50" t="s">
        <v>35</v>
      </c>
      <c r="E16" s="50" t="s">
        <v>60</v>
      </c>
      <c r="F16" s="55" t="s">
        <v>61</v>
      </c>
      <c r="G16" s="55">
        <v>100</v>
      </c>
      <c r="H16" s="55"/>
      <c r="I16" s="1" t="s">
        <v>254</v>
      </c>
      <c r="J16" s="88">
        <v>5600</v>
      </c>
      <c r="K16" s="89">
        <v>1428</v>
      </c>
      <c r="L16" s="90">
        <v>0.255</v>
      </c>
      <c r="M16" s="88">
        <v>6720</v>
      </c>
      <c r="N16" s="89">
        <v>1542.24</v>
      </c>
      <c r="O16" s="90">
        <v>0.2295</v>
      </c>
      <c r="P16" s="91">
        <v>2455.93</v>
      </c>
      <c r="Q16" s="106">
        <f t="shared" si="0"/>
        <v>0.438558928571429</v>
      </c>
      <c r="R16" s="81">
        <f t="shared" si="1"/>
        <v>0.365465773809524</v>
      </c>
      <c r="S16" s="123">
        <v>100</v>
      </c>
      <c r="T16" s="123"/>
      <c r="U16" s="18" t="s">
        <v>255</v>
      </c>
      <c r="V16" s="88">
        <v>3363.44</v>
      </c>
      <c r="W16" s="106">
        <f t="shared" si="2"/>
        <v>0.600614285714286</v>
      </c>
      <c r="X16" s="3">
        <f t="shared" si="3"/>
        <v>0.500511904761905</v>
      </c>
      <c r="Y16" s="123">
        <v>100</v>
      </c>
      <c r="Z16" s="123"/>
      <c r="AA16" s="18" t="s">
        <v>255</v>
      </c>
      <c r="AB16" s="88">
        <v>4119.95</v>
      </c>
      <c r="AC16" s="106">
        <f t="shared" si="4"/>
        <v>0.735705357142857</v>
      </c>
      <c r="AD16" s="106">
        <f t="shared" si="5"/>
        <v>0.613087797619048</v>
      </c>
      <c r="AE16" s="123">
        <v>100</v>
      </c>
      <c r="AF16" s="123"/>
      <c r="AG16" s="18" t="s">
        <v>255</v>
      </c>
      <c r="AH16" s="88">
        <v>14</v>
      </c>
      <c r="AI16" s="1">
        <v>3767.4</v>
      </c>
      <c r="AJ16" s="3">
        <f t="shared" si="6"/>
        <v>0.67275</v>
      </c>
      <c r="AL16" s="1"/>
      <c r="AM16" s="25"/>
      <c r="AN16" s="1">
        <v>3792.92</v>
      </c>
      <c r="AO16" s="3">
        <f t="shared" si="7"/>
        <v>0.677307142857143</v>
      </c>
      <c r="AP16" s="37"/>
      <c r="AQ16" s="37"/>
      <c r="AR16" s="37"/>
      <c r="AS16" s="1">
        <v>2464.45</v>
      </c>
      <c r="AT16" s="3">
        <f t="shared" si="8"/>
        <v>0.440080357142857</v>
      </c>
      <c r="AU16" s="37"/>
      <c r="AV16" s="37"/>
      <c r="AW16" s="37"/>
      <c r="AX16" s="40">
        <f t="shared" si="9"/>
        <v>300</v>
      </c>
      <c r="AY16" s="36">
        <f t="shared" si="10"/>
        <v>0</v>
      </c>
    </row>
    <row r="17" spans="1:51">
      <c r="A17" s="50">
        <v>15</v>
      </c>
      <c r="B17" s="50">
        <v>119262</v>
      </c>
      <c r="C17" s="54" t="s">
        <v>62</v>
      </c>
      <c r="D17" s="50" t="s">
        <v>35</v>
      </c>
      <c r="E17" s="50" t="s">
        <v>60</v>
      </c>
      <c r="F17" s="55" t="s">
        <v>61</v>
      </c>
      <c r="G17" s="55">
        <v>100</v>
      </c>
      <c r="H17" s="55"/>
      <c r="I17" s="1" t="s">
        <v>235</v>
      </c>
      <c r="J17" s="88">
        <v>4000</v>
      </c>
      <c r="K17" s="89">
        <v>884</v>
      </c>
      <c r="L17" s="90">
        <v>0.221</v>
      </c>
      <c r="M17" s="88">
        <v>4800</v>
      </c>
      <c r="N17" s="89">
        <v>954.72</v>
      </c>
      <c r="O17" s="90">
        <v>0.1989</v>
      </c>
      <c r="P17" s="91">
        <v>4002</v>
      </c>
      <c r="Q17" s="122">
        <f t="shared" si="0"/>
        <v>1.0005</v>
      </c>
      <c r="R17" s="81">
        <f t="shared" si="1"/>
        <v>0.83375</v>
      </c>
      <c r="S17" s="123">
        <v>100</v>
      </c>
      <c r="T17" s="123">
        <v>100</v>
      </c>
      <c r="U17" s="18" t="s">
        <v>256</v>
      </c>
      <c r="V17" s="88">
        <v>2007.59</v>
      </c>
      <c r="W17" s="106">
        <f t="shared" si="2"/>
        <v>0.5018975</v>
      </c>
      <c r="X17" s="3">
        <f t="shared" si="3"/>
        <v>0.418247916666667</v>
      </c>
      <c r="Y17" s="123">
        <v>0</v>
      </c>
      <c r="Z17" s="123"/>
      <c r="AA17" s="88"/>
      <c r="AB17" s="88">
        <v>2383.8</v>
      </c>
      <c r="AC17" s="106">
        <f t="shared" si="4"/>
        <v>0.59595</v>
      </c>
      <c r="AD17" s="106">
        <f t="shared" si="5"/>
        <v>0.496625</v>
      </c>
      <c r="AE17" s="123">
        <v>0</v>
      </c>
      <c r="AF17" s="123"/>
      <c r="AG17" s="88"/>
      <c r="AH17" s="88">
        <v>15</v>
      </c>
      <c r="AI17" s="1">
        <v>2505.15</v>
      </c>
      <c r="AJ17" s="3">
        <f t="shared" si="6"/>
        <v>0.6262875</v>
      </c>
      <c r="AL17" s="1"/>
      <c r="AM17" s="25"/>
      <c r="AN17" s="1">
        <v>3291.8</v>
      </c>
      <c r="AO17" s="3">
        <f t="shared" si="7"/>
        <v>0.82295</v>
      </c>
      <c r="AP17" s="37"/>
      <c r="AQ17" s="37"/>
      <c r="AR17" s="37"/>
      <c r="AS17" s="1">
        <v>2282.17</v>
      </c>
      <c r="AT17" s="3">
        <f t="shared" si="8"/>
        <v>0.5705425</v>
      </c>
      <c r="AU17" s="37"/>
      <c r="AV17" s="37"/>
      <c r="AW17" s="37"/>
      <c r="AX17" s="40">
        <f t="shared" si="9"/>
        <v>100</v>
      </c>
      <c r="AY17" s="36">
        <f t="shared" si="10"/>
        <v>100</v>
      </c>
    </row>
    <row r="18" spans="1:51">
      <c r="A18" s="47">
        <v>1</v>
      </c>
      <c r="B18" s="47">
        <v>341</v>
      </c>
      <c r="C18" s="48" t="s">
        <v>63</v>
      </c>
      <c r="D18" s="47" t="s">
        <v>64</v>
      </c>
      <c r="E18" s="47" t="s">
        <v>65</v>
      </c>
      <c r="F18" s="49" t="s">
        <v>37</v>
      </c>
      <c r="G18" s="49">
        <v>200</v>
      </c>
      <c r="H18" s="49"/>
      <c r="I18" s="1" t="s">
        <v>257</v>
      </c>
      <c r="J18" s="79">
        <v>23400</v>
      </c>
      <c r="K18" s="89">
        <v>6235.515</v>
      </c>
      <c r="L18" s="90">
        <v>0.266475</v>
      </c>
      <c r="M18" s="79">
        <v>28080</v>
      </c>
      <c r="N18" s="89">
        <v>6734.3562</v>
      </c>
      <c r="O18" s="90">
        <v>0.2398275</v>
      </c>
      <c r="P18" s="83">
        <v>23421.07</v>
      </c>
      <c r="Q18" s="130">
        <f t="shared" si="0"/>
        <v>1.00090042735043</v>
      </c>
      <c r="R18" s="81">
        <f t="shared" si="1"/>
        <v>0.834083689458689</v>
      </c>
      <c r="S18" s="118">
        <v>200</v>
      </c>
      <c r="T18" s="118">
        <v>200</v>
      </c>
      <c r="U18" s="18" t="s">
        <v>237</v>
      </c>
      <c r="V18" s="79">
        <v>23537.78</v>
      </c>
      <c r="W18" s="81">
        <f t="shared" si="2"/>
        <v>1.00588803418803</v>
      </c>
      <c r="X18" s="3">
        <f t="shared" si="3"/>
        <v>0.838240028490028</v>
      </c>
      <c r="Y18" s="118">
        <v>200</v>
      </c>
      <c r="Z18" s="118">
        <v>200</v>
      </c>
      <c r="AA18" s="79" t="s">
        <v>237</v>
      </c>
      <c r="AB18" s="79">
        <v>7857.39</v>
      </c>
      <c r="AC18" s="81">
        <f t="shared" si="4"/>
        <v>0.335785897435897</v>
      </c>
      <c r="AD18" s="81">
        <f t="shared" si="5"/>
        <v>0.279821581196581</v>
      </c>
      <c r="AE18" s="118">
        <v>0</v>
      </c>
      <c r="AF18" s="118"/>
      <c r="AG18" s="152"/>
      <c r="AH18" s="79">
        <v>16</v>
      </c>
      <c r="AI18" s="1">
        <v>12171.83</v>
      </c>
      <c r="AJ18" s="3">
        <f t="shared" si="6"/>
        <v>0.520163675213675</v>
      </c>
      <c r="AL18" s="1"/>
      <c r="AM18" s="25"/>
      <c r="AN18" s="1">
        <v>8673.76</v>
      </c>
      <c r="AO18" s="3">
        <f t="shared" si="7"/>
        <v>0.370673504273504</v>
      </c>
      <c r="AP18" s="37"/>
      <c r="AQ18" s="37"/>
      <c r="AR18" s="37"/>
      <c r="AS18" s="1">
        <v>11606.77</v>
      </c>
      <c r="AT18" s="3">
        <f t="shared" si="8"/>
        <v>0.496015811965812</v>
      </c>
      <c r="AU18" s="37"/>
      <c r="AV18" s="37"/>
      <c r="AW18" s="37"/>
      <c r="AX18" s="40">
        <f t="shared" si="9"/>
        <v>400</v>
      </c>
      <c r="AY18" s="36">
        <f t="shared" si="10"/>
        <v>400</v>
      </c>
    </row>
    <row r="19" spans="1:51">
      <c r="A19" s="50">
        <v>2</v>
      </c>
      <c r="B19" s="50">
        <v>111400</v>
      </c>
      <c r="C19" s="54" t="s">
        <v>66</v>
      </c>
      <c r="D19" s="50" t="s">
        <v>64</v>
      </c>
      <c r="E19" s="50" t="s">
        <v>36</v>
      </c>
      <c r="F19" s="55" t="s">
        <v>43</v>
      </c>
      <c r="G19" s="55">
        <v>150</v>
      </c>
      <c r="H19" s="55"/>
      <c r="I19" s="1" t="s">
        <v>258</v>
      </c>
      <c r="J19" s="88">
        <v>15200</v>
      </c>
      <c r="K19" s="89">
        <v>2733.872</v>
      </c>
      <c r="L19" s="90">
        <v>0.17986</v>
      </c>
      <c r="M19" s="88">
        <v>18240</v>
      </c>
      <c r="N19" s="89">
        <v>2952.58176</v>
      </c>
      <c r="O19" s="90">
        <v>0.161874</v>
      </c>
      <c r="P19" s="91">
        <v>15465.52</v>
      </c>
      <c r="Q19" s="122">
        <f t="shared" si="0"/>
        <v>1.01746842105263</v>
      </c>
      <c r="R19" s="81">
        <f t="shared" si="1"/>
        <v>0.847890350877193</v>
      </c>
      <c r="S19" s="123">
        <v>150</v>
      </c>
      <c r="T19" s="123">
        <v>150</v>
      </c>
      <c r="U19" s="18" t="s">
        <v>259</v>
      </c>
      <c r="V19" s="88">
        <v>4626.5</v>
      </c>
      <c r="W19" s="106">
        <f t="shared" si="2"/>
        <v>0.304375</v>
      </c>
      <c r="X19" s="3">
        <f t="shared" si="3"/>
        <v>0.253645833333333</v>
      </c>
      <c r="Y19" s="123">
        <v>0</v>
      </c>
      <c r="Z19" s="123"/>
      <c r="AA19" s="88"/>
      <c r="AB19" s="88">
        <v>15979.91</v>
      </c>
      <c r="AC19" s="122">
        <f t="shared" si="4"/>
        <v>1.05130986842105</v>
      </c>
      <c r="AD19" s="106">
        <f t="shared" si="5"/>
        <v>0.876091557017544</v>
      </c>
      <c r="AE19" s="123">
        <v>150</v>
      </c>
      <c r="AF19" s="123">
        <v>150</v>
      </c>
      <c r="AG19" s="150" t="s">
        <v>237</v>
      </c>
      <c r="AH19" s="88">
        <v>17</v>
      </c>
      <c r="AI19" s="1">
        <v>6771.57</v>
      </c>
      <c r="AJ19" s="3">
        <f t="shared" si="6"/>
        <v>0.445498026315789</v>
      </c>
      <c r="AL19" s="1"/>
      <c r="AM19" s="25"/>
      <c r="AN19" s="1">
        <v>11426.81</v>
      </c>
      <c r="AO19" s="3">
        <f t="shared" si="7"/>
        <v>0.751763815789474</v>
      </c>
      <c r="AP19" s="37"/>
      <c r="AQ19" s="37"/>
      <c r="AR19" s="37"/>
      <c r="AS19" s="1">
        <v>7634.97</v>
      </c>
      <c r="AT19" s="3">
        <f t="shared" si="8"/>
        <v>0.502300657894737</v>
      </c>
      <c r="AU19" s="37"/>
      <c r="AV19" s="37"/>
      <c r="AW19" s="37"/>
      <c r="AX19" s="40">
        <f t="shared" si="9"/>
        <v>300</v>
      </c>
      <c r="AY19" s="36">
        <f t="shared" si="10"/>
        <v>300</v>
      </c>
    </row>
    <row r="20" spans="1:51">
      <c r="A20" s="50">
        <v>3</v>
      </c>
      <c r="B20" s="50">
        <v>746</v>
      </c>
      <c r="C20" s="54" t="s">
        <v>67</v>
      </c>
      <c r="D20" s="50" t="s">
        <v>64</v>
      </c>
      <c r="E20" s="50" t="s">
        <v>36</v>
      </c>
      <c r="F20" s="55" t="s">
        <v>43</v>
      </c>
      <c r="G20" s="55">
        <v>150</v>
      </c>
      <c r="H20" s="55"/>
      <c r="I20" s="1" t="s">
        <v>260</v>
      </c>
      <c r="J20" s="88">
        <v>12920</v>
      </c>
      <c r="K20" s="89">
        <v>3461.5264</v>
      </c>
      <c r="L20" s="90">
        <v>0.26792</v>
      </c>
      <c r="M20" s="88">
        <v>15504</v>
      </c>
      <c r="N20" s="89">
        <v>3738.448512</v>
      </c>
      <c r="O20" s="90">
        <v>0.241128</v>
      </c>
      <c r="P20" s="91">
        <v>10599.2</v>
      </c>
      <c r="Q20" s="106">
        <f t="shared" si="0"/>
        <v>0.820371517027864</v>
      </c>
      <c r="R20" s="81">
        <f t="shared" si="1"/>
        <v>0.683642930856553</v>
      </c>
      <c r="S20" s="123">
        <v>0</v>
      </c>
      <c r="T20" s="123"/>
      <c r="U20" s="18"/>
      <c r="V20" s="88">
        <v>5643.9</v>
      </c>
      <c r="W20" s="106">
        <f t="shared" si="2"/>
        <v>0.436834365325077</v>
      </c>
      <c r="X20" s="3">
        <f t="shared" si="3"/>
        <v>0.364028637770898</v>
      </c>
      <c r="Y20" s="123">
        <v>0</v>
      </c>
      <c r="Z20" s="123"/>
      <c r="AA20" s="88"/>
      <c r="AB20" s="88">
        <v>13004.03</v>
      </c>
      <c r="AC20" s="106">
        <f t="shared" si="4"/>
        <v>1.00650386996904</v>
      </c>
      <c r="AD20" s="106">
        <f t="shared" si="5"/>
        <v>0.8387532249742</v>
      </c>
      <c r="AE20" s="123">
        <v>150</v>
      </c>
      <c r="AF20" s="123"/>
      <c r="AG20" s="150"/>
      <c r="AH20" s="88">
        <v>18</v>
      </c>
      <c r="AI20" s="1">
        <v>8306.11</v>
      </c>
      <c r="AJ20" s="3">
        <f t="shared" si="6"/>
        <v>0.642887770897833</v>
      </c>
      <c r="AL20" s="1"/>
      <c r="AM20" s="25"/>
      <c r="AN20" s="1">
        <v>6714.07</v>
      </c>
      <c r="AO20" s="3">
        <f t="shared" si="7"/>
        <v>0.519664860681115</v>
      </c>
      <c r="AP20" s="37"/>
      <c r="AQ20" s="37"/>
      <c r="AR20" s="37"/>
      <c r="AS20" s="1">
        <v>9792.98</v>
      </c>
      <c r="AT20" s="3">
        <f t="shared" si="8"/>
        <v>0.757970588235294</v>
      </c>
      <c r="AU20" s="37"/>
      <c r="AV20" s="37"/>
      <c r="AW20" s="37"/>
      <c r="AX20" s="40">
        <f t="shared" si="9"/>
        <v>150</v>
      </c>
      <c r="AY20" s="36">
        <f t="shared" si="10"/>
        <v>0</v>
      </c>
    </row>
    <row r="21" spans="1:51">
      <c r="A21" s="47">
        <v>4</v>
      </c>
      <c r="B21" s="47">
        <v>721</v>
      </c>
      <c r="C21" s="48" t="s">
        <v>68</v>
      </c>
      <c r="D21" s="47" t="s">
        <v>64</v>
      </c>
      <c r="E21" s="47" t="s">
        <v>36</v>
      </c>
      <c r="F21" s="49" t="s">
        <v>47</v>
      </c>
      <c r="G21" s="49">
        <v>150</v>
      </c>
      <c r="H21" s="49"/>
      <c r="I21" s="1" t="s">
        <v>261</v>
      </c>
      <c r="J21" s="79">
        <v>10260</v>
      </c>
      <c r="K21" s="89">
        <v>2836.0692</v>
      </c>
      <c r="L21" s="90">
        <v>0.27642</v>
      </c>
      <c r="M21" s="79">
        <v>12312</v>
      </c>
      <c r="N21" s="89">
        <v>3062.954736</v>
      </c>
      <c r="O21" s="90">
        <v>0.248778</v>
      </c>
      <c r="P21" s="83">
        <v>10284.51</v>
      </c>
      <c r="Q21" s="81">
        <f t="shared" si="0"/>
        <v>1.00238888888889</v>
      </c>
      <c r="R21" s="81">
        <f t="shared" si="1"/>
        <v>0.835324074074074</v>
      </c>
      <c r="S21" s="118">
        <v>150</v>
      </c>
      <c r="T21" s="118"/>
      <c r="U21" s="18"/>
      <c r="V21" s="79">
        <v>10386.79</v>
      </c>
      <c r="W21" s="81">
        <f t="shared" si="2"/>
        <v>1.01235769980507</v>
      </c>
      <c r="X21" s="3">
        <f t="shared" si="3"/>
        <v>0.843631416504224</v>
      </c>
      <c r="Y21" s="118">
        <v>150</v>
      </c>
      <c r="Z21" s="118"/>
      <c r="AA21" s="79"/>
      <c r="AB21" s="79">
        <v>10908.5</v>
      </c>
      <c r="AC21" s="130">
        <f t="shared" si="4"/>
        <v>1.06320662768031</v>
      </c>
      <c r="AD21" s="81">
        <f t="shared" si="5"/>
        <v>0.886005523066927</v>
      </c>
      <c r="AE21" s="118">
        <v>150</v>
      </c>
      <c r="AF21" s="118">
        <v>150</v>
      </c>
      <c r="AG21" s="152" t="s">
        <v>262</v>
      </c>
      <c r="AH21" s="79">
        <v>19</v>
      </c>
      <c r="AI21" s="1">
        <v>6621.3</v>
      </c>
      <c r="AJ21" s="3">
        <f t="shared" si="6"/>
        <v>0.645350877192982</v>
      </c>
      <c r="AL21" s="1"/>
      <c r="AM21" s="25"/>
      <c r="AN21" s="1">
        <v>7862.6</v>
      </c>
      <c r="AO21" s="3">
        <f t="shared" si="7"/>
        <v>0.766335282651072</v>
      </c>
      <c r="AP21" s="37"/>
      <c r="AQ21" s="37"/>
      <c r="AR21" s="37"/>
      <c r="AS21" s="1">
        <v>5921.14</v>
      </c>
      <c r="AT21" s="3">
        <f t="shared" si="8"/>
        <v>0.577109161793372</v>
      </c>
      <c r="AU21" s="37"/>
      <c r="AV21" s="37"/>
      <c r="AW21" s="37"/>
      <c r="AX21" s="40">
        <f t="shared" si="9"/>
        <v>450</v>
      </c>
      <c r="AY21" s="36">
        <f t="shared" si="10"/>
        <v>150</v>
      </c>
    </row>
    <row r="22" spans="1:51">
      <c r="A22" s="47">
        <v>5</v>
      </c>
      <c r="B22" s="47">
        <v>717</v>
      </c>
      <c r="C22" s="48" t="s">
        <v>69</v>
      </c>
      <c r="D22" s="47" t="s">
        <v>64</v>
      </c>
      <c r="E22" s="47" t="s">
        <v>52</v>
      </c>
      <c r="F22" s="49" t="s">
        <v>47</v>
      </c>
      <c r="G22" s="49">
        <v>150</v>
      </c>
      <c r="H22" s="49"/>
      <c r="I22" s="1" t="s">
        <v>263</v>
      </c>
      <c r="J22" s="79">
        <v>10070</v>
      </c>
      <c r="K22" s="89">
        <v>2834.9064</v>
      </c>
      <c r="L22" s="90">
        <v>0.28152</v>
      </c>
      <c r="M22" s="79">
        <v>12084</v>
      </c>
      <c r="N22" s="89">
        <v>3061.698912</v>
      </c>
      <c r="O22" s="90">
        <v>0.253368</v>
      </c>
      <c r="P22" s="83">
        <v>10250.9</v>
      </c>
      <c r="Q22" s="130">
        <f t="shared" si="0"/>
        <v>1.01796425024826</v>
      </c>
      <c r="R22" s="81">
        <f t="shared" si="1"/>
        <v>0.848303541873552</v>
      </c>
      <c r="S22" s="118">
        <v>150</v>
      </c>
      <c r="T22" s="118">
        <v>150</v>
      </c>
      <c r="U22" s="18" t="s">
        <v>237</v>
      </c>
      <c r="V22" s="79">
        <v>11595.21</v>
      </c>
      <c r="W22" s="130">
        <f t="shared" si="2"/>
        <v>1.15146077457795</v>
      </c>
      <c r="X22" s="3">
        <f t="shared" si="3"/>
        <v>0.959550645481628</v>
      </c>
      <c r="Y22" s="118">
        <v>150</v>
      </c>
      <c r="Z22" s="118">
        <v>150</v>
      </c>
      <c r="AA22" s="79" t="s">
        <v>262</v>
      </c>
      <c r="AB22" s="79">
        <v>10330</v>
      </c>
      <c r="AC22" s="81">
        <f t="shared" si="4"/>
        <v>1.02581926514399</v>
      </c>
      <c r="AD22" s="81">
        <f t="shared" si="5"/>
        <v>0.854849387619993</v>
      </c>
      <c r="AE22" s="118">
        <v>150</v>
      </c>
      <c r="AF22" s="118"/>
      <c r="AG22" s="152"/>
      <c r="AH22" s="79">
        <v>20</v>
      </c>
      <c r="AI22" s="1">
        <v>7390.5</v>
      </c>
      <c r="AJ22" s="3">
        <f t="shared" si="6"/>
        <v>0.733912611717974</v>
      </c>
      <c r="AL22" s="1"/>
      <c r="AM22" s="25"/>
      <c r="AN22" s="1">
        <v>4810.79</v>
      </c>
      <c r="AO22" s="3">
        <f t="shared" si="7"/>
        <v>0.477734856007944</v>
      </c>
      <c r="AP22" s="37"/>
      <c r="AQ22" s="37"/>
      <c r="AR22" s="37"/>
      <c r="AS22" s="1">
        <v>4594.5</v>
      </c>
      <c r="AT22" s="3">
        <f t="shared" si="8"/>
        <v>0.456256206554121</v>
      </c>
      <c r="AU22" s="37"/>
      <c r="AV22" s="37"/>
      <c r="AW22" s="37"/>
      <c r="AX22" s="40">
        <f t="shared" si="9"/>
        <v>450</v>
      </c>
      <c r="AY22" s="36">
        <f t="shared" si="10"/>
        <v>300</v>
      </c>
    </row>
    <row r="23" spans="1:51">
      <c r="A23" s="47">
        <v>6</v>
      </c>
      <c r="B23" s="47">
        <v>716</v>
      </c>
      <c r="C23" s="48" t="s">
        <v>70</v>
      </c>
      <c r="D23" s="47" t="s">
        <v>64</v>
      </c>
      <c r="E23" s="47" t="s">
        <v>52</v>
      </c>
      <c r="F23" s="49" t="s">
        <v>47</v>
      </c>
      <c r="G23" s="49">
        <v>150</v>
      </c>
      <c r="H23" s="49"/>
      <c r="I23" s="1" t="s">
        <v>264</v>
      </c>
      <c r="J23" s="79">
        <v>9880</v>
      </c>
      <c r="K23" s="89">
        <v>2825.0872</v>
      </c>
      <c r="L23" s="90">
        <v>0.28594</v>
      </c>
      <c r="M23" s="79">
        <v>11856</v>
      </c>
      <c r="N23" s="89">
        <v>3051.094176</v>
      </c>
      <c r="O23" s="90">
        <v>0.257346</v>
      </c>
      <c r="P23" s="83">
        <v>9913.16</v>
      </c>
      <c r="Q23" s="81">
        <f t="shared" si="0"/>
        <v>1.00335627530364</v>
      </c>
      <c r="R23" s="81">
        <f t="shared" si="1"/>
        <v>0.836130229419703</v>
      </c>
      <c r="S23" s="118">
        <v>150</v>
      </c>
      <c r="T23" s="118"/>
      <c r="U23" s="18"/>
      <c r="V23" s="79">
        <v>7979.7</v>
      </c>
      <c r="W23" s="81">
        <f t="shared" si="2"/>
        <v>0.807661943319838</v>
      </c>
      <c r="X23" s="3">
        <f t="shared" si="3"/>
        <v>0.673051619433198</v>
      </c>
      <c r="Y23" s="118">
        <v>0</v>
      </c>
      <c r="Z23" s="118"/>
      <c r="AA23" s="79"/>
      <c r="AB23" s="79">
        <v>6775.4</v>
      </c>
      <c r="AC23" s="81">
        <f t="shared" si="4"/>
        <v>0.685769230769231</v>
      </c>
      <c r="AD23" s="81">
        <f t="shared" si="5"/>
        <v>0.571474358974359</v>
      </c>
      <c r="AE23" s="118">
        <v>0</v>
      </c>
      <c r="AF23" s="118"/>
      <c r="AG23" s="152"/>
      <c r="AH23" s="79">
        <v>21</v>
      </c>
      <c r="AI23" s="1">
        <v>9231.11</v>
      </c>
      <c r="AJ23" s="3">
        <f t="shared" si="6"/>
        <v>0.934322874493927</v>
      </c>
      <c r="AL23" s="1"/>
      <c r="AM23" s="25"/>
      <c r="AN23" s="1">
        <v>8202.12</v>
      </c>
      <c r="AO23" s="3">
        <f t="shared" si="7"/>
        <v>0.830174089068826</v>
      </c>
      <c r="AP23" s="37"/>
      <c r="AQ23" s="37"/>
      <c r="AR23" s="37"/>
      <c r="AS23" s="1">
        <v>5675.1</v>
      </c>
      <c r="AT23" s="3">
        <f t="shared" si="8"/>
        <v>0.574402834008097</v>
      </c>
      <c r="AU23" s="37"/>
      <c r="AV23" s="37"/>
      <c r="AW23" s="37"/>
      <c r="AX23" s="40">
        <f t="shared" si="9"/>
        <v>150</v>
      </c>
      <c r="AY23" s="36">
        <f t="shared" si="10"/>
        <v>0</v>
      </c>
    </row>
    <row r="24" spans="1:51">
      <c r="A24" s="50">
        <v>7</v>
      </c>
      <c r="B24" s="50">
        <v>748</v>
      </c>
      <c r="C24" s="54" t="s">
        <v>71</v>
      </c>
      <c r="D24" s="50" t="s">
        <v>64</v>
      </c>
      <c r="E24" s="50" t="s">
        <v>55</v>
      </c>
      <c r="F24" s="55" t="s">
        <v>53</v>
      </c>
      <c r="G24" s="55">
        <v>100</v>
      </c>
      <c r="H24" s="55"/>
      <c r="I24" s="1" t="s">
        <v>265</v>
      </c>
      <c r="J24" s="88">
        <v>9500</v>
      </c>
      <c r="K24" s="89">
        <v>2676.8625</v>
      </c>
      <c r="L24" s="90">
        <v>0.281775</v>
      </c>
      <c r="M24" s="88">
        <v>11400</v>
      </c>
      <c r="N24" s="89">
        <v>2891.0115</v>
      </c>
      <c r="O24" s="90">
        <v>0.2535975</v>
      </c>
      <c r="P24" s="91">
        <v>5513.91</v>
      </c>
      <c r="Q24" s="106">
        <f t="shared" si="0"/>
        <v>0.580411578947368</v>
      </c>
      <c r="R24" s="81">
        <f t="shared" si="1"/>
        <v>0.483676315789474</v>
      </c>
      <c r="S24" s="123">
        <v>0</v>
      </c>
      <c r="T24" s="123"/>
      <c r="U24" s="18"/>
      <c r="V24" s="88">
        <v>5974.76</v>
      </c>
      <c r="W24" s="106">
        <f t="shared" si="2"/>
        <v>0.628922105263158</v>
      </c>
      <c r="X24" s="3">
        <f t="shared" si="3"/>
        <v>0.524101754385965</v>
      </c>
      <c r="Y24" s="123">
        <v>0</v>
      </c>
      <c r="Z24" s="123"/>
      <c r="AA24" s="88"/>
      <c r="AB24" s="88">
        <v>12158.56</v>
      </c>
      <c r="AC24" s="122">
        <f t="shared" si="4"/>
        <v>1.27984842105263</v>
      </c>
      <c r="AD24" s="106">
        <f t="shared" si="5"/>
        <v>1.06654035087719</v>
      </c>
      <c r="AE24" s="123">
        <v>100</v>
      </c>
      <c r="AF24" s="123">
        <v>200</v>
      </c>
      <c r="AG24" s="150" t="s">
        <v>266</v>
      </c>
      <c r="AH24" s="88">
        <v>22</v>
      </c>
      <c r="AI24" s="1">
        <v>5083</v>
      </c>
      <c r="AJ24" s="3">
        <f t="shared" si="6"/>
        <v>0.535052631578947</v>
      </c>
      <c r="AL24" s="1"/>
      <c r="AM24" s="25"/>
      <c r="AN24" s="1">
        <v>5424.9</v>
      </c>
      <c r="AO24" s="3">
        <f t="shared" si="7"/>
        <v>0.571042105263158</v>
      </c>
      <c r="AP24" s="37"/>
      <c r="AQ24" s="37"/>
      <c r="AR24" s="37"/>
      <c r="AS24" s="1">
        <v>5453.91</v>
      </c>
      <c r="AT24" s="3">
        <f t="shared" si="8"/>
        <v>0.574095789473684</v>
      </c>
      <c r="AU24" s="37"/>
      <c r="AV24" s="37"/>
      <c r="AW24" s="37"/>
      <c r="AX24" s="40">
        <f t="shared" si="9"/>
        <v>100</v>
      </c>
      <c r="AY24" s="36">
        <f t="shared" si="10"/>
        <v>200</v>
      </c>
    </row>
    <row r="25" spans="1:51">
      <c r="A25" s="50">
        <v>8</v>
      </c>
      <c r="B25" s="50">
        <v>539</v>
      </c>
      <c r="C25" s="54" t="s">
        <v>72</v>
      </c>
      <c r="D25" s="50" t="s">
        <v>64</v>
      </c>
      <c r="E25" s="50" t="s">
        <v>55</v>
      </c>
      <c r="F25" s="55" t="s">
        <v>53</v>
      </c>
      <c r="G25" s="55">
        <v>100</v>
      </c>
      <c r="H25" s="55"/>
      <c r="I25" s="1" t="s">
        <v>267</v>
      </c>
      <c r="J25" s="88">
        <v>9600</v>
      </c>
      <c r="K25" s="89">
        <v>2266.032</v>
      </c>
      <c r="L25" s="90">
        <v>0.236045</v>
      </c>
      <c r="M25" s="88">
        <v>11520</v>
      </c>
      <c r="N25" s="89">
        <v>2447.31456</v>
      </c>
      <c r="O25" s="90">
        <v>0.2124405</v>
      </c>
      <c r="P25" s="91">
        <v>9743.64</v>
      </c>
      <c r="Q25" s="122">
        <f t="shared" si="0"/>
        <v>1.0149625</v>
      </c>
      <c r="R25" s="81">
        <f t="shared" si="1"/>
        <v>0.845802083333333</v>
      </c>
      <c r="S25" s="123">
        <v>100</v>
      </c>
      <c r="T25" s="123">
        <v>200</v>
      </c>
      <c r="U25" s="18" t="s">
        <v>268</v>
      </c>
      <c r="V25" s="88">
        <v>4546.51</v>
      </c>
      <c r="W25" s="106">
        <f t="shared" si="2"/>
        <v>0.473594791666667</v>
      </c>
      <c r="X25" s="3">
        <f t="shared" si="3"/>
        <v>0.394662326388889</v>
      </c>
      <c r="Y25" s="123">
        <v>0</v>
      </c>
      <c r="Z25" s="123"/>
      <c r="AA25" s="88"/>
      <c r="AB25" s="88">
        <v>4697.7</v>
      </c>
      <c r="AC25" s="106">
        <f t="shared" si="4"/>
        <v>0.48934375</v>
      </c>
      <c r="AD25" s="106">
        <f t="shared" si="5"/>
        <v>0.407786458333333</v>
      </c>
      <c r="AE25" s="123">
        <v>0</v>
      </c>
      <c r="AF25" s="123"/>
      <c r="AG25" s="150"/>
      <c r="AH25" s="88">
        <v>23</v>
      </c>
      <c r="AI25" s="1">
        <v>5122.19</v>
      </c>
      <c r="AJ25" s="3">
        <f t="shared" si="6"/>
        <v>0.533561458333333</v>
      </c>
      <c r="AL25" s="1"/>
      <c r="AM25" s="25"/>
      <c r="AN25" s="1">
        <v>9620.73</v>
      </c>
      <c r="AO25" s="3">
        <f t="shared" si="7"/>
        <v>1.002159375</v>
      </c>
      <c r="AP25" s="37"/>
      <c r="AQ25" s="37"/>
      <c r="AR25" s="37"/>
      <c r="AS25" s="1">
        <v>6801.74</v>
      </c>
      <c r="AT25" s="3">
        <f t="shared" si="8"/>
        <v>0.708514583333333</v>
      </c>
      <c r="AU25" s="37"/>
      <c r="AV25" s="37"/>
      <c r="AW25" s="37"/>
      <c r="AX25" s="40">
        <f t="shared" si="9"/>
        <v>100</v>
      </c>
      <c r="AY25" s="36">
        <f t="shared" si="10"/>
        <v>200</v>
      </c>
    </row>
    <row r="26" spans="1:51">
      <c r="A26" s="50">
        <v>9</v>
      </c>
      <c r="B26" s="50">
        <v>107728</v>
      </c>
      <c r="C26" s="54" t="s">
        <v>73</v>
      </c>
      <c r="D26" s="50" t="s">
        <v>64</v>
      </c>
      <c r="E26" s="50" t="s">
        <v>52</v>
      </c>
      <c r="F26" s="55" t="s">
        <v>53</v>
      </c>
      <c r="G26" s="55">
        <v>100</v>
      </c>
      <c r="H26" s="55"/>
      <c r="I26" s="1" t="s">
        <v>269</v>
      </c>
      <c r="J26" s="88">
        <v>9600</v>
      </c>
      <c r="K26" s="89">
        <v>2286.432</v>
      </c>
      <c r="L26" s="90">
        <v>0.23817</v>
      </c>
      <c r="M26" s="88">
        <v>11520</v>
      </c>
      <c r="N26" s="89">
        <v>2469.34656</v>
      </c>
      <c r="O26" s="90">
        <v>0.214353</v>
      </c>
      <c r="P26" s="91">
        <v>6459.27</v>
      </c>
      <c r="Q26" s="106">
        <f t="shared" si="0"/>
        <v>0.672840625</v>
      </c>
      <c r="R26" s="81">
        <f t="shared" si="1"/>
        <v>0.560700520833333</v>
      </c>
      <c r="S26" s="123">
        <v>0</v>
      </c>
      <c r="T26" s="123"/>
      <c r="U26" s="18"/>
      <c r="V26" s="88">
        <v>10197.77</v>
      </c>
      <c r="W26" s="122">
        <f t="shared" si="2"/>
        <v>1.06226770833333</v>
      </c>
      <c r="X26" s="3">
        <f t="shared" si="3"/>
        <v>0.885223090277778</v>
      </c>
      <c r="Y26" s="123">
        <v>100</v>
      </c>
      <c r="Z26" s="123">
        <v>200</v>
      </c>
      <c r="AA26" s="88" t="s">
        <v>270</v>
      </c>
      <c r="AB26" s="88">
        <v>7518.16</v>
      </c>
      <c r="AC26" s="106">
        <f t="shared" si="4"/>
        <v>0.783141666666667</v>
      </c>
      <c r="AD26" s="106">
        <f t="shared" si="5"/>
        <v>0.652618055555556</v>
      </c>
      <c r="AE26" s="123">
        <v>0</v>
      </c>
      <c r="AF26" s="123"/>
      <c r="AG26" s="150"/>
      <c r="AH26" s="88">
        <v>24</v>
      </c>
      <c r="AI26" s="1">
        <v>9879.8</v>
      </c>
      <c r="AJ26" s="3">
        <f t="shared" si="6"/>
        <v>1.02914583333333</v>
      </c>
      <c r="AL26" s="1"/>
      <c r="AM26" s="25"/>
      <c r="AN26" s="1">
        <v>6535.5</v>
      </c>
      <c r="AO26" s="3">
        <f t="shared" si="7"/>
        <v>0.68078125</v>
      </c>
      <c r="AP26" s="37"/>
      <c r="AQ26" s="37"/>
      <c r="AR26" s="37"/>
      <c r="AS26" s="1">
        <v>5788.2</v>
      </c>
      <c r="AT26" s="3">
        <f t="shared" si="8"/>
        <v>0.6029375</v>
      </c>
      <c r="AU26" s="37"/>
      <c r="AV26" s="37"/>
      <c r="AW26" s="37"/>
      <c r="AX26" s="40">
        <f t="shared" si="9"/>
        <v>100</v>
      </c>
      <c r="AY26" s="36">
        <f t="shared" si="10"/>
        <v>200</v>
      </c>
    </row>
    <row r="27" spans="1:51">
      <c r="A27" s="47">
        <v>10</v>
      </c>
      <c r="B27" s="47">
        <v>594</v>
      </c>
      <c r="C27" s="48" t="s">
        <v>74</v>
      </c>
      <c r="D27" s="47" t="s">
        <v>64</v>
      </c>
      <c r="E27" s="47" t="s">
        <v>55</v>
      </c>
      <c r="F27" s="49" t="s">
        <v>57</v>
      </c>
      <c r="G27" s="49">
        <v>100</v>
      </c>
      <c r="H27" s="49"/>
      <c r="I27" s="1" t="s">
        <v>271</v>
      </c>
      <c r="J27" s="79">
        <v>8600</v>
      </c>
      <c r="K27" s="89">
        <v>2337.007</v>
      </c>
      <c r="L27" s="90">
        <v>0.271745</v>
      </c>
      <c r="M27" s="79">
        <v>10320</v>
      </c>
      <c r="N27" s="89">
        <v>2523.96756</v>
      </c>
      <c r="O27" s="90">
        <v>0.2445705</v>
      </c>
      <c r="P27" s="83">
        <v>7087.21</v>
      </c>
      <c r="Q27" s="81">
        <f t="shared" si="0"/>
        <v>0.824094186046512</v>
      </c>
      <c r="R27" s="81">
        <f t="shared" si="1"/>
        <v>0.68674515503876</v>
      </c>
      <c r="S27" s="118">
        <v>0</v>
      </c>
      <c r="T27" s="118"/>
      <c r="U27" s="18"/>
      <c r="V27" s="79">
        <v>6537.89</v>
      </c>
      <c r="W27" s="81">
        <f t="shared" si="2"/>
        <v>0.76021976744186</v>
      </c>
      <c r="X27" s="3">
        <f t="shared" si="3"/>
        <v>0.633516472868217</v>
      </c>
      <c r="Y27" s="118">
        <v>0</v>
      </c>
      <c r="Z27" s="118"/>
      <c r="AA27" s="79"/>
      <c r="AB27" s="79">
        <v>7205.3</v>
      </c>
      <c r="AC27" s="81">
        <f t="shared" si="4"/>
        <v>0.837825581395349</v>
      </c>
      <c r="AD27" s="81">
        <f t="shared" si="5"/>
        <v>0.698187984496124</v>
      </c>
      <c r="AE27" s="118">
        <v>0</v>
      </c>
      <c r="AF27" s="118"/>
      <c r="AG27" s="152"/>
      <c r="AH27" s="79">
        <v>25</v>
      </c>
      <c r="AI27" s="1">
        <v>4657.53</v>
      </c>
      <c r="AJ27" s="3">
        <f t="shared" si="6"/>
        <v>0.541573255813953</v>
      </c>
      <c r="AL27" s="1"/>
      <c r="AM27" s="25"/>
      <c r="AN27" s="1">
        <v>6690.32</v>
      </c>
      <c r="AO27" s="3">
        <f t="shared" si="7"/>
        <v>0.777944186046512</v>
      </c>
      <c r="AP27" s="37"/>
      <c r="AQ27" s="37"/>
      <c r="AR27" s="37"/>
      <c r="AS27" s="1">
        <v>6246.15</v>
      </c>
      <c r="AT27" s="3">
        <f t="shared" si="8"/>
        <v>0.726296511627907</v>
      </c>
      <c r="AU27" s="37"/>
      <c r="AV27" s="37"/>
      <c r="AW27" s="37"/>
      <c r="AX27" s="40">
        <f t="shared" si="9"/>
        <v>0</v>
      </c>
      <c r="AY27" s="36">
        <f t="shared" si="10"/>
        <v>0</v>
      </c>
    </row>
    <row r="28" spans="1:51">
      <c r="A28" s="47">
        <v>11</v>
      </c>
      <c r="B28" s="47">
        <v>102564</v>
      </c>
      <c r="C28" s="48" t="s">
        <v>75</v>
      </c>
      <c r="D28" s="47" t="s">
        <v>64</v>
      </c>
      <c r="E28" s="47" t="s">
        <v>55</v>
      </c>
      <c r="F28" s="49" t="s">
        <v>57</v>
      </c>
      <c r="G28" s="49">
        <v>100</v>
      </c>
      <c r="H28" s="49"/>
      <c r="I28" s="1" t="s">
        <v>272</v>
      </c>
      <c r="J28" s="79">
        <v>8400</v>
      </c>
      <c r="K28" s="89">
        <v>2143.428</v>
      </c>
      <c r="L28" s="90">
        <v>0.25517</v>
      </c>
      <c r="M28" s="79">
        <v>10080</v>
      </c>
      <c r="N28" s="89">
        <v>2314.90224</v>
      </c>
      <c r="O28" s="90">
        <v>0.229653</v>
      </c>
      <c r="P28" s="83">
        <v>8488.9</v>
      </c>
      <c r="Q28" s="81">
        <f t="shared" si="0"/>
        <v>1.01058333333333</v>
      </c>
      <c r="R28" s="81">
        <f t="shared" si="1"/>
        <v>0.842152777777778</v>
      </c>
      <c r="S28" s="118">
        <v>100</v>
      </c>
      <c r="T28" s="118"/>
      <c r="U28" s="18"/>
      <c r="V28" s="79">
        <v>8404.94</v>
      </c>
      <c r="W28" s="130">
        <f t="shared" si="2"/>
        <v>1.0005880952381</v>
      </c>
      <c r="X28" s="3">
        <f t="shared" si="3"/>
        <v>0.833823412698413</v>
      </c>
      <c r="Y28" s="118">
        <v>100</v>
      </c>
      <c r="Z28" s="118">
        <v>200</v>
      </c>
      <c r="AA28" s="79" t="s">
        <v>273</v>
      </c>
      <c r="AB28" s="79">
        <v>8513.42</v>
      </c>
      <c r="AC28" s="130">
        <f t="shared" si="4"/>
        <v>1.01350238095238</v>
      </c>
      <c r="AD28" s="81">
        <f t="shared" si="5"/>
        <v>0.844585317460318</v>
      </c>
      <c r="AE28" s="118">
        <v>100</v>
      </c>
      <c r="AF28" s="118">
        <v>100</v>
      </c>
      <c r="AG28" s="152" t="s">
        <v>274</v>
      </c>
      <c r="AH28" s="79">
        <v>26</v>
      </c>
      <c r="AI28" s="1">
        <v>4258.1</v>
      </c>
      <c r="AJ28" s="3">
        <f t="shared" si="6"/>
        <v>0.506916666666667</v>
      </c>
      <c r="AL28" s="1"/>
      <c r="AM28" s="25"/>
      <c r="AN28" s="1">
        <v>5841.61</v>
      </c>
      <c r="AO28" s="3">
        <f t="shared" si="7"/>
        <v>0.695429761904762</v>
      </c>
      <c r="AP28" s="37"/>
      <c r="AQ28" s="37"/>
      <c r="AR28" s="37"/>
      <c r="AS28" s="1">
        <v>5119.81</v>
      </c>
      <c r="AT28" s="3">
        <f t="shared" si="8"/>
        <v>0.609501190476191</v>
      </c>
      <c r="AU28" s="37"/>
      <c r="AV28" s="37"/>
      <c r="AW28" s="37"/>
      <c r="AX28" s="40">
        <f t="shared" si="9"/>
        <v>300</v>
      </c>
      <c r="AY28" s="36">
        <f t="shared" si="10"/>
        <v>300</v>
      </c>
    </row>
    <row r="29" spans="1:51">
      <c r="A29" s="47">
        <v>12</v>
      </c>
      <c r="B29" s="47">
        <v>720</v>
      </c>
      <c r="C29" s="48" t="s">
        <v>76</v>
      </c>
      <c r="D29" s="47" t="s">
        <v>64</v>
      </c>
      <c r="E29" s="47" t="s">
        <v>55</v>
      </c>
      <c r="F29" s="49" t="s">
        <v>57</v>
      </c>
      <c r="G29" s="49">
        <v>100</v>
      </c>
      <c r="H29" s="49"/>
      <c r="I29" s="1" t="s">
        <v>275</v>
      </c>
      <c r="J29" s="79">
        <v>7800</v>
      </c>
      <c r="K29" s="89">
        <v>2073.201</v>
      </c>
      <c r="L29" s="90">
        <v>0.265795</v>
      </c>
      <c r="M29" s="79">
        <v>9360</v>
      </c>
      <c r="N29" s="89">
        <v>2239.05708</v>
      </c>
      <c r="O29" s="90">
        <v>0.2392155</v>
      </c>
      <c r="P29" s="83">
        <v>8601.88</v>
      </c>
      <c r="Q29" s="130">
        <f t="shared" si="0"/>
        <v>1.10280512820513</v>
      </c>
      <c r="R29" s="81">
        <f t="shared" si="1"/>
        <v>0.919004273504273</v>
      </c>
      <c r="S29" s="118">
        <v>100</v>
      </c>
      <c r="T29" s="118">
        <v>100</v>
      </c>
      <c r="U29" s="18" t="s">
        <v>274</v>
      </c>
      <c r="V29" s="79">
        <v>2911.8</v>
      </c>
      <c r="W29" s="81">
        <f t="shared" si="2"/>
        <v>0.373307692307692</v>
      </c>
      <c r="X29" s="3">
        <f t="shared" si="3"/>
        <v>0.311089743589744</v>
      </c>
      <c r="Y29" s="118">
        <v>0</v>
      </c>
      <c r="Z29" s="118"/>
      <c r="AA29" s="79"/>
      <c r="AB29" s="79">
        <v>7856.6</v>
      </c>
      <c r="AC29" s="81">
        <f t="shared" si="4"/>
        <v>1.00725641025641</v>
      </c>
      <c r="AD29" s="81">
        <f t="shared" si="5"/>
        <v>0.839380341880342</v>
      </c>
      <c r="AE29" s="118">
        <v>100</v>
      </c>
      <c r="AF29" s="118"/>
      <c r="AG29" s="152"/>
      <c r="AH29" s="79">
        <v>27</v>
      </c>
      <c r="AI29" s="1">
        <v>3060.9</v>
      </c>
      <c r="AJ29" s="3">
        <f t="shared" si="6"/>
        <v>0.392423076923077</v>
      </c>
      <c r="AL29" s="1"/>
      <c r="AM29" s="25"/>
      <c r="AN29" s="1">
        <v>2516.4</v>
      </c>
      <c r="AO29" s="3">
        <f t="shared" si="7"/>
        <v>0.322615384615385</v>
      </c>
      <c r="AP29" s="37"/>
      <c r="AQ29" s="37"/>
      <c r="AR29" s="37"/>
      <c r="AS29" s="1">
        <v>5561.7</v>
      </c>
      <c r="AT29" s="3">
        <f t="shared" si="8"/>
        <v>0.713038461538462</v>
      </c>
      <c r="AU29" s="37"/>
      <c r="AV29" s="37"/>
      <c r="AW29" s="37"/>
      <c r="AX29" s="40">
        <f t="shared" si="9"/>
        <v>200</v>
      </c>
      <c r="AY29" s="36">
        <f t="shared" si="10"/>
        <v>100</v>
      </c>
    </row>
    <row r="30" spans="1:51">
      <c r="A30" s="50">
        <v>13</v>
      </c>
      <c r="B30" s="50">
        <v>549</v>
      </c>
      <c r="C30" s="54" t="s">
        <v>77</v>
      </c>
      <c r="D30" s="50" t="s">
        <v>64</v>
      </c>
      <c r="E30" s="50" t="s">
        <v>55</v>
      </c>
      <c r="F30" s="55" t="s">
        <v>61</v>
      </c>
      <c r="G30" s="55">
        <v>100</v>
      </c>
      <c r="H30" s="55"/>
      <c r="I30" s="1" t="s">
        <v>276</v>
      </c>
      <c r="J30" s="88">
        <v>7600</v>
      </c>
      <c r="K30" s="89">
        <v>1896.656</v>
      </c>
      <c r="L30" s="90">
        <v>0.24956</v>
      </c>
      <c r="M30" s="88">
        <v>9120</v>
      </c>
      <c r="N30" s="89">
        <v>2048.38848</v>
      </c>
      <c r="O30" s="90">
        <v>0.224604</v>
      </c>
      <c r="P30" s="91">
        <v>7728.41</v>
      </c>
      <c r="Q30" s="122">
        <f t="shared" si="0"/>
        <v>1.01689605263158</v>
      </c>
      <c r="R30" s="81">
        <f t="shared" si="1"/>
        <v>0.847413377192982</v>
      </c>
      <c r="S30" s="123">
        <v>100</v>
      </c>
      <c r="T30" s="123">
        <v>200</v>
      </c>
      <c r="U30" s="18" t="s">
        <v>277</v>
      </c>
      <c r="V30" s="88">
        <v>7982.57</v>
      </c>
      <c r="W30" s="106">
        <f t="shared" si="2"/>
        <v>1.05033815789474</v>
      </c>
      <c r="X30" s="3">
        <f t="shared" si="3"/>
        <v>0.875281798245614</v>
      </c>
      <c r="Y30" s="123">
        <v>100</v>
      </c>
      <c r="Z30" s="123"/>
      <c r="AA30" s="88"/>
      <c r="AB30" s="88">
        <v>3098.52</v>
      </c>
      <c r="AC30" s="106">
        <f t="shared" si="4"/>
        <v>0.4077</v>
      </c>
      <c r="AD30" s="106">
        <f t="shared" si="5"/>
        <v>0.33975</v>
      </c>
      <c r="AE30" s="123">
        <v>0</v>
      </c>
      <c r="AF30" s="123"/>
      <c r="AG30" s="150"/>
      <c r="AH30" s="88">
        <v>28</v>
      </c>
      <c r="AI30" s="1">
        <v>4428.97</v>
      </c>
      <c r="AJ30" s="3">
        <f t="shared" si="6"/>
        <v>0.582759210526316</v>
      </c>
      <c r="AL30" s="1"/>
      <c r="AM30" s="25"/>
      <c r="AN30" s="1">
        <v>3140.95</v>
      </c>
      <c r="AO30" s="3">
        <f t="shared" si="7"/>
        <v>0.413282894736842</v>
      </c>
      <c r="AP30" s="37"/>
      <c r="AQ30" s="37"/>
      <c r="AR30" s="37"/>
      <c r="AS30" s="1">
        <v>4618.9</v>
      </c>
      <c r="AT30" s="3">
        <f t="shared" si="8"/>
        <v>0.60775</v>
      </c>
      <c r="AU30" s="37"/>
      <c r="AV30" s="37"/>
      <c r="AW30" s="37"/>
      <c r="AX30" s="40">
        <f t="shared" si="9"/>
        <v>200</v>
      </c>
      <c r="AY30" s="36">
        <f t="shared" si="10"/>
        <v>200</v>
      </c>
    </row>
    <row r="31" spans="1:51">
      <c r="A31" s="50">
        <v>14</v>
      </c>
      <c r="B31" s="50">
        <v>104533</v>
      </c>
      <c r="C31" s="54" t="s">
        <v>78</v>
      </c>
      <c r="D31" s="50" t="s">
        <v>64</v>
      </c>
      <c r="E31" s="50" t="s">
        <v>60</v>
      </c>
      <c r="F31" s="55" t="s">
        <v>61</v>
      </c>
      <c r="G31" s="55">
        <v>100</v>
      </c>
      <c r="H31" s="55"/>
      <c r="I31" s="1" t="s">
        <v>278</v>
      </c>
      <c r="J31" s="88">
        <v>7200</v>
      </c>
      <c r="K31" s="89">
        <v>2060.604</v>
      </c>
      <c r="L31" s="90">
        <v>0.286195</v>
      </c>
      <c r="M31" s="88">
        <v>8640</v>
      </c>
      <c r="N31" s="89">
        <v>2225.45232</v>
      </c>
      <c r="O31" s="90">
        <v>0.2575755</v>
      </c>
      <c r="P31" s="91">
        <v>3088.99</v>
      </c>
      <c r="Q31" s="106">
        <f t="shared" si="0"/>
        <v>0.429026388888889</v>
      </c>
      <c r="R31" s="81">
        <f t="shared" si="1"/>
        <v>0.357521990740741</v>
      </c>
      <c r="S31" s="123">
        <v>0</v>
      </c>
      <c r="T31" s="123"/>
      <c r="U31" s="18"/>
      <c r="V31" s="88">
        <v>2407.05</v>
      </c>
      <c r="W31" s="106">
        <f t="shared" si="2"/>
        <v>0.3343125</v>
      </c>
      <c r="X31" s="3">
        <f t="shared" si="3"/>
        <v>0.27859375</v>
      </c>
      <c r="Y31" s="123">
        <v>0</v>
      </c>
      <c r="Z31" s="123"/>
      <c r="AA31" s="88"/>
      <c r="AB31" s="88">
        <v>2704.81</v>
      </c>
      <c r="AC31" s="106">
        <f t="shared" si="4"/>
        <v>0.375668055555556</v>
      </c>
      <c r="AD31" s="106">
        <f t="shared" si="5"/>
        <v>0.313056712962963</v>
      </c>
      <c r="AE31" s="123">
        <v>0</v>
      </c>
      <c r="AF31" s="123"/>
      <c r="AG31" s="150"/>
      <c r="AH31" s="88">
        <v>29</v>
      </c>
      <c r="AI31" s="1">
        <v>4678.71</v>
      </c>
      <c r="AJ31" s="3">
        <f t="shared" si="6"/>
        <v>0.649820833333333</v>
      </c>
      <c r="AL31" s="1"/>
      <c r="AM31" s="25"/>
      <c r="AN31" s="1">
        <v>3904.5</v>
      </c>
      <c r="AO31" s="3">
        <f t="shared" si="7"/>
        <v>0.542291666666667</v>
      </c>
      <c r="AP31" s="37"/>
      <c r="AQ31" s="37"/>
      <c r="AR31" s="37"/>
      <c r="AS31" s="1">
        <v>2223.81</v>
      </c>
      <c r="AT31" s="3">
        <f t="shared" si="8"/>
        <v>0.3088625</v>
      </c>
      <c r="AU31" s="37"/>
      <c r="AV31" s="37"/>
      <c r="AW31" s="37"/>
      <c r="AX31" s="40">
        <f t="shared" si="9"/>
        <v>0</v>
      </c>
      <c r="AY31" s="36">
        <f t="shared" si="10"/>
        <v>0</v>
      </c>
    </row>
    <row r="32" spans="1:51">
      <c r="A32" s="50">
        <v>15</v>
      </c>
      <c r="B32" s="50">
        <v>732</v>
      </c>
      <c r="C32" s="54" t="s">
        <v>79</v>
      </c>
      <c r="D32" s="50" t="s">
        <v>64</v>
      </c>
      <c r="E32" s="50" t="s">
        <v>55</v>
      </c>
      <c r="F32" s="55" t="s">
        <v>61</v>
      </c>
      <c r="G32" s="55">
        <v>100</v>
      </c>
      <c r="H32" s="55"/>
      <c r="I32" s="1" t="s">
        <v>279</v>
      </c>
      <c r="J32" s="88">
        <v>7000</v>
      </c>
      <c r="K32" s="89">
        <v>1817.13</v>
      </c>
      <c r="L32" s="90">
        <v>0.25959</v>
      </c>
      <c r="M32" s="88">
        <v>8400</v>
      </c>
      <c r="N32" s="89">
        <v>1962.5004</v>
      </c>
      <c r="O32" s="90">
        <v>0.233631</v>
      </c>
      <c r="P32" s="91">
        <v>4098.1</v>
      </c>
      <c r="Q32" s="106">
        <f t="shared" si="0"/>
        <v>0.585442857142857</v>
      </c>
      <c r="R32" s="81">
        <f t="shared" si="1"/>
        <v>0.487869047619048</v>
      </c>
      <c r="S32" s="123">
        <v>0</v>
      </c>
      <c r="T32" s="123"/>
      <c r="U32" s="18"/>
      <c r="V32" s="88">
        <v>8609.56</v>
      </c>
      <c r="W32" s="122">
        <f t="shared" si="2"/>
        <v>1.22993714285714</v>
      </c>
      <c r="X32" s="3">
        <f t="shared" si="3"/>
        <v>1.02494761904762</v>
      </c>
      <c r="Y32" s="123">
        <v>100</v>
      </c>
      <c r="Z32" s="123">
        <v>100</v>
      </c>
      <c r="AA32" s="88" t="s">
        <v>280</v>
      </c>
      <c r="AB32" s="88">
        <v>4775.92</v>
      </c>
      <c r="AC32" s="106">
        <f t="shared" si="4"/>
        <v>0.682274285714286</v>
      </c>
      <c r="AD32" s="106">
        <f t="shared" si="5"/>
        <v>0.568561904761905</v>
      </c>
      <c r="AE32" s="123">
        <v>0</v>
      </c>
      <c r="AF32" s="123"/>
      <c r="AG32" s="150"/>
      <c r="AH32" s="88">
        <v>30</v>
      </c>
      <c r="AI32" s="1">
        <v>3408.8</v>
      </c>
      <c r="AJ32" s="3">
        <f t="shared" si="6"/>
        <v>0.486971428571429</v>
      </c>
      <c r="AL32" s="1"/>
      <c r="AM32" s="25"/>
      <c r="AN32" s="1">
        <v>3082.2</v>
      </c>
      <c r="AO32" s="3">
        <f t="shared" si="7"/>
        <v>0.440314285714286</v>
      </c>
      <c r="AP32" s="37"/>
      <c r="AQ32" s="37"/>
      <c r="AR32" s="37"/>
      <c r="AS32" s="1">
        <v>2640.25</v>
      </c>
      <c r="AT32" s="3">
        <f t="shared" si="8"/>
        <v>0.377178571428571</v>
      </c>
      <c r="AU32" s="37"/>
      <c r="AV32" s="37"/>
      <c r="AW32" s="37"/>
      <c r="AX32" s="40">
        <f t="shared" si="9"/>
        <v>100</v>
      </c>
      <c r="AY32" s="36">
        <f t="shared" si="10"/>
        <v>100</v>
      </c>
    </row>
    <row r="33" spans="1:51">
      <c r="A33" s="47">
        <v>16</v>
      </c>
      <c r="B33" s="47">
        <v>117637</v>
      </c>
      <c r="C33" s="48" t="s">
        <v>80</v>
      </c>
      <c r="D33" s="47" t="s">
        <v>64</v>
      </c>
      <c r="E33" s="47" t="s">
        <v>60</v>
      </c>
      <c r="F33" s="49" t="s">
        <v>81</v>
      </c>
      <c r="G33" s="49">
        <v>100</v>
      </c>
      <c r="H33" s="49"/>
      <c r="I33" s="1" t="s">
        <v>281</v>
      </c>
      <c r="J33" s="79">
        <v>6000</v>
      </c>
      <c r="K33" s="89">
        <v>1522.86</v>
      </c>
      <c r="L33" s="90">
        <v>0.25381</v>
      </c>
      <c r="M33" s="79">
        <v>7200</v>
      </c>
      <c r="N33" s="89">
        <v>1644.6888</v>
      </c>
      <c r="O33" s="90">
        <v>0.228429</v>
      </c>
      <c r="P33" s="83">
        <v>3477.79</v>
      </c>
      <c r="Q33" s="81">
        <f t="shared" si="0"/>
        <v>0.579631666666667</v>
      </c>
      <c r="R33" s="81">
        <f t="shared" si="1"/>
        <v>0.483026388888889</v>
      </c>
      <c r="S33" s="118">
        <v>0</v>
      </c>
      <c r="T33" s="118"/>
      <c r="U33" s="18"/>
      <c r="V33" s="79">
        <v>2669.01</v>
      </c>
      <c r="W33" s="81">
        <f t="shared" si="2"/>
        <v>0.444835</v>
      </c>
      <c r="X33" s="3">
        <f t="shared" si="3"/>
        <v>0.370695833333333</v>
      </c>
      <c r="Y33" s="118">
        <v>0</v>
      </c>
      <c r="Z33" s="118"/>
      <c r="AA33" s="79"/>
      <c r="AB33" s="79">
        <v>6145.02</v>
      </c>
      <c r="AC33" s="130">
        <f t="shared" si="4"/>
        <v>1.02417</v>
      </c>
      <c r="AD33" s="81">
        <f t="shared" si="5"/>
        <v>0.853475</v>
      </c>
      <c r="AE33" s="118">
        <v>100</v>
      </c>
      <c r="AF33" s="118">
        <v>200</v>
      </c>
      <c r="AG33" s="152" t="s">
        <v>282</v>
      </c>
      <c r="AH33" s="79">
        <v>31</v>
      </c>
      <c r="AI33" s="1">
        <v>1875</v>
      </c>
      <c r="AJ33" s="3">
        <f t="shared" si="6"/>
        <v>0.3125</v>
      </c>
      <c r="AL33" s="1"/>
      <c r="AM33" s="25"/>
      <c r="AN33" s="1">
        <v>1213.4</v>
      </c>
      <c r="AO33" s="3">
        <f t="shared" si="7"/>
        <v>0.202233333333333</v>
      </c>
      <c r="AP33" s="37"/>
      <c r="AQ33" s="37"/>
      <c r="AR33" s="37"/>
      <c r="AS33" s="1">
        <v>2020.28</v>
      </c>
      <c r="AT33" s="3">
        <f t="shared" si="8"/>
        <v>0.336713333333333</v>
      </c>
      <c r="AU33" s="37"/>
      <c r="AV33" s="37"/>
      <c r="AW33" s="37"/>
      <c r="AX33" s="40">
        <f t="shared" si="9"/>
        <v>100</v>
      </c>
      <c r="AY33" s="36">
        <f t="shared" si="10"/>
        <v>200</v>
      </c>
    </row>
    <row r="34" spans="1:51">
      <c r="A34" s="47">
        <v>17</v>
      </c>
      <c r="B34" s="47">
        <v>117923</v>
      </c>
      <c r="C34" s="48" t="s">
        <v>82</v>
      </c>
      <c r="D34" s="47" t="s">
        <v>64</v>
      </c>
      <c r="E34" s="47" t="s">
        <v>60</v>
      </c>
      <c r="F34" s="49" t="s">
        <v>81</v>
      </c>
      <c r="G34" s="49">
        <v>100</v>
      </c>
      <c r="H34" s="49"/>
      <c r="I34" s="1" t="s">
        <v>283</v>
      </c>
      <c r="J34" s="79">
        <v>5600</v>
      </c>
      <c r="K34" s="89">
        <v>1473.696</v>
      </c>
      <c r="L34" s="90">
        <v>0.26316</v>
      </c>
      <c r="M34" s="79">
        <v>6720</v>
      </c>
      <c r="N34" s="89">
        <v>1591.59168</v>
      </c>
      <c r="O34" s="90">
        <v>0.236844</v>
      </c>
      <c r="P34" s="83">
        <v>5683.73</v>
      </c>
      <c r="Q34" s="130">
        <f t="shared" si="0"/>
        <v>1.01495178571429</v>
      </c>
      <c r="R34" s="81">
        <f t="shared" si="1"/>
        <v>0.845793154761905</v>
      </c>
      <c r="S34" s="118">
        <v>100</v>
      </c>
      <c r="T34" s="118">
        <v>200</v>
      </c>
      <c r="U34" s="18" t="s">
        <v>284</v>
      </c>
      <c r="V34" s="79">
        <v>2251.5</v>
      </c>
      <c r="W34" s="81">
        <f t="shared" si="2"/>
        <v>0.402053571428571</v>
      </c>
      <c r="X34" s="3">
        <f t="shared" si="3"/>
        <v>0.335044642857143</v>
      </c>
      <c r="Y34" s="118">
        <v>0</v>
      </c>
      <c r="Z34" s="118"/>
      <c r="AA34" s="79"/>
      <c r="AB34" s="79">
        <v>2787.7</v>
      </c>
      <c r="AC34" s="81">
        <f t="shared" si="4"/>
        <v>0.497803571428571</v>
      </c>
      <c r="AD34" s="81">
        <f t="shared" si="5"/>
        <v>0.41483630952381</v>
      </c>
      <c r="AE34" s="118">
        <v>0</v>
      </c>
      <c r="AF34" s="118"/>
      <c r="AG34" s="152"/>
      <c r="AH34" s="79">
        <v>32</v>
      </c>
      <c r="AI34" s="1">
        <v>2756.65</v>
      </c>
      <c r="AJ34" s="3">
        <f t="shared" si="6"/>
        <v>0.492258928571429</v>
      </c>
      <c r="AL34" s="1"/>
      <c r="AM34" s="25"/>
      <c r="AN34" s="1">
        <v>2684.51</v>
      </c>
      <c r="AO34" s="3">
        <f t="shared" si="7"/>
        <v>0.479376785714286</v>
      </c>
      <c r="AP34" s="37"/>
      <c r="AQ34" s="37"/>
      <c r="AR34" s="37"/>
      <c r="AS34" s="1">
        <v>3653.9</v>
      </c>
      <c r="AT34" s="3">
        <f t="shared" si="8"/>
        <v>0.652482142857143</v>
      </c>
      <c r="AU34" s="37"/>
      <c r="AV34" s="37"/>
      <c r="AW34" s="37"/>
      <c r="AX34" s="40">
        <f t="shared" si="9"/>
        <v>100</v>
      </c>
      <c r="AY34" s="36">
        <f t="shared" si="10"/>
        <v>200</v>
      </c>
    </row>
    <row r="35" spans="1:51">
      <c r="A35" s="47">
        <v>18</v>
      </c>
      <c r="B35" s="47">
        <v>123007</v>
      </c>
      <c r="C35" s="48" t="s">
        <v>83</v>
      </c>
      <c r="D35" s="47" t="s">
        <v>64</v>
      </c>
      <c r="E35" s="47" t="s">
        <v>60</v>
      </c>
      <c r="F35" s="49" t="s">
        <v>81</v>
      </c>
      <c r="G35" s="49">
        <v>100</v>
      </c>
      <c r="H35" s="49"/>
      <c r="I35" s="1" t="s">
        <v>285</v>
      </c>
      <c r="J35" s="79">
        <v>5000</v>
      </c>
      <c r="K35" s="89">
        <v>1275</v>
      </c>
      <c r="L35" s="90">
        <v>0.255</v>
      </c>
      <c r="M35" s="79">
        <v>6000</v>
      </c>
      <c r="N35" s="89">
        <v>1377</v>
      </c>
      <c r="O35" s="90">
        <v>0.2295</v>
      </c>
      <c r="P35" s="83">
        <v>2399.9</v>
      </c>
      <c r="Q35" s="81">
        <f t="shared" si="0"/>
        <v>0.47998</v>
      </c>
      <c r="R35" s="81">
        <f t="shared" si="1"/>
        <v>0.399983333333333</v>
      </c>
      <c r="S35" s="118">
        <v>0</v>
      </c>
      <c r="T35" s="118"/>
      <c r="U35" s="18"/>
      <c r="V35" s="79">
        <v>5414.9</v>
      </c>
      <c r="W35" s="130">
        <f t="shared" si="2"/>
        <v>1.08298</v>
      </c>
      <c r="X35" s="3">
        <f t="shared" si="3"/>
        <v>0.902483333333333</v>
      </c>
      <c r="Y35" s="118">
        <v>100</v>
      </c>
      <c r="Z35" s="118">
        <v>200</v>
      </c>
      <c r="AA35" s="79" t="s">
        <v>286</v>
      </c>
      <c r="AB35" s="79">
        <v>2014.7</v>
      </c>
      <c r="AC35" s="81">
        <f t="shared" si="4"/>
        <v>0.40294</v>
      </c>
      <c r="AD35" s="81">
        <f t="shared" si="5"/>
        <v>0.335783333333333</v>
      </c>
      <c r="AE35" s="118">
        <v>0</v>
      </c>
      <c r="AF35" s="118"/>
      <c r="AG35" s="152"/>
      <c r="AH35" s="79">
        <v>33</v>
      </c>
      <c r="AI35" s="1">
        <v>3308.8</v>
      </c>
      <c r="AJ35" s="3">
        <f t="shared" si="6"/>
        <v>0.66176</v>
      </c>
      <c r="AL35" s="1"/>
      <c r="AM35" s="25"/>
      <c r="AN35" s="1">
        <v>4097.6</v>
      </c>
      <c r="AO35" s="3">
        <f t="shared" si="7"/>
        <v>0.81952</v>
      </c>
      <c r="AP35" s="37"/>
      <c r="AQ35" s="37"/>
      <c r="AR35" s="37"/>
      <c r="AS35" s="1">
        <v>2920.6</v>
      </c>
      <c r="AT35" s="3">
        <f t="shared" si="8"/>
        <v>0.58412</v>
      </c>
      <c r="AU35" s="37"/>
      <c r="AV35" s="37"/>
      <c r="AW35" s="37"/>
      <c r="AX35" s="40">
        <f t="shared" si="9"/>
        <v>100</v>
      </c>
      <c r="AY35" s="36">
        <f t="shared" si="10"/>
        <v>200</v>
      </c>
    </row>
    <row r="36" spans="1:51">
      <c r="A36" s="50">
        <v>19</v>
      </c>
      <c r="B36" s="50">
        <v>122686</v>
      </c>
      <c r="C36" s="54" t="s">
        <v>84</v>
      </c>
      <c r="D36" s="50" t="s">
        <v>64</v>
      </c>
      <c r="E36" s="50" t="s">
        <v>60</v>
      </c>
      <c r="F36" s="55" t="s">
        <v>85</v>
      </c>
      <c r="G36" s="55">
        <v>100</v>
      </c>
      <c r="H36" s="55"/>
      <c r="I36" s="1" t="s">
        <v>287</v>
      </c>
      <c r="J36" s="88">
        <v>3200</v>
      </c>
      <c r="K36" s="89">
        <v>788.8</v>
      </c>
      <c r="L36" s="90">
        <v>0.2465</v>
      </c>
      <c r="M36" s="88">
        <v>3840</v>
      </c>
      <c r="N36" s="89">
        <v>851.904</v>
      </c>
      <c r="O36" s="90">
        <v>0.22185</v>
      </c>
      <c r="P36" s="91">
        <v>574.2</v>
      </c>
      <c r="Q36" s="106">
        <f t="shared" ref="Q36:Q67" si="11">P36/J36</f>
        <v>0.1794375</v>
      </c>
      <c r="R36" s="81">
        <f t="shared" ref="R36:R67" si="12">P36/M36</f>
        <v>0.14953125</v>
      </c>
      <c r="S36" s="123">
        <v>0</v>
      </c>
      <c r="T36" s="123"/>
      <c r="U36" s="18"/>
      <c r="V36" s="88">
        <v>3811.01</v>
      </c>
      <c r="W36" s="106">
        <f t="shared" ref="W36:W67" si="13">V36/J36</f>
        <v>1.190940625</v>
      </c>
      <c r="X36" s="3">
        <f t="shared" ref="X36:X67" si="14">V36/M36</f>
        <v>0.992450520833333</v>
      </c>
      <c r="Y36" s="123">
        <v>100</v>
      </c>
      <c r="Z36" s="123"/>
      <c r="AA36" s="88"/>
      <c r="AB36" s="88">
        <v>973.1</v>
      </c>
      <c r="AC36" s="106">
        <f t="shared" ref="AC36:AC67" si="15">AB36/J36</f>
        <v>0.30409375</v>
      </c>
      <c r="AD36" s="106">
        <f t="shared" ref="AD36:AD67" si="16">AB36/M36</f>
        <v>0.253411458333333</v>
      </c>
      <c r="AE36" s="123">
        <v>0</v>
      </c>
      <c r="AF36" s="123"/>
      <c r="AG36" s="150"/>
      <c r="AH36" s="88">
        <v>34</v>
      </c>
      <c r="AI36" s="1">
        <v>1084.5</v>
      </c>
      <c r="AJ36" s="3">
        <f t="shared" ref="AJ36:AJ67" si="17">AI36/J36</f>
        <v>0.33890625</v>
      </c>
      <c r="AL36" s="1"/>
      <c r="AM36" s="25"/>
      <c r="AN36" s="1">
        <v>2045.4</v>
      </c>
      <c r="AO36" s="3">
        <f t="shared" ref="AO36:AO67" si="18">AN36/J36</f>
        <v>0.6391875</v>
      </c>
      <c r="AP36" s="37"/>
      <c r="AQ36" s="37"/>
      <c r="AR36" s="37"/>
      <c r="AS36" s="1">
        <v>1602.6</v>
      </c>
      <c r="AT36" s="3">
        <f t="shared" ref="AT36:AT67" si="19">AS36/J36</f>
        <v>0.5008125</v>
      </c>
      <c r="AU36" s="37"/>
      <c r="AV36" s="37"/>
      <c r="AW36" s="37"/>
      <c r="AX36" s="40">
        <f t="shared" ref="AX36:AX67" si="20">S36+Y36+AE36+AK36+AP36+AU36</f>
        <v>100</v>
      </c>
      <c r="AY36" s="36">
        <f t="shared" ref="AY36:AY67" si="21">T36+Z36+AF36+AL36+AQ36+AV36</f>
        <v>0</v>
      </c>
    </row>
    <row r="37" spans="1:51">
      <c r="A37" s="50">
        <v>20</v>
      </c>
      <c r="B37" s="50">
        <v>122718</v>
      </c>
      <c r="C37" s="54" t="s">
        <v>86</v>
      </c>
      <c r="D37" s="50" t="s">
        <v>64</v>
      </c>
      <c r="E37" s="50" t="s">
        <v>60</v>
      </c>
      <c r="F37" s="55" t="s">
        <v>85</v>
      </c>
      <c r="G37" s="55">
        <v>100</v>
      </c>
      <c r="H37" s="55"/>
      <c r="I37" s="1" t="s">
        <v>288</v>
      </c>
      <c r="J37" s="88">
        <v>3200</v>
      </c>
      <c r="K37" s="89">
        <v>707.2</v>
      </c>
      <c r="L37" s="90">
        <v>0.221</v>
      </c>
      <c r="M37" s="88">
        <v>3840</v>
      </c>
      <c r="N37" s="89">
        <v>763.776</v>
      </c>
      <c r="O37" s="90">
        <v>0.1989</v>
      </c>
      <c r="P37" s="91">
        <v>781.71</v>
      </c>
      <c r="Q37" s="106">
        <f t="shared" si="11"/>
        <v>0.244284375</v>
      </c>
      <c r="R37" s="81">
        <f t="shared" si="12"/>
        <v>0.2035703125</v>
      </c>
      <c r="S37" s="123">
        <v>0</v>
      </c>
      <c r="T37" s="123"/>
      <c r="U37" s="18"/>
      <c r="V37" s="88">
        <v>879.98</v>
      </c>
      <c r="W37" s="106">
        <f t="shared" si="13"/>
        <v>0.27499375</v>
      </c>
      <c r="X37" s="3">
        <f t="shared" si="14"/>
        <v>0.229161458333333</v>
      </c>
      <c r="Y37" s="123">
        <v>0</v>
      </c>
      <c r="Z37" s="123"/>
      <c r="AA37" s="88"/>
      <c r="AB37" s="88">
        <v>5128.26</v>
      </c>
      <c r="AC37" s="106">
        <f t="shared" si="15"/>
        <v>1.60258125</v>
      </c>
      <c r="AD37" s="106">
        <f t="shared" si="16"/>
        <v>1.335484375</v>
      </c>
      <c r="AE37" s="123">
        <v>100</v>
      </c>
      <c r="AF37" s="123"/>
      <c r="AG37" s="150"/>
      <c r="AH37" s="88">
        <v>35</v>
      </c>
      <c r="AI37" s="1">
        <v>917.2</v>
      </c>
      <c r="AJ37" s="3">
        <f t="shared" si="17"/>
        <v>0.286625</v>
      </c>
      <c r="AL37" s="1"/>
      <c r="AM37" s="25"/>
      <c r="AN37" s="1">
        <v>541.9</v>
      </c>
      <c r="AO37" s="3">
        <f t="shared" si="18"/>
        <v>0.16934375</v>
      </c>
      <c r="AP37" s="37"/>
      <c r="AQ37" s="37"/>
      <c r="AR37" s="37"/>
      <c r="AS37" s="1">
        <v>733</v>
      </c>
      <c r="AT37" s="3">
        <f t="shared" si="19"/>
        <v>0.2290625</v>
      </c>
      <c r="AU37" s="37"/>
      <c r="AV37" s="37"/>
      <c r="AW37" s="37"/>
      <c r="AX37" s="40">
        <f t="shared" si="20"/>
        <v>100</v>
      </c>
      <c r="AY37" s="36">
        <f t="shared" si="21"/>
        <v>0</v>
      </c>
    </row>
    <row r="38" spans="1:51">
      <c r="A38" s="50">
        <v>21</v>
      </c>
      <c r="B38" s="50">
        <v>591</v>
      </c>
      <c r="C38" s="54" t="s">
        <v>87</v>
      </c>
      <c r="D38" s="50" t="s">
        <v>64</v>
      </c>
      <c r="E38" s="50" t="s">
        <v>60</v>
      </c>
      <c r="F38" s="55" t="s">
        <v>85</v>
      </c>
      <c r="G38" s="55">
        <v>100</v>
      </c>
      <c r="H38" s="55"/>
      <c r="I38" s="1" t="s">
        <v>289</v>
      </c>
      <c r="J38" s="88">
        <v>3000</v>
      </c>
      <c r="K38" s="89">
        <v>722.925</v>
      </c>
      <c r="L38" s="90">
        <v>0.240975</v>
      </c>
      <c r="M38" s="88">
        <v>3600</v>
      </c>
      <c r="N38" s="89">
        <v>780.759</v>
      </c>
      <c r="O38" s="90">
        <v>0.2168775</v>
      </c>
      <c r="P38" s="91">
        <v>3197.5</v>
      </c>
      <c r="Q38" s="122">
        <f t="shared" si="11"/>
        <v>1.06583333333333</v>
      </c>
      <c r="R38" s="81">
        <f t="shared" si="12"/>
        <v>0.888194444444444</v>
      </c>
      <c r="S38" s="123">
        <v>100</v>
      </c>
      <c r="T38" s="123">
        <v>200</v>
      </c>
      <c r="U38" s="18" t="s">
        <v>290</v>
      </c>
      <c r="V38" s="88">
        <v>3910.78</v>
      </c>
      <c r="W38" s="122">
        <f t="shared" si="13"/>
        <v>1.30359333333333</v>
      </c>
      <c r="X38" s="3">
        <f t="shared" si="14"/>
        <v>1.08632777777778</v>
      </c>
      <c r="Y38" s="123">
        <v>100</v>
      </c>
      <c r="Z38" s="123">
        <v>100</v>
      </c>
      <c r="AA38" s="88" t="s">
        <v>291</v>
      </c>
      <c r="AB38" s="88">
        <v>5514.9</v>
      </c>
      <c r="AC38" s="122">
        <f t="shared" si="15"/>
        <v>1.8383</v>
      </c>
      <c r="AD38" s="106">
        <f t="shared" si="16"/>
        <v>1.53191666666667</v>
      </c>
      <c r="AE38" s="123">
        <v>100</v>
      </c>
      <c r="AF38" s="123">
        <v>100</v>
      </c>
      <c r="AG38" s="150" t="s">
        <v>292</v>
      </c>
      <c r="AH38" s="88">
        <v>36</v>
      </c>
      <c r="AI38" s="1">
        <v>1838.39</v>
      </c>
      <c r="AJ38" s="3">
        <f t="shared" si="17"/>
        <v>0.612796666666667</v>
      </c>
      <c r="AL38" s="1"/>
      <c r="AM38" s="25"/>
      <c r="AN38" s="1">
        <v>1301.3</v>
      </c>
      <c r="AO38" s="3">
        <f t="shared" si="18"/>
        <v>0.433766666666667</v>
      </c>
      <c r="AP38" s="37"/>
      <c r="AQ38" s="37"/>
      <c r="AR38" s="37"/>
      <c r="AS38" s="1">
        <v>1370.77</v>
      </c>
      <c r="AT38" s="3">
        <f t="shared" si="19"/>
        <v>0.456923333333333</v>
      </c>
      <c r="AU38" s="37"/>
      <c r="AV38" s="37"/>
      <c r="AW38" s="37"/>
      <c r="AX38" s="40">
        <f t="shared" si="20"/>
        <v>300</v>
      </c>
      <c r="AY38" s="36">
        <f t="shared" si="21"/>
        <v>400</v>
      </c>
    </row>
    <row r="39" spans="1:51">
      <c r="A39" s="62">
        <v>1</v>
      </c>
      <c r="B39" s="47">
        <v>517</v>
      </c>
      <c r="C39" s="48" t="s">
        <v>88</v>
      </c>
      <c r="D39" s="47" t="s">
        <v>89</v>
      </c>
      <c r="E39" s="62" t="s">
        <v>90</v>
      </c>
      <c r="F39" s="49" t="s">
        <v>37</v>
      </c>
      <c r="G39" s="49">
        <v>200</v>
      </c>
      <c r="H39" s="49"/>
      <c r="I39" s="1" t="s">
        <v>293</v>
      </c>
      <c r="J39" s="79">
        <v>47200</v>
      </c>
      <c r="K39" s="85">
        <v>8842.448</v>
      </c>
      <c r="L39" s="86">
        <v>0.18734</v>
      </c>
      <c r="M39" s="79">
        <v>56640</v>
      </c>
      <c r="N39" s="85">
        <v>9549.84384</v>
      </c>
      <c r="O39" s="86">
        <v>0.168606</v>
      </c>
      <c r="P39" s="101">
        <v>64431.67</v>
      </c>
      <c r="Q39" s="114">
        <f t="shared" si="11"/>
        <v>1.36507775423729</v>
      </c>
      <c r="R39" s="114">
        <f t="shared" si="12"/>
        <v>1.13756479519774</v>
      </c>
      <c r="S39" s="131">
        <v>200</v>
      </c>
      <c r="T39" s="131"/>
      <c r="U39" s="121"/>
      <c r="V39" s="79">
        <v>76903.98</v>
      </c>
      <c r="W39" s="130">
        <f t="shared" si="13"/>
        <v>1.62932161016949</v>
      </c>
      <c r="X39" s="3">
        <f t="shared" si="14"/>
        <v>1.35776800847458</v>
      </c>
      <c r="Y39" s="118">
        <v>200</v>
      </c>
      <c r="Z39" s="118">
        <v>200</v>
      </c>
      <c r="AA39" s="79" t="s">
        <v>237</v>
      </c>
      <c r="AB39" s="79">
        <v>47586.89</v>
      </c>
      <c r="AC39" s="81">
        <f t="shared" si="15"/>
        <v>1.0081968220339</v>
      </c>
      <c r="AD39" s="81">
        <f t="shared" si="16"/>
        <v>0.840164018361582</v>
      </c>
      <c r="AE39" s="118">
        <v>200</v>
      </c>
      <c r="AF39" s="118"/>
      <c r="AG39" s="152"/>
      <c r="AH39" s="79">
        <v>37</v>
      </c>
      <c r="AI39" s="1">
        <v>46377.52</v>
      </c>
      <c r="AJ39" s="3">
        <f t="shared" si="17"/>
        <v>0.982574576271186</v>
      </c>
      <c r="AL39" s="1"/>
      <c r="AM39" s="25"/>
      <c r="AN39" s="1">
        <v>25908.91</v>
      </c>
      <c r="AO39" s="3">
        <f t="shared" si="18"/>
        <v>0.548917584745763</v>
      </c>
      <c r="AP39" s="37"/>
      <c r="AQ39" s="37"/>
      <c r="AR39" s="37"/>
      <c r="AS39" s="1">
        <v>33484.52</v>
      </c>
      <c r="AT39" s="3">
        <f t="shared" si="19"/>
        <v>0.709417796610169</v>
      </c>
      <c r="AU39" s="37"/>
      <c r="AV39" s="37"/>
      <c r="AW39" s="37"/>
      <c r="AX39" s="40">
        <f t="shared" si="20"/>
        <v>600</v>
      </c>
      <c r="AY39" s="36">
        <f t="shared" si="21"/>
        <v>200</v>
      </c>
    </row>
    <row r="40" spans="1:51">
      <c r="A40" s="47">
        <v>2</v>
      </c>
      <c r="B40" s="47">
        <v>114685</v>
      </c>
      <c r="C40" s="48" t="s">
        <v>91</v>
      </c>
      <c r="D40" s="47" t="s">
        <v>89</v>
      </c>
      <c r="E40" s="47" t="s">
        <v>90</v>
      </c>
      <c r="F40" s="49" t="s">
        <v>37</v>
      </c>
      <c r="G40" s="49">
        <v>200</v>
      </c>
      <c r="H40" s="49"/>
      <c r="I40" s="1" t="s">
        <v>294</v>
      </c>
      <c r="J40" s="79">
        <v>46400</v>
      </c>
      <c r="K40" s="89">
        <v>7888</v>
      </c>
      <c r="L40" s="90">
        <v>0.17</v>
      </c>
      <c r="M40" s="79">
        <v>55680</v>
      </c>
      <c r="N40" s="89">
        <v>8519.04</v>
      </c>
      <c r="O40" s="90">
        <v>0.153</v>
      </c>
      <c r="P40" s="102">
        <v>67182.22</v>
      </c>
      <c r="Q40" s="130">
        <f t="shared" si="11"/>
        <v>1.44789267241379</v>
      </c>
      <c r="R40" s="81">
        <f t="shared" si="12"/>
        <v>1.20657722701149</v>
      </c>
      <c r="S40" s="118">
        <v>200</v>
      </c>
      <c r="T40" s="118">
        <v>200</v>
      </c>
      <c r="U40" s="18" t="s">
        <v>237</v>
      </c>
      <c r="V40" s="79">
        <v>46579.85</v>
      </c>
      <c r="W40" s="81">
        <f t="shared" si="13"/>
        <v>1.00387607758621</v>
      </c>
      <c r="X40" s="3">
        <f t="shared" si="14"/>
        <v>0.836563397988506</v>
      </c>
      <c r="Y40" s="118">
        <v>200</v>
      </c>
      <c r="Z40" s="118"/>
      <c r="AA40" s="79"/>
      <c r="AB40" s="79">
        <v>56794.37</v>
      </c>
      <c r="AC40" s="130">
        <f t="shared" si="15"/>
        <v>1.22401659482759</v>
      </c>
      <c r="AD40" s="81">
        <f t="shared" si="16"/>
        <v>1.02001382902299</v>
      </c>
      <c r="AE40" s="118">
        <v>200</v>
      </c>
      <c r="AF40" s="118">
        <v>200</v>
      </c>
      <c r="AG40" s="152" t="s">
        <v>237</v>
      </c>
      <c r="AH40" s="79">
        <v>38</v>
      </c>
      <c r="AI40" s="1">
        <v>22050.69</v>
      </c>
      <c r="AJ40" s="3">
        <f t="shared" si="17"/>
        <v>0.475230387931034</v>
      </c>
      <c r="AL40" s="1"/>
      <c r="AM40" s="25"/>
      <c r="AN40" s="1">
        <v>18280.9</v>
      </c>
      <c r="AO40" s="3">
        <f t="shared" si="18"/>
        <v>0.393984913793103</v>
      </c>
      <c r="AP40" s="37"/>
      <c r="AQ40" s="37"/>
      <c r="AR40" s="37"/>
      <c r="AS40" s="1">
        <v>52596.68</v>
      </c>
      <c r="AT40" s="3">
        <f t="shared" si="19"/>
        <v>1.13354913793103</v>
      </c>
      <c r="AU40" s="37"/>
      <c r="AV40" s="37"/>
      <c r="AW40" s="37"/>
      <c r="AX40" s="40">
        <f t="shared" si="20"/>
        <v>600</v>
      </c>
      <c r="AY40" s="36">
        <f t="shared" si="21"/>
        <v>400</v>
      </c>
    </row>
    <row r="41" spans="1:51">
      <c r="A41" s="47">
        <v>3</v>
      </c>
      <c r="B41" s="63">
        <v>337</v>
      </c>
      <c r="C41" s="64" t="s">
        <v>92</v>
      </c>
      <c r="D41" s="63" t="s">
        <v>89</v>
      </c>
      <c r="E41" s="63" t="s">
        <v>90</v>
      </c>
      <c r="F41" s="65" t="s">
        <v>37</v>
      </c>
      <c r="G41" s="65">
        <v>200</v>
      </c>
      <c r="H41" s="65"/>
      <c r="I41" s="1" t="s">
        <v>295</v>
      </c>
      <c r="J41" s="103">
        <v>40000</v>
      </c>
      <c r="K41" s="93">
        <v>8622.4</v>
      </c>
      <c r="L41" s="94">
        <v>0.21556</v>
      </c>
      <c r="M41" s="103">
        <v>48000</v>
      </c>
      <c r="N41" s="93">
        <v>9312.192</v>
      </c>
      <c r="O41" s="94">
        <v>0.194004</v>
      </c>
      <c r="P41" s="104">
        <v>40263.59</v>
      </c>
      <c r="Q41" s="125">
        <f t="shared" si="11"/>
        <v>1.00658975</v>
      </c>
      <c r="R41" s="125">
        <f t="shared" si="12"/>
        <v>0.838824791666667</v>
      </c>
      <c r="S41" s="132">
        <v>200</v>
      </c>
      <c r="T41" s="132"/>
      <c r="U41" s="127"/>
      <c r="V41" s="103">
        <v>40303.41</v>
      </c>
      <c r="W41" s="125">
        <f t="shared" si="13"/>
        <v>1.00758525</v>
      </c>
      <c r="X41" s="3">
        <f t="shared" si="14"/>
        <v>0.839654375</v>
      </c>
      <c r="Y41" s="132">
        <v>200</v>
      </c>
      <c r="Z41" s="132"/>
      <c r="AA41" s="103"/>
      <c r="AB41" s="103">
        <v>40525.7</v>
      </c>
      <c r="AC41" s="125">
        <f t="shared" si="15"/>
        <v>1.0131425</v>
      </c>
      <c r="AD41" s="125">
        <f t="shared" si="16"/>
        <v>0.844285416666667</v>
      </c>
      <c r="AE41" s="132">
        <v>200</v>
      </c>
      <c r="AF41" s="132"/>
      <c r="AG41" s="153"/>
      <c r="AH41" s="103">
        <v>39</v>
      </c>
      <c r="AI41" s="1">
        <v>23796.34</v>
      </c>
      <c r="AJ41" s="3">
        <f t="shared" si="17"/>
        <v>0.5949085</v>
      </c>
      <c r="AL41" s="1"/>
      <c r="AM41" s="25"/>
      <c r="AN41" s="1">
        <v>22138.09</v>
      </c>
      <c r="AO41" s="3">
        <f t="shared" si="18"/>
        <v>0.55345225</v>
      </c>
      <c r="AP41" s="37"/>
      <c r="AQ41" s="37"/>
      <c r="AR41" s="37"/>
      <c r="AS41" s="1">
        <v>17965.61</v>
      </c>
      <c r="AT41" s="3">
        <f t="shared" si="19"/>
        <v>0.44914025</v>
      </c>
      <c r="AU41" s="37"/>
      <c r="AV41" s="37"/>
      <c r="AW41" s="37"/>
      <c r="AX41" s="40">
        <f t="shared" si="20"/>
        <v>600</v>
      </c>
      <c r="AY41" s="36">
        <f t="shared" si="21"/>
        <v>0</v>
      </c>
    </row>
    <row r="42" spans="1:51">
      <c r="A42" s="50">
        <v>4</v>
      </c>
      <c r="B42" s="50">
        <v>546</v>
      </c>
      <c r="C42" s="54" t="s">
        <v>93</v>
      </c>
      <c r="D42" s="50" t="s">
        <v>89</v>
      </c>
      <c r="E42" s="50" t="s">
        <v>40</v>
      </c>
      <c r="F42" s="55" t="s">
        <v>43</v>
      </c>
      <c r="G42" s="55">
        <v>150</v>
      </c>
      <c r="H42" s="55" t="s">
        <v>38</v>
      </c>
      <c r="I42" s="88" t="s">
        <v>296</v>
      </c>
      <c r="J42" s="88">
        <v>17670</v>
      </c>
      <c r="K42" s="105">
        <v>5091.6105</v>
      </c>
      <c r="L42" s="106">
        <v>0.28815</v>
      </c>
      <c r="M42" s="88">
        <v>21204</v>
      </c>
      <c r="N42" s="105">
        <v>5498.93934</v>
      </c>
      <c r="O42" s="106">
        <v>0.259335</v>
      </c>
      <c r="P42" s="91">
        <v>11290.28</v>
      </c>
      <c r="Q42" s="106">
        <f t="shared" si="11"/>
        <v>0.638951895868704</v>
      </c>
      <c r="R42" s="106">
        <f t="shared" si="12"/>
        <v>0.53245991322392</v>
      </c>
      <c r="S42" s="123">
        <v>0</v>
      </c>
      <c r="T42" s="123"/>
      <c r="U42" s="88"/>
      <c r="V42" s="88">
        <v>12696.88</v>
      </c>
      <c r="W42" s="106">
        <f t="shared" si="13"/>
        <v>0.718555744199208</v>
      </c>
      <c r="X42" s="106">
        <f t="shared" si="14"/>
        <v>0.59879645349934</v>
      </c>
      <c r="Y42" s="123">
        <v>0</v>
      </c>
      <c r="Z42" s="123"/>
      <c r="AA42" s="88"/>
      <c r="AB42" s="88">
        <v>6783.22</v>
      </c>
      <c r="AC42" s="106">
        <f t="shared" si="15"/>
        <v>0.383883418222977</v>
      </c>
      <c r="AD42" s="106">
        <f t="shared" si="16"/>
        <v>0.319902848519147</v>
      </c>
      <c r="AE42" s="123">
        <v>0</v>
      </c>
      <c r="AF42" s="123"/>
      <c r="AG42" s="150" t="s">
        <v>236</v>
      </c>
      <c r="AH42" s="88">
        <v>40</v>
      </c>
      <c r="AI42" s="88">
        <v>18065.85</v>
      </c>
      <c r="AJ42" s="106">
        <f t="shared" si="17"/>
        <v>1.02240237691002</v>
      </c>
      <c r="AK42" s="55">
        <v>150</v>
      </c>
      <c r="AL42" s="123"/>
      <c r="AM42" s="88"/>
      <c r="AN42" s="88">
        <v>20090.09</v>
      </c>
      <c r="AO42" s="122">
        <f t="shared" si="18"/>
        <v>1.13696038483305</v>
      </c>
      <c r="AP42" s="55">
        <v>150</v>
      </c>
      <c r="AQ42" s="123">
        <v>150</v>
      </c>
      <c r="AR42" s="123" t="s">
        <v>237</v>
      </c>
      <c r="AS42" s="88">
        <v>17727.11</v>
      </c>
      <c r="AT42" s="106">
        <f t="shared" si="19"/>
        <v>1.00323203169213</v>
      </c>
      <c r="AU42" s="55">
        <v>150</v>
      </c>
      <c r="AV42" s="161"/>
      <c r="AW42" s="123"/>
      <c r="AX42" s="40">
        <f t="shared" si="20"/>
        <v>450</v>
      </c>
      <c r="AY42" s="36">
        <f t="shared" si="21"/>
        <v>150</v>
      </c>
    </row>
    <row r="43" spans="1:51">
      <c r="A43" s="50">
        <v>5</v>
      </c>
      <c r="B43" s="50">
        <v>373</v>
      </c>
      <c r="C43" s="54" t="s">
        <v>94</v>
      </c>
      <c r="D43" s="50" t="s">
        <v>89</v>
      </c>
      <c r="E43" s="50" t="s">
        <v>40</v>
      </c>
      <c r="F43" s="55" t="s">
        <v>43</v>
      </c>
      <c r="G43" s="55">
        <v>150</v>
      </c>
      <c r="H43" s="55" t="s">
        <v>38</v>
      </c>
      <c r="I43" s="88" t="s">
        <v>297</v>
      </c>
      <c r="J43" s="88">
        <v>17100</v>
      </c>
      <c r="K43" s="105">
        <v>4614.8625</v>
      </c>
      <c r="L43" s="106">
        <v>0.269875</v>
      </c>
      <c r="M43" s="88">
        <v>20520</v>
      </c>
      <c r="N43" s="105">
        <v>4984.0515</v>
      </c>
      <c r="O43" s="106">
        <v>0.2428875</v>
      </c>
      <c r="P43" s="91">
        <v>11519.31</v>
      </c>
      <c r="Q43" s="106">
        <f t="shared" si="11"/>
        <v>0.673643859649123</v>
      </c>
      <c r="R43" s="106">
        <f t="shared" si="12"/>
        <v>0.561369883040936</v>
      </c>
      <c r="S43" s="123">
        <v>0</v>
      </c>
      <c r="T43" s="123"/>
      <c r="U43" s="88"/>
      <c r="V43" s="88">
        <v>6935.76</v>
      </c>
      <c r="W43" s="106">
        <f t="shared" si="13"/>
        <v>0.4056</v>
      </c>
      <c r="X43" s="106">
        <f t="shared" si="14"/>
        <v>0.338</v>
      </c>
      <c r="Y43" s="123">
        <v>0</v>
      </c>
      <c r="Z43" s="123"/>
      <c r="AA43" s="88"/>
      <c r="AB43" s="88">
        <v>9759.15</v>
      </c>
      <c r="AC43" s="106">
        <f t="shared" si="15"/>
        <v>0.570710526315789</v>
      </c>
      <c r="AD43" s="106">
        <f t="shared" si="16"/>
        <v>0.475592105263158</v>
      </c>
      <c r="AE43" s="123">
        <v>0</v>
      </c>
      <c r="AF43" s="123"/>
      <c r="AG43" s="150" t="s">
        <v>236</v>
      </c>
      <c r="AH43" s="88">
        <v>41</v>
      </c>
      <c r="AI43" s="88">
        <v>17915.44</v>
      </c>
      <c r="AJ43" s="122">
        <f t="shared" si="17"/>
        <v>1.0476865497076</v>
      </c>
      <c r="AK43" s="55">
        <v>150</v>
      </c>
      <c r="AL43" s="123">
        <v>150</v>
      </c>
      <c r="AM43" s="88" t="s">
        <v>237</v>
      </c>
      <c r="AN43" s="88">
        <v>18148.85</v>
      </c>
      <c r="AO43" s="106">
        <f t="shared" si="18"/>
        <v>1.06133625730994</v>
      </c>
      <c r="AP43" s="55">
        <v>150</v>
      </c>
      <c r="AQ43" s="123"/>
      <c r="AR43" s="123"/>
      <c r="AS43" s="88">
        <v>20135.34</v>
      </c>
      <c r="AT43" s="122">
        <f t="shared" si="19"/>
        <v>1.17750526315789</v>
      </c>
      <c r="AU43" s="55">
        <v>150</v>
      </c>
      <c r="AV43" s="161">
        <v>150</v>
      </c>
      <c r="AW43" s="123" t="s">
        <v>237</v>
      </c>
      <c r="AX43" s="40">
        <f t="shared" si="20"/>
        <v>450</v>
      </c>
      <c r="AY43" s="36">
        <f t="shared" si="21"/>
        <v>300</v>
      </c>
    </row>
    <row r="44" spans="1:51">
      <c r="A44" s="47">
        <v>6</v>
      </c>
      <c r="B44" s="62">
        <v>114844</v>
      </c>
      <c r="C44" s="66" t="s">
        <v>95</v>
      </c>
      <c r="D44" s="62" t="s">
        <v>89</v>
      </c>
      <c r="E44" s="62" t="s">
        <v>40</v>
      </c>
      <c r="F44" s="67" t="s">
        <v>47</v>
      </c>
      <c r="G44" s="67">
        <v>150</v>
      </c>
      <c r="H44" s="67"/>
      <c r="I44" s="1" t="s">
        <v>298</v>
      </c>
      <c r="J44" s="107">
        <v>16150</v>
      </c>
      <c r="K44" s="85">
        <v>2745.5</v>
      </c>
      <c r="L44" s="86">
        <v>0.17</v>
      </c>
      <c r="M44" s="107">
        <v>19380</v>
      </c>
      <c r="N44" s="85">
        <v>2965.14</v>
      </c>
      <c r="O44" s="86">
        <v>0.153</v>
      </c>
      <c r="P44" s="101">
        <v>17214.71</v>
      </c>
      <c r="Q44" s="114">
        <f t="shared" si="11"/>
        <v>1.06592631578947</v>
      </c>
      <c r="R44" s="114">
        <f t="shared" si="12"/>
        <v>0.888271929824561</v>
      </c>
      <c r="S44" s="131">
        <v>150</v>
      </c>
      <c r="T44" s="131"/>
      <c r="U44" s="121"/>
      <c r="V44" s="107">
        <v>18009.7</v>
      </c>
      <c r="W44" s="114">
        <f t="shared" si="13"/>
        <v>1.11515170278638</v>
      </c>
      <c r="X44" s="3">
        <f t="shared" si="14"/>
        <v>0.929293085655315</v>
      </c>
      <c r="Y44" s="131">
        <v>150</v>
      </c>
      <c r="Z44" s="131"/>
      <c r="AA44" s="107"/>
      <c r="AB44" s="107">
        <v>20871.8</v>
      </c>
      <c r="AC44" s="114">
        <f t="shared" si="15"/>
        <v>1.29237151702786</v>
      </c>
      <c r="AD44" s="114">
        <f t="shared" si="16"/>
        <v>1.07697626418989</v>
      </c>
      <c r="AE44" s="131">
        <v>150</v>
      </c>
      <c r="AF44" s="131"/>
      <c r="AG44" s="154"/>
      <c r="AH44" s="107">
        <v>42</v>
      </c>
      <c r="AI44" s="1">
        <v>7462.5</v>
      </c>
      <c r="AJ44" s="3">
        <f t="shared" si="17"/>
        <v>0.462074303405573</v>
      </c>
      <c r="AL44" s="1"/>
      <c r="AM44" s="25"/>
      <c r="AN44" s="1">
        <v>12354.03</v>
      </c>
      <c r="AO44" s="3">
        <f t="shared" si="18"/>
        <v>0.764955417956656</v>
      </c>
      <c r="AP44" s="37"/>
      <c r="AQ44" s="37"/>
      <c r="AR44" s="37"/>
      <c r="AS44" s="1">
        <v>11630.28</v>
      </c>
      <c r="AT44" s="3">
        <f t="shared" si="19"/>
        <v>0.720141176470588</v>
      </c>
      <c r="AU44" s="37"/>
      <c r="AV44" s="37"/>
      <c r="AW44" s="37"/>
      <c r="AX44" s="40">
        <f t="shared" si="20"/>
        <v>450</v>
      </c>
      <c r="AY44" s="36">
        <f t="shared" si="21"/>
        <v>0</v>
      </c>
    </row>
    <row r="45" spans="1:51">
      <c r="A45" s="47">
        <v>7</v>
      </c>
      <c r="B45" s="47">
        <v>747</v>
      </c>
      <c r="C45" s="48" t="s">
        <v>96</v>
      </c>
      <c r="D45" s="47" t="s">
        <v>89</v>
      </c>
      <c r="E45" s="47" t="s">
        <v>40</v>
      </c>
      <c r="F45" s="49" t="s">
        <v>47</v>
      </c>
      <c r="G45" s="49">
        <v>150</v>
      </c>
      <c r="H45" s="49"/>
      <c r="I45" s="1" t="s">
        <v>299</v>
      </c>
      <c r="J45" s="79">
        <v>14250</v>
      </c>
      <c r="K45" s="89">
        <v>2967.5625</v>
      </c>
      <c r="L45" s="90">
        <v>0.20825</v>
      </c>
      <c r="M45" s="79">
        <v>17100</v>
      </c>
      <c r="N45" s="89">
        <v>3204.9675</v>
      </c>
      <c r="O45" s="90">
        <v>0.187425</v>
      </c>
      <c r="P45" s="102">
        <v>15466.43</v>
      </c>
      <c r="Q45" s="130">
        <f t="shared" si="11"/>
        <v>1.08536350877193</v>
      </c>
      <c r="R45" s="81">
        <f t="shared" si="12"/>
        <v>0.904469590643275</v>
      </c>
      <c r="S45" s="118">
        <v>150</v>
      </c>
      <c r="T45" s="118">
        <v>150</v>
      </c>
      <c r="U45" s="18" t="s">
        <v>237</v>
      </c>
      <c r="V45" s="79">
        <v>16162.71</v>
      </c>
      <c r="W45" s="130">
        <f t="shared" si="13"/>
        <v>1.13422526315789</v>
      </c>
      <c r="X45" s="3">
        <f t="shared" si="14"/>
        <v>0.945187719298246</v>
      </c>
      <c r="Y45" s="118">
        <v>150</v>
      </c>
      <c r="Z45" s="118">
        <v>150</v>
      </c>
      <c r="AA45" s="79" t="s">
        <v>237</v>
      </c>
      <c r="AB45" s="79">
        <v>18718.02</v>
      </c>
      <c r="AC45" s="130">
        <f t="shared" si="15"/>
        <v>1.31354526315789</v>
      </c>
      <c r="AD45" s="81">
        <f t="shared" si="16"/>
        <v>1.09462105263158</v>
      </c>
      <c r="AE45" s="118">
        <v>150</v>
      </c>
      <c r="AF45" s="118">
        <v>150</v>
      </c>
      <c r="AG45" s="152" t="s">
        <v>237</v>
      </c>
      <c r="AH45" s="79">
        <v>43</v>
      </c>
      <c r="AI45" s="1">
        <v>6631.67</v>
      </c>
      <c r="AJ45" s="3">
        <f t="shared" si="17"/>
        <v>0.465380350877193</v>
      </c>
      <c r="AL45" s="1"/>
      <c r="AM45" s="25"/>
      <c r="AN45" s="1">
        <v>8811.49</v>
      </c>
      <c r="AO45" s="3">
        <f t="shared" si="18"/>
        <v>0.618350175438596</v>
      </c>
      <c r="AP45" s="37"/>
      <c r="AQ45" s="37"/>
      <c r="AR45" s="37"/>
      <c r="AS45" s="1">
        <v>4847.05</v>
      </c>
      <c r="AT45" s="3">
        <f t="shared" si="19"/>
        <v>0.340143859649123</v>
      </c>
      <c r="AU45" s="37"/>
      <c r="AV45" s="37"/>
      <c r="AW45" s="37"/>
      <c r="AX45" s="40">
        <f t="shared" si="20"/>
        <v>450</v>
      </c>
      <c r="AY45" s="36">
        <f t="shared" si="21"/>
        <v>450</v>
      </c>
    </row>
    <row r="46" spans="1:51">
      <c r="A46" s="50">
        <v>7</v>
      </c>
      <c r="B46" s="50">
        <v>511</v>
      </c>
      <c r="C46" s="54" t="s">
        <v>97</v>
      </c>
      <c r="D46" s="50" t="s">
        <v>89</v>
      </c>
      <c r="E46" s="50" t="s">
        <v>40</v>
      </c>
      <c r="F46" s="55" t="s">
        <v>53</v>
      </c>
      <c r="G46" s="55">
        <v>150</v>
      </c>
      <c r="H46" s="55"/>
      <c r="I46" s="1" t="s">
        <v>300</v>
      </c>
      <c r="J46" s="88">
        <v>15200</v>
      </c>
      <c r="K46" s="89">
        <v>4082.72</v>
      </c>
      <c r="L46" s="90">
        <v>0.2686</v>
      </c>
      <c r="M46" s="88">
        <v>18240</v>
      </c>
      <c r="N46" s="89">
        <v>4409.3376</v>
      </c>
      <c r="O46" s="90">
        <v>0.24174</v>
      </c>
      <c r="P46" s="108">
        <v>17379</v>
      </c>
      <c r="Q46" s="122">
        <f t="shared" si="11"/>
        <v>1.14335526315789</v>
      </c>
      <c r="R46" s="81">
        <f t="shared" si="12"/>
        <v>0.952796052631579</v>
      </c>
      <c r="S46" s="123">
        <v>150</v>
      </c>
      <c r="T46" s="123">
        <v>150</v>
      </c>
      <c r="U46" s="18" t="s">
        <v>237</v>
      </c>
      <c r="V46" s="88">
        <v>16248.91</v>
      </c>
      <c r="W46" s="106">
        <f t="shared" si="13"/>
        <v>1.06900723684211</v>
      </c>
      <c r="X46" s="3">
        <f t="shared" si="14"/>
        <v>0.890839364035088</v>
      </c>
      <c r="Y46" s="123">
        <v>150</v>
      </c>
      <c r="Z46" s="123"/>
      <c r="AA46" s="88"/>
      <c r="AB46" s="88">
        <v>15601.77</v>
      </c>
      <c r="AC46" s="106">
        <f t="shared" si="15"/>
        <v>1.02643223684211</v>
      </c>
      <c r="AD46" s="106">
        <f t="shared" si="16"/>
        <v>0.855360197368421</v>
      </c>
      <c r="AE46" s="123">
        <v>150</v>
      </c>
      <c r="AF46" s="123"/>
      <c r="AG46" s="150"/>
      <c r="AH46" s="88">
        <v>44</v>
      </c>
      <c r="AI46" s="1">
        <v>9840.6</v>
      </c>
      <c r="AJ46" s="3">
        <f t="shared" si="17"/>
        <v>0.647407894736842</v>
      </c>
      <c r="AL46" s="1"/>
      <c r="AM46" s="25"/>
      <c r="AN46" s="1">
        <v>10817.02</v>
      </c>
      <c r="AO46" s="3">
        <f t="shared" si="18"/>
        <v>0.711646052631579</v>
      </c>
      <c r="AP46" s="37"/>
      <c r="AQ46" s="37"/>
      <c r="AR46" s="37"/>
      <c r="AS46" s="1">
        <v>9295.53</v>
      </c>
      <c r="AT46" s="3">
        <f t="shared" si="19"/>
        <v>0.61154802631579</v>
      </c>
      <c r="AU46" s="37"/>
      <c r="AV46" s="37"/>
      <c r="AW46" s="37"/>
      <c r="AX46" s="40">
        <f t="shared" si="20"/>
        <v>450</v>
      </c>
      <c r="AY46" s="36">
        <f t="shared" si="21"/>
        <v>150</v>
      </c>
    </row>
    <row r="47" spans="1:51">
      <c r="A47" s="50">
        <v>8</v>
      </c>
      <c r="B47" s="50">
        <v>744</v>
      </c>
      <c r="C47" s="54" t="s">
        <v>98</v>
      </c>
      <c r="D47" s="50" t="s">
        <v>89</v>
      </c>
      <c r="E47" s="50" t="s">
        <v>36</v>
      </c>
      <c r="F47" s="55" t="s">
        <v>53</v>
      </c>
      <c r="G47" s="55">
        <v>150</v>
      </c>
      <c r="H47" s="55"/>
      <c r="I47" s="1" t="s">
        <v>301</v>
      </c>
      <c r="J47" s="88">
        <v>15200</v>
      </c>
      <c r="K47" s="89">
        <v>3553</v>
      </c>
      <c r="L47" s="90">
        <v>0.23375</v>
      </c>
      <c r="M47" s="88">
        <v>18240</v>
      </c>
      <c r="N47" s="89">
        <v>3837.24</v>
      </c>
      <c r="O47" s="90">
        <v>0.210375</v>
      </c>
      <c r="P47" s="108">
        <v>15365.75</v>
      </c>
      <c r="Q47" s="106">
        <f t="shared" si="11"/>
        <v>1.01090460526316</v>
      </c>
      <c r="R47" s="81">
        <f t="shared" si="12"/>
        <v>0.842420504385965</v>
      </c>
      <c r="S47" s="123">
        <v>150</v>
      </c>
      <c r="T47" s="123"/>
      <c r="U47" s="18"/>
      <c r="V47" s="88">
        <v>16363.91</v>
      </c>
      <c r="W47" s="122">
        <f t="shared" si="13"/>
        <v>1.07657302631579</v>
      </c>
      <c r="X47" s="3">
        <f t="shared" si="14"/>
        <v>0.897144188596491</v>
      </c>
      <c r="Y47" s="123">
        <v>150</v>
      </c>
      <c r="Z47" s="123">
        <v>150</v>
      </c>
      <c r="AA47" s="88" t="s">
        <v>302</v>
      </c>
      <c r="AB47" s="88">
        <v>9064.74</v>
      </c>
      <c r="AC47" s="106">
        <f t="shared" si="15"/>
        <v>0.596364473684211</v>
      </c>
      <c r="AD47" s="106">
        <f t="shared" si="16"/>
        <v>0.496970394736842</v>
      </c>
      <c r="AE47" s="123">
        <v>0</v>
      </c>
      <c r="AF47" s="123"/>
      <c r="AG47" s="150"/>
      <c r="AH47" s="88">
        <v>45</v>
      </c>
      <c r="AI47" s="1">
        <v>11295.1</v>
      </c>
      <c r="AJ47" s="3">
        <f t="shared" si="17"/>
        <v>0.743098684210526</v>
      </c>
      <c r="AL47" s="1"/>
      <c r="AM47" s="25"/>
      <c r="AN47" s="1">
        <v>7541.59</v>
      </c>
      <c r="AO47" s="3">
        <f t="shared" si="18"/>
        <v>0.496157236842105</v>
      </c>
      <c r="AP47" s="37"/>
      <c r="AQ47" s="37"/>
      <c r="AR47" s="37"/>
      <c r="AS47" s="1">
        <v>8586.17</v>
      </c>
      <c r="AT47" s="3">
        <f t="shared" si="19"/>
        <v>0.564879605263158</v>
      </c>
      <c r="AU47" s="37"/>
      <c r="AV47" s="37"/>
      <c r="AW47" s="37"/>
      <c r="AX47" s="40">
        <f t="shared" si="20"/>
        <v>300</v>
      </c>
      <c r="AY47" s="36">
        <f t="shared" si="21"/>
        <v>150</v>
      </c>
    </row>
    <row r="48" spans="1:51">
      <c r="A48" s="50">
        <v>9</v>
      </c>
      <c r="B48" s="50">
        <v>724</v>
      </c>
      <c r="C48" s="54" t="s">
        <v>99</v>
      </c>
      <c r="D48" s="50" t="s">
        <v>89</v>
      </c>
      <c r="E48" s="50" t="s">
        <v>40</v>
      </c>
      <c r="F48" s="55" t="s">
        <v>53</v>
      </c>
      <c r="G48" s="55">
        <v>150</v>
      </c>
      <c r="H48" s="55"/>
      <c r="I48" s="1" t="s">
        <v>303</v>
      </c>
      <c r="J48" s="88">
        <v>14250</v>
      </c>
      <c r="K48" s="89">
        <v>3766.9875</v>
      </c>
      <c r="L48" s="90">
        <v>0.26435</v>
      </c>
      <c r="M48" s="88">
        <v>17100</v>
      </c>
      <c r="N48" s="89">
        <v>4068.3465</v>
      </c>
      <c r="O48" s="90">
        <v>0.237915</v>
      </c>
      <c r="P48" s="108">
        <v>14282.99</v>
      </c>
      <c r="Q48" s="106">
        <f t="shared" si="11"/>
        <v>1.0023150877193</v>
      </c>
      <c r="R48" s="81">
        <f t="shared" si="12"/>
        <v>0.835262573099415</v>
      </c>
      <c r="S48" s="123">
        <v>150</v>
      </c>
      <c r="T48" s="123"/>
      <c r="U48" s="18"/>
      <c r="V48" s="88">
        <v>10087.32</v>
      </c>
      <c r="W48" s="106">
        <f t="shared" si="13"/>
        <v>0.707882105263158</v>
      </c>
      <c r="X48" s="3">
        <f t="shared" si="14"/>
        <v>0.589901754385965</v>
      </c>
      <c r="Y48" s="123">
        <v>0</v>
      </c>
      <c r="Z48" s="123"/>
      <c r="AA48" s="88"/>
      <c r="AB48" s="88">
        <v>15022.11</v>
      </c>
      <c r="AC48" s="122">
        <f t="shared" si="15"/>
        <v>1.05418315789474</v>
      </c>
      <c r="AD48" s="106">
        <f t="shared" si="16"/>
        <v>0.878485964912281</v>
      </c>
      <c r="AE48" s="123">
        <v>150</v>
      </c>
      <c r="AF48" s="123">
        <v>150</v>
      </c>
      <c r="AG48" s="54" t="s">
        <v>98</v>
      </c>
      <c r="AH48" s="88">
        <v>46</v>
      </c>
      <c r="AI48" s="1">
        <v>12148.38</v>
      </c>
      <c r="AJ48" s="3">
        <f t="shared" si="17"/>
        <v>0.852517894736842</v>
      </c>
      <c r="AL48" s="1"/>
      <c r="AM48" s="25"/>
      <c r="AN48" s="1">
        <v>11315.04</v>
      </c>
      <c r="AO48" s="3">
        <f t="shared" si="18"/>
        <v>0.794037894736842</v>
      </c>
      <c r="AP48" s="37"/>
      <c r="AQ48" s="37"/>
      <c r="AR48" s="37"/>
      <c r="AS48" s="1">
        <v>7115.32</v>
      </c>
      <c r="AT48" s="3">
        <f t="shared" si="19"/>
        <v>0.499320701754386</v>
      </c>
      <c r="AU48" s="37"/>
      <c r="AV48" s="37"/>
      <c r="AW48" s="37"/>
      <c r="AX48" s="40">
        <f t="shared" si="20"/>
        <v>300</v>
      </c>
      <c r="AY48" s="36">
        <f t="shared" si="21"/>
        <v>150</v>
      </c>
    </row>
    <row r="49" spans="1:51">
      <c r="A49" s="47">
        <v>10</v>
      </c>
      <c r="B49" s="47">
        <v>598</v>
      </c>
      <c r="C49" s="48" t="s">
        <v>100</v>
      </c>
      <c r="D49" s="47" t="s">
        <v>89</v>
      </c>
      <c r="E49" s="47" t="s">
        <v>36</v>
      </c>
      <c r="F49" s="49" t="s">
        <v>57</v>
      </c>
      <c r="G49" s="49">
        <v>150</v>
      </c>
      <c r="H49" s="49"/>
      <c r="I49" s="1" t="s">
        <v>304</v>
      </c>
      <c r="J49" s="79">
        <v>12350</v>
      </c>
      <c r="K49" s="89">
        <v>3491.4685</v>
      </c>
      <c r="L49" s="90">
        <v>0.28271</v>
      </c>
      <c r="M49" s="79">
        <v>14820</v>
      </c>
      <c r="N49" s="89">
        <v>3770.78598</v>
      </c>
      <c r="O49" s="90">
        <v>0.254439</v>
      </c>
      <c r="P49" s="102">
        <v>13120.41</v>
      </c>
      <c r="Q49" s="81">
        <f t="shared" si="11"/>
        <v>1.06238137651822</v>
      </c>
      <c r="R49" s="81">
        <f t="shared" si="12"/>
        <v>0.885317813765182</v>
      </c>
      <c r="S49" s="118">
        <v>150</v>
      </c>
      <c r="T49" s="118"/>
      <c r="U49" s="18"/>
      <c r="V49" s="79">
        <v>6492.86</v>
      </c>
      <c r="W49" s="81">
        <f t="shared" si="13"/>
        <v>0.525737651821862</v>
      </c>
      <c r="X49" s="3">
        <f t="shared" si="14"/>
        <v>0.438114709851552</v>
      </c>
      <c r="Y49" s="118">
        <v>0</v>
      </c>
      <c r="Z49" s="118"/>
      <c r="AA49" s="79"/>
      <c r="AB49" s="79">
        <v>6149.62</v>
      </c>
      <c r="AC49" s="81">
        <f t="shared" si="15"/>
        <v>0.497944939271255</v>
      </c>
      <c r="AD49" s="81">
        <f t="shared" si="16"/>
        <v>0.414954116059379</v>
      </c>
      <c r="AE49" s="118">
        <v>0</v>
      </c>
      <c r="AF49" s="118"/>
      <c r="AG49" s="152"/>
      <c r="AH49" s="79">
        <v>47</v>
      </c>
      <c r="AI49" s="1">
        <v>4827.15</v>
      </c>
      <c r="AJ49" s="3">
        <f t="shared" si="17"/>
        <v>0.390862348178138</v>
      </c>
      <c r="AL49" s="1"/>
      <c r="AM49" s="25"/>
      <c r="AN49" s="1">
        <v>5245.87</v>
      </c>
      <c r="AO49" s="3">
        <f t="shared" si="18"/>
        <v>0.424766801619433</v>
      </c>
      <c r="AP49" s="37"/>
      <c r="AQ49" s="37"/>
      <c r="AR49" s="37"/>
      <c r="AS49" s="1">
        <v>5282.77</v>
      </c>
      <c r="AT49" s="3">
        <f t="shared" si="19"/>
        <v>0.427754655870445</v>
      </c>
      <c r="AU49" s="37"/>
      <c r="AV49" s="37"/>
      <c r="AW49" s="37"/>
      <c r="AX49" s="40">
        <f t="shared" si="20"/>
        <v>150</v>
      </c>
      <c r="AY49" s="36">
        <f t="shared" si="21"/>
        <v>0</v>
      </c>
    </row>
    <row r="50" spans="1:51">
      <c r="A50" s="47">
        <v>11</v>
      </c>
      <c r="B50" s="47">
        <v>515</v>
      </c>
      <c r="C50" s="48" t="s">
        <v>101</v>
      </c>
      <c r="D50" s="47" t="s">
        <v>89</v>
      </c>
      <c r="E50" s="47" t="s">
        <v>52</v>
      </c>
      <c r="F50" s="49" t="s">
        <v>57</v>
      </c>
      <c r="G50" s="49">
        <v>150</v>
      </c>
      <c r="H50" s="49"/>
      <c r="I50" s="1" t="s">
        <v>305</v>
      </c>
      <c r="J50" s="79">
        <v>11020</v>
      </c>
      <c r="K50" s="89">
        <v>3008.6804</v>
      </c>
      <c r="L50" s="90">
        <v>0.27302</v>
      </c>
      <c r="M50" s="79">
        <v>13224</v>
      </c>
      <c r="N50" s="89">
        <v>3249.374832</v>
      </c>
      <c r="O50" s="90">
        <v>0.245718</v>
      </c>
      <c r="P50" s="102">
        <v>12276.11</v>
      </c>
      <c r="Q50" s="130">
        <f t="shared" si="11"/>
        <v>1.11398457350272</v>
      </c>
      <c r="R50" s="81">
        <f t="shared" si="12"/>
        <v>0.928320477918935</v>
      </c>
      <c r="S50" s="118">
        <v>150</v>
      </c>
      <c r="T50" s="118">
        <v>150</v>
      </c>
      <c r="U50" s="18" t="s">
        <v>237</v>
      </c>
      <c r="V50" s="79">
        <v>11103.94</v>
      </c>
      <c r="W50" s="130">
        <f t="shared" si="13"/>
        <v>1.00761705989111</v>
      </c>
      <c r="X50" s="3">
        <f t="shared" si="14"/>
        <v>0.839680883242589</v>
      </c>
      <c r="Y50" s="118">
        <v>150</v>
      </c>
      <c r="Z50" s="118">
        <v>300</v>
      </c>
      <c r="AA50" s="79" t="s">
        <v>306</v>
      </c>
      <c r="AB50" s="79">
        <v>11028.89</v>
      </c>
      <c r="AC50" s="130">
        <f t="shared" si="15"/>
        <v>1.00080671506352</v>
      </c>
      <c r="AD50" s="81">
        <f t="shared" si="16"/>
        <v>0.834005595886267</v>
      </c>
      <c r="AE50" s="118">
        <v>150</v>
      </c>
      <c r="AF50" s="118">
        <v>300</v>
      </c>
      <c r="AG50" s="152" t="s">
        <v>306</v>
      </c>
      <c r="AH50" s="79">
        <v>48</v>
      </c>
      <c r="AI50" s="1">
        <v>7739.11</v>
      </c>
      <c r="AJ50" s="3">
        <f t="shared" si="17"/>
        <v>0.702278584392015</v>
      </c>
      <c r="AL50" s="1"/>
      <c r="AM50" s="25"/>
      <c r="AN50" s="1">
        <v>5398.88</v>
      </c>
      <c r="AO50" s="3">
        <f t="shared" si="18"/>
        <v>0.489916515426497</v>
      </c>
      <c r="AP50" s="37"/>
      <c r="AQ50" s="37"/>
      <c r="AR50" s="37"/>
      <c r="AS50" s="1">
        <v>6174.89</v>
      </c>
      <c r="AT50" s="3">
        <f t="shared" si="19"/>
        <v>0.560334845735027</v>
      </c>
      <c r="AU50" s="37"/>
      <c r="AV50" s="37"/>
      <c r="AW50" s="37"/>
      <c r="AX50" s="40">
        <f t="shared" si="20"/>
        <v>450</v>
      </c>
      <c r="AY50" s="36">
        <f t="shared" si="21"/>
        <v>750</v>
      </c>
    </row>
    <row r="51" spans="1:51">
      <c r="A51" s="47">
        <v>12</v>
      </c>
      <c r="B51" s="47">
        <v>117184</v>
      </c>
      <c r="C51" s="48" t="s">
        <v>102</v>
      </c>
      <c r="D51" s="47" t="s">
        <v>89</v>
      </c>
      <c r="E51" s="47" t="s">
        <v>52</v>
      </c>
      <c r="F51" s="49" t="s">
        <v>57</v>
      </c>
      <c r="G51" s="49">
        <v>150</v>
      </c>
      <c r="H51" s="49"/>
      <c r="I51" s="1" t="s">
        <v>307</v>
      </c>
      <c r="J51" s="79">
        <v>11020</v>
      </c>
      <c r="K51" s="89">
        <v>3091.11</v>
      </c>
      <c r="L51" s="90">
        <v>0.2805</v>
      </c>
      <c r="M51" s="79">
        <v>13224</v>
      </c>
      <c r="N51" s="89">
        <v>3338.3988</v>
      </c>
      <c r="O51" s="90">
        <v>0.25245</v>
      </c>
      <c r="P51" s="102">
        <v>11902.3</v>
      </c>
      <c r="Q51" s="81">
        <f t="shared" si="11"/>
        <v>1.08006352087114</v>
      </c>
      <c r="R51" s="81">
        <f t="shared" si="12"/>
        <v>0.900052934059286</v>
      </c>
      <c r="S51" s="118">
        <v>150</v>
      </c>
      <c r="T51" s="118"/>
      <c r="U51" s="18"/>
      <c r="V51" s="79">
        <v>9645.51</v>
      </c>
      <c r="W51" s="81">
        <f t="shared" si="13"/>
        <v>0.875273139745917</v>
      </c>
      <c r="X51" s="3">
        <f t="shared" si="14"/>
        <v>0.729394283121597</v>
      </c>
      <c r="Y51" s="118">
        <v>0</v>
      </c>
      <c r="Z51" s="118"/>
      <c r="AA51" s="79"/>
      <c r="AB51" s="79">
        <v>7176</v>
      </c>
      <c r="AC51" s="81">
        <f t="shared" si="15"/>
        <v>0.651179673321234</v>
      </c>
      <c r="AD51" s="81">
        <f t="shared" si="16"/>
        <v>0.542649727767695</v>
      </c>
      <c r="AE51" s="118">
        <v>0</v>
      </c>
      <c r="AF51" s="118"/>
      <c r="AG51" s="152"/>
      <c r="AH51" s="79">
        <v>49</v>
      </c>
      <c r="AI51" s="1">
        <v>7947.28</v>
      </c>
      <c r="AJ51" s="3">
        <f t="shared" si="17"/>
        <v>0.721168784029038</v>
      </c>
      <c r="AL51" s="1"/>
      <c r="AM51" s="25"/>
      <c r="AN51" s="1">
        <v>5125.91</v>
      </c>
      <c r="AO51" s="3">
        <f t="shared" si="18"/>
        <v>0.46514609800363</v>
      </c>
      <c r="AP51" s="37"/>
      <c r="AQ51" s="37"/>
      <c r="AR51" s="37"/>
      <c r="AS51" s="1">
        <v>5879.64</v>
      </c>
      <c r="AT51" s="3">
        <f t="shared" si="19"/>
        <v>0.533542649727768</v>
      </c>
      <c r="AU51" s="37"/>
      <c r="AV51" s="37"/>
      <c r="AW51" s="37"/>
      <c r="AX51" s="40">
        <f t="shared" si="20"/>
        <v>150</v>
      </c>
      <c r="AY51" s="36">
        <f t="shared" si="21"/>
        <v>0</v>
      </c>
    </row>
    <row r="52" spans="1:51">
      <c r="A52" s="50">
        <v>13</v>
      </c>
      <c r="B52" s="50">
        <v>572</v>
      </c>
      <c r="C52" s="54" t="s">
        <v>103</v>
      </c>
      <c r="D52" s="50" t="s">
        <v>89</v>
      </c>
      <c r="E52" s="50" t="s">
        <v>52</v>
      </c>
      <c r="F52" s="55" t="s">
        <v>61</v>
      </c>
      <c r="G52" s="55">
        <v>150</v>
      </c>
      <c r="H52" s="55"/>
      <c r="I52" s="1" t="s">
        <v>308</v>
      </c>
      <c r="J52" s="88">
        <v>10260</v>
      </c>
      <c r="K52" s="89">
        <v>2413.1007</v>
      </c>
      <c r="L52" s="90">
        <v>0.235195</v>
      </c>
      <c r="M52" s="88">
        <v>12312</v>
      </c>
      <c r="N52" s="89">
        <v>2606.148756</v>
      </c>
      <c r="O52" s="90">
        <v>0.2116755</v>
      </c>
      <c r="P52" s="108">
        <v>7107.4</v>
      </c>
      <c r="Q52" s="106">
        <f t="shared" si="11"/>
        <v>0.692729044834308</v>
      </c>
      <c r="R52" s="81">
        <f t="shared" si="12"/>
        <v>0.57727420402859</v>
      </c>
      <c r="S52" s="123">
        <v>0</v>
      </c>
      <c r="T52" s="123"/>
      <c r="U52" s="18"/>
      <c r="V52" s="88">
        <v>10592.04</v>
      </c>
      <c r="W52" s="122">
        <f t="shared" si="13"/>
        <v>1.03236257309942</v>
      </c>
      <c r="X52" s="3">
        <f t="shared" si="14"/>
        <v>0.860302144249513</v>
      </c>
      <c r="Y52" s="123">
        <v>150</v>
      </c>
      <c r="Z52" s="123">
        <v>150</v>
      </c>
      <c r="AA52" s="88" t="s">
        <v>237</v>
      </c>
      <c r="AB52" s="88">
        <v>13278.72</v>
      </c>
      <c r="AC52" s="122">
        <f t="shared" si="15"/>
        <v>1.29422222222222</v>
      </c>
      <c r="AD52" s="106">
        <f t="shared" si="16"/>
        <v>1.07851851851852</v>
      </c>
      <c r="AE52" s="123">
        <v>150</v>
      </c>
      <c r="AF52" s="123">
        <v>150</v>
      </c>
      <c r="AG52" s="150" t="s">
        <v>237</v>
      </c>
      <c r="AH52" s="88">
        <v>50</v>
      </c>
      <c r="AI52" s="1">
        <v>5580.3</v>
      </c>
      <c r="AJ52" s="3">
        <f t="shared" si="17"/>
        <v>0.543888888888889</v>
      </c>
      <c r="AL52" s="1"/>
      <c r="AM52" s="25"/>
      <c r="AN52" s="1">
        <v>4539.77</v>
      </c>
      <c r="AO52" s="3">
        <f t="shared" si="18"/>
        <v>0.442472709551657</v>
      </c>
      <c r="AP52" s="37"/>
      <c r="AQ52" s="37"/>
      <c r="AR52" s="37"/>
      <c r="AS52" s="1">
        <v>4017.2</v>
      </c>
      <c r="AT52" s="3">
        <f t="shared" si="19"/>
        <v>0.391539961013645</v>
      </c>
      <c r="AU52" s="37"/>
      <c r="AV52" s="37"/>
      <c r="AW52" s="37"/>
      <c r="AX52" s="40">
        <f t="shared" si="20"/>
        <v>300</v>
      </c>
      <c r="AY52" s="36">
        <f t="shared" si="21"/>
        <v>300</v>
      </c>
    </row>
    <row r="53" spans="1:51">
      <c r="A53" s="50">
        <v>14</v>
      </c>
      <c r="B53" s="50">
        <v>355</v>
      </c>
      <c r="C53" s="54" t="s">
        <v>104</v>
      </c>
      <c r="D53" s="50" t="s">
        <v>89</v>
      </c>
      <c r="E53" s="50" t="s">
        <v>55</v>
      </c>
      <c r="F53" s="55" t="s">
        <v>61</v>
      </c>
      <c r="G53" s="55">
        <v>150</v>
      </c>
      <c r="H53" s="55"/>
      <c r="I53" s="1" t="s">
        <v>309</v>
      </c>
      <c r="J53" s="88">
        <v>9880</v>
      </c>
      <c r="K53" s="89">
        <v>2756.2236</v>
      </c>
      <c r="L53" s="90">
        <v>0.27897</v>
      </c>
      <c r="M53" s="88">
        <v>11856</v>
      </c>
      <c r="N53" s="89">
        <v>2976.721488</v>
      </c>
      <c r="O53" s="90">
        <v>0.251073</v>
      </c>
      <c r="P53" s="108">
        <v>11154.34</v>
      </c>
      <c r="Q53" s="122">
        <f t="shared" si="11"/>
        <v>1.12898178137652</v>
      </c>
      <c r="R53" s="81">
        <f t="shared" si="12"/>
        <v>0.940818151147099</v>
      </c>
      <c r="S53" s="123">
        <v>150</v>
      </c>
      <c r="T53" s="123">
        <v>150</v>
      </c>
      <c r="U53" s="18" t="s">
        <v>310</v>
      </c>
      <c r="V53" s="88">
        <v>10113.97</v>
      </c>
      <c r="W53" s="106">
        <f t="shared" si="13"/>
        <v>1.02368117408907</v>
      </c>
      <c r="X53" s="3">
        <f t="shared" si="14"/>
        <v>0.853067645074224</v>
      </c>
      <c r="Y53" s="123">
        <v>150</v>
      </c>
      <c r="Z53" s="123"/>
      <c r="AA53" s="88"/>
      <c r="AB53" s="88">
        <v>10974.02</v>
      </c>
      <c r="AC53" s="106">
        <f t="shared" si="15"/>
        <v>1.11073076923077</v>
      </c>
      <c r="AD53" s="106">
        <f t="shared" si="16"/>
        <v>0.925608974358974</v>
      </c>
      <c r="AE53" s="123">
        <v>150</v>
      </c>
      <c r="AF53" s="123"/>
      <c r="AG53" s="150"/>
      <c r="AH53" s="88">
        <v>51</v>
      </c>
      <c r="AI53" s="1">
        <v>4532.9</v>
      </c>
      <c r="AJ53" s="3">
        <f t="shared" si="17"/>
        <v>0.458795546558704</v>
      </c>
      <c r="AL53" s="1"/>
      <c r="AM53" s="25"/>
      <c r="AN53" s="1">
        <v>4903.45</v>
      </c>
      <c r="AO53" s="3">
        <f t="shared" si="18"/>
        <v>0.496300607287449</v>
      </c>
      <c r="AP53" s="37"/>
      <c r="AQ53" s="37"/>
      <c r="AR53" s="37"/>
      <c r="AS53" s="1">
        <v>5472.34</v>
      </c>
      <c r="AT53" s="3">
        <f t="shared" si="19"/>
        <v>0.553880566801619</v>
      </c>
      <c r="AU53" s="37"/>
      <c r="AV53" s="37"/>
      <c r="AW53" s="37"/>
      <c r="AX53" s="40">
        <f t="shared" si="20"/>
        <v>450</v>
      </c>
      <c r="AY53" s="36">
        <f t="shared" si="21"/>
        <v>150</v>
      </c>
    </row>
    <row r="54" spans="1:51">
      <c r="A54" s="47">
        <v>15</v>
      </c>
      <c r="B54" s="47">
        <v>102479</v>
      </c>
      <c r="C54" s="48" t="s">
        <v>105</v>
      </c>
      <c r="D54" s="47" t="s">
        <v>89</v>
      </c>
      <c r="E54" s="47" t="s">
        <v>55</v>
      </c>
      <c r="F54" s="49" t="s">
        <v>81</v>
      </c>
      <c r="G54" s="49">
        <v>100</v>
      </c>
      <c r="H54" s="49"/>
      <c r="I54" s="1" t="s">
        <v>311</v>
      </c>
      <c r="J54" s="79">
        <v>8800</v>
      </c>
      <c r="K54" s="89">
        <v>2658.392</v>
      </c>
      <c r="L54" s="90">
        <v>0.30209</v>
      </c>
      <c r="M54" s="79">
        <v>10560</v>
      </c>
      <c r="N54" s="89">
        <v>2871.06336</v>
      </c>
      <c r="O54" s="90">
        <v>0.271881</v>
      </c>
      <c r="P54" s="102">
        <v>7279.77</v>
      </c>
      <c r="Q54" s="81">
        <f t="shared" si="11"/>
        <v>0.827246590909091</v>
      </c>
      <c r="R54" s="81">
        <f t="shared" si="12"/>
        <v>0.689372159090909</v>
      </c>
      <c r="S54" s="118">
        <v>0</v>
      </c>
      <c r="T54" s="118"/>
      <c r="U54" s="18"/>
      <c r="V54" s="79">
        <v>6756.3</v>
      </c>
      <c r="W54" s="81">
        <f t="shared" si="13"/>
        <v>0.767761363636364</v>
      </c>
      <c r="X54" s="3">
        <f t="shared" si="14"/>
        <v>0.639801136363636</v>
      </c>
      <c r="Y54" s="118">
        <v>0</v>
      </c>
      <c r="Z54" s="118"/>
      <c r="AA54" s="79"/>
      <c r="AB54" s="79">
        <v>5191.2</v>
      </c>
      <c r="AC54" s="81">
        <f t="shared" si="15"/>
        <v>0.589909090909091</v>
      </c>
      <c r="AD54" s="81">
        <f t="shared" si="16"/>
        <v>0.491590909090909</v>
      </c>
      <c r="AE54" s="118">
        <v>0</v>
      </c>
      <c r="AF54" s="118"/>
      <c r="AG54" s="152"/>
      <c r="AH54" s="79">
        <v>52</v>
      </c>
      <c r="AI54" s="1">
        <v>6031.1</v>
      </c>
      <c r="AJ54" s="3">
        <f t="shared" si="17"/>
        <v>0.685352272727273</v>
      </c>
      <c r="AL54" s="1"/>
      <c r="AM54" s="25"/>
      <c r="AN54" s="1">
        <v>4992.58</v>
      </c>
      <c r="AO54" s="3">
        <f t="shared" si="18"/>
        <v>0.567338636363636</v>
      </c>
      <c r="AP54" s="37"/>
      <c r="AQ54" s="37"/>
      <c r="AR54" s="37"/>
      <c r="AS54" s="1">
        <v>3657.3</v>
      </c>
      <c r="AT54" s="3">
        <f t="shared" si="19"/>
        <v>0.415602272727273</v>
      </c>
      <c r="AU54" s="37"/>
      <c r="AV54" s="37"/>
      <c r="AW54" s="37"/>
      <c r="AX54" s="40">
        <f t="shared" si="20"/>
        <v>0</v>
      </c>
      <c r="AY54" s="36">
        <f t="shared" si="21"/>
        <v>0</v>
      </c>
    </row>
    <row r="55" spans="1:51">
      <c r="A55" s="47">
        <v>16</v>
      </c>
      <c r="B55" s="47">
        <v>116482</v>
      </c>
      <c r="C55" s="48" t="s">
        <v>106</v>
      </c>
      <c r="D55" s="47" t="s">
        <v>89</v>
      </c>
      <c r="E55" s="47" t="s">
        <v>55</v>
      </c>
      <c r="F55" s="49" t="s">
        <v>81</v>
      </c>
      <c r="G55" s="49">
        <v>100</v>
      </c>
      <c r="H55" s="49"/>
      <c r="I55" s="1" t="s">
        <v>312</v>
      </c>
      <c r="J55" s="79">
        <v>8000</v>
      </c>
      <c r="K55" s="89">
        <v>2084.2</v>
      </c>
      <c r="L55" s="90">
        <v>0.260525</v>
      </c>
      <c r="M55" s="79">
        <v>9600</v>
      </c>
      <c r="N55" s="89">
        <v>2250.936</v>
      </c>
      <c r="O55" s="90">
        <v>0.2344725</v>
      </c>
      <c r="P55" s="102">
        <v>8059.42</v>
      </c>
      <c r="Q55" s="130">
        <f t="shared" si="11"/>
        <v>1.0074275</v>
      </c>
      <c r="R55" s="81">
        <f t="shared" si="12"/>
        <v>0.839522916666667</v>
      </c>
      <c r="S55" s="118">
        <v>100</v>
      </c>
      <c r="T55" s="118">
        <v>100</v>
      </c>
      <c r="U55" s="18" t="s">
        <v>313</v>
      </c>
      <c r="V55" s="79">
        <v>8099.1</v>
      </c>
      <c r="W55" s="130">
        <f t="shared" si="13"/>
        <v>1.0123875</v>
      </c>
      <c r="X55" s="3">
        <f t="shared" si="14"/>
        <v>0.84365625</v>
      </c>
      <c r="Y55" s="118">
        <v>100</v>
      </c>
      <c r="Z55" s="118">
        <v>100</v>
      </c>
      <c r="AA55" s="79" t="s">
        <v>314</v>
      </c>
      <c r="AB55" s="79">
        <v>4972.21</v>
      </c>
      <c r="AC55" s="81">
        <f t="shared" si="15"/>
        <v>0.62152625</v>
      </c>
      <c r="AD55" s="81">
        <f t="shared" si="16"/>
        <v>0.517938541666667</v>
      </c>
      <c r="AE55" s="118">
        <v>0</v>
      </c>
      <c r="AF55" s="118"/>
      <c r="AG55" s="152"/>
      <c r="AH55" s="79">
        <v>53</v>
      </c>
      <c r="AI55" s="1">
        <v>4926</v>
      </c>
      <c r="AJ55" s="3">
        <f t="shared" si="17"/>
        <v>0.61575</v>
      </c>
      <c r="AL55" s="1"/>
      <c r="AM55" s="25"/>
      <c r="AN55" s="1">
        <v>3764.3</v>
      </c>
      <c r="AO55" s="3">
        <f t="shared" si="18"/>
        <v>0.4705375</v>
      </c>
      <c r="AP55" s="37"/>
      <c r="AQ55" s="37"/>
      <c r="AR55" s="37"/>
      <c r="AS55" s="1">
        <v>4606.71</v>
      </c>
      <c r="AT55" s="3">
        <f t="shared" si="19"/>
        <v>0.57583875</v>
      </c>
      <c r="AU55" s="37"/>
      <c r="AV55" s="37"/>
      <c r="AW55" s="37"/>
      <c r="AX55" s="40">
        <f t="shared" si="20"/>
        <v>200</v>
      </c>
      <c r="AY55" s="36">
        <f t="shared" si="21"/>
        <v>200</v>
      </c>
    </row>
    <row r="56" spans="1:51">
      <c r="A56" s="50">
        <v>17</v>
      </c>
      <c r="B56" s="50">
        <v>113299</v>
      </c>
      <c r="C56" s="54" t="s">
        <v>107</v>
      </c>
      <c r="D56" s="50" t="s">
        <v>89</v>
      </c>
      <c r="E56" s="50" t="s">
        <v>55</v>
      </c>
      <c r="F56" s="55" t="s">
        <v>85</v>
      </c>
      <c r="G56" s="55">
        <v>100</v>
      </c>
      <c r="H56" s="55"/>
      <c r="I56" s="1" t="s">
        <v>295</v>
      </c>
      <c r="J56" s="88">
        <v>7600</v>
      </c>
      <c r="K56" s="89">
        <v>1828.18</v>
      </c>
      <c r="L56" s="90">
        <v>0.24055</v>
      </c>
      <c r="M56" s="88">
        <v>9120</v>
      </c>
      <c r="N56" s="89">
        <v>1974.4344</v>
      </c>
      <c r="O56" s="90">
        <v>0.216495</v>
      </c>
      <c r="P56" s="108">
        <v>7827.3</v>
      </c>
      <c r="Q56" s="106">
        <f t="shared" si="11"/>
        <v>1.02990789473684</v>
      </c>
      <c r="R56" s="81">
        <f t="shared" si="12"/>
        <v>0.858256578947368</v>
      </c>
      <c r="S56" s="123">
        <v>100</v>
      </c>
      <c r="T56" s="123"/>
      <c r="U56" s="18"/>
      <c r="V56" s="88">
        <v>7639.3</v>
      </c>
      <c r="W56" s="106">
        <f t="shared" si="13"/>
        <v>1.00517105263158</v>
      </c>
      <c r="X56" s="3">
        <f t="shared" si="14"/>
        <v>0.837642543859649</v>
      </c>
      <c r="Y56" s="123">
        <v>100</v>
      </c>
      <c r="Z56" s="123"/>
      <c r="AA56" s="88"/>
      <c r="AB56" s="88">
        <v>7661.96</v>
      </c>
      <c r="AC56" s="106">
        <f t="shared" si="15"/>
        <v>1.00815263157895</v>
      </c>
      <c r="AD56" s="106">
        <f t="shared" si="16"/>
        <v>0.840127192982456</v>
      </c>
      <c r="AE56" s="123">
        <v>100</v>
      </c>
      <c r="AF56" s="123"/>
      <c r="AG56" s="150"/>
      <c r="AH56" s="88">
        <v>54</v>
      </c>
      <c r="AI56" s="1">
        <v>4200.62</v>
      </c>
      <c r="AJ56" s="3">
        <f t="shared" si="17"/>
        <v>0.552713157894737</v>
      </c>
      <c r="AL56" s="1"/>
      <c r="AM56" s="25"/>
      <c r="AN56" s="1">
        <v>6081.9</v>
      </c>
      <c r="AO56" s="3">
        <f t="shared" si="18"/>
        <v>0.80025</v>
      </c>
      <c r="AP56" s="37"/>
      <c r="AQ56" s="37"/>
      <c r="AR56" s="37"/>
      <c r="AS56" s="1">
        <v>3413.2</v>
      </c>
      <c r="AT56" s="3">
        <f t="shared" si="19"/>
        <v>0.449105263157895</v>
      </c>
      <c r="AU56" s="37"/>
      <c r="AV56" s="37"/>
      <c r="AW56" s="37"/>
      <c r="AX56" s="40">
        <f t="shared" si="20"/>
        <v>300</v>
      </c>
      <c r="AY56" s="36">
        <f t="shared" si="21"/>
        <v>0</v>
      </c>
    </row>
    <row r="57" spans="1:51">
      <c r="A57" s="50">
        <v>18</v>
      </c>
      <c r="B57" s="50">
        <v>723</v>
      </c>
      <c r="C57" s="54" t="s">
        <v>108</v>
      </c>
      <c r="D57" s="50" t="s">
        <v>89</v>
      </c>
      <c r="E57" s="50" t="s">
        <v>55</v>
      </c>
      <c r="F57" s="55" t="s">
        <v>85</v>
      </c>
      <c r="G57" s="55">
        <v>100</v>
      </c>
      <c r="H57" s="55"/>
      <c r="I57" s="1" t="s">
        <v>312</v>
      </c>
      <c r="J57" s="88">
        <v>7600</v>
      </c>
      <c r="K57" s="89">
        <v>1910.222</v>
      </c>
      <c r="L57" s="90">
        <v>0.251345</v>
      </c>
      <c r="M57" s="88">
        <v>9120</v>
      </c>
      <c r="N57" s="89">
        <v>2063.03976</v>
      </c>
      <c r="O57" s="90">
        <v>0.2262105</v>
      </c>
      <c r="P57" s="108">
        <v>6135.81</v>
      </c>
      <c r="Q57" s="106">
        <f t="shared" si="11"/>
        <v>0.807343421052632</v>
      </c>
      <c r="R57" s="81">
        <f t="shared" si="12"/>
        <v>0.672786184210526</v>
      </c>
      <c r="S57" s="123">
        <v>0</v>
      </c>
      <c r="T57" s="123"/>
      <c r="U57" s="18"/>
      <c r="V57" s="88">
        <v>8719.94</v>
      </c>
      <c r="W57" s="122">
        <f t="shared" si="13"/>
        <v>1.14736052631579</v>
      </c>
      <c r="X57" s="3">
        <f t="shared" si="14"/>
        <v>0.956133771929825</v>
      </c>
      <c r="Y57" s="123">
        <v>100</v>
      </c>
      <c r="Z57" s="123">
        <v>100</v>
      </c>
      <c r="AA57" s="88" t="s">
        <v>237</v>
      </c>
      <c r="AB57" s="88">
        <v>9223.29</v>
      </c>
      <c r="AC57" s="106">
        <f t="shared" si="15"/>
        <v>1.21359078947368</v>
      </c>
      <c r="AD57" s="106">
        <f t="shared" si="16"/>
        <v>1.01132565789474</v>
      </c>
      <c r="AE57" s="123">
        <v>100</v>
      </c>
      <c r="AF57" s="123"/>
      <c r="AG57" s="150"/>
      <c r="AH57" s="88">
        <v>55</v>
      </c>
      <c r="AI57" s="1">
        <v>7002.83</v>
      </c>
      <c r="AJ57" s="3">
        <f t="shared" si="17"/>
        <v>0.921425</v>
      </c>
      <c r="AL57" s="1"/>
      <c r="AM57" s="25"/>
      <c r="AN57" s="1">
        <v>4689.22</v>
      </c>
      <c r="AO57" s="3">
        <f t="shared" si="18"/>
        <v>0.617002631578947</v>
      </c>
      <c r="AP57" s="37"/>
      <c r="AQ57" s="37"/>
      <c r="AR57" s="37"/>
      <c r="AS57" s="1">
        <v>7301.44</v>
      </c>
      <c r="AT57" s="3">
        <f t="shared" si="19"/>
        <v>0.960715789473684</v>
      </c>
      <c r="AU57" s="37"/>
      <c r="AV57" s="37"/>
      <c r="AW57" s="37"/>
      <c r="AX57" s="40">
        <f t="shared" si="20"/>
        <v>200</v>
      </c>
      <c r="AY57" s="36">
        <f t="shared" si="21"/>
        <v>100</v>
      </c>
    </row>
    <row r="58" spans="1:51">
      <c r="A58" s="50">
        <v>19</v>
      </c>
      <c r="B58" s="50">
        <v>118758</v>
      </c>
      <c r="C58" s="54" t="s">
        <v>109</v>
      </c>
      <c r="D58" s="50" t="s">
        <v>89</v>
      </c>
      <c r="E58" s="50" t="s">
        <v>60</v>
      </c>
      <c r="F58" s="55" t="s">
        <v>85</v>
      </c>
      <c r="G58" s="55">
        <v>100</v>
      </c>
      <c r="H58" s="55"/>
      <c r="I58" s="1" t="s">
        <v>315</v>
      </c>
      <c r="J58" s="88">
        <v>5000</v>
      </c>
      <c r="K58" s="89">
        <v>1213.8</v>
      </c>
      <c r="L58" s="90">
        <v>0.24276</v>
      </c>
      <c r="M58" s="88">
        <v>6000</v>
      </c>
      <c r="N58" s="89">
        <v>1310.904</v>
      </c>
      <c r="O58" s="90">
        <v>0.218484</v>
      </c>
      <c r="P58" s="108">
        <v>5738.1</v>
      </c>
      <c r="Q58" s="122">
        <f t="shared" si="11"/>
        <v>1.14762</v>
      </c>
      <c r="R58" s="81">
        <f t="shared" si="12"/>
        <v>0.95635</v>
      </c>
      <c r="S58" s="123">
        <v>100</v>
      </c>
      <c r="T58" s="123">
        <v>100</v>
      </c>
      <c r="U58" s="18" t="s">
        <v>316</v>
      </c>
      <c r="V58" s="88">
        <v>5631.52</v>
      </c>
      <c r="W58" s="106">
        <f t="shared" si="13"/>
        <v>1.126304</v>
      </c>
      <c r="X58" s="3">
        <f t="shared" si="14"/>
        <v>0.938586666666667</v>
      </c>
      <c r="Y58" s="123">
        <v>100</v>
      </c>
      <c r="Z58" s="123"/>
      <c r="AA58" s="88"/>
      <c r="AB58" s="88">
        <v>7734.3</v>
      </c>
      <c r="AC58" s="122">
        <f t="shared" si="15"/>
        <v>1.54686</v>
      </c>
      <c r="AD58" s="106">
        <f t="shared" si="16"/>
        <v>1.28905</v>
      </c>
      <c r="AE58" s="123">
        <v>100</v>
      </c>
      <c r="AF58" s="123">
        <v>100</v>
      </c>
      <c r="AG58" s="150" t="s">
        <v>237</v>
      </c>
      <c r="AH58" s="88">
        <v>56</v>
      </c>
      <c r="AI58" s="1">
        <v>2772.02</v>
      </c>
      <c r="AJ58" s="3">
        <f t="shared" si="17"/>
        <v>0.554404</v>
      </c>
      <c r="AL58" s="1"/>
      <c r="AM58" s="25"/>
      <c r="AN58" s="1">
        <v>2533.05</v>
      </c>
      <c r="AO58" s="3">
        <f t="shared" si="18"/>
        <v>0.50661</v>
      </c>
      <c r="AP58" s="37"/>
      <c r="AQ58" s="37"/>
      <c r="AR58" s="37"/>
      <c r="AS58" s="1">
        <v>2122.21</v>
      </c>
      <c r="AT58" s="3">
        <f t="shared" si="19"/>
        <v>0.424442</v>
      </c>
      <c r="AU58" s="37"/>
      <c r="AV58" s="37"/>
      <c r="AW58" s="37"/>
      <c r="AX58" s="40">
        <f t="shared" si="20"/>
        <v>300</v>
      </c>
      <c r="AY58" s="36">
        <f t="shared" si="21"/>
        <v>200</v>
      </c>
    </row>
    <row r="59" spans="1:51">
      <c r="A59" s="47">
        <v>20</v>
      </c>
      <c r="B59" s="47">
        <v>391</v>
      </c>
      <c r="C59" s="48" t="s">
        <v>110</v>
      </c>
      <c r="D59" s="47" t="s">
        <v>89</v>
      </c>
      <c r="E59" s="47" t="s">
        <v>55</v>
      </c>
      <c r="F59" s="49" t="s">
        <v>111</v>
      </c>
      <c r="G59" s="49">
        <v>100</v>
      </c>
      <c r="H59" s="49"/>
      <c r="I59" s="1" t="s">
        <v>317</v>
      </c>
      <c r="J59" s="79">
        <v>9500</v>
      </c>
      <c r="K59" s="89">
        <v>2892.465</v>
      </c>
      <c r="L59" s="90">
        <v>0.30447</v>
      </c>
      <c r="M59" s="79">
        <v>11400</v>
      </c>
      <c r="N59" s="89">
        <v>3123.8622</v>
      </c>
      <c r="O59" s="90">
        <v>0.274023</v>
      </c>
      <c r="P59" s="102">
        <v>24316.01</v>
      </c>
      <c r="Q59" s="130">
        <f t="shared" si="11"/>
        <v>2.55958</v>
      </c>
      <c r="R59" s="81">
        <f t="shared" si="12"/>
        <v>2.13298333333333</v>
      </c>
      <c r="S59" s="118">
        <v>100</v>
      </c>
      <c r="T59" s="118">
        <v>100</v>
      </c>
      <c r="U59" s="18" t="s">
        <v>237</v>
      </c>
      <c r="V59" s="79">
        <v>20299.44</v>
      </c>
      <c r="W59" s="130">
        <f t="shared" si="13"/>
        <v>2.13678315789474</v>
      </c>
      <c r="X59" s="3">
        <f t="shared" si="14"/>
        <v>1.78065263157895</v>
      </c>
      <c r="Y59" s="118">
        <v>100</v>
      </c>
      <c r="Z59" s="118">
        <v>100</v>
      </c>
      <c r="AA59" s="79" t="s">
        <v>237</v>
      </c>
      <c r="AB59" s="79">
        <v>12682.53</v>
      </c>
      <c r="AC59" s="130">
        <f t="shared" si="15"/>
        <v>1.33500315789474</v>
      </c>
      <c r="AD59" s="81">
        <f t="shared" si="16"/>
        <v>1.11250263157895</v>
      </c>
      <c r="AE59" s="118">
        <v>100</v>
      </c>
      <c r="AF59" s="118">
        <v>100</v>
      </c>
      <c r="AG59" s="152" t="s">
        <v>237</v>
      </c>
      <c r="AH59" s="79">
        <v>57</v>
      </c>
      <c r="AI59" s="1">
        <v>12970.92</v>
      </c>
      <c r="AJ59" s="3">
        <f t="shared" si="17"/>
        <v>1.36536</v>
      </c>
      <c r="AL59" s="1"/>
      <c r="AM59" s="25"/>
      <c r="AN59" s="1">
        <v>11821.19</v>
      </c>
      <c r="AO59" s="3">
        <f t="shared" si="18"/>
        <v>1.24433578947368</v>
      </c>
      <c r="AP59" s="37"/>
      <c r="AQ59" s="37"/>
      <c r="AR59" s="37"/>
      <c r="AS59" s="1">
        <v>4805.59</v>
      </c>
      <c r="AT59" s="3">
        <f t="shared" si="19"/>
        <v>0.505851578947368</v>
      </c>
      <c r="AU59" s="37"/>
      <c r="AV59" s="37"/>
      <c r="AW59" s="37"/>
      <c r="AX59" s="40">
        <f t="shared" si="20"/>
        <v>300</v>
      </c>
      <c r="AY59" s="36">
        <f t="shared" si="21"/>
        <v>300</v>
      </c>
    </row>
    <row r="60" spans="1:51">
      <c r="A60" s="47">
        <v>21</v>
      </c>
      <c r="B60" s="63">
        <v>113008</v>
      </c>
      <c r="C60" s="64" t="s">
        <v>112</v>
      </c>
      <c r="D60" s="63" t="s">
        <v>89</v>
      </c>
      <c r="E60" s="63" t="s">
        <v>55</v>
      </c>
      <c r="F60" s="65" t="s">
        <v>111</v>
      </c>
      <c r="G60" s="65">
        <v>100</v>
      </c>
      <c r="H60" s="65"/>
      <c r="I60" s="1" t="s">
        <v>318</v>
      </c>
      <c r="J60" s="103">
        <v>7400</v>
      </c>
      <c r="K60" s="93">
        <v>1446.7</v>
      </c>
      <c r="L60" s="94">
        <v>0.1955</v>
      </c>
      <c r="M60" s="103">
        <v>8880</v>
      </c>
      <c r="N60" s="93">
        <v>1562.436</v>
      </c>
      <c r="O60" s="94">
        <v>0.17595</v>
      </c>
      <c r="P60" s="104">
        <v>7451.91</v>
      </c>
      <c r="Q60" s="125">
        <f t="shared" si="11"/>
        <v>1.00701486486486</v>
      </c>
      <c r="R60" s="125">
        <f t="shared" si="12"/>
        <v>0.839179054054054</v>
      </c>
      <c r="S60" s="132">
        <v>100</v>
      </c>
      <c r="T60" s="132"/>
      <c r="U60" s="127"/>
      <c r="V60" s="103">
        <v>8014.04</v>
      </c>
      <c r="W60" s="125">
        <f t="shared" si="13"/>
        <v>1.08297837837838</v>
      </c>
      <c r="X60" s="3">
        <f t="shared" si="14"/>
        <v>0.902481981981982</v>
      </c>
      <c r="Y60" s="132">
        <v>100</v>
      </c>
      <c r="Z60" s="132"/>
      <c r="AA60" s="103"/>
      <c r="AB60" s="103">
        <v>7412.6</v>
      </c>
      <c r="AC60" s="125">
        <f t="shared" si="15"/>
        <v>1.0017027027027</v>
      </c>
      <c r="AD60" s="125">
        <f t="shared" si="16"/>
        <v>0.834752252252252</v>
      </c>
      <c r="AE60" s="132">
        <v>100</v>
      </c>
      <c r="AF60" s="132"/>
      <c r="AG60" s="153"/>
      <c r="AH60" s="103">
        <v>58</v>
      </c>
      <c r="AI60" s="1">
        <v>4059.3</v>
      </c>
      <c r="AJ60" s="3">
        <f t="shared" si="17"/>
        <v>0.548554054054054</v>
      </c>
      <c r="AL60" s="1"/>
      <c r="AM60" s="25"/>
      <c r="AN60" s="1">
        <v>6509.78</v>
      </c>
      <c r="AO60" s="3">
        <f t="shared" si="18"/>
        <v>0.8797</v>
      </c>
      <c r="AP60" s="37"/>
      <c r="AQ60" s="37"/>
      <c r="AR60" s="37"/>
      <c r="AS60" s="1">
        <v>5564.89</v>
      </c>
      <c r="AT60" s="3">
        <f t="shared" si="19"/>
        <v>0.752012162162162</v>
      </c>
      <c r="AU60" s="37"/>
      <c r="AV60" s="37"/>
      <c r="AW60" s="37"/>
      <c r="AX60" s="40">
        <f t="shared" si="20"/>
        <v>300</v>
      </c>
      <c r="AY60" s="36">
        <f t="shared" si="21"/>
        <v>0</v>
      </c>
    </row>
    <row r="61" spans="1:51">
      <c r="A61" s="50">
        <v>1</v>
      </c>
      <c r="B61" s="68">
        <v>54</v>
      </c>
      <c r="C61" s="69" t="s">
        <v>113</v>
      </c>
      <c r="D61" s="68" t="s">
        <v>114</v>
      </c>
      <c r="E61" s="68" t="s">
        <v>36</v>
      </c>
      <c r="F61" s="70" t="s">
        <v>37</v>
      </c>
      <c r="G61" s="70">
        <v>150</v>
      </c>
      <c r="H61" s="70" t="s">
        <v>115</v>
      </c>
      <c r="I61" s="109" t="s">
        <v>319</v>
      </c>
      <c r="J61" s="109">
        <v>14000</v>
      </c>
      <c r="K61" s="110">
        <v>3719.94</v>
      </c>
      <c r="L61" s="111">
        <v>0.26571</v>
      </c>
      <c r="M61" s="109">
        <v>16800</v>
      </c>
      <c r="N61" s="110">
        <v>4017.5352</v>
      </c>
      <c r="O61" s="111">
        <v>0.239139</v>
      </c>
      <c r="P61" s="112">
        <v>5208.7</v>
      </c>
      <c r="Q61" s="111">
        <f t="shared" si="11"/>
        <v>0.37205</v>
      </c>
      <c r="R61" s="111">
        <f t="shared" si="12"/>
        <v>0.310041666666667</v>
      </c>
      <c r="S61" s="133">
        <v>0</v>
      </c>
      <c r="T61" s="133"/>
      <c r="U61" s="109"/>
      <c r="V61" s="109">
        <v>7548.42</v>
      </c>
      <c r="W61" s="111">
        <f t="shared" si="13"/>
        <v>0.539172857142857</v>
      </c>
      <c r="X61" s="111">
        <f t="shared" si="14"/>
        <v>0.449310714285714</v>
      </c>
      <c r="Y61" s="133">
        <v>0</v>
      </c>
      <c r="Z61" s="133"/>
      <c r="AA61" s="109"/>
      <c r="AB61" s="109">
        <v>14093.22</v>
      </c>
      <c r="AC61" s="144">
        <f t="shared" si="15"/>
        <v>1.00665857142857</v>
      </c>
      <c r="AD61" s="111">
        <f t="shared" si="16"/>
        <v>0.838882142857143</v>
      </c>
      <c r="AE61" s="133">
        <v>150</v>
      </c>
      <c r="AF61" s="133">
        <v>150</v>
      </c>
      <c r="AG61" s="155" t="s">
        <v>237</v>
      </c>
      <c r="AH61" s="109">
        <v>59</v>
      </c>
      <c r="AI61" s="109">
        <v>14189</v>
      </c>
      <c r="AJ61" s="144">
        <f t="shared" si="17"/>
        <v>1.0135</v>
      </c>
      <c r="AK61" s="133">
        <v>150</v>
      </c>
      <c r="AL61" s="133">
        <v>150</v>
      </c>
      <c r="AM61" s="133" t="s">
        <v>237</v>
      </c>
      <c r="AN61" s="109">
        <v>14272.96</v>
      </c>
      <c r="AO61" s="144">
        <f t="shared" si="18"/>
        <v>1.01949714285714</v>
      </c>
      <c r="AP61" s="133">
        <v>150</v>
      </c>
      <c r="AQ61" s="133">
        <v>150</v>
      </c>
      <c r="AR61" s="133" t="s">
        <v>237</v>
      </c>
      <c r="AS61" s="109">
        <v>5434.3</v>
      </c>
      <c r="AT61" s="111">
        <f t="shared" si="19"/>
        <v>0.388164285714286</v>
      </c>
      <c r="AU61" s="155">
        <v>0</v>
      </c>
      <c r="AV61" s="162"/>
      <c r="AW61" s="162"/>
      <c r="AX61" s="40">
        <f t="shared" si="20"/>
        <v>450</v>
      </c>
      <c r="AY61" s="36">
        <f t="shared" si="21"/>
        <v>450</v>
      </c>
    </row>
    <row r="62" spans="1:51">
      <c r="A62" s="47">
        <v>2</v>
      </c>
      <c r="B62" s="62">
        <v>367</v>
      </c>
      <c r="C62" s="66" t="s">
        <v>116</v>
      </c>
      <c r="D62" s="62" t="s">
        <v>114</v>
      </c>
      <c r="E62" s="62" t="s">
        <v>55</v>
      </c>
      <c r="F62" s="67" t="s">
        <v>43</v>
      </c>
      <c r="G62" s="67">
        <v>100</v>
      </c>
      <c r="H62" s="67"/>
      <c r="I62" s="18" t="s">
        <v>320</v>
      </c>
      <c r="J62" s="107">
        <v>9600</v>
      </c>
      <c r="K62" s="113">
        <v>2232.576</v>
      </c>
      <c r="L62" s="114">
        <v>0.23256</v>
      </c>
      <c r="M62" s="107">
        <v>11520</v>
      </c>
      <c r="N62" s="113">
        <v>2411.18208</v>
      </c>
      <c r="O62" s="114">
        <v>0.209304</v>
      </c>
      <c r="P62" s="101">
        <v>4335.73</v>
      </c>
      <c r="Q62" s="114">
        <f t="shared" si="11"/>
        <v>0.451638541666667</v>
      </c>
      <c r="R62" s="114">
        <f t="shared" si="12"/>
        <v>0.376365451388889</v>
      </c>
      <c r="S62" s="131">
        <v>0</v>
      </c>
      <c r="T62" s="131"/>
      <c r="U62" s="107"/>
      <c r="V62" s="107">
        <v>9909.7</v>
      </c>
      <c r="W62" s="134">
        <f t="shared" si="13"/>
        <v>1.03226041666667</v>
      </c>
      <c r="X62" s="135">
        <f t="shared" si="14"/>
        <v>0.860217013888889</v>
      </c>
      <c r="Y62" s="131">
        <v>100</v>
      </c>
      <c r="Z62" s="131">
        <v>100</v>
      </c>
      <c r="AA62" s="107" t="s">
        <v>321</v>
      </c>
      <c r="AB62" s="107">
        <v>6275.66</v>
      </c>
      <c r="AC62" s="114">
        <f t="shared" si="15"/>
        <v>0.653714583333333</v>
      </c>
      <c r="AD62" s="114">
        <f t="shared" si="16"/>
        <v>0.544762152777778</v>
      </c>
      <c r="AE62" s="131">
        <v>0</v>
      </c>
      <c r="AF62" s="131"/>
      <c r="AG62" s="154"/>
      <c r="AH62" s="107">
        <v>60</v>
      </c>
      <c r="AI62" s="18">
        <v>6775.32</v>
      </c>
      <c r="AJ62" s="22">
        <f t="shared" si="17"/>
        <v>0.7057625</v>
      </c>
      <c r="AK62" s="156"/>
      <c r="AL62" s="18"/>
      <c r="AM62" s="157"/>
      <c r="AN62" s="18">
        <v>7471.36</v>
      </c>
      <c r="AO62" s="22">
        <f t="shared" si="18"/>
        <v>0.778266666666667</v>
      </c>
      <c r="AP62" s="156"/>
      <c r="AQ62" s="156"/>
      <c r="AR62" s="156"/>
      <c r="AS62" s="18">
        <v>3633.2</v>
      </c>
      <c r="AT62" s="22">
        <f t="shared" si="19"/>
        <v>0.378458333333333</v>
      </c>
      <c r="AU62" s="156"/>
      <c r="AV62" s="156"/>
      <c r="AW62" s="156"/>
      <c r="AX62" s="40">
        <f t="shared" si="20"/>
        <v>100</v>
      </c>
      <c r="AY62" s="36">
        <f t="shared" si="21"/>
        <v>100</v>
      </c>
    </row>
    <row r="63" spans="1:51">
      <c r="A63" s="47">
        <v>3</v>
      </c>
      <c r="B63" s="47">
        <v>104428</v>
      </c>
      <c r="C63" s="48" t="s">
        <v>117</v>
      </c>
      <c r="D63" s="47" t="s">
        <v>114</v>
      </c>
      <c r="E63" s="47" t="s">
        <v>55</v>
      </c>
      <c r="F63" s="49" t="s">
        <v>43</v>
      </c>
      <c r="G63" s="49">
        <v>100</v>
      </c>
      <c r="H63" s="49"/>
      <c r="I63" s="18" t="s">
        <v>322</v>
      </c>
      <c r="J63" s="79">
        <v>9000</v>
      </c>
      <c r="K63" s="82">
        <v>2521.44</v>
      </c>
      <c r="L63" s="81">
        <v>0.28016</v>
      </c>
      <c r="M63" s="79">
        <v>10800</v>
      </c>
      <c r="N63" s="82">
        <v>2723.1552</v>
      </c>
      <c r="O63" s="81">
        <v>0.252144</v>
      </c>
      <c r="P63" s="102">
        <v>6692.69</v>
      </c>
      <c r="Q63" s="81">
        <f t="shared" si="11"/>
        <v>0.743632222222222</v>
      </c>
      <c r="R63" s="81">
        <f t="shared" si="12"/>
        <v>0.619693518518519</v>
      </c>
      <c r="S63" s="118">
        <v>0</v>
      </c>
      <c r="T63" s="118"/>
      <c r="U63" s="79"/>
      <c r="V63" s="79">
        <v>9110.51</v>
      </c>
      <c r="W63" s="81">
        <f t="shared" si="13"/>
        <v>1.01227888888889</v>
      </c>
      <c r="X63" s="135">
        <f t="shared" si="14"/>
        <v>0.843565740740741</v>
      </c>
      <c r="Y63" s="118">
        <v>100</v>
      </c>
      <c r="Z63" s="118"/>
      <c r="AA63" s="79"/>
      <c r="AB63" s="79">
        <v>9173.84</v>
      </c>
      <c r="AC63" s="130">
        <f t="shared" si="15"/>
        <v>1.01931555555556</v>
      </c>
      <c r="AD63" s="81">
        <f t="shared" si="16"/>
        <v>0.84942962962963</v>
      </c>
      <c r="AE63" s="118">
        <v>100</v>
      </c>
      <c r="AF63" s="118">
        <v>200</v>
      </c>
      <c r="AG63" s="152" t="s">
        <v>323</v>
      </c>
      <c r="AH63" s="79">
        <v>61</v>
      </c>
      <c r="AI63" s="18">
        <v>4459</v>
      </c>
      <c r="AJ63" s="22">
        <f t="shared" si="17"/>
        <v>0.495444444444444</v>
      </c>
      <c r="AK63" s="156"/>
      <c r="AL63" s="18"/>
      <c r="AM63" s="157"/>
      <c r="AN63" s="18">
        <v>7469.3</v>
      </c>
      <c r="AO63" s="22">
        <f t="shared" si="18"/>
        <v>0.829922222222222</v>
      </c>
      <c r="AP63" s="156"/>
      <c r="AQ63" s="156"/>
      <c r="AR63" s="156"/>
      <c r="AS63" s="18">
        <v>4330.79</v>
      </c>
      <c r="AT63" s="22">
        <f t="shared" si="19"/>
        <v>0.481198888888889</v>
      </c>
      <c r="AU63" s="156"/>
      <c r="AV63" s="156"/>
      <c r="AW63" s="156"/>
      <c r="AX63" s="40">
        <f t="shared" si="20"/>
        <v>200</v>
      </c>
      <c r="AY63" s="36">
        <f t="shared" si="21"/>
        <v>200</v>
      </c>
    </row>
    <row r="64" spans="1:51">
      <c r="A64" s="47">
        <v>4</v>
      </c>
      <c r="B64" s="47">
        <v>754</v>
      </c>
      <c r="C64" s="48" t="s">
        <v>118</v>
      </c>
      <c r="D64" s="47" t="s">
        <v>114</v>
      </c>
      <c r="E64" s="47" t="s">
        <v>55</v>
      </c>
      <c r="F64" s="49" t="s">
        <v>43</v>
      </c>
      <c r="G64" s="49">
        <v>100</v>
      </c>
      <c r="H64" s="49"/>
      <c r="I64" s="18" t="s">
        <v>324</v>
      </c>
      <c r="J64" s="79">
        <v>8000</v>
      </c>
      <c r="K64" s="82">
        <v>1972</v>
      </c>
      <c r="L64" s="81">
        <v>0.2465</v>
      </c>
      <c r="M64" s="79">
        <v>9600</v>
      </c>
      <c r="N64" s="82">
        <v>2129.76</v>
      </c>
      <c r="O64" s="81">
        <v>0.22185</v>
      </c>
      <c r="P64" s="102">
        <v>8155.64</v>
      </c>
      <c r="Q64" s="130">
        <f t="shared" si="11"/>
        <v>1.019455</v>
      </c>
      <c r="R64" s="81">
        <f t="shared" si="12"/>
        <v>0.849545833333333</v>
      </c>
      <c r="S64" s="118">
        <v>100</v>
      </c>
      <c r="T64" s="118">
        <v>200</v>
      </c>
      <c r="U64" s="79" t="s">
        <v>325</v>
      </c>
      <c r="V64" s="79">
        <v>4655.17</v>
      </c>
      <c r="W64" s="81">
        <f t="shared" si="13"/>
        <v>0.58189625</v>
      </c>
      <c r="X64" s="135">
        <f t="shared" si="14"/>
        <v>0.484913541666667</v>
      </c>
      <c r="Y64" s="118">
        <v>0</v>
      </c>
      <c r="Z64" s="118"/>
      <c r="AA64" s="79"/>
      <c r="AB64" s="79">
        <v>2513.9</v>
      </c>
      <c r="AC64" s="81">
        <f t="shared" si="15"/>
        <v>0.3142375</v>
      </c>
      <c r="AD64" s="81">
        <f t="shared" si="16"/>
        <v>0.261864583333333</v>
      </c>
      <c r="AE64" s="118">
        <v>0</v>
      </c>
      <c r="AF64" s="118"/>
      <c r="AG64" s="152"/>
      <c r="AH64" s="79">
        <v>62</v>
      </c>
      <c r="AI64" s="18">
        <v>3829.8</v>
      </c>
      <c r="AJ64" s="22">
        <f t="shared" si="17"/>
        <v>0.478725</v>
      </c>
      <c r="AK64" s="156"/>
      <c r="AL64" s="18"/>
      <c r="AM64" s="157"/>
      <c r="AN64" s="18">
        <v>3349.46</v>
      </c>
      <c r="AO64" s="22">
        <f t="shared" si="18"/>
        <v>0.4186825</v>
      </c>
      <c r="AP64" s="156"/>
      <c r="AQ64" s="156"/>
      <c r="AR64" s="156"/>
      <c r="AS64" s="18">
        <v>3440.7</v>
      </c>
      <c r="AT64" s="22">
        <f t="shared" si="19"/>
        <v>0.4300875</v>
      </c>
      <c r="AU64" s="156"/>
      <c r="AV64" s="156"/>
      <c r="AW64" s="156"/>
      <c r="AX64" s="40">
        <f t="shared" si="20"/>
        <v>100</v>
      </c>
      <c r="AY64" s="36">
        <f t="shared" si="21"/>
        <v>200</v>
      </c>
    </row>
    <row r="65" spans="1:51">
      <c r="A65" s="50">
        <v>5</v>
      </c>
      <c r="B65" s="50">
        <v>104838</v>
      </c>
      <c r="C65" s="54" t="s">
        <v>119</v>
      </c>
      <c r="D65" s="50" t="s">
        <v>114</v>
      </c>
      <c r="E65" s="50" t="s">
        <v>55</v>
      </c>
      <c r="F65" s="55" t="s">
        <v>47</v>
      </c>
      <c r="G65" s="55">
        <v>100</v>
      </c>
      <c r="H65" s="55"/>
      <c r="I65" s="18" t="s">
        <v>326</v>
      </c>
      <c r="J65" s="88">
        <v>7000</v>
      </c>
      <c r="K65" s="89">
        <v>1844.5</v>
      </c>
      <c r="L65" s="90">
        <v>0.2635</v>
      </c>
      <c r="M65" s="88">
        <v>8400</v>
      </c>
      <c r="N65" s="89">
        <v>1992.06</v>
      </c>
      <c r="O65" s="90">
        <v>0.23715</v>
      </c>
      <c r="P65" s="108">
        <v>3438.15</v>
      </c>
      <c r="Q65" s="106">
        <f t="shared" si="11"/>
        <v>0.491164285714286</v>
      </c>
      <c r="R65" s="81">
        <f t="shared" si="12"/>
        <v>0.409303571428571</v>
      </c>
      <c r="S65" s="123">
        <v>0</v>
      </c>
      <c r="T65" s="123"/>
      <c r="U65" s="18"/>
      <c r="V65" s="88">
        <v>3542.75</v>
      </c>
      <c r="W65" s="106">
        <f t="shared" si="13"/>
        <v>0.506107142857143</v>
      </c>
      <c r="X65" s="3">
        <f t="shared" si="14"/>
        <v>0.421755952380952</v>
      </c>
      <c r="Y65" s="123">
        <v>0</v>
      </c>
      <c r="Z65" s="123"/>
      <c r="AA65" s="88"/>
      <c r="AB65" s="88">
        <v>7242.15</v>
      </c>
      <c r="AC65" s="122">
        <f t="shared" si="15"/>
        <v>1.03459285714286</v>
      </c>
      <c r="AD65" s="106">
        <f t="shared" si="16"/>
        <v>0.862160714285714</v>
      </c>
      <c r="AE65" s="123">
        <v>100</v>
      </c>
      <c r="AF65" s="123">
        <v>200</v>
      </c>
      <c r="AG65" s="150" t="s">
        <v>327</v>
      </c>
      <c r="AH65" s="88">
        <v>63</v>
      </c>
      <c r="AI65" s="18">
        <v>4749.31</v>
      </c>
      <c r="AJ65" s="22">
        <f t="shared" si="17"/>
        <v>0.678472857142857</v>
      </c>
      <c r="AK65" s="156"/>
      <c r="AL65" s="18"/>
      <c r="AM65" s="157"/>
      <c r="AN65" s="18">
        <v>3984.85</v>
      </c>
      <c r="AO65" s="22">
        <f t="shared" si="18"/>
        <v>0.569264285714286</v>
      </c>
      <c r="AP65" s="156"/>
      <c r="AQ65" s="156"/>
      <c r="AR65" s="156"/>
      <c r="AS65" s="18">
        <v>2644.8</v>
      </c>
      <c r="AT65" s="22">
        <f t="shared" si="19"/>
        <v>0.377828571428571</v>
      </c>
      <c r="AU65" s="156"/>
      <c r="AV65" s="156"/>
      <c r="AW65" s="156"/>
      <c r="AX65" s="40">
        <f t="shared" si="20"/>
        <v>100</v>
      </c>
      <c r="AY65" s="36">
        <f t="shared" si="21"/>
        <v>200</v>
      </c>
    </row>
    <row r="66" spans="1:51">
      <c r="A66" s="50">
        <v>6</v>
      </c>
      <c r="B66" s="50">
        <v>52</v>
      </c>
      <c r="C66" s="54" t="s">
        <v>120</v>
      </c>
      <c r="D66" s="50" t="s">
        <v>114</v>
      </c>
      <c r="E66" s="50" t="s">
        <v>55</v>
      </c>
      <c r="F66" s="55" t="s">
        <v>47</v>
      </c>
      <c r="G66" s="55">
        <v>100</v>
      </c>
      <c r="H66" s="55"/>
      <c r="I66" s="18" t="s">
        <v>328</v>
      </c>
      <c r="J66" s="88">
        <v>7000</v>
      </c>
      <c r="K66" s="89">
        <v>1838.55</v>
      </c>
      <c r="L66" s="90">
        <v>0.26265</v>
      </c>
      <c r="M66" s="88">
        <v>8400</v>
      </c>
      <c r="N66" s="89">
        <v>1985.634</v>
      </c>
      <c r="O66" s="90">
        <v>0.236385</v>
      </c>
      <c r="P66" s="108">
        <v>3147.61</v>
      </c>
      <c r="Q66" s="106">
        <f t="shared" si="11"/>
        <v>0.449658571428571</v>
      </c>
      <c r="R66" s="81">
        <f t="shared" si="12"/>
        <v>0.374715476190476</v>
      </c>
      <c r="S66" s="123">
        <v>0</v>
      </c>
      <c r="T66" s="123"/>
      <c r="U66" s="18"/>
      <c r="V66" s="88">
        <v>661.2</v>
      </c>
      <c r="W66" s="106">
        <f t="shared" si="13"/>
        <v>0.0944571428571429</v>
      </c>
      <c r="X66" s="3">
        <f t="shared" si="14"/>
        <v>0.0787142857142857</v>
      </c>
      <c r="Y66" s="123">
        <v>0</v>
      </c>
      <c r="Z66" s="123"/>
      <c r="AA66" s="88"/>
      <c r="AB66" s="88">
        <v>4954.85</v>
      </c>
      <c r="AC66" s="106">
        <f t="shared" si="15"/>
        <v>0.707835714285714</v>
      </c>
      <c r="AD66" s="106">
        <f t="shared" si="16"/>
        <v>0.589863095238095</v>
      </c>
      <c r="AE66" s="123">
        <v>0</v>
      </c>
      <c r="AF66" s="123"/>
      <c r="AG66" s="150"/>
      <c r="AH66" s="88">
        <v>64</v>
      </c>
      <c r="AI66" s="18">
        <v>4157.48</v>
      </c>
      <c r="AJ66" s="22">
        <f t="shared" si="17"/>
        <v>0.593925714285714</v>
      </c>
      <c r="AK66" s="156"/>
      <c r="AL66" s="18"/>
      <c r="AM66" s="157"/>
      <c r="AN66" s="18">
        <v>3780.79</v>
      </c>
      <c r="AO66" s="22">
        <f t="shared" si="18"/>
        <v>0.540112857142857</v>
      </c>
      <c r="AP66" s="156"/>
      <c r="AQ66" s="156"/>
      <c r="AR66" s="156"/>
      <c r="AS66" s="18">
        <v>5654.28</v>
      </c>
      <c r="AT66" s="22">
        <f t="shared" si="19"/>
        <v>0.807754285714286</v>
      </c>
      <c r="AU66" s="156"/>
      <c r="AV66" s="156"/>
      <c r="AW66" s="156"/>
      <c r="AX66" s="40">
        <f t="shared" si="20"/>
        <v>0</v>
      </c>
      <c r="AY66" s="36">
        <f t="shared" si="21"/>
        <v>0</v>
      </c>
    </row>
    <row r="67" spans="1:51">
      <c r="A67" s="50">
        <v>7</v>
      </c>
      <c r="B67" s="56">
        <v>56</v>
      </c>
      <c r="C67" s="57" t="s">
        <v>121</v>
      </c>
      <c r="D67" s="56" t="s">
        <v>114</v>
      </c>
      <c r="E67" s="56" t="s">
        <v>60</v>
      </c>
      <c r="F67" s="58" t="s">
        <v>47</v>
      </c>
      <c r="G67" s="58">
        <v>100</v>
      </c>
      <c r="H67" s="58"/>
      <c r="I67" s="18" t="s">
        <v>329</v>
      </c>
      <c r="J67" s="92">
        <v>6600</v>
      </c>
      <c r="K67" s="93">
        <v>1493.382</v>
      </c>
      <c r="L67" s="94">
        <v>0.22627</v>
      </c>
      <c r="M67" s="92">
        <v>7920</v>
      </c>
      <c r="N67" s="93">
        <v>1612.85256</v>
      </c>
      <c r="O67" s="94">
        <v>0.203643</v>
      </c>
      <c r="P67" s="177">
        <v>6763.46</v>
      </c>
      <c r="Q67" s="183">
        <f t="shared" si="11"/>
        <v>1.02476666666667</v>
      </c>
      <c r="R67" s="125">
        <f t="shared" si="12"/>
        <v>0.853972222222222</v>
      </c>
      <c r="S67" s="126">
        <v>100</v>
      </c>
      <c r="T67" s="126">
        <v>200</v>
      </c>
      <c r="U67" s="127" t="s">
        <v>330</v>
      </c>
      <c r="V67" s="92">
        <v>3048.38</v>
      </c>
      <c r="W67" s="124">
        <f t="shared" si="13"/>
        <v>0.461875757575758</v>
      </c>
      <c r="X67" s="3">
        <f t="shared" si="14"/>
        <v>0.384896464646465</v>
      </c>
      <c r="Y67" s="126">
        <v>0</v>
      </c>
      <c r="Z67" s="126"/>
      <c r="AA67" s="92"/>
      <c r="AB67" s="92">
        <v>2227.98</v>
      </c>
      <c r="AC67" s="124">
        <f t="shared" si="15"/>
        <v>0.337572727272727</v>
      </c>
      <c r="AD67" s="124">
        <f t="shared" si="16"/>
        <v>0.281310606060606</v>
      </c>
      <c r="AE67" s="126">
        <v>0</v>
      </c>
      <c r="AF67" s="126"/>
      <c r="AG67" s="198"/>
      <c r="AH67" s="92">
        <v>65</v>
      </c>
      <c r="AI67" s="18">
        <v>3419.14</v>
      </c>
      <c r="AJ67" s="22">
        <f t="shared" si="17"/>
        <v>0.518051515151515</v>
      </c>
      <c r="AK67" s="156"/>
      <c r="AL67" s="18"/>
      <c r="AM67" s="157"/>
      <c r="AN67" s="18">
        <v>4277.5</v>
      </c>
      <c r="AO67" s="22">
        <f t="shared" si="18"/>
        <v>0.648106060606061</v>
      </c>
      <c r="AP67" s="156"/>
      <c r="AQ67" s="156"/>
      <c r="AR67" s="156"/>
      <c r="AS67" s="18">
        <v>2372.13</v>
      </c>
      <c r="AT67" s="22">
        <f t="shared" si="19"/>
        <v>0.359413636363636</v>
      </c>
      <c r="AU67" s="156"/>
      <c r="AV67" s="156"/>
      <c r="AW67" s="156"/>
      <c r="AX67" s="40">
        <f t="shared" si="20"/>
        <v>100</v>
      </c>
      <c r="AY67" s="36">
        <f t="shared" si="21"/>
        <v>200</v>
      </c>
    </row>
    <row r="68" spans="1:51">
      <c r="A68" s="47">
        <v>8</v>
      </c>
      <c r="B68" s="68">
        <v>122176</v>
      </c>
      <c r="C68" s="69" t="s">
        <v>122</v>
      </c>
      <c r="D68" s="68" t="s">
        <v>114</v>
      </c>
      <c r="E68" s="68" t="s">
        <v>60</v>
      </c>
      <c r="F68" s="70" t="s">
        <v>53</v>
      </c>
      <c r="G68" s="70">
        <v>100</v>
      </c>
      <c r="H68" s="70" t="s">
        <v>123</v>
      </c>
      <c r="I68" s="109" t="s">
        <v>331</v>
      </c>
      <c r="J68" s="109">
        <v>4000</v>
      </c>
      <c r="K68" s="110">
        <v>884</v>
      </c>
      <c r="L68" s="111">
        <v>0.221</v>
      </c>
      <c r="M68" s="109">
        <v>4800</v>
      </c>
      <c r="N68" s="110">
        <v>954.72</v>
      </c>
      <c r="O68" s="111">
        <v>0.1989</v>
      </c>
      <c r="P68" s="112">
        <v>0</v>
      </c>
      <c r="Q68" s="111">
        <f t="shared" ref="Q68:Q99" si="22">P68/J68</f>
        <v>0</v>
      </c>
      <c r="R68" s="111">
        <f t="shared" ref="R68:R99" si="23">P68/M68</f>
        <v>0</v>
      </c>
      <c r="S68" s="133">
        <v>0</v>
      </c>
      <c r="T68" s="133"/>
      <c r="U68" s="109"/>
      <c r="V68" s="109">
        <v>1115.91</v>
      </c>
      <c r="W68" s="111">
        <f t="shared" ref="W68:W99" si="24">V68/J68</f>
        <v>0.2789775</v>
      </c>
      <c r="X68" s="111">
        <f t="shared" ref="X68:X99" si="25">V68/M68</f>
        <v>0.23248125</v>
      </c>
      <c r="Y68" s="133">
        <v>0</v>
      </c>
      <c r="Z68" s="133"/>
      <c r="AA68" s="109"/>
      <c r="AB68" s="109">
        <v>1301.3</v>
      </c>
      <c r="AC68" s="111">
        <f t="shared" ref="AC68:AC99" si="26">AB68/J68</f>
        <v>0.325325</v>
      </c>
      <c r="AD68" s="111">
        <f t="shared" ref="AD68:AD99" si="27">AB68/M68</f>
        <v>0.271104166666667</v>
      </c>
      <c r="AE68" s="133">
        <v>100</v>
      </c>
      <c r="AF68" s="133"/>
      <c r="AG68" s="155"/>
      <c r="AH68" s="109">
        <v>66</v>
      </c>
      <c r="AI68" s="109">
        <v>549.8</v>
      </c>
      <c r="AJ68" s="111">
        <f t="shared" ref="AJ68:AJ99" si="28">AI68/J68</f>
        <v>0.13745</v>
      </c>
      <c r="AK68" s="133">
        <v>100</v>
      </c>
      <c r="AL68" s="109"/>
      <c r="AM68" s="155"/>
      <c r="AN68" s="109">
        <v>4800.57</v>
      </c>
      <c r="AO68" s="111">
        <f t="shared" ref="AO68:AO99" si="29">AN68/J68</f>
        <v>1.2001425</v>
      </c>
      <c r="AP68" s="133">
        <v>200</v>
      </c>
      <c r="AQ68" s="133"/>
      <c r="AR68" s="202"/>
      <c r="AS68" s="109">
        <v>1393.97</v>
      </c>
      <c r="AT68" s="111">
        <f t="shared" ref="AT68:AT99" si="30">AS68/J68</f>
        <v>0.3484925</v>
      </c>
      <c r="AU68" s="133"/>
      <c r="AV68" s="162"/>
      <c r="AW68" s="162"/>
      <c r="AX68" s="40">
        <f t="shared" ref="AX68:AX99" si="31">S68+Y68+AE68+AK68+AP68+AU68</f>
        <v>400</v>
      </c>
      <c r="AY68" s="36">
        <f t="shared" ref="AY68:AY99" si="32">T68+Z68+AF68+AL68+AQ68+AV68</f>
        <v>0</v>
      </c>
    </row>
    <row r="69" spans="1:51">
      <c r="A69" s="50">
        <v>1</v>
      </c>
      <c r="B69" s="51">
        <v>571</v>
      </c>
      <c r="C69" s="52" t="s">
        <v>124</v>
      </c>
      <c r="D69" s="51" t="s">
        <v>125</v>
      </c>
      <c r="E69" s="51" t="s">
        <v>65</v>
      </c>
      <c r="F69" s="53" t="s">
        <v>37</v>
      </c>
      <c r="G69" s="53">
        <v>150</v>
      </c>
      <c r="H69" s="53"/>
      <c r="I69" s="1" t="s">
        <v>332</v>
      </c>
      <c r="J69" s="84">
        <v>24300</v>
      </c>
      <c r="K69" s="85">
        <v>5783.4</v>
      </c>
      <c r="L69" s="86">
        <v>0.238</v>
      </c>
      <c r="M69" s="84">
        <v>29160</v>
      </c>
      <c r="N69" s="85">
        <v>6246.072</v>
      </c>
      <c r="O69" s="86">
        <v>0.2142</v>
      </c>
      <c r="P69" s="178">
        <v>22055.08</v>
      </c>
      <c r="Q69" s="119">
        <f t="shared" si="22"/>
        <v>0.90761646090535</v>
      </c>
      <c r="R69" s="114">
        <f t="shared" si="23"/>
        <v>0.756347050754458</v>
      </c>
      <c r="S69" s="120">
        <v>0</v>
      </c>
      <c r="T69" s="120"/>
      <c r="U69" s="121"/>
      <c r="V69" s="84">
        <v>24874.24</v>
      </c>
      <c r="W69" s="129">
        <f t="shared" si="24"/>
        <v>1.02363127572016</v>
      </c>
      <c r="X69" s="3">
        <f t="shared" si="25"/>
        <v>0.853026063100137</v>
      </c>
      <c r="Y69" s="120">
        <v>150</v>
      </c>
      <c r="Z69" s="120">
        <v>150</v>
      </c>
      <c r="AA69" s="84" t="s">
        <v>333</v>
      </c>
      <c r="AB69" s="84">
        <v>14209.65</v>
      </c>
      <c r="AC69" s="119">
        <f t="shared" si="26"/>
        <v>0.584759259259259</v>
      </c>
      <c r="AD69" s="119">
        <f t="shared" si="27"/>
        <v>0.487299382716049</v>
      </c>
      <c r="AE69" s="120">
        <v>0</v>
      </c>
      <c r="AF69" s="120"/>
      <c r="AG69" s="199"/>
      <c r="AH69" s="84">
        <v>67</v>
      </c>
      <c r="AI69" s="1">
        <v>10881.41</v>
      </c>
      <c r="AJ69" s="3">
        <f t="shared" si="28"/>
        <v>0.447794650205761</v>
      </c>
      <c r="AL69" s="1"/>
      <c r="AM69" s="25"/>
      <c r="AN69" s="1">
        <v>23287.02</v>
      </c>
      <c r="AO69" s="3">
        <f t="shared" si="29"/>
        <v>0.958313580246914</v>
      </c>
      <c r="AP69" s="37"/>
      <c r="AQ69" s="37"/>
      <c r="AR69" s="37"/>
      <c r="AS69" s="1">
        <v>14156.69</v>
      </c>
      <c r="AT69" s="3">
        <f t="shared" si="30"/>
        <v>0.582579835390946</v>
      </c>
      <c r="AU69" s="37"/>
      <c r="AV69" s="37"/>
      <c r="AW69" s="37"/>
      <c r="AX69" s="40">
        <f t="shared" si="31"/>
        <v>150</v>
      </c>
      <c r="AY69" s="36">
        <f t="shared" si="32"/>
        <v>150</v>
      </c>
    </row>
    <row r="70" spans="1:51">
      <c r="A70" s="50">
        <v>2</v>
      </c>
      <c r="B70" s="50">
        <v>707</v>
      </c>
      <c r="C70" s="54" t="s">
        <v>126</v>
      </c>
      <c r="D70" s="50" t="s">
        <v>125</v>
      </c>
      <c r="E70" s="50" t="s">
        <v>65</v>
      </c>
      <c r="F70" s="55" t="s">
        <v>37</v>
      </c>
      <c r="G70" s="55">
        <v>150</v>
      </c>
      <c r="H70" s="55"/>
      <c r="I70" s="1" t="s">
        <v>334</v>
      </c>
      <c r="J70" s="88">
        <v>18000</v>
      </c>
      <c r="K70" s="89">
        <v>4896</v>
      </c>
      <c r="L70" s="90">
        <v>0.272</v>
      </c>
      <c r="M70" s="88">
        <v>21600</v>
      </c>
      <c r="N70" s="89">
        <v>5287.68</v>
      </c>
      <c r="O70" s="90">
        <v>0.2448</v>
      </c>
      <c r="P70" s="108">
        <v>9252.32</v>
      </c>
      <c r="Q70" s="106">
        <f t="shared" si="22"/>
        <v>0.514017777777778</v>
      </c>
      <c r="R70" s="81">
        <f t="shared" si="23"/>
        <v>0.428348148148148</v>
      </c>
      <c r="S70" s="123">
        <v>0</v>
      </c>
      <c r="T70" s="123"/>
      <c r="U70" s="18"/>
      <c r="V70" s="88">
        <v>18020.7</v>
      </c>
      <c r="W70" s="106">
        <f t="shared" si="24"/>
        <v>1.00115</v>
      </c>
      <c r="X70" s="3">
        <f t="shared" si="25"/>
        <v>0.834291666666667</v>
      </c>
      <c r="Y70" s="123">
        <v>150</v>
      </c>
      <c r="Z70" s="123"/>
      <c r="AA70" s="88"/>
      <c r="AB70" s="88">
        <v>18272.71</v>
      </c>
      <c r="AC70" s="122">
        <f t="shared" si="26"/>
        <v>1.01515055555556</v>
      </c>
      <c r="AD70" s="106">
        <f t="shared" si="27"/>
        <v>0.845958796296296</v>
      </c>
      <c r="AE70" s="123">
        <v>150</v>
      </c>
      <c r="AF70" s="123">
        <v>300</v>
      </c>
      <c r="AG70" s="150" t="s">
        <v>335</v>
      </c>
      <c r="AH70" s="88">
        <v>68</v>
      </c>
      <c r="AI70" s="1">
        <v>16264.71</v>
      </c>
      <c r="AJ70" s="3">
        <f t="shared" si="28"/>
        <v>0.903595</v>
      </c>
      <c r="AL70" s="1"/>
      <c r="AM70" s="25"/>
      <c r="AN70" s="1">
        <v>15032.86</v>
      </c>
      <c r="AO70" s="3">
        <f t="shared" si="29"/>
        <v>0.835158888888889</v>
      </c>
      <c r="AP70" s="37"/>
      <c r="AQ70" s="37"/>
      <c r="AR70" s="37"/>
      <c r="AS70" s="1">
        <v>18986.36</v>
      </c>
      <c r="AT70" s="3">
        <f t="shared" si="30"/>
        <v>1.05479777777778</v>
      </c>
      <c r="AU70" s="37"/>
      <c r="AV70" s="37"/>
      <c r="AW70" s="37"/>
      <c r="AX70" s="40">
        <f t="shared" si="31"/>
        <v>300</v>
      </c>
      <c r="AY70" s="36">
        <f t="shared" si="32"/>
        <v>300</v>
      </c>
    </row>
    <row r="71" spans="1:51">
      <c r="A71" s="50">
        <v>3</v>
      </c>
      <c r="B71" s="50">
        <v>712</v>
      </c>
      <c r="C71" s="54" t="s">
        <v>127</v>
      </c>
      <c r="D71" s="50" t="s">
        <v>125</v>
      </c>
      <c r="E71" s="50" t="s">
        <v>40</v>
      </c>
      <c r="F71" s="55" t="s">
        <v>37</v>
      </c>
      <c r="G71" s="55">
        <v>150</v>
      </c>
      <c r="H71" s="55"/>
      <c r="I71" s="1" t="s">
        <v>336</v>
      </c>
      <c r="J71" s="88">
        <v>18000</v>
      </c>
      <c r="K71" s="89">
        <v>5125.5</v>
      </c>
      <c r="L71" s="90">
        <v>0.28475</v>
      </c>
      <c r="M71" s="88">
        <v>21600</v>
      </c>
      <c r="N71" s="89">
        <v>5535.54</v>
      </c>
      <c r="O71" s="90">
        <v>0.256275</v>
      </c>
      <c r="P71" s="108">
        <v>19508.59</v>
      </c>
      <c r="Q71" s="122">
        <f t="shared" si="22"/>
        <v>1.08381055555556</v>
      </c>
      <c r="R71" s="81">
        <f t="shared" si="23"/>
        <v>0.903175462962963</v>
      </c>
      <c r="S71" s="123">
        <v>150</v>
      </c>
      <c r="T71" s="123">
        <v>300</v>
      </c>
      <c r="U71" s="18" t="s">
        <v>337</v>
      </c>
      <c r="V71" s="88">
        <v>13305.85</v>
      </c>
      <c r="W71" s="106">
        <f t="shared" si="24"/>
        <v>0.739213888888889</v>
      </c>
      <c r="X71" s="3">
        <f t="shared" si="25"/>
        <v>0.616011574074074</v>
      </c>
      <c r="Y71" s="123">
        <v>0</v>
      </c>
      <c r="Z71" s="123"/>
      <c r="AA71" s="88"/>
      <c r="AB71" s="88">
        <v>10108.61</v>
      </c>
      <c r="AC71" s="106">
        <f t="shared" si="26"/>
        <v>0.561589444444444</v>
      </c>
      <c r="AD71" s="106">
        <f t="shared" si="27"/>
        <v>0.467991203703704</v>
      </c>
      <c r="AE71" s="123">
        <v>0</v>
      </c>
      <c r="AF71" s="123"/>
      <c r="AG71" s="150"/>
      <c r="AH71" s="88">
        <v>69</v>
      </c>
      <c r="AI71" s="1">
        <v>11886.4</v>
      </c>
      <c r="AJ71" s="3">
        <f t="shared" si="28"/>
        <v>0.660355555555556</v>
      </c>
      <c r="AL71" s="1"/>
      <c r="AM71" s="25"/>
      <c r="AN71" s="1">
        <v>14201.21</v>
      </c>
      <c r="AO71" s="3">
        <f t="shared" si="29"/>
        <v>0.788956111111111</v>
      </c>
      <c r="AP71" s="37"/>
      <c r="AQ71" s="37"/>
      <c r="AR71" s="37"/>
      <c r="AS71" s="1">
        <v>9846.75</v>
      </c>
      <c r="AT71" s="3">
        <f t="shared" si="30"/>
        <v>0.547041666666667</v>
      </c>
      <c r="AU71" s="37"/>
      <c r="AV71" s="37"/>
      <c r="AW71" s="37"/>
      <c r="AX71" s="40">
        <f t="shared" si="31"/>
        <v>150</v>
      </c>
      <c r="AY71" s="36">
        <f t="shared" si="32"/>
        <v>300</v>
      </c>
    </row>
    <row r="72" spans="1:51">
      <c r="A72" s="47">
        <v>4</v>
      </c>
      <c r="B72" s="47">
        <v>387</v>
      </c>
      <c r="C72" s="48" t="s">
        <v>128</v>
      </c>
      <c r="D72" s="47" t="s">
        <v>125</v>
      </c>
      <c r="E72" s="47" t="s">
        <v>36</v>
      </c>
      <c r="F72" s="49" t="s">
        <v>43</v>
      </c>
      <c r="G72" s="49">
        <v>150</v>
      </c>
      <c r="H72" s="49"/>
      <c r="I72" s="1" t="s">
        <v>338</v>
      </c>
      <c r="J72" s="79">
        <v>15200</v>
      </c>
      <c r="K72" s="89">
        <v>3496.152</v>
      </c>
      <c r="L72" s="90">
        <v>0.23001</v>
      </c>
      <c r="M72" s="79">
        <v>18240</v>
      </c>
      <c r="N72" s="89">
        <v>3775.84416</v>
      </c>
      <c r="O72" s="90">
        <v>0.207009</v>
      </c>
      <c r="P72" s="102">
        <v>9395.5</v>
      </c>
      <c r="Q72" s="81">
        <f t="shared" si="22"/>
        <v>0.618125</v>
      </c>
      <c r="R72" s="81">
        <f t="shared" si="23"/>
        <v>0.515104166666667</v>
      </c>
      <c r="S72" s="118">
        <v>0</v>
      </c>
      <c r="T72" s="118"/>
      <c r="U72" s="18"/>
      <c r="V72" s="79">
        <v>16167.42</v>
      </c>
      <c r="W72" s="81">
        <f t="shared" si="24"/>
        <v>1.06364605263158</v>
      </c>
      <c r="X72" s="3">
        <f t="shared" si="25"/>
        <v>0.886371710526316</v>
      </c>
      <c r="Y72" s="118">
        <v>150</v>
      </c>
      <c r="Z72" s="118"/>
      <c r="AA72" s="79"/>
      <c r="AB72" s="79">
        <v>12381.2</v>
      </c>
      <c r="AC72" s="81">
        <f t="shared" si="26"/>
        <v>0.814552631578947</v>
      </c>
      <c r="AD72" s="81">
        <f t="shared" si="27"/>
        <v>0.678793859649123</v>
      </c>
      <c r="AE72" s="118">
        <v>0</v>
      </c>
      <c r="AF72" s="118"/>
      <c r="AG72" s="152"/>
      <c r="AH72" s="79">
        <v>70</v>
      </c>
      <c r="AI72" s="1">
        <v>8813.39</v>
      </c>
      <c r="AJ72" s="3">
        <f t="shared" si="28"/>
        <v>0.579828289473684</v>
      </c>
      <c r="AL72" s="1"/>
      <c r="AM72" s="25"/>
      <c r="AN72" s="1">
        <v>7467.54</v>
      </c>
      <c r="AO72" s="3">
        <f t="shared" si="29"/>
        <v>0.491285526315789</v>
      </c>
      <c r="AP72" s="37"/>
      <c r="AQ72" s="37"/>
      <c r="AR72" s="37"/>
      <c r="AS72" s="1">
        <v>8910.1</v>
      </c>
      <c r="AT72" s="3">
        <f t="shared" si="30"/>
        <v>0.586190789473684</v>
      </c>
      <c r="AU72" s="37"/>
      <c r="AV72" s="37"/>
      <c r="AW72" s="37"/>
      <c r="AX72" s="40">
        <f t="shared" si="31"/>
        <v>150</v>
      </c>
      <c r="AY72" s="36">
        <f t="shared" si="32"/>
        <v>0</v>
      </c>
    </row>
    <row r="73" spans="1:51">
      <c r="A73" s="47">
        <v>5</v>
      </c>
      <c r="B73" s="47">
        <v>737</v>
      </c>
      <c r="C73" s="48" t="s">
        <v>129</v>
      </c>
      <c r="D73" s="47" t="s">
        <v>125</v>
      </c>
      <c r="E73" s="47" t="s">
        <v>40</v>
      </c>
      <c r="F73" s="49" t="s">
        <v>43</v>
      </c>
      <c r="G73" s="49">
        <v>150</v>
      </c>
      <c r="H73" s="49"/>
      <c r="I73" s="1" t="s">
        <v>339</v>
      </c>
      <c r="J73" s="79">
        <v>14250</v>
      </c>
      <c r="K73" s="89">
        <v>3452.0625</v>
      </c>
      <c r="L73" s="90">
        <v>0.24225</v>
      </c>
      <c r="M73" s="79">
        <v>17100</v>
      </c>
      <c r="N73" s="89">
        <v>3728.2275</v>
      </c>
      <c r="O73" s="90">
        <v>0.218025</v>
      </c>
      <c r="P73" s="102">
        <v>14277.51</v>
      </c>
      <c r="Q73" s="81">
        <f t="shared" si="22"/>
        <v>1.00193052631579</v>
      </c>
      <c r="R73" s="81">
        <f t="shared" si="23"/>
        <v>0.834942105263158</v>
      </c>
      <c r="S73" s="118">
        <v>150</v>
      </c>
      <c r="T73" s="118"/>
      <c r="U73" s="18"/>
      <c r="V73" s="79">
        <v>15206.48</v>
      </c>
      <c r="W73" s="130">
        <f t="shared" si="24"/>
        <v>1.06712140350877</v>
      </c>
      <c r="X73" s="3">
        <f t="shared" si="25"/>
        <v>0.88926783625731</v>
      </c>
      <c r="Y73" s="118">
        <v>150</v>
      </c>
      <c r="Z73" s="118">
        <v>150</v>
      </c>
      <c r="AA73" s="79" t="s">
        <v>340</v>
      </c>
      <c r="AB73" s="79">
        <v>14924.57</v>
      </c>
      <c r="AC73" s="130">
        <f t="shared" si="26"/>
        <v>1.04733824561403</v>
      </c>
      <c r="AD73" s="81">
        <f t="shared" si="27"/>
        <v>0.872781871345029</v>
      </c>
      <c r="AE73" s="118">
        <v>150</v>
      </c>
      <c r="AF73" s="118">
        <v>300</v>
      </c>
      <c r="AG73" s="152" t="s">
        <v>341</v>
      </c>
      <c r="AH73" s="79">
        <v>71</v>
      </c>
      <c r="AI73" s="1">
        <v>5945.28</v>
      </c>
      <c r="AJ73" s="3">
        <f t="shared" si="28"/>
        <v>0.417212631578947</v>
      </c>
      <c r="AL73" s="1"/>
      <c r="AM73" s="25"/>
      <c r="AN73" s="1">
        <v>8411.3</v>
      </c>
      <c r="AO73" s="3">
        <f t="shared" si="29"/>
        <v>0.590266666666667</v>
      </c>
      <c r="AP73" s="37"/>
      <c r="AQ73" s="37"/>
      <c r="AR73" s="37"/>
      <c r="AS73" s="1">
        <v>28960.81</v>
      </c>
      <c r="AT73" s="3">
        <f t="shared" si="30"/>
        <v>2.03233754385965</v>
      </c>
      <c r="AU73" s="37"/>
      <c r="AV73" s="37"/>
      <c r="AW73" s="37"/>
      <c r="AX73" s="40">
        <f t="shared" si="31"/>
        <v>450</v>
      </c>
      <c r="AY73" s="36">
        <f t="shared" si="32"/>
        <v>450</v>
      </c>
    </row>
    <row r="74" spans="1:51">
      <c r="A74" s="47">
        <v>6</v>
      </c>
      <c r="B74" s="47">
        <v>377</v>
      </c>
      <c r="C74" s="48" t="s">
        <v>130</v>
      </c>
      <c r="D74" s="47" t="s">
        <v>125</v>
      </c>
      <c r="E74" s="47" t="s">
        <v>36</v>
      </c>
      <c r="F74" s="49" t="s">
        <v>43</v>
      </c>
      <c r="G74" s="49">
        <v>150</v>
      </c>
      <c r="H74" s="49"/>
      <c r="I74" s="1" t="s">
        <v>342</v>
      </c>
      <c r="J74" s="79">
        <v>12920</v>
      </c>
      <c r="K74" s="89">
        <v>3707.5232</v>
      </c>
      <c r="L74" s="90">
        <v>0.28696</v>
      </c>
      <c r="M74" s="79">
        <v>15504</v>
      </c>
      <c r="N74" s="89">
        <v>4004.125056</v>
      </c>
      <c r="O74" s="90">
        <v>0.258264</v>
      </c>
      <c r="P74" s="102">
        <v>13186.1</v>
      </c>
      <c r="Q74" s="130">
        <f t="shared" si="22"/>
        <v>1.0205959752322</v>
      </c>
      <c r="R74" s="81">
        <f t="shared" si="23"/>
        <v>0.850496646026832</v>
      </c>
      <c r="S74" s="118">
        <v>150</v>
      </c>
      <c r="T74" s="118">
        <v>150</v>
      </c>
      <c r="U74" s="18" t="s">
        <v>343</v>
      </c>
      <c r="V74" s="79">
        <v>7315.87</v>
      </c>
      <c r="W74" s="81">
        <f t="shared" si="24"/>
        <v>0.566243808049536</v>
      </c>
      <c r="X74" s="3">
        <f t="shared" si="25"/>
        <v>0.47186984004128</v>
      </c>
      <c r="Y74" s="118">
        <v>0</v>
      </c>
      <c r="Z74" s="118"/>
      <c r="AA74" s="79"/>
      <c r="AB74" s="79">
        <v>8761.83</v>
      </c>
      <c r="AC74" s="81">
        <f t="shared" si="26"/>
        <v>0.678160216718266</v>
      </c>
      <c r="AD74" s="81">
        <f t="shared" si="27"/>
        <v>0.565133513931888</v>
      </c>
      <c r="AE74" s="118">
        <v>0</v>
      </c>
      <c r="AF74" s="118"/>
      <c r="AG74" s="152"/>
      <c r="AH74" s="79">
        <v>72</v>
      </c>
      <c r="AI74" s="1">
        <v>8234</v>
      </c>
      <c r="AJ74" s="3">
        <f t="shared" si="28"/>
        <v>0.637306501547988</v>
      </c>
      <c r="AL74" s="1"/>
      <c r="AM74" s="25"/>
      <c r="AN74" s="1">
        <v>7431.81</v>
      </c>
      <c r="AO74" s="3">
        <f t="shared" si="29"/>
        <v>0.575217492260062</v>
      </c>
      <c r="AP74" s="37"/>
      <c r="AQ74" s="37"/>
      <c r="AR74" s="37"/>
      <c r="AS74" s="1">
        <v>7417.22</v>
      </c>
      <c r="AT74" s="3">
        <f t="shared" si="30"/>
        <v>0.574088235294118</v>
      </c>
      <c r="AU74" s="37"/>
      <c r="AV74" s="37"/>
      <c r="AW74" s="37"/>
      <c r="AX74" s="40">
        <f t="shared" si="31"/>
        <v>150</v>
      </c>
      <c r="AY74" s="36">
        <f t="shared" si="32"/>
        <v>150</v>
      </c>
    </row>
    <row r="75" spans="1:51">
      <c r="A75" s="50">
        <v>7</v>
      </c>
      <c r="B75" s="50">
        <v>105751</v>
      </c>
      <c r="C75" s="54" t="s">
        <v>131</v>
      </c>
      <c r="D75" s="50" t="s">
        <v>125</v>
      </c>
      <c r="E75" s="50" t="s">
        <v>52</v>
      </c>
      <c r="F75" s="55" t="s">
        <v>47</v>
      </c>
      <c r="G75" s="55">
        <v>150</v>
      </c>
      <c r="H75" s="55"/>
      <c r="I75" s="1" t="s">
        <v>344</v>
      </c>
      <c r="J75" s="88">
        <v>11780</v>
      </c>
      <c r="K75" s="89">
        <v>3304.29</v>
      </c>
      <c r="L75" s="90">
        <v>0.2805</v>
      </c>
      <c r="M75" s="88">
        <v>14136</v>
      </c>
      <c r="N75" s="89">
        <v>3568.6332</v>
      </c>
      <c r="O75" s="90">
        <v>0.25245</v>
      </c>
      <c r="P75" s="108">
        <v>11956.75</v>
      </c>
      <c r="Q75" s="122">
        <f t="shared" si="22"/>
        <v>1.01500424448217</v>
      </c>
      <c r="R75" s="81">
        <f t="shared" si="23"/>
        <v>0.845836870401811</v>
      </c>
      <c r="S75" s="123">
        <v>150</v>
      </c>
      <c r="T75" s="123">
        <v>150</v>
      </c>
      <c r="U75" s="18" t="s">
        <v>345</v>
      </c>
      <c r="V75" s="88">
        <v>12425.2</v>
      </c>
      <c r="W75" s="122">
        <f t="shared" si="24"/>
        <v>1.05477079796265</v>
      </c>
      <c r="X75" s="3">
        <f t="shared" si="25"/>
        <v>0.878975664968874</v>
      </c>
      <c r="Y75" s="123">
        <v>150</v>
      </c>
      <c r="Z75" s="123">
        <v>150</v>
      </c>
      <c r="AA75" s="88" t="s">
        <v>237</v>
      </c>
      <c r="AB75" s="88">
        <v>4592.39</v>
      </c>
      <c r="AC75" s="106">
        <f t="shared" si="26"/>
        <v>0.389846349745331</v>
      </c>
      <c r="AD75" s="106">
        <f t="shared" si="27"/>
        <v>0.324871958121109</v>
      </c>
      <c r="AE75" s="123">
        <v>0</v>
      </c>
      <c r="AF75" s="123"/>
      <c r="AG75" s="150"/>
      <c r="AH75" s="88">
        <v>73</v>
      </c>
      <c r="AI75" s="1">
        <v>4112.66</v>
      </c>
      <c r="AJ75" s="3">
        <f t="shared" si="28"/>
        <v>0.349122241086587</v>
      </c>
      <c r="AL75" s="1"/>
      <c r="AM75" s="25"/>
      <c r="AN75" s="1">
        <v>6232.9</v>
      </c>
      <c r="AO75" s="3">
        <f t="shared" si="29"/>
        <v>0.529108658743633</v>
      </c>
      <c r="AP75" s="37"/>
      <c r="AQ75" s="37"/>
      <c r="AR75" s="37"/>
      <c r="AS75" s="1">
        <v>5090.9</v>
      </c>
      <c r="AT75" s="3">
        <f t="shared" si="30"/>
        <v>0.432164685908319</v>
      </c>
      <c r="AU75" s="37"/>
      <c r="AV75" s="37"/>
      <c r="AW75" s="37"/>
      <c r="AX75" s="40">
        <f t="shared" si="31"/>
        <v>300</v>
      </c>
      <c r="AY75" s="36">
        <f t="shared" si="32"/>
        <v>300</v>
      </c>
    </row>
    <row r="76" spans="1:51">
      <c r="A76" s="50">
        <v>8</v>
      </c>
      <c r="B76" s="50">
        <v>118074</v>
      </c>
      <c r="C76" s="54" t="s">
        <v>132</v>
      </c>
      <c r="D76" s="50" t="s">
        <v>125</v>
      </c>
      <c r="E76" s="50" t="s">
        <v>36</v>
      </c>
      <c r="F76" s="55" t="s">
        <v>47</v>
      </c>
      <c r="G76" s="55">
        <v>150</v>
      </c>
      <c r="H76" s="55"/>
      <c r="I76" s="1" t="s">
        <v>346</v>
      </c>
      <c r="J76" s="88">
        <v>11020</v>
      </c>
      <c r="K76" s="89">
        <v>2776.3788</v>
      </c>
      <c r="L76" s="90">
        <v>0.25194</v>
      </c>
      <c r="M76" s="88">
        <v>13224</v>
      </c>
      <c r="N76" s="89">
        <v>2998.489104</v>
      </c>
      <c r="O76" s="90">
        <v>0.226746</v>
      </c>
      <c r="P76" s="108">
        <v>9449.8</v>
      </c>
      <c r="Q76" s="106">
        <f t="shared" si="22"/>
        <v>0.857513611615245</v>
      </c>
      <c r="R76" s="81">
        <f t="shared" si="23"/>
        <v>0.714594676346037</v>
      </c>
      <c r="S76" s="123">
        <v>0</v>
      </c>
      <c r="T76" s="123"/>
      <c r="U76" s="18"/>
      <c r="V76" s="88">
        <v>11528.86</v>
      </c>
      <c r="W76" s="106">
        <f t="shared" si="24"/>
        <v>1.04617604355717</v>
      </c>
      <c r="X76" s="3">
        <f t="shared" si="25"/>
        <v>0.871813369630974</v>
      </c>
      <c r="Y76" s="123">
        <v>150</v>
      </c>
      <c r="Z76" s="123"/>
      <c r="AA76" s="88"/>
      <c r="AB76" s="88">
        <v>11390.41</v>
      </c>
      <c r="AC76" s="122">
        <f t="shared" si="26"/>
        <v>1.03361252268603</v>
      </c>
      <c r="AD76" s="106">
        <f t="shared" si="27"/>
        <v>0.861343768905021</v>
      </c>
      <c r="AE76" s="123">
        <v>150</v>
      </c>
      <c r="AF76" s="123">
        <v>150</v>
      </c>
      <c r="AG76" s="150" t="s">
        <v>347</v>
      </c>
      <c r="AH76" s="88">
        <v>74</v>
      </c>
      <c r="AI76" s="1">
        <v>9096.39</v>
      </c>
      <c r="AJ76" s="3">
        <f t="shared" si="28"/>
        <v>0.825443738656987</v>
      </c>
      <c r="AL76" s="1"/>
      <c r="AM76" s="25"/>
      <c r="AN76" s="1">
        <v>7389.54</v>
      </c>
      <c r="AO76" s="3">
        <f t="shared" si="29"/>
        <v>0.670557168784029</v>
      </c>
      <c r="AP76" s="37"/>
      <c r="AQ76" s="37"/>
      <c r="AR76" s="37"/>
      <c r="AS76" s="1">
        <v>7591.36</v>
      </c>
      <c r="AT76" s="3">
        <f t="shared" si="30"/>
        <v>0.688871143375681</v>
      </c>
      <c r="AU76" s="37"/>
      <c r="AV76" s="37"/>
      <c r="AW76" s="37"/>
      <c r="AX76" s="40">
        <f t="shared" si="31"/>
        <v>300</v>
      </c>
      <c r="AY76" s="36">
        <f t="shared" si="32"/>
        <v>150</v>
      </c>
    </row>
    <row r="77" spans="1:51">
      <c r="A77" s="47">
        <v>9</v>
      </c>
      <c r="B77" s="47">
        <v>103639</v>
      </c>
      <c r="C77" s="48" t="s">
        <v>133</v>
      </c>
      <c r="D77" s="47" t="s">
        <v>125</v>
      </c>
      <c r="E77" s="47" t="s">
        <v>55</v>
      </c>
      <c r="F77" s="49" t="s">
        <v>53</v>
      </c>
      <c r="G77" s="49">
        <v>100</v>
      </c>
      <c r="H77" s="49"/>
      <c r="I77" s="1" t="s">
        <v>348</v>
      </c>
      <c r="J77" s="79">
        <v>9880</v>
      </c>
      <c r="K77" s="89">
        <v>2688.1998</v>
      </c>
      <c r="L77" s="90">
        <v>0.272085</v>
      </c>
      <c r="M77" s="79">
        <v>11856</v>
      </c>
      <c r="N77" s="89">
        <v>2903.255784</v>
      </c>
      <c r="O77" s="90">
        <v>0.2448765</v>
      </c>
      <c r="P77" s="102">
        <v>5891.57</v>
      </c>
      <c r="Q77" s="81">
        <f t="shared" si="22"/>
        <v>0.596312753036437</v>
      </c>
      <c r="R77" s="81">
        <f t="shared" si="23"/>
        <v>0.496927294197031</v>
      </c>
      <c r="S77" s="118">
        <v>0</v>
      </c>
      <c r="T77" s="118"/>
      <c r="U77" s="18"/>
      <c r="V77" s="79">
        <v>10161.82</v>
      </c>
      <c r="W77" s="130">
        <f t="shared" si="24"/>
        <v>1.02852429149798</v>
      </c>
      <c r="X77" s="3">
        <f t="shared" si="25"/>
        <v>0.857103576248313</v>
      </c>
      <c r="Y77" s="118">
        <v>100</v>
      </c>
      <c r="Z77" s="118">
        <v>100</v>
      </c>
      <c r="AA77" s="79" t="s">
        <v>349</v>
      </c>
      <c r="AB77" s="79">
        <v>10023.31</v>
      </c>
      <c r="AC77" s="130">
        <f t="shared" si="26"/>
        <v>1.01450506072874</v>
      </c>
      <c r="AD77" s="81">
        <f t="shared" si="27"/>
        <v>0.845420883940621</v>
      </c>
      <c r="AE77" s="118">
        <v>100</v>
      </c>
      <c r="AF77" s="118">
        <v>100</v>
      </c>
      <c r="AG77" s="152" t="s">
        <v>349</v>
      </c>
      <c r="AH77" s="79">
        <v>75</v>
      </c>
      <c r="AI77" s="1">
        <v>7009.8</v>
      </c>
      <c r="AJ77" s="3">
        <f t="shared" si="28"/>
        <v>0.709493927125506</v>
      </c>
      <c r="AL77" s="1"/>
      <c r="AM77" s="25"/>
      <c r="AN77" s="1">
        <v>5779.32</v>
      </c>
      <c r="AO77" s="3">
        <f t="shared" si="29"/>
        <v>0.584951417004049</v>
      </c>
      <c r="AP77" s="37"/>
      <c r="AQ77" s="37"/>
      <c r="AR77" s="37"/>
      <c r="AS77" s="1">
        <v>5644.49</v>
      </c>
      <c r="AT77" s="3">
        <f t="shared" si="30"/>
        <v>0.571304655870445</v>
      </c>
      <c r="AU77" s="37"/>
      <c r="AV77" s="37"/>
      <c r="AW77" s="37"/>
      <c r="AX77" s="40">
        <f t="shared" si="31"/>
        <v>200</v>
      </c>
      <c r="AY77" s="36">
        <f t="shared" si="32"/>
        <v>200</v>
      </c>
    </row>
    <row r="78" spans="1:51">
      <c r="A78" s="47">
        <v>10</v>
      </c>
      <c r="B78" s="47">
        <v>743</v>
      </c>
      <c r="C78" s="48" t="s">
        <v>134</v>
      </c>
      <c r="D78" s="47" t="s">
        <v>125</v>
      </c>
      <c r="E78" s="47" t="s">
        <v>55</v>
      </c>
      <c r="F78" s="49" t="s">
        <v>53</v>
      </c>
      <c r="G78" s="49">
        <v>100</v>
      </c>
      <c r="H78" s="49"/>
      <c r="I78" s="1" t="s">
        <v>334</v>
      </c>
      <c r="J78" s="79">
        <v>9800</v>
      </c>
      <c r="K78" s="89">
        <v>2665.6</v>
      </c>
      <c r="L78" s="90">
        <v>0.272</v>
      </c>
      <c r="M78" s="79">
        <v>11760</v>
      </c>
      <c r="N78" s="89">
        <v>2878.848</v>
      </c>
      <c r="O78" s="90">
        <v>0.2448</v>
      </c>
      <c r="P78" s="102">
        <v>10004.21</v>
      </c>
      <c r="Q78" s="130">
        <f t="shared" si="22"/>
        <v>1.02083775510204</v>
      </c>
      <c r="R78" s="81">
        <f t="shared" si="23"/>
        <v>0.850698129251701</v>
      </c>
      <c r="S78" s="118">
        <v>100</v>
      </c>
      <c r="T78" s="118">
        <v>100</v>
      </c>
      <c r="U78" s="18" t="s">
        <v>350</v>
      </c>
      <c r="V78" s="79">
        <v>4268.39</v>
      </c>
      <c r="W78" s="81">
        <f t="shared" si="24"/>
        <v>0.43555</v>
      </c>
      <c r="X78" s="3">
        <f t="shared" si="25"/>
        <v>0.362958333333333</v>
      </c>
      <c r="Y78" s="118">
        <v>0</v>
      </c>
      <c r="Z78" s="118"/>
      <c r="AA78" s="79"/>
      <c r="AB78" s="79">
        <v>5435.5</v>
      </c>
      <c r="AC78" s="81">
        <f t="shared" si="26"/>
        <v>0.554642857142857</v>
      </c>
      <c r="AD78" s="81">
        <f t="shared" si="27"/>
        <v>0.462202380952381</v>
      </c>
      <c r="AE78" s="118">
        <v>0</v>
      </c>
      <c r="AF78" s="118"/>
      <c r="AG78" s="152"/>
      <c r="AH78" s="79">
        <v>76</v>
      </c>
      <c r="AI78" s="1">
        <v>5766.82</v>
      </c>
      <c r="AJ78" s="3">
        <f t="shared" si="28"/>
        <v>0.588451020408163</v>
      </c>
      <c r="AL78" s="1"/>
      <c r="AM78" s="25"/>
      <c r="AN78" s="1">
        <v>5340.05</v>
      </c>
      <c r="AO78" s="3">
        <f t="shared" si="29"/>
        <v>0.54490306122449</v>
      </c>
      <c r="AP78" s="37"/>
      <c r="AQ78" s="37"/>
      <c r="AR78" s="37"/>
      <c r="AS78" s="1">
        <v>5065.6</v>
      </c>
      <c r="AT78" s="3">
        <f t="shared" si="30"/>
        <v>0.516897959183674</v>
      </c>
      <c r="AU78" s="37"/>
      <c r="AV78" s="37"/>
      <c r="AW78" s="37"/>
      <c r="AX78" s="40">
        <f t="shared" si="31"/>
        <v>100</v>
      </c>
      <c r="AY78" s="36">
        <f t="shared" si="32"/>
        <v>100</v>
      </c>
    </row>
    <row r="79" spans="1:51">
      <c r="A79" s="50">
        <v>11</v>
      </c>
      <c r="B79" s="50">
        <v>573</v>
      </c>
      <c r="C79" s="54" t="s">
        <v>135</v>
      </c>
      <c r="D79" s="50" t="s">
        <v>125</v>
      </c>
      <c r="E79" s="50" t="s">
        <v>55</v>
      </c>
      <c r="F79" s="55" t="s">
        <v>57</v>
      </c>
      <c r="G79" s="55">
        <v>100</v>
      </c>
      <c r="H79" s="55"/>
      <c r="I79" s="1" t="s">
        <v>351</v>
      </c>
      <c r="J79" s="88">
        <v>8000</v>
      </c>
      <c r="K79" s="89">
        <v>1891.08</v>
      </c>
      <c r="L79" s="90">
        <v>0.236385</v>
      </c>
      <c r="M79" s="88">
        <v>9600</v>
      </c>
      <c r="N79" s="89">
        <v>2042.3664</v>
      </c>
      <c r="O79" s="90">
        <v>0.2127465</v>
      </c>
      <c r="P79" s="108">
        <v>4665.43</v>
      </c>
      <c r="Q79" s="106">
        <f t="shared" si="22"/>
        <v>0.58317875</v>
      </c>
      <c r="R79" s="81">
        <f t="shared" si="23"/>
        <v>0.485982291666667</v>
      </c>
      <c r="S79" s="123">
        <v>0</v>
      </c>
      <c r="T79" s="123"/>
      <c r="U79" s="18"/>
      <c r="V79" s="88">
        <v>3681.82</v>
      </c>
      <c r="W79" s="106">
        <f t="shared" si="24"/>
        <v>0.4602275</v>
      </c>
      <c r="X79" s="3">
        <f t="shared" si="25"/>
        <v>0.383522916666667</v>
      </c>
      <c r="Y79" s="123">
        <v>0</v>
      </c>
      <c r="Z79" s="123"/>
      <c r="AA79" s="88"/>
      <c r="AB79" s="88">
        <v>3718.42</v>
      </c>
      <c r="AC79" s="106">
        <f t="shared" si="26"/>
        <v>0.4648025</v>
      </c>
      <c r="AD79" s="106">
        <f t="shared" si="27"/>
        <v>0.387335416666667</v>
      </c>
      <c r="AE79" s="123">
        <v>0</v>
      </c>
      <c r="AF79" s="123"/>
      <c r="AG79" s="150"/>
      <c r="AH79" s="88">
        <v>77</v>
      </c>
      <c r="AI79" s="1">
        <v>6028.02</v>
      </c>
      <c r="AJ79" s="3">
        <f t="shared" si="28"/>
        <v>0.7535025</v>
      </c>
      <c r="AL79" s="1"/>
      <c r="AM79" s="25"/>
      <c r="AN79" s="1">
        <v>3638.79</v>
      </c>
      <c r="AO79" s="3">
        <f t="shared" si="29"/>
        <v>0.45484875</v>
      </c>
      <c r="AP79" s="37"/>
      <c r="AQ79" s="37"/>
      <c r="AR79" s="37"/>
      <c r="AS79" s="1">
        <v>3687.92</v>
      </c>
      <c r="AT79" s="3">
        <f t="shared" si="30"/>
        <v>0.46099</v>
      </c>
      <c r="AU79" s="37"/>
      <c r="AV79" s="37"/>
      <c r="AW79" s="37"/>
      <c r="AX79" s="40">
        <f t="shared" si="31"/>
        <v>0</v>
      </c>
      <c r="AY79" s="36">
        <f t="shared" si="32"/>
        <v>0</v>
      </c>
    </row>
    <row r="80" spans="1:51">
      <c r="A80" s="50">
        <v>12</v>
      </c>
      <c r="B80" s="50">
        <v>740</v>
      </c>
      <c r="C80" s="54" t="s">
        <v>136</v>
      </c>
      <c r="D80" s="50" t="s">
        <v>125</v>
      </c>
      <c r="E80" s="50" t="s">
        <v>55</v>
      </c>
      <c r="F80" s="55" t="s">
        <v>57</v>
      </c>
      <c r="G80" s="55">
        <v>100</v>
      </c>
      <c r="H80" s="55"/>
      <c r="I80" s="1" t="s">
        <v>352</v>
      </c>
      <c r="J80" s="88">
        <v>7900</v>
      </c>
      <c r="K80" s="89">
        <v>2333.4625</v>
      </c>
      <c r="L80" s="90">
        <v>0.295375</v>
      </c>
      <c r="M80" s="88">
        <v>9480</v>
      </c>
      <c r="N80" s="89">
        <v>2520.1395</v>
      </c>
      <c r="O80" s="90">
        <v>0.2658375</v>
      </c>
      <c r="P80" s="108">
        <v>8204.12</v>
      </c>
      <c r="Q80" s="122">
        <f t="shared" si="22"/>
        <v>1.03849620253165</v>
      </c>
      <c r="R80" s="81">
        <f t="shared" si="23"/>
        <v>0.865413502109705</v>
      </c>
      <c r="S80" s="123">
        <v>100</v>
      </c>
      <c r="T80" s="123">
        <v>100</v>
      </c>
      <c r="U80" s="18" t="s">
        <v>353</v>
      </c>
      <c r="V80" s="88">
        <v>8927.57</v>
      </c>
      <c r="W80" s="122">
        <f t="shared" si="24"/>
        <v>1.13007215189873</v>
      </c>
      <c r="X80" s="3">
        <f t="shared" si="25"/>
        <v>0.941726793248945</v>
      </c>
      <c r="Y80" s="123">
        <v>100</v>
      </c>
      <c r="Z80" s="123">
        <v>100</v>
      </c>
      <c r="AA80" s="88" t="s">
        <v>353</v>
      </c>
      <c r="AB80" s="88">
        <v>8329.41</v>
      </c>
      <c r="AC80" s="122">
        <f t="shared" si="26"/>
        <v>1.05435569620253</v>
      </c>
      <c r="AD80" s="106">
        <f t="shared" si="27"/>
        <v>0.878629746835443</v>
      </c>
      <c r="AE80" s="123">
        <v>100</v>
      </c>
      <c r="AF80" s="123">
        <v>100</v>
      </c>
      <c r="AG80" s="150" t="s">
        <v>353</v>
      </c>
      <c r="AH80" s="88">
        <v>78</v>
      </c>
      <c r="AI80" s="1">
        <v>3804.32</v>
      </c>
      <c r="AJ80" s="3">
        <f t="shared" si="28"/>
        <v>0.481559493670886</v>
      </c>
      <c r="AL80" s="1"/>
      <c r="AM80" s="25"/>
      <c r="AN80" s="1">
        <v>5150.54</v>
      </c>
      <c r="AO80" s="3">
        <f t="shared" si="29"/>
        <v>0.651967088607595</v>
      </c>
      <c r="AP80" s="37"/>
      <c r="AQ80" s="37"/>
      <c r="AR80" s="37"/>
      <c r="AS80" s="1">
        <v>4892.68</v>
      </c>
      <c r="AT80" s="3">
        <f t="shared" si="30"/>
        <v>0.619326582278481</v>
      </c>
      <c r="AU80" s="37"/>
      <c r="AV80" s="37"/>
      <c r="AW80" s="37"/>
      <c r="AX80" s="40">
        <f t="shared" si="31"/>
        <v>300</v>
      </c>
      <c r="AY80" s="36">
        <f t="shared" si="32"/>
        <v>300</v>
      </c>
    </row>
    <row r="81" spans="1:51">
      <c r="A81" s="47">
        <v>13</v>
      </c>
      <c r="B81" s="47">
        <v>733</v>
      </c>
      <c r="C81" s="48" t="s">
        <v>137</v>
      </c>
      <c r="D81" s="47" t="s">
        <v>125</v>
      </c>
      <c r="E81" s="47" t="s">
        <v>55</v>
      </c>
      <c r="F81" s="49" t="s">
        <v>61</v>
      </c>
      <c r="G81" s="49">
        <v>100</v>
      </c>
      <c r="H81" s="49"/>
      <c r="I81" s="1" t="s">
        <v>354</v>
      </c>
      <c r="J81" s="79">
        <v>7800</v>
      </c>
      <c r="K81" s="89">
        <v>2304.588</v>
      </c>
      <c r="L81" s="90">
        <v>0.29546</v>
      </c>
      <c r="M81" s="79">
        <v>9360</v>
      </c>
      <c r="N81" s="89">
        <v>2488.95504</v>
      </c>
      <c r="O81" s="90">
        <v>0.265914</v>
      </c>
      <c r="P81" s="102">
        <v>3039.37</v>
      </c>
      <c r="Q81" s="81">
        <f t="shared" si="22"/>
        <v>0.38966282051282</v>
      </c>
      <c r="R81" s="81">
        <f t="shared" si="23"/>
        <v>0.324719017094017</v>
      </c>
      <c r="S81" s="118">
        <v>0</v>
      </c>
      <c r="T81" s="118"/>
      <c r="U81" s="18"/>
      <c r="V81" s="79">
        <v>8093.61</v>
      </c>
      <c r="W81" s="130">
        <f t="shared" si="24"/>
        <v>1.03764230769231</v>
      </c>
      <c r="X81" s="3">
        <f t="shared" si="25"/>
        <v>0.864701923076923</v>
      </c>
      <c r="Y81" s="118">
        <v>100</v>
      </c>
      <c r="Z81" s="118">
        <v>100</v>
      </c>
      <c r="AA81" s="79" t="s">
        <v>237</v>
      </c>
      <c r="AB81" s="79">
        <v>3444.66</v>
      </c>
      <c r="AC81" s="81">
        <f t="shared" si="26"/>
        <v>0.441623076923077</v>
      </c>
      <c r="AD81" s="81">
        <f t="shared" si="27"/>
        <v>0.368019230769231</v>
      </c>
      <c r="AE81" s="118">
        <v>0</v>
      </c>
      <c r="AF81" s="118"/>
      <c r="AG81" s="152"/>
      <c r="AH81" s="79">
        <v>79</v>
      </c>
      <c r="AI81" s="1">
        <v>4597.8</v>
      </c>
      <c r="AJ81" s="3">
        <f t="shared" si="28"/>
        <v>0.589461538461538</v>
      </c>
      <c r="AL81" s="1"/>
      <c r="AM81" s="25"/>
      <c r="AN81" s="1">
        <v>4664.88</v>
      </c>
      <c r="AO81" s="3">
        <f t="shared" si="29"/>
        <v>0.598061538461538</v>
      </c>
      <c r="AP81" s="37"/>
      <c r="AQ81" s="37"/>
      <c r="AR81" s="37"/>
      <c r="AS81" s="1">
        <v>3670.08</v>
      </c>
      <c r="AT81" s="3">
        <f t="shared" si="30"/>
        <v>0.470523076923077</v>
      </c>
      <c r="AU81" s="37"/>
      <c r="AV81" s="37"/>
      <c r="AW81" s="37"/>
      <c r="AX81" s="40">
        <f t="shared" si="31"/>
        <v>100</v>
      </c>
      <c r="AY81" s="36">
        <f t="shared" si="32"/>
        <v>100</v>
      </c>
    </row>
    <row r="82" spans="1:51">
      <c r="A82" s="47">
        <v>14</v>
      </c>
      <c r="B82" s="47">
        <v>104430</v>
      </c>
      <c r="C82" s="48" t="s">
        <v>138</v>
      </c>
      <c r="D82" s="47" t="s">
        <v>125</v>
      </c>
      <c r="E82" s="47" t="s">
        <v>55</v>
      </c>
      <c r="F82" s="49" t="s">
        <v>61</v>
      </c>
      <c r="G82" s="49">
        <v>100</v>
      </c>
      <c r="H82" s="49"/>
      <c r="I82" s="1" t="s">
        <v>355</v>
      </c>
      <c r="J82" s="79">
        <v>7200</v>
      </c>
      <c r="K82" s="89">
        <v>1942.488</v>
      </c>
      <c r="L82" s="90">
        <v>0.26979</v>
      </c>
      <c r="M82" s="79">
        <v>8640</v>
      </c>
      <c r="N82" s="89">
        <v>2097.88704</v>
      </c>
      <c r="O82" s="90">
        <v>0.242811</v>
      </c>
      <c r="P82" s="102">
        <v>7311.1</v>
      </c>
      <c r="Q82" s="130">
        <f t="shared" si="22"/>
        <v>1.01543055555556</v>
      </c>
      <c r="R82" s="81">
        <f t="shared" si="23"/>
        <v>0.84619212962963</v>
      </c>
      <c r="S82" s="118">
        <v>100</v>
      </c>
      <c r="T82" s="118">
        <v>100</v>
      </c>
      <c r="U82" s="18" t="s">
        <v>356</v>
      </c>
      <c r="V82" s="79">
        <v>7351.35</v>
      </c>
      <c r="W82" s="81">
        <f t="shared" si="24"/>
        <v>1.02102083333333</v>
      </c>
      <c r="X82" s="3">
        <f t="shared" si="25"/>
        <v>0.850850694444444</v>
      </c>
      <c r="Y82" s="118">
        <v>100</v>
      </c>
      <c r="Z82" s="118"/>
      <c r="AA82" s="79"/>
      <c r="AB82" s="79">
        <v>7211.87</v>
      </c>
      <c r="AC82" s="130">
        <f t="shared" si="26"/>
        <v>1.00164861111111</v>
      </c>
      <c r="AD82" s="81">
        <f t="shared" si="27"/>
        <v>0.834707175925926</v>
      </c>
      <c r="AE82" s="118">
        <v>100</v>
      </c>
      <c r="AF82" s="118">
        <v>100</v>
      </c>
      <c r="AG82" s="152" t="s">
        <v>356</v>
      </c>
      <c r="AH82" s="79">
        <v>80</v>
      </c>
      <c r="AI82" s="1">
        <v>4967.24</v>
      </c>
      <c r="AJ82" s="3">
        <f t="shared" si="28"/>
        <v>0.689894444444444</v>
      </c>
      <c r="AL82" s="1"/>
      <c r="AM82" s="25"/>
      <c r="AN82" s="1">
        <v>4010.91</v>
      </c>
      <c r="AO82" s="3">
        <f t="shared" si="29"/>
        <v>0.557070833333333</v>
      </c>
      <c r="AP82" s="37"/>
      <c r="AQ82" s="37"/>
      <c r="AR82" s="37"/>
      <c r="AS82" s="1">
        <v>3603.4</v>
      </c>
      <c r="AT82" s="3">
        <f t="shared" si="30"/>
        <v>0.500472222222222</v>
      </c>
      <c r="AU82" s="37"/>
      <c r="AV82" s="37"/>
      <c r="AW82" s="37"/>
      <c r="AX82" s="40">
        <f t="shared" si="31"/>
        <v>300</v>
      </c>
      <c r="AY82" s="36">
        <f t="shared" si="32"/>
        <v>200</v>
      </c>
    </row>
    <row r="83" spans="1:51">
      <c r="A83" s="166">
        <v>15</v>
      </c>
      <c r="B83" s="166">
        <v>122198</v>
      </c>
      <c r="C83" s="167" t="s">
        <v>139</v>
      </c>
      <c r="D83" s="166" t="s">
        <v>125</v>
      </c>
      <c r="E83" s="166" t="s">
        <v>55</v>
      </c>
      <c r="F83" s="168" t="s">
        <v>81</v>
      </c>
      <c r="G83" s="168">
        <v>100</v>
      </c>
      <c r="H83" s="168"/>
      <c r="I83" s="1" t="s">
        <v>357</v>
      </c>
      <c r="J83" s="179">
        <v>7000</v>
      </c>
      <c r="K83" s="89">
        <v>1368.5</v>
      </c>
      <c r="L83" s="90">
        <v>0.1955</v>
      </c>
      <c r="M83" s="180">
        <v>8400</v>
      </c>
      <c r="N83" s="89">
        <v>1477.98</v>
      </c>
      <c r="O83" s="90">
        <v>0.17595</v>
      </c>
      <c r="P83" s="181">
        <v>7015.8</v>
      </c>
      <c r="Q83" s="184">
        <f t="shared" si="22"/>
        <v>1.00225714285714</v>
      </c>
      <c r="R83" s="81">
        <f t="shared" si="23"/>
        <v>0.835214285714286</v>
      </c>
      <c r="S83" s="185">
        <v>100</v>
      </c>
      <c r="T83" s="185">
        <v>100</v>
      </c>
      <c r="U83" s="18" t="s">
        <v>237</v>
      </c>
      <c r="V83" s="1">
        <v>9544.45</v>
      </c>
      <c r="W83" s="3">
        <f t="shared" si="24"/>
        <v>1.36349285714286</v>
      </c>
      <c r="X83" s="3">
        <f t="shared" si="25"/>
        <v>1.13624404761905</v>
      </c>
      <c r="Y83" s="36">
        <v>100</v>
      </c>
      <c r="Z83" s="36">
        <v>100</v>
      </c>
      <c r="AA83" s="1" t="s">
        <v>237</v>
      </c>
      <c r="AB83" s="41">
        <v>7856.29</v>
      </c>
      <c r="AC83" s="192">
        <f t="shared" si="26"/>
        <v>1.12232714285714</v>
      </c>
      <c r="AD83" s="193">
        <f t="shared" si="27"/>
        <v>0.935272619047619</v>
      </c>
      <c r="AE83" s="40">
        <v>100</v>
      </c>
      <c r="AF83" s="40">
        <v>100</v>
      </c>
      <c r="AG83" s="38" t="s">
        <v>237</v>
      </c>
      <c r="AH83" s="41">
        <v>81</v>
      </c>
      <c r="AI83" s="1">
        <v>5318.09</v>
      </c>
      <c r="AJ83" s="3">
        <f t="shared" si="28"/>
        <v>0.759727142857143</v>
      </c>
      <c r="AL83" s="1"/>
      <c r="AM83" s="25"/>
      <c r="AN83" s="1">
        <v>3234.68</v>
      </c>
      <c r="AO83" s="3">
        <f t="shared" si="29"/>
        <v>0.462097142857143</v>
      </c>
      <c r="AP83" s="37"/>
      <c r="AQ83" s="37"/>
      <c r="AR83" s="37"/>
      <c r="AS83" s="1">
        <v>5503.3</v>
      </c>
      <c r="AT83" s="3">
        <f t="shared" si="30"/>
        <v>0.786185714285714</v>
      </c>
      <c r="AU83" s="37"/>
      <c r="AV83" s="37"/>
      <c r="AW83" s="37"/>
      <c r="AX83" s="40">
        <f t="shared" si="31"/>
        <v>300</v>
      </c>
      <c r="AY83" s="36">
        <f t="shared" si="32"/>
        <v>300</v>
      </c>
    </row>
    <row r="84" spans="1:51">
      <c r="A84" s="50">
        <v>16</v>
      </c>
      <c r="B84" s="50">
        <v>114069</v>
      </c>
      <c r="C84" s="54" t="s">
        <v>140</v>
      </c>
      <c r="D84" s="50" t="s">
        <v>125</v>
      </c>
      <c r="E84" s="50" t="s">
        <v>60</v>
      </c>
      <c r="F84" s="55" t="s">
        <v>85</v>
      </c>
      <c r="G84" s="55">
        <v>100</v>
      </c>
      <c r="H84" s="55"/>
      <c r="I84" s="1" t="s">
        <v>358</v>
      </c>
      <c r="J84" s="88">
        <v>5600</v>
      </c>
      <c r="K84" s="89">
        <v>1620.304</v>
      </c>
      <c r="L84" s="90">
        <v>0.28934</v>
      </c>
      <c r="M84" s="88">
        <v>6720</v>
      </c>
      <c r="N84" s="89">
        <v>1749.92832</v>
      </c>
      <c r="O84" s="90">
        <v>0.260406</v>
      </c>
      <c r="P84" s="108">
        <v>3694.81</v>
      </c>
      <c r="Q84" s="106">
        <f t="shared" si="22"/>
        <v>0.6597875</v>
      </c>
      <c r="R84" s="81">
        <f t="shared" si="23"/>
        <v>0.549822916666667</v>
      </c>
      <c r="S84" s="123">
        <v>0</v>
      </c>
      <c r="T84" s="123"/>
      <c r="U84" s="18"/>
      <c r="V84" s="88">
        <v>3435.78</v>
      </c>
      <c r="W84" s="106">
        <f t="shared" si="24"/>
        <v>0.613532142857143</v>
      </c>
      <c r="X84" s="3">
        <f t="shared" si="25"/>
        <v>0.511276785714286</v>
      </c>
      <c r="Y84" s="123">
        <v>0</v>
      </c>
      <c r="Z84" s="123"/>
      <c r="AA84" s="88"/>
      <c r="AB84" s="88">
        <v>5843.62</v>
      </c>
      <c r="AC84" s="106">
        <f t="shared" si="26"/>
        <v>1.04350357142857</v>
      </c>
      <c r="AD84" s="106">
        <f t="shared" si="27"/>
        <v>0.86958630952381</v>
      </c>
      <c r="AE84" s="123">
        <v>100</v>
      </c>
      <c r="AF84" s="123"/>
      <c r="AG84" s="150"/>
      <c r="AH84" s="88">
        <v>82</v>
      </c>
      <c r="AI84" s="1">
        <v>3312.57</v>
      </c>
      <c r="AJ84" s="3">
        <f t="shared" si="28"/>
        <v>0.591530357142857</v>
      </c>
      <c r="AL84" s="1"/>
      <c r="AM84" s="25"/>
      <c r="AN84" s="1">
        <v>2715.42</v>
      </c>
      <c r="AO84" s="3">
        <f t="shared" si="29"/>
        <v>0.484896428571429</v>
      </c>
      <c r="AP84" s="37"/>
      <c r="AQ84" s="37"/>
      <c r="AR84" s="37"/>
      <c r="AS84" s="1">
        <v>3533.08</v>
      </c>
      <c r="AT84" s="3">
        <f t="shared" si="30"/>
        <v>0.630907142857143</v>
      </c>
      <c r="AU84" s="37"/>
      <c r="AV84" s="37"/>
      <c r="AW84" s="37"/>
      <c r="AX84" s="40">
        <f t="shared" si="31"/>
        <v>100</v>
      </c>
      <c r="AY84" s="36">
        <f t="shared" si="32"/>
        <v>0</v>
      </c>
    </row>
    <row r="85" spans="1:51">
      <c r="A85" s="50">
        <v>17</v>
      </c>
      <c r="B85" s="50">
        <v>106568</v>
      </c>
      <c r="C85" s="54" t="s">
        <v>141</v>
      </c>
      <c r="D85" s="50" t="s">
        <v>125</v>
      </c>
      <c r="E85" s="50" t="s">
        <v>60</v>
      </c>
      <c r="F85" s="55" t="s">
        <v>85</v>
      </c>
      <c r="G85" s="55">
        <v>100</v>
      </c>
      <c r="H85" s="55"/>
      <c r="I85" s="1" t="s">
        <v>359</v>
      </c>
      <c r="J85" s="88">
        <v>5600</v>
      </c>
      <c r="K85" s="89">
        <v>1534.624</v>
      </c>
      <c r="L85" s="90">
        <v>0.27404</v>
      </c>
      <c r="M85" s="88">
        <v>6720</v>
      </c>
      <c r="N85" s="89">
        <v>1657.39392</v>
      </c>
      <c r="O85" s="90">
        <v>0.246636</v>
      </c>
      <c r="P85" s="108">
        <v>5666.22</v>
      </c>
      <c r="Q85" s="122">
        <f t="shared" si="22"/>
        <v>1.011825</v>
      </c>
      <c r="R85" s="81">
        <f t="shared" si="23"/>
        <v>0.8431875</v>
      </c>
      <c r="S85" s="123">
        <v>100</v>
      </c>
      <c r="T85" s="123">
        <v>100</v>
      </c>
      <c r="U85" s="18" t="s">
        <v>360</v>
      </c>
      <c r="V85" s="88">
        <v>2186.09</v>
      </c>
      <c r="W85" s="106">
        <f t="shared" si="24"/>
        <v>0.390373214285714</v>
      </c>
      <c r="X85" s="3">
        <f t="shared" si="25"/>
        <v>0.325311011904762</v>
      </c>
      <c r="Y85" s="123">
        <v>0</v>
      </c>
      <c r="Z85" s="123"/>
      <c r="AA85" s="88"/>
      <c r="AB85" s="88">
        <v>6301.7</v>
      </c>
      <c r="AC85" s="122">
        <f t="shared" si="26"/>
        <v>1.12530357142857</v>
      </c>
      <c r="AD85" s="106">
        <f t="shared" si="27"/>
        <v>0.937752976190476</v>
      </c>
      <c r="AE85" s="123">
        <v>100</v>
      </c>
      <c r="AF85" s="123">
        <v>100</v>
      </c>
      <c r="AG85" s="150" t="s">
        <v>237</v>
      </c>
      <c r="AH85" s="88">
        <v>83</v>
      </c>
      <c r="AI85" s="1">
        <v>3861.88</v>
      </c>
      <c r="AJ85" s="3">
        <f t="shared" si="28"/>
        <v>0.689621428571429</v>
      </c>
      <c r="AL85" s="1"/>
      <c r="AM85" s="25"/>
      <c r="AN85" s="1">
        <v>2423.5</v>
      </c>
      <c r="AO85" s="3">
        <f t="shared" si="29"/>
        <v>0.432767857142857</v>
      </c>
      <c r="AP85" s="37"/>
      <c r="AQ85" s="37"/>
      <c r="AR85" s="37"/>
      <c r="AS85" s="1">
        <v>3151.2</v>
      </c>
      <c r="AT85" s="3">
        <f t="shared" si="30"/>
        <v>0.562714285714286</v>
      </c>
      <c r="AU85" s="37"/>
      <c r="AV85" s="37"/>
      <c r="AW85" s="37"/>
      <c r="AX85" s="40">
        <f t="shared" si="31"/>
        <v>200</v>
      </c>
      <c r="AY85" s="36">
        <f t="shared" si="32"/>
        <v>200</v>
      </c>
    </row>
    <row r="86" spans="1:51">
      <c r="A86" s="47">
        <v>1</v>
      </c>
      <c r="B86" s="47">
        <v>587</v>
      </c>
      <c r="C86" s="48" t="s">
        <v>142</v>
      </c>
      <c r="D86" s="47" t="s">
        <v>143</v>
      </c>
      <c r="E86" s="47" t="s">
        <v>52</v>
      </c>
      <c r="F86" s="49" t="s">
        <v>37</v>
      </c>
      <c r="G86" s="49">
        <v>150</v>
      </c>
      <c r="H86" s="49"/>
      <c r="I86" s="1" t="s">
        <v>361</v>
      </c>
      <c r="J86" s="79">
        <v>10000</v>
      </c>
      <c r="K86" s="89">
        <v>2462.45</v>
      </c>
      <c r="L86" s="90">
        <v>0.246245</v>
      </c>
      <c r="M86" s="79">
        <v>12000</v>
      </c>
      <c r="N86" s="89">
        <v>2659.446</v>
      </c>
      <c r="O86" s="90">
        <v>0.2216205</v>
      </c>
      <c r="P86" s="102">
        <v>10160.58</v>
      </c>
      <c r="Q86" s="81">
        <f t="shared" si="22"/>
        <v>1.016058</v>
      </c>
      <c r="R86" s="81">
        <f t="shared" si="23"/>
        <v>0.846715</v>
      </c>
      <c r="S86" s="118">
        <v>150</v>
      </c>
      <c r="T86" s="118"/>
      <c r="U86" s="18"/>
      <c r="V86" s="79">
        <v>12145.6</v>
      </c>
      <c r="W86" s="130">
        <f t="shared" si="24"/>
        <v>1.21456</v>
      </c>
      <c r="X86" s="3">
        <f t="shared" si="25"/>
        <v>1.01213333333333</v>
      </c>
      <c r="Y86" s="118">
        <v>150</v>
      </c>
      <c r="Z86" s="118">
        <v>150</v>
      </c>
      <c r="AA86" s="79" t="s">
        <v>237</v>
      </c>
      <c r="AB86" s="79">
        <v>10970.16</v>
      </c>
      <c r="AC86" s="130">
        <f t="shared" si="26"/>
        <v>1.097016</v>
      </c>
      <c r="AD86" s="81">
        <f t="shared" si="27"/>
        <v>0.91418</v>
      </c>
      <c r="AE86" s="118">
        <v>150</v>
      </c>
      <c r="AF86" s="118">
        <v>150</v>
      </c>
      <c r="AG86" s="152" t="s">
        <v>237</v>
      </c>
      <c r="AH86" s="79">
        <v>84</v>
      </c>
      <c r="AI86" s="1">
        <v>3806.45</v>
      </c>
      <c r="AJ86" s="3">
        <f t="shared" si="28"/>
        <v>0.380645</v>
      </c>
      <c r="AL86" s="1"/>
      <c r="AM86" s="25"/>
      <c r="AN86" s="1">
        <v>4795.61</v>
      </c>
      <c r="AO86" s="3">
        <f t="shared" si="29"/>
        <v>0.479561</v>
      </c>
      <c r="AP86" s="37"/>
      <c r="AQ86" s="37"/>
      <c r="AR86" s="37"/>
      <c r="AS86" s="1">
        <v>4391</v>
      </c>
      <c r="AT86" s="3">
        <f t="shared" si="30"/>
        <v>0.4391</v>
      </c>
      <c r="AU86" s="37"/>
      <c r="AV86" s="37"/>
      <c r="AW86" s="37"/>
      <c r="AX86" s="40">
        <f t="shared" si="31"/>
        <v>450</v>
      </c>
      <c r="AY86" s="36">
        <f t="shared" si="32"/>
        <v>300</v>
      </c>
    </row>
    <row r="87" spans="1:51">
      <c r="A87" s="47">
        <v>2</v>
      </c>
      <c r="B87" s="47">
        <v>704</v>
      </c>
      <c r="C87" s="48" t="s">
        <v>144</v>
      </c>
      <c r="D87" s="47" t="s">
        <v>143</v>
      </c>
      <c r="E87" s="47" t="s">
        <v>55</v>
      </c>
      <c r="F87" s="49" t="s">
        <v>37</v>
      </c>
      <c r="G87" s="49">
        <v>150</v>
      </c>
      <c r="H87" s="49"/>
      <c r="I87" s="1" t="s">
        <v>362</v>
      </c>
      <c r="J87" s="79">
        <v>8200</v>
      </c>
      <c r="K87" s="89">
        <v>2083.333</v>
      </c>
      <c r="L87" s="90">
        <v>0.254065</v>
      </c>
      <c r="M87" s="79">
        <v>9840</v>
      </c>
      <c r="N87" s="89">
        <v>2249.99964</v>
      </c>
      <c r="O87" s="90">
        <v>0.2286585</v>
      </c>
      <c r="P87" s="102">
        <v>8904.45</v>
      </c>
      <c r="Q87" s="130">
        <f t="shared" si="22"/>
        <v>1.08590853658537</v>
      </c>
      <c r="R87" s="81">
        <f t="shared" si="23"/>
        <v>0.904923780487805</v>
      </c>
      <c r="S87" s="118">
        <v>150</v>
      </c>
      <c r="T87" s="118">
        <v>150</v>
      </c>
      <c r="U87" s="18" t="s">
        <v>237</v>
      </c>
      <c r="V87" s="79">
        <v>8669.75</v>
      </c>
      <c r="W87" s="81">
        <f t="shared" si="24"/>
        <v>1.05728658536585</v>
      </c>
      <c r="X87" s="3">
        <f t="shared" si="25"/>
        <v>0.881072154471545</v>
      </c>
      <c r="Y87" s="118">
        <v>150</v>
      </c>
      <c r="Z87" s="118"/>
      <c r="AA87" s="79"/>
      <c r="AB87" s="79">
        <v>8615.84</v>
      </c>
      <c r="AC87" s="81">
        <f t="shared" si="26"/>
        <v>1.05071219512195</v>
      </c>
      <c r="AD87" s="81">
        <f t="shared" si="27"/>
        <v>0.875593495934959</v>
      </c>
      <c r="AE87" s="118">
        <v>150</v>
      </c>
      <c r="AF87" s="118"/>
      <c r="AG87" s="152"/>
      <c r="AH87" s="79">
        <v>85</v>
      </c>
      <c r="AI87" s="1">
        <v>3661.93</v>
      </c>
      <c r="AJ87" s="3">
        <f t="shared" si="28"/>
        <v>0.446576829268293</v>
      </c>
      <c r="AL87" s="1"/>
      <c r="AM87" s="25"/>
      <c r="AN87" s="1">
        <v>3948.81</v>
      </c>
      <c r="AO87" s="3">
        <f t="shared" si="29"/>
        <v>0.481562195121951</v>
      </c>
      <c r="AP87" s="37"/>
      <c r="AQ87" s="37"/>
      <c r="AR87" s="37"/>
      <c r="AS87" s="1">
        <v>4312.4</v>
      </c>
      <c r="AT87" s="3">
        <f t="shared" si="30"/>
        <v>0.52590243902439</v>
      </c>
      <c r="AU87" s="37"/>
      <c r="AV87" s="37"/>
      <c r="AW87" s="37"/>
      <c r="AX87" s="40">
        <f t="shared" si="31"/>
        <v>450</v>
      </c>
      <c r="AY87" s="36">
        <f t="shared" si="32"/>
        <v>150</v>
      </c>
    </row>
    <row r="88" spans="1:51">
      <c r="A88" s="47">
        <v>5</v>
      </c>
      <c r="B88" s="47">
        <v>351</v>
      </c>
      <c r="C88" s="48" t="s">
        <v>147</v>
      </c>
      <c r="D88" s="47" t="s">
        <v>143</v>
      </c>
      <c r="E88" s="47" t="s">
        <v>55</v>
      </c>
      <c r="F88" s="49" t="s">
        <v>47</v>
      </c>
      <c r="G88" s="49">
        <v>100</v>
      </c>
      <c r="H88" s="49"/>
      <c r="I88" s="1" t="s">
        <v>363</v>
      </c>
      <c r="J88" s="79">
        <v>7800</v>
      </c>
      <c r="K88" s="89">
        <v>2016.183</v>
      </c>
      <c r="L88" s="90">
        <v>0.258485</v>
      </c>
      <c r="M88" s="79">
        <v>9360</v>
      </c>
      <c r="N88" s="89">
        <v>2177.47764</v>
      </c>
      <c r="O88" s="90">
        <v>0.2326365</v>
      </c>
      <c r="P88" s="102">
        <v>7866.49</v>
      </c>
      <c r="Q88" s="130">
        <f t="shared" si="22"/>
        <v>1.00852435897436</v>
      </c>
      <c r="R88" s="81">
        <f t="shared" si="23"/>
        <v>0.840436965811966</v>
      </c>
      <c r="S88" s="118">
        <v>100</v>
      </c>
      <c r="T88" s="118">
        <v>100</v>
      </c>
      <c r="U88" s="18" t="s">
        <v>237</v>
      </c>
      <c r="V88" s="79">
        <v>7829.19</v>
      </c>
      <c r="W88" s="130">
        <f t="shared" si="24"/>
        <v>1.00374230769231</v>
      </c>
      <c r="X88" s="3">
        <f t="shared" si="25"/>
        <v>0.836451923076923</v>
      </c>
      <c r="Y88" s="118">
        <v>100</v>
      </c>
      <c r="Z88" s="118">
        <v>100</v>
      </c>
      <c r="AA88" s="79" t="s">
        <v>364</v>
      </c>
      <c r="AB88" s="79">
        <v>7823.1</v>
      </c>
      <c r="AC88" s="194">
        <f t="shared" si="26"/>
        <v>1.00296153846154</v>
      </c>
      <c r="AD88" s="81">
        <f t="shared" si="27"/>
        <v>0.835801282051282</v>
      </c>
      <c r="AE88" s="118">
        <v>100</v>
      </c>
      <c r="AF88" s="118"/>
      <c r="AG88" s="152"/>
      <c r="AH88" s="79">
        <v>88</v>
      </c>
      <c r="AI88" s="1">
        <v>3518.78</v>
      </c>
      <c r="AJ88" s="3">
        <f t="shared" si="28"/>
        <v>0.451125641025641</v>
      </c>
      <c r="AL88" s="1"/>
      <c r="AM88" s="25"/>
      <c r="AN88" s="1">
        <v>4180.66</v>
      </c>
      <c r="AO88" s="3">
        <f t="shared" si="29"/>
        <v>0.535982051282051</v>
      </c>
      <c r="AP88" s="37"/>
      <c r="AQ88" s="37"/>
      <c r="AR88" s="37"/>
      <c r="AS88" s="1">
        <v>4586.79</v>
      </c>
      <c r="AT88" s="3">
        <f t="shared" si="30"/>
        <v>0.58805</v>
      </c>
      <c r="AU88" s="37"/>
      <c r="AV88" s="37"/>
      <c r="AW88" s="37"/>
      <c r="AX88" s="40">
        <f t="shared" si="31"/>
        <v>300</v>
      </c>
      <c r="AY88" s="36">
        <f t="shared" si="32"/>
        <v>200</v>
      </c>
    </row>
    <row r="89" spans="1:51">
      <c r="A89" s="50">
        <v>3</v>
      </c>
      <c r="B89" s="50">
        <v>738</v>
      </c>
      <c r="C89" s="54" t="s">
        <v>145</v>
      </c>
      <c r="D89" s="50" t="s">
        <v>143</v>
      </c>
      <c r="E89" s="50" t="s">
        <v>55</v>
      </c>
      <c r="F89" s="55" t="s">
        <v>43</v>
      </c>
      <c r="G89" s="55">
        <v>100</v>
      </c>
      <c r="H89" s="55"/>
      <c r="I89" s="1" t="s">
        <v>365</v>
      </c>
      <c r="J89" s="88">
        <v>8000</v>
      </c>
      <c r="K89" s="89">
        <v>2086.92</v>
      </c>
      <c r="L89" s="90">
        <v>0.260865</v>
      </c>
      <c r="M89" s="88">
        <v>9600</v>
      </c>
      <c r="N89" s="89">
        <v>2253.8736</v>
      </c>
      <c r="O89" s="90">
        <v>0.2347785</v>
      </c>
      <c r="P89" s="108">
        <v>8226.01</v>
      </c>
      <c r="Q89" s="106">
        <f t="shared" si="22"/>
        <v>1.02825125</v>
      </c>
      <c r="R89" s="81">
        <f t="shared" si="23"/>
        <v>0.856876041666667</v>
      </c>
      <c r="S89" s="123">
        <v>100</v>
      </c>
      <c r="T89" s="123"/>
      <c r="U89" s="18"/>
      <c r="V89" s="88">
        <v>8140.37</v>
      </c>
      <c r="W89" s="122">
        <f t="shared" si="24"/>
        <v>1.01754625</v>
      </c>
      <c r="X89" s="3">
        <f t="shared" si="25"/>
        <v>0.847955208333333</v>
      </c>
      <c r="Y89" s="123">
        <v>100</v>
      </c>
      <c r="Z89" s="123">
        <v>100</v>
      </c>
      <c r="AA89" s="88" t="s">
        <v>237</v>
      </c>
      <c r="AB89" s="88">
        <v>8438.06</v>
      </c>
      <c r="AC89" s="122">
        <f t="shared" si="26"/>
        <v>1.0547575</v>
      </c>
      <c r="AD89" s="106">
        <f t="shared" si="27"/>
        <v>0.878964583333333</v>
      </c>
      <c r="AE89" s="123">
        <v>100</v>
      </c>
      <c r="AF89" s="123">
        <v>100</v>
      </c>
      <c r="AG89" s="150" t="s">
        <v>237</v>
      </c>
      <c r="AH89" s="88">
        <v>86</v>
      </c>
      <c r="AI89" s="1">
        <v>5335.98</v>
      </c>
      <c r="AJ89" s="3">
        <f t="shared" si="28"/>
        <v>0.6669975</v>
      </c>
      <c r="AL89" s="1"/>
      <c r="AM89" s="25"/>
      <c r="AN89" s="1">
        <v>3617.1</v>
      </c>
      <c r="AO89" s="3">
        <f t="shared" si="29"/>
        <v>0.4521375</v>
      </c>
      <c r="AP89" s="37"/>
      <c r="AQ89" s="37"/>
      <c r="AR89" s="37"/>
      <c r="AS89" s="1">
        <v>4441.73</v>
      </c>
      <c r="AT89" s="3">
        <f t="shared" si="30"/>
        <v>0.55521625</v>
      </c>
      <c r="AU89" s="37"/>
      <c r="AV89" s="37"/>
      <c r="AW89" s="37"/>
      <c r="AX89" s="40">
        <f t="shared" si="31"/>
        <v>300</v>
      </c>
      <c r="AY89" s="36">
        <f t="shared" si="32"/>
        <v>200</v>
      </c>
    </row>
    <row r="90" spans="1:51">
      <c r="A90" s="50">
        <v>4</v>
      </c>
      <c r="B90" s="50">
        <v>710</v>
      </c>
      <c r="C90" s="54" t="s">
        <v>146</v>
      </c>
      <c r="D90" s="50" t="s">
        <v>143</v>
      </c>
      <c r="E90" s="50" t="s">
        <v>55</v>
      </c>
      <c r="F90" s="55" t="s">
        <v>43</v>
      </c>
      <c r="G90" s="55">
        <v>100</v>
      </c>
      <c r="H90" s="55"/>
      <c r="I90" s="1" t="s">
        <v>366</v>
      </c>
      <c r="J90" s="88">
        <v>8000</v>
      </c>
      <c r="K90" s="89">
        <v>2411.96</v>
      </c>
      <c r="L90" s="90">
        <v>0.301495</v>
      </c>
      <c r="M90" s="88">
        <v>9600</v>
      </c>
      <c r="N90" s="89">
        <v>2604.9168</v>
      </c>
      <c r="O90" s="90">
        <v>0.2713455</v>
      </c>
      <c r="P90" s="108">
        <v>8274.46</v>
      </c>
      <c r="Q90" s="122">
        <f t="shared" si="22"/>
        <v>1.0343075</v>
      </c>
      <c r="R90" s="81">
        <f t="shared" si="23"/>
        <v>0.861922916666667</v>
      </c>
      <c r="S90" s="123">
        <v>100</v>
      </c>
      <c r="T90" s="123">
        <v>100</v>
      </c>
      <c r="U90" s="18" t="s">
        <v>237</v>
      </c>
      <c r="V90" s="88">
        <v>8052.39</v>
      </c>
      <c r="W90" s="106">
        <f t="shared" si="24"/>
        <v>1.00654875</v>
      </c>
      <c r="X90" s="3">
        <f t="shared" si="25"/>
        <v>0.838790625</v>
      </c>
      <c r="Y90" s="123">
        <v>100</v>
      </c>
      <c r="Z90" s="123"/>
      <c r="AA90" s="88"/>
      <c r="AB90" s="88">
        <v>8204.57</v>
      </c>
      <c r="AC90" s="106">
        <f t="shared" si="26"/>
        <v>1.02557125</v>
      </c>
      <c r="AD90" s="106">
        <f t="shared" si="27"/>
        <v>0.854642708333333</v>
      </c>
      <c r="AE90" s="123">
        <v>100</v>
      </c>
      <c r="AF90" s="123"/>
      <c r="AG90" s="150"/>
      <c r="AH90" s="88">
        <v>87</v>
      </c>
      <c r="AI90" s="1">
        <v>3692.7</v>
      </c>
      <c r="AJ90" s="3">
        <f t="shared" si="28"/>
        <v>0.4615875</v>
      </c>
      <c r="AL90" s="1"/>
      <c r="AM90" s="25"/>
      <c r="AN90" s="1">
        <v>6104.18</v>
      </c>
      <c r="AO90" s="3">
        <f t="shared" si="29"/>
        <v>0.7630225</v>
      </c>
      <c r="AP90" s="37"/>
      <c r="AQ90" s="37"/>
      <c r="AR90" s="37"/>
      <c r="AS90" s="1">
        <v>5538.9</v>
      </c>
      <c r="AT90" s="3">
        <f t="shared" si="30"/>
        <v>0.6923625</v>
      </c>
      <c r="AU90" s="37"/>
      <c r="AV90" s="37"/>
      <c r="AW90" s="37"/>
      <c r="AX90" s="40">
        <f t="shared" si="31"/>
        <v>300</v>
      </c>
      <c r="AY90" s="36">
        <f t="shared" si="32"/>
        <v>100</v>
      </c>
    </row>
    <row r="91" spans="1:51">
      <c r="A91" s="47">
        <v>6</v>
      </c>
      <c r="B91" s="47">
        <v>706</v>
      </c>
      <c r="C91" s="48" t="s">
        <v>148</v>
      </c>
      <c r="D91" s="47" t="s">
        <v>143</v>
      </c>
      <c r="E91" s="47" t="s">
        <v>55</v>
      </c>
      <c r="F91" s="49" t="s">
        <v>47</v>
      </c>
      <c r="G91" s="49">
        <v>0</v>
      </c>
      <c r="H91" s="49"/>
      <c r="I91" s="1" t="s">
        <v>367</v>
      </c>
      <c r="J91" s="79">
        <v>7400</v>
      </c>
      <c r="K91" s="89">
        <v>2068.781</v>
      </c>
      <c r="L91" s="90">
        <v>0.279565</v>
      </c>
      <c r="M91" s="79">
        <v>8880</v>
      </c>
      <c r="N91" s="89">
        <v>2234.28348</v>
      </c>
      <c r="O91" s="90">
        <v>0.2516085</v>
      </c>
      <c r="P91" s="102">
        <v>7412.37</v>
      </c>
      <c r="Q91" s="81">
        <f t="shared" si="22"/>
        <v>1.00167162162162</v>
      </c>
      <c r="R91" s="81">
        <f t="shared" si="23"/>
        <v>0.834726351351351</v>
      </c>
      <c r="S91" s="186">
        <v>0</v>
      </c>
      <c r="T91" s="118"/>
      <c r="U91" s="187" t="s">
        <v>368</v>
      </c>
      <c r="V91" s="79">
        <v>5761.49</v>
      </c>
      <c r="W91" s="81">
        <f t="shared" si="24"/>
        <v>0.77857972972973</v>
      </c>
      <c r="X91" s="3">
        <f t="shared" si="25"/>
        <v>0.648816441441441</v>
      </c>
      <c r="Y91" s="118">
        <v>0</v>
      </c>
      <c r="Z91" s="118"/>
      <c r="AA91" s="79"/>
      <c r="AB91" s="79">
        <v>4855.48</v>
      </c>
      <c r="AC91" s="81">
        <f t="shared" si="26"/>
        <v>0.656145945945946</v>
      </c>
      <c r="AD91" s="81">
        <f t="shared" si="27"/>
        <v>0.546788288288288</v>
      </c>
      <c r="AE91" s="118">
        <v>0</v>
      </c>
      <c r="AF91" s="118"/>
      <c r="AG91" s="152"/>
      <c r="AH91" s="79">
        <v>89</v>
      </c>
      <c r="AI91" s="1">
        <v>6008.58</v>
      </c>
      <c r="AJ91" s="3">
        <f t="shared" si="28"/>
        <v>0.81197027027027</v>
      </c>
      <c r="AL91" s="1"/>
      <c r="AM91" s="25"/>
      <c r="AN91" s="1">
        <v>3725.1</v>
      </c>
      <c r="AO91" s="3">
        <f t="shared" si="29"/>
        <v>0.503391891891892</v>
      </c>
      <c r="AP91" s="37"/>
      <c r="AQ91" s="37"/>
      <c r="AR91" s="37"/>
      <c r="AS91" s="1">
        <v>5019.41</v>
      </c>
      <c r="AT91" s="3">
        <f t="shared" si="30"/>
        <v>0.678298648648649</v>
      </c>
      <c r="AU91" s="37"/>
      <c r="AV91" s="37"/>
      <c r="AW91" s="37"/>
      <c r="AX91" s="40">
        <f t="shared" si="31"/>
        <v>0</v>
      </c>
      <c r="AY91" s="36">
        <f t="shared" si="32"/>
        <v>0</v>
      </c>
    </row>
    <row r="92" spans="1:51">
      <c r="A92" s="50">
        <v>7</v>
      </c>
      <c r="B92" s="50">
        <v>713</v>
      </c>
      <c r="C92" s="54" t="s">
        <v>149</v>
      </c>
      <c r="D92" s="50" t="s">
        <v>143</v>
      </c>
      <c r="E92" s="50" t="s">
        <v>55</v>
      </c>
      <c r="F92" s="55" t="s">
        <v>53</v>
      </c>
      <c r="G92" s="55">
        <v>100</v>
      </c>
      <c r="H92" s="55"/>
      <c r="I92" s="1" t="s">
        <v>369</v>
      </c>
      <c r="J92" s="88">
        <v>6800</v>
      </c>
      <c r="K92" s="89">
        <v>1757.12</v>
      </c>
      <c r="L92" s="90">
        <v>0.2584</v>
      </c>
      <c r="M92" s="88">
        <v>8160</v>
      </c>
      <c r="N92" s="89">
        <v>1897.6896</v>
      </c>
      <c r="O92" s="90">
        <v>0.23256</v>
      </c>
      <c r="P92" s="108">
        <v>6821.02</v>
      </c>
      <c r="Q92" s="106">
        <f t="shared" si="22"/>
        <v>1.00309117647059</v>
      </c>
      <c r="R92" s="81">
        <f t="shared" si="23"/>
        <v>0.83590931372549</v>
      </c>
      <c r="S92" s="123">
        <v>100</v>
      </c>
      <c r="T92" s="123"/>
      <c r="U92" s="18"/>
      <c r="V92" s="88">
        <v>7055.28</v>
      </c>
      <c r="W92" s="122">
        <f t="shared" si="24"/>
        <v>1.03754117647059</v>
      </c>
      <c r="X92" s="3">
        <f t="shared" si="25"/>
        <v>0.864617647058823</v>
      </c>
      <c r="Y92" s="123">
        <v>100</v>
      </c>
      <c r="Z92" s="123">
        <v>100</v>
      </c>
      <c r="AA92" s="88" t="s">
        <v>237</v>
      </c>
      <c r="AB92" s="88">
        <v>6904.9</v>
      </c>
      <c r="AC92" s="106">
        <f t="shared" si="26"/>
        <v>1.01542647058824</v>
      </c>
      <c r="AD92" s="106">
        <f t="shared" si="27"/>
        <v>0.846188725490196</v>
      </c>
      <c r="AE92" s="123">
        <v>100</v>
      </c>
      <c r="AF92" s="123"/>
      <c r="AG92" s="150"/>
      <c r="AH92" s="88">
        <v>90</v>
      </c>
      <c r="AI92" s="1">
        <v>4172.9</v>
      </c>
      <c r="AJ92" s="3">
        <f t="shared" si="28"/>
        <v>0.613661764705882</v>
      </c>
      <c r="AL92" s="1"/>
      <c r="AM92" s="25"/>
      <c r="AN92" s="1">
        <v>4995.35</v>
      </c>
      <c r="AO92" s="3">
        <f t="shared" si="29"/>
        <v>0.734610294117647</v>
      </c>
      <c r="AP92" s="37"/>
      <c r="AQ92" s="37"/>
      <c r="AR92" s="37"/>
      <c r="AS92" s="1">
        <v>4737.5</v>
      </c>
      <c r="AT92" s="3">
        <f t="shared" si="30"/>
        <v>0.696691176470588</v>
      </c>
      <c r="AU92" s="37"/>
      <c r="AV92" s="37"/>
      <c r="AW92" s="37"/>
      <c r="AX92" s="40">
        <f t="shared" si="31"/>
        <v>300</v>
      </c>
      <c r="AY92" s="36">
        <f t="shared" si="32"/>
        <v>100</v>
      </c>
    </row>
    <row r="93" spans="1:51">
      <c r="A93" s="50">
        <v>8</v>
      </c>
      <c r="B93" s="50">
        <v>110378</v>
      </c>
      <c r="C93" s="54" t="s">
        <v>150</v>
      </c>
      <c r="D93" s="50" t="s">
        <v>143</v>
      </c>
      <c r="E93" s="50" t="s">
        <v>55</v>
      </c>
      <c r="F93" s="55" t="s">
        <v>53</v>
      </c>
      <c r="G93" s="55">
        <v>100</v>
      </c>
      <c r="H93" s="55"/>
      <c r="I93" s="1" t="s">
        <v>370</v>
      </c>
      <c r="J93" s="88">
        <v>6200</v>
      </c>
      <c r="K93" s="89">
        <v>1440.818</v>
      </c>
      <c r="L93" s="90">
        <v>0.23239</v>
      </c>
      <c r="M93" s="88">
        <v>7440</v>
      </c>
      <c r="N93" s="89">
        <v>1556.08344</v>
      </c>
      <c r="O93" s="90">
        <v>0.209151</v>
      </c>
      <c r="P93" s="108">
        <v>6343.52</v>
      </c>
      <c r="Q93" s="122">
        <f t="shared" si="22"/>
        <v>1.02314838709677</v>
      </c>
      <c r="R93" s="81">
        <f t="shared" si="23"/>
        <v>0.852623655913979</v>
      </c>
      <c r="S93" s="123">
        <v>100</v>
      </c>
      <c r="T93" s="123">
        <v>100</v>
      </c>
      <c r="U93" s="18" t="s">
        <v>237</v>
      </c>
      <c r="V93" s="88">
        <v>6261.5</v>
      </c>
      <c r="W93" s="106">
        <f t="shared" si="24"/>
        <v>1.00991935483871</v>
      </c>
      <c r="X93" s="3">
        <f t="shared" si="25"/>
        <v>0.841599462365591</v>
      </c>
      <c r="Y93" s="123">
        <v>100</v>
      </c>
      <c r="Z93" s="123"/>
      <c r="AA93" s="88"/>
      <c r="AB93" s="88">
        <v>6483.78</v>
      </c>
      <c r="AC93" s="122">
        <f t="shared" si="26"/>
        <v>1.04577096774194</v>
      </c>
      <c r="AD93" s="106">
        <f t="shared" si="27"/>
        <v>0.871475806451613</v>
      </c>
      <c r="AE93" s="123">
        <v>100</v>
      </c>
      <c r="AF93" s="123">
        <v>100</v>
      </c>
      <c r="AG93" s="150" t="s">
        <v>237</v>
      </c>
      <c r="AH93" s="88">
        <v>91</v>
      </c>
      <c r="AI93" s="1">
        <v>2940.98</v>
      </c>
      <c r="AJ93" s="3">
        <f t="shared" si="28"/>
        <v>0.474351612903226</v>
      </c>
      <c r="AL93" s="1"/>
      <c r="AM93" s="25"/>
      <c r="AN93" s="1">
        <v>4133.63</v>
      </c>
      <c r="AO93" s="3">
        <f t="shared" si="29"/>
        <v>0.666714516129032</v>
      </c>
      <c r="AP93" s="37"/>
      <c r="AQ93" s="37"/>
      <c r="AR93" s="37"/>
      <c r="AS93" s="1">
        <v>4311.07</v>
      </c>
      <c r="AT93" s="3">
        <f t="shared" si="30"/>
        <v>0.695333870967742</v>
      </c>
      <c r="AU93" s="37"/>
      <c r="AV93" s="37"/>
      <c r="AW93" s="37"/>
      <c r="AX93" s="40">
        <f t="shared" si="31"/>
        <v>300</v>
      </c>
      <c r="AY93" s="36">
        <f t="shared" si="32"/>
        <v>200</v>
      </c>
    </row>
    <row r="94" spans="1:51">
      <c r="A94" s="166">
        <v>1</v>
      </c>
      <c r="B94" s="166">
        <v>307</v>
      </c>
      <c r="C94" s="167" t="s">
        <v>151</v>
      </c>
      <c r="D94" s="166" t="s">
        <v>152</v>
      </c>
      <c r="E94" s="47" t="s">
        <v>153</v>
      </c>
      <c r="F94" s="169" t="s">
        <v>37</v>
      </c>
      <c r="G94" s="169">
        <v>200</v>
      </c>
      <c r="H94" s="168"/>
      <c r="I94" s="1" t="s">
        <v>371</v>
      </c>
      <c r="J94" s="180">
        <v>124000</v>
      </c>
      <c r="K94" s="89">
        <v>27404</v>
      </c>
      <c r="L94" s="90">
        <v>0.221</v>
      </c>
      <c r="M94" s="180">
        <v>148800</v>
      </c>
      <c r="N94" s="89">
        <v>29596.32</v>
      </c>
      <c r="O94" s="90">
        <v>0.1989</v>
      </c>
      <c r="P94" s="35">
        <v>124224.36</v>
      </c>
      <c r="Q94" s="22">
        <f t="shared" si="22"/>
        <v>1.00180935483871</v>
      </c>
      <c r="R94" s="81">
        <f t="shared" si="23"/>
        <v>0.834841129032258</v>
      </c>
      <c r="S94" s="188">
        <v>200</v>
      </c>
      <c r="T94" s="188">
        <v>200</v>
      </c>
      <c r="U94" s="18" t="s">
        <v>237</v>
      </c>
      <c r="V94" s="1">
        <v>124496.4</v>
      </c>
      <c r="W94" s="3">
        <f t="shared" si="24"/>
        <v>1.00400322580645</v>
      </c>
      <c r="X94" s="3">
        <f t="shared" si="25"/>
        <v>0.83666935483871</v>
      </c>
      <c r="Y94" s="36">
        <v>200</v>
      </c>
      <c r="Z94" s="36">
        <v>200</v>
      </c>
      <c r="AA94" s="1" t="s">
        <v>237</v>
      </c>
      <c r="AB94" s="41">
        <v>135868.9</v>
      </c>
      <c r="AC94" s="192">
        <f t="shared" si="26"/>
        <v>1.09571693548387</v>
      </c>
      <c r="AD94" s="193">
        <f t="shared" si="27"/>
        <v>0.913097446236559</v>
      </c>
      <c r="AE94" s="40">
        <v>200</v>
      </c>
      <c r="AF94" s="40">
        <v>200</v>
      </c>
      <c r="AG94" s="38" t="s">
        <v>237</v>
      </c>
      <c r="AH94" s="41">
        <v>92</v>
      </c>
      <c r="AI94" s="1">
        <v>65609.66</v>
      </c>
      <c r="AJ94" s="3">
        <f t="shared" si="28"/>
        <v>0.529110161290323</v>
      </c>
      <c r="AL94" s="1"/>
      <c r="AM94" s="25"/>
      <c r="AN94" s="1">
        <v>45678.85</v>
      </c>
      <c r="AO94" s="3">
        <f t="shared" si="29"/>
        <v>0.368377822580645</v>
      </c>
      <c r="AP94" s="37"/>
      <c r="AQ94" s="37"/>
      <c r="AR94" s="37"/>
      <c r="AS94" s="1">
        <v>172841.96</v>
      </c>
      <c r="AT94" s="3">
        <f t="shared" si="30"/>
        <v>1.39388677419355</v>
      </c>
      <c r="AU94" s="37"/>
      <c r="AV94" s="37"/>
      <c r="AW94" s="37"/>
      <c r="AX94" s="40">
        <f t="shared" si="31"/>
        <v>600</v>
      </c>
      <c r="AY94" s="36">
        <f t="shared" si="32"/>
        <v>600</v>
      </c>
    </row>
    <row r="95" spans="1:51">
      <c r="A95" s="50">
        <v>2</v>
      </c>
      <c r="B95" s="50">
        <v>750</v>
      </c>
      <c r="C95" s="54" t="s">
        <v>154</v>
      </c>
      <c r="D95" s="50" t="s">
        <v>152</v>
      </c>
      <c r="E95" s="50" t="s">
        <v>90</v>
      </c>
      <c r="F95" s="55" t="s">
        <v>43</v>
      </c>
      <c r="G95" s="55">
        <v>200</v>
      </c>
      <c r="H95" s="55"/>
      <c r="I95" s="1" t="s">
        <v>372</v>
      </c>
      <c r="J95" s="88">
        <v>46400</v>
      </c>
      <c r="K95" s="89">
        <v>12743.064</v>
      </c>
      <c r="L95" s="90">
        <v>0.274635</v>
      </c>
      <c r="M95" s="88">
        <v>55680</v>
      </c>
      <c r="N95" s="89">
        <v>13762.50912</v>
      </c>
      <c r="O95" s="90">
        <v>0.2471715</v>
      </c>
      <c r="P95" s="108">
        <v>47555.28</v>
      </c>
      <c r="Q95" s="122">
        <f t="shared" si="22"/>
        <v>1.02489827586207</v>
      </c>
      <c r="R95" s="81">
        <f t="shared" si="23"/>
        <v>0.854081896551724</v>
      </c>
      <c r="S95" s="123">
        <v>200</v>
      </c>
      <c r="T95" s="123">
        <v>200</v>
      </c>
      <c r="U95" s="18" t="s">
        <v>237</v>
      </c>
      <c r="V95" s="88">
        <v>46938.52</v>
      </c>
      <c r="W95" s="106">
        <f t="shared" si="24"/>
        <v>1.01160603448276</v>
      </c>
      <c r="X95" s="3">
        <f t="shared" si="25"/>
        <v>0.843005028735632</v>
      </c>
      <c r="Y95" s="123">
        <v>200</v>
      </c>
      <c r="Z95" s="123"/>
      <c r="AA95" s="88"/>
      <c r="AB95" s="88">
        <v>28193.66</v>
      </c>
      <c r="AC95" s="106">
        <f t="shared" si="26"/>
        <v>0.607621982758621</v>
      </c>
      <c r="AD95" s="106">
        <f t="shared" si="27"/>
        <v>0.506351652298851</v>
      </c>
      <c r="AE95" s="123">
        <v>0</v>
      </c>
      <c r="AF95" s="123"/>
      <c r="AG95" s="150"/>
      <c r="AH95" s="88">
        <v>93</v>
      </c>
      <c r="AI95" s="1">
        <v>27689.1</v>
      </c>
      <c r="AJ95" s="3">
        <f t="shared" si="28"/>
        <v>0.596747844827586</v>
      </c>
      <c r="AL95" s="1"/>
      <c r="AM95" s="25"/>
      <c r="AN95" s="1">
        <v>23601.6</v>
      </c>
      <c r="AO95" s="3">
        <f t="shared" si="29"/>
        <v>0.508655172413793</v>
      </c>
      <c r="AP95" s="37"/>
      <c r="AQ95" s="37"/>
      <c r="AR95" s="37"/>
      <c r="AS95" s="1">
        <v>34579.74</v>
      </c>
      <c r="AT95" s="3">
        <f t="shared" si="30"/>
        <v>0.745253017241379</v>
      </c>
      <c r="AU95" s="37"/>
      <c r="AV95" s="37"/>
      <c r="AW95" s="37"/>
      <c r="AX95" s="40">
        <f t="shared" si="31"/>
        <v>400</v>
      </c>
      <c r="AY95" s="36">
        <f t="shared" si="32"/>
        <v>200</v>
      </c>
    </row>
    <row r="96" spans="1:51">
      <c r="A96" s="50">
        <v>3</v>
      </c>
      <c r="B96" s="50">
        <v>742</v>
      </c>
      <c r="C96" s="54" t="s">
        <v>155</v>
      </c>
      <c r="D96" s="50" t="s">
        <v>152</v>
      </c>
      <c r="E96" s="50" t="s">
        <v>65</v>
      </c>
      <c r="F96" s="55" t="s">
        <v>43</v>
      </c>
      <c r="G96" s="55">
        <v>200</v>
      </c>
      <c r="H96" s="55"/>
      <c r="I96" s="1" t="s">
        <v>371</v>
      </c>
      <c r="J96" s="88">
        <v>18050</v>
      </c>
      <c r="K96" s="89">
        <v>3298.6375</v>
      </c>
      <c r="L96" s="90">
        <v>0.18275</v>
      </c>
      <c r="M96" s="88">
        <v>21660</v>
      </c>
      <c r="N96" s="89">
        <v>3562.5285</v>
      </c>
      <c r="O96" s="90">
        <v>0.164475</v>
      </c>
      <c r="P96" s="108">
        <v>18122.95</v>
      </c>
      <c r="Q96" s="106">
        <f t="shared" si="22"/>
        <v>1.00404155124654</v>
      </c>
      <c r="R96" s="81">
        <f t="shared" si="23"/>
        <v>0.836701292705448</v>
      </c>
      <c r="S96" s="123">
        <v>200</v>
      </c>
      <c r="T96" s="123"/>
      <c r="U96" s="18"/>
      <c r="V96" s="88">
        <v>18789.75</v>
      </c>
      <c r="W96" s="122">
        <f t="shared" si="24"/>
        <v>1.04098337950138</v>
      </c>
      <c r="X96" s="3">
        <f t="shared" si="25"/>
        <v>0.867486149584488</v>
      </c>
      <c r="Y96" s="123">
        <v>200</v>
      </c>
      <c r="Z96" s="123">
        <v>200</v>
      </c>
      <c r="AA96" s="88" t="s">
        <v>237</v>
      </c>
      <c r="AB96" s="88">
        <v>18786.27</v>
      </c>
      <c r="AC96" s="122">
        <f t="shared" si="26"/>
        <v>1.04079058171745</v>
      </c>
      <c r="AD96" s="106">
        <f t="shared" si="27"/>
        <v>0.867325484764543</v>
      </c>
      <c r="AE96" s="123">
        <v>200</v>
      </c>
      <c r="AF96" s="123">
        <v>200</v>
      </c>
      <c r="AG96" s="150" t="s">
        <v>373</v>
      </c>
      <c r="AH96" s="88">
        <v>94</v>
      </c>
      <c r="AI96" s="1">
        <v>10939.21</v>
      </c>
      <c r="AJ96" s="3">
        <f t="shared" si="28"/>
        <v>0.606050415512465</v>
      </c>
      <c r="AL96" s="1"/>
      <c r="AM96" s="25"/>
      <c r="AN96" s="1">
        <v>10724.16</v>
      </c>
      <c r="AO96" s="3">
        <f t="shared" si="29"/>
        <v>0.594136288088643</v>
      </c>
      <c r="AP96" s="37"/>
      <c r="AQ96" s="37"/>
      <c r="AR96" s="37"/>
      <c r="AS96" s="1">
        <v>11651.16</v>
      </c>
      <c r="AT96" s="3">
        <f t="shared" si="30"/>
        <v>0.645493628808864</v>
      </c>
      <c r="AU96" s="37"/>
      <c r="AV96" s="37"/>
      <c r="AW96" s="37"/>
      <c r="AX96" s="40">
        <f t="shared" si="31"/>
        <v>600</v>
      </c>
      <c r="AY96" s="36">
        <f t="shared" si="32"/>
        <v>400</v>
      </c>
    </row>
    <row r="97" spans="1:51">
      <c r="A97" s="47">
        <v>4</v>
      </c>
      <c r="B97" s="47">
        <v>106066</v>
      </c>
      <c r="C97" s="48" t="s">
        <v>156</v>
      </c>
      <c r="D97" s="47" t="s">
        <v>152</v>
      </c>
      <c r="E97" s="47" t="s">
        <v>36</v>
      </c>
      <c r="F97" s="49" t="s">
        <v>47</v>
      </c>
      <c r="G97" s="49">
        <v>150</v>
      </c>
      <c r="H97" s="49"/>
      <c r="I97" s="1" t="s">
        <v>371</v>
      </c>
      <c r="J97" s="79">
        <v>12350</v>
      </c>
      <c r="K97" s="89">
        <v>3777.0005</v>
      </c>
      <c r="L97" s="90">
        <v>0.30583</v>
      </c>
      <c r="M97" s="79">
        <v>14820</v>
      </c>
      <c r="N97" s="89">
        <v>4079.16054</v>
      </c>
      <c r="O97" s="90">
        <v>0.275247</v>
      </c>
      <c r="P97" s="102">
        <v>12375.14</v>
      </c>
      <c r="Q97" s="130">
        <f t="shared" si="22"/>
        <v>1.00203562753036</v>
      </c>
      <c r="R97" s="81">
        <f t="shared" si="23"/>
        <v>0.835029689608637</v>
      </c>
      <c r="S97" s="118">
        <v>150</v>
      </c>
      <c r="T97" s="118">
        <v>150</v>
      </c>
      <c r="U97" s="18" t="s">
        <v>374</v>
      </c>
      <c r="V97" s="79">
        <v>12847.72</v>
      </c>
      <c r="W97" s="81">
        <f t="shared" si="24"/>
        <v>1.0403012145749</v>
      </c>
      <c r="X97" s="3">
        <f t="shared" si="25"/>
        <v>0.866917678812416</v>
      </c>
      <c r="Y97" s="118">
        <v>150</v>
      </c>
      <c r="Z97" s="118"/>
      <c r="AA97" s="79"/>
      <c r="AB97" s="79">
        <v>12798.33</v>
      </c>
      <c r="AC97" s="81">
        <f t="shared" si="26"/>
        <v>1.0363020242915</v>
      </c>
      <c r="AD97" s="81">
        <f t="shared" si="27"/>
        <v>0.863585020242915</v>
      </c>
      <c r="AE97" s="118">
        <v>150</v>
      </c>
      <c r="AF97" s="118"/>
      <c r="AG97" s="152"/>
      <c r="AH97" s="79">
        <v>95</v>
      </c>
      <c r="AI97" s="1">
        <v>6525.21</v>
      </c>
      <c r="AJ97" s="3">
        <f t="shared" si="28"/>
        <v>0.528357085020243</v>
      </c>
      <c r="AL97" s="1"/>
      <c r="AM97" s="25"/>
      <c r="AN97" s="1">
        <v>8739.61</v>
      </c>
      <c r="AO97" s="3">
        <f t="shared" si="29"/>
        <v>0.707660728744939</v>
      </c>
      <c r="AP97" s="37"/>
      <c r="AQ97" s="37"/>
      <c r="AR97" s="37"/>
      <c r="AS97" s="1">
        <v>9622.71</v>
      </c>
      <c r="AT97" s="3">
        <f t="shared" si="30"/>
        <v>0.779166801619433</v>
      </c>
      <c r="AU97" s="37"/>
      <c r="AV97" s="37"/>
      <c r="AW97" s="37"/>
      <c r="AX97" s="40">
        <f t="shared" si="31"/>
        <v>450</v>
      </c>
      <c r="AY97" s="36">
        <f t="shared" si="32"/>
        <v>150</v>
      </c>
    </row>
    <row r="98" spans="1:51">
      <c r="A98" s="47">
        <v>5</v>
      </c>
      <c r="B98" s="170">
        <v>106485</v>
      </c>
      <c r="C98" s="171" t="s">
        <v>157</v>
      </c>
      <c r="D98" s="79" t="s">
        <v>152</v>
      </c>
      <c r="E98" s="47" t="s">
        <v>52</v>
      </c>
      <c r="F98" s="49" t="s">
        <v>47</v>
      </c>
      <c r="G98" s="49">
        <v>150</v>
      </c>
      <c r="H98" s="49"/>
      <c r="I98" s="1" t="s">
        <v>371</v>
      </c>
      <c r="J98" s="79">
        <v>10450</v>
      </c>
      <c r="K98" s="89">
        <v>2201.0835</v>
      </c>
      <c r="L98" s="90">
        <v>0.21063</v>
      </c>
      <c r="M98" s="79">
        <v>12540</v>
      </c>
      <c r="N98" s="89">
        <v>2377.17018</v>
      </c>
      <c r="O98" s="90">
        <v>0.189567</v>
      </c>
      <c r="P98" s="102">
        <v>7233.29</v>
      </c>
      <c r="Q98" s="81">
        <f t="shared" si="22"/>
        <v>0.692180861244019</v>
      </c>
      <c r="R98" s="81">
        <f t="shared" si="23"/>
        <v>0.576817384370016</v>
      </c>
      <c r="S98" s="118">
        <v>0</v>
      </c>
      <c r="T98" s="118"/>
      <c r="U98" s="18"/>
      <c r="V98" s="79">
        <v>11042.05</v>
      </c>
      <c r="W98" s="130">
        <f t="shared" si="24"/>
        <v>1.05665550239234</v>
      </c>
      <c r="X98" s="3">
        <f t="shared" si="25"/>
        <v>0.88054625199362</v>
      </c>
      <c r="Y98" s="118">
        <v>150</v>
      </c>
      <c r="Z98" s="118">
        <v>150</v>
      </c>
      <c r="AA98" s="79" t="s">
        <v>237</v>
      </c>
      <c r="AB98" s="79">
        <v>14011</v>
      </c>
      <c r="AC98" s="130">
        <f t="shared" si="26"/>
        <v>1.34076555023923</v>
      </c>
      <c r="AD98" s="81">
        <f t="shared" si="27"/>
        <v>1.11730462519936</v>
      </c>
      <c r="AE98" s="118">
        <v>150</v>
      </c>
      <c r="AF98" s="118">
        <v>150</v>
      </c>
      <c r="AG98" s="152" t="s">
        <v>237</v>
      </c>
      <c r="AH98" s="79">
        <v>96</v>
      </c>
      <c r="AI98" s="1">
        <v>8580.48</v>
      </c>
      <c r="AJ98" s="3">
        <f t="shared" si="28"/>
        <v>0.821098564593301</v>
      </c>
      <c r="AL98" s="1"/>
      <c r="AM98" s="25"/>
      <c r="AN98" s="1">
        <v>5859.91</v>
      </c>
      <c r="AO98" s="3">
        <f t="shared" si="29"/>
        <v>0.560756937799043</v>
      </c>
      <c r="AP98" s="37"/>
      <c r="AQ98" s="37"/>
      <c r="AR98" s="37"/>
      <c r="AS98" s="1">
        <v>5891.85</v>
      </c>
      <c r="AT98" s="3">
        <f t="shared" si="30"/>
        <v>0.563813397129187</v>
      </c>
      <c r="AU98" s="37"/>
      <c r="AV98" s="37"/>
      <c r="AW98" s="37"/>
      <c r="AX98" s="40">
        <f t="shared" si="31"/>
        <v>300</v>
      </c>
      <c r="AY98" s="36">
        <f t="shared" si="32"/>
        <v>300</v>
      </c>
    </row>
    <row r="99" spans="1:51">
      <c r="A99" s="50">
        <v>6</v>
      </c>
      <c r="B99" s="50">
        <v>102935</v>
      </c>
      <c r="C99" s="54" t="s">
        <v>158</v>
      </c>
      <c r="D99" s="50" t="s">
        <v>152</v>
      </c>
      <c r="E99" s="50" t="s">
        <v>55</v>
      </c>
      <c r="F99" s="55" t="s">
        <v>53</v>
      </c>
      <c r="G99" s="55">
        <v>100</v>
      </c>
      <c r="H99" s="55"/>
      <c r="I99" s="1" t="s">
        <v>371</v>
      </c>
      <c r="J99" s="88">
        <v>9500</v>
      </c>
      <c r="K99" s="89">
        <v>3054.7725</v>
      </c>
      <c r="L99" s="90">
        <v>0.321555</v>
      </c>
      <c r="M99" s="88">
        <v>11400</v>
      </c>
      <c r="N99" s="89">
        <v>3299.1543</v>
      </c>
      <c r="O99" s="90">
        <v>0.2893995</v>
      </c>
      <c r="P99" s="108">
        <v>5539.93</v>
      </c>
      <c r="Q99" s="106">
        <f t="shared" si="22"/>
        <v>0.583150526315789</v>
      </c>
      <c r="R99" s="81">
        <f t="shared" si="23"/>
        <v>0.485958771929825</v>
      </c>
      <c r="S99" s="123">
        <v>0</v>
      </c>
      <c r="T99" s="123"/>
      <c r="U99" s="18"/>
      <c r="V99" s="88">
        <v>6847.51</v>
      </c>
      <c r="W99" s="106">
        <f t="shared" si="24"/>
        <v>0.72079052631579</v>
      </c>
      <c r="X99" s="3">
        <f t="shared" si="25"/>
        <v>0.600658771929825</v>
      </c>
      <c r="Y99" s="123">
        <v>0</v>
      </c>
      <c r="Z99" s="123"/>
      <c r="AA99" s="88"/>
      <c r="AB99" s="88">
        <v>6105.83</v>
      </c>
      <c r="AC99" s="106">
        <f t="shared" si="26"/>
        <v>0.642718947368421</v>
      </c>
      <c r="AD99" s="106">
        <f t="shared" si="27"/>
        <v>0.535599122807017</v>
      </c>
      <c r="AE99" s="123">
        <v>0</v>
      </c>
      <c r="AF99" s="123"/>
      <c r="AG99" s="150"/>
      <c r="AH99" s="88">
        <v>97</v>
      </c>
      <c r="AI99" s="1">
        <v>3252.25</v>
      </c>
      <c r="AJ99" s="3">
        <f t="shared" si="28"/>
        <v>0.342342105263158</v>
      </c>
      <c r="AL99" s="1"/>
      <c r="AM99" s="25"/>
      <c r="AN99" s="1">
        <v>1711.59</v>
      </c>
      <c r="AO99" s="3">
        <f t="shared" si="29"/>
        <v>0.180167368421053</v>
      </c>
      <c r="AP99" s="37"/>
      <c r="AQ99" s="37"/>
      <c r="AR99" s="37"/>
      <c r="AS99" s="1">
        <v>3013.8</v>
      </c>
      <c r="AT99" s="3">
        <f t="shared" si="30"/>
        <v>0.317242105263158</v>
      </c>
      <c r="AU99" s="37"/>
      <c r="AV99" s="37"/>
      <c r="AW99" s="37"/>
      <c r="AX99" s="40">
        <f t="shared" si="31"/>
        <v>0</v>
      </c>
      <c r="AY99" s="36">
        <f t="shared" si="32"/>
        <v>0</v>
      </c>
    </row>
    <row r="100" spans="1:51">
      <c r="A100" s="50">
        <v>7</v>
      </c>
      <c r="B100" s="50">
        <v>106865</v>
      </c>
      <c r="C100" s="54" t="s">
        <v>159</v>
      </c>
      <c r="D100" s="50" t="s">
        <v>152</v>
      </c>
      <c r="E100" s="50" t="s">
        <v>55</v>
      </c>
      <c r="F100" s="55" t="s">
        <v>53</v>
      </c>
      <c r="G100" s="55">
        <v>100</v>
      </c>
      <c r="H100" s="55"/>
      <c r="I100" s="1" t="s">
        <v>371</v>
      </c>
      <c r="J100" s="88">
        <v>9000</v>
      </c>
      <c r="K100" s="89">
        <v>2203.965</v>
      </c>
      <c r="L100" s="90">
        <v>0.244885</v>
      </c>
      <c r="M100" s="88">
        <v>10800</v>
      </c>
      <c r="N100" s="89">
        <v>2380.2822</v>
      </c>
      <c r="O100" s="90">
        <v>0.2203965</v>
      </c>
      <c r="P100" s="108">
        <v>9015.5</v>
      </c>
      <c r="Q100" s="106">
        <f t="shared" ref="Q100:Q144" si="33">P100/J100</f>
        <v>1.00172222222222</v>
      </c>
      <c r="R100" s="81">
        <f t="shared" ref="R100:R144" si="34">P100/M100</f>
        <v>0.834768518518519</v>
      </c>
      <c r="S100" s="123">
        <v>100</v>
      </c>
      <c r="T100" s="123"/>
      <c r="U100" s="18"/>
      <c r="V100" s="88">
        <v>4359.31</v>
      </c>
      <c r="W100" s="106">
        <f t="shared" ref="W100:W144" si="35">V100/J100</f>
        <v>0.484367777777778</v>
      </c>
      <c r="X100" s="3">
        <f t="shared" ref="X100:X144" si="36">V100/M100</f>
        <v>0.403639814814815</v>
      </c>
      <c r="Y100" s="123">
        <v>0</v>
      </c>
      <c r="Z100" s="123"/>
      <c r="AA100" s="88"/>
      <c r="AB100" s="88">
        <v>5540.3</v>
      </c>
      <c r="AC100" s="106">
        <f t="shared" ref="AC100:AC144" si="37">AB100/J100</f>
        <v>0.615588888888889</v>
      </c>
      <c r="AD100" s="106">
        <f t="shared" ref="AD100:AD144" si="38">AB100/M100</f>
        <v>0.512990740740741</v>
      </c>
      <c r="AE100" s="123">
        <v>0</v>
      </c>
      <c r="AF100" s="123"/>
      <c r="AG100" s="150"/>
      <c r="AH100" s="88">
        <v>98</v>
      </c>
      <c r="AI100" s="1">
        <v>6667.84</v>
      </c>
      <c r="AJ100" s="3">
        <f t="shared" ref="AJ100:AJ144" si="39">AI100/J100</f>
        <v>0.740871111111111</v>
      </c>
      <c r="AL100" s="1"/>
      <c r="AM100" s="25"/>
      <c r="AN100" s="1">
        <v>3162.52</v>
      </c>
      <c r="AO100" s="3">
        <f t="shared" ref="AO100:AO144" si="40">AN100/J100</f>
        <v>0.351391111111111</v>
      </c>
      <c r="AP100" s="37"/>
      <c r="AQ100" s="37"/>
      <c r="AR100" s="37"/>
      <c r="AS100" s="1">
        <v>5020.4</v>
      </c>
      <c r="AT100" s="3">
        <f t="shared" ref="AT100:AT144" si="41">AS100/J100</f>
        <v>0.557822222222222</v>
      </c>
      <c r="AU100" s="37"/>
      <c r="AV100" s="37"/>
      <c r="AW100" s="37"/>
      <c r="AX100" s="40">
        <f t="shared" ref="AX100:AX143" si="42">S100+Y100+AE100+AK100+AP100+AU100</f>
        <v>100</v>
      </c>
      <c r="AY100" s="36">
        <f t="shared" ref="AY100:AY143" si="43">T100+Z100+AF100+AL100+AQ100+AV100</f>
        <v>0</v>
      </c>
    </row>
    <row r="101" spans="1:51">
      <c r="A101" s="50">
        <v>8</v>
      </c>
      <c r="B101" s="50">
        <v>116919</v>
      </c>
      <c r="C101" s="54" t="s">
        <v>160</v>
      </c>
      <c r="D101" s="50" t="s">
        <v>152</v>
      </c>
      <c r="E101" s="50" t="s">
        <v>52</v>
      </c>
      <c r="F101" s="55" t="s">
        <v>53</v>
      </c>
      <c r="G101" s="55">
        <v>100</v>
      </c>
      <c r="H101" s="55"/>
      <c r="I101" s="1" t="s">
        <v>371</v>
      </c>
      <c r="J101" s="88">
        <v>8400</v>
      </c>
      <c r="K101" s="89">
        <v>2356.2</v>
      </c>
      <c r="L101" s="90">
        <v>0.2805</v>
      </c>
      <c r="M101" s="88">
        <v>10080</v>
      </c>
      <c r="N101" s="89">
        <v>2544.696</v>
      </c>
      <c r="O101" s="90">
        <v>0.25245</v>
      </c>
      <c r="P101" s="108">
        <v>8623</v>
      </c>
      <c r="Q101" s="122">
        <f t="shared" si="33"/>
        <v>1.02654761904762</v>
      </c>
      <c r="R101" s="81">
        <f t="shared" si="34"/>
        <v>0.855456349206349</v>
      </c>
      <c r="S101" s="123">
        <v>100</v>
      </c>
      <c r="T101" s="123">
        <v>100</v>
      </c>
      <c r="U101" s="18" t="s">
        <v>375</v>
      </c>
      <c r="V101" s="88">
        <v>10971.5</v>
      </c>
      <c r="W101" s="122">
        <f t="shared" si="35"/>
        <v>1.30613095238095</v>
      </c>
      <c r="X101" s="3">
        <f t="shared" si="36"/>
        <v>1.08844246031746</v>
      </c>
      <c r="Y101" s="123">
        <v>100</v>
      </c>
      <c r="Z101" s="123">
        <v>200</v>
      </c>
      <c r="AA101" s="88" t="s">
        <v>376</v>
      </c>
      <c r="AB101" s="88">
        <v>8688.44</v>
      </c>
      <c r="AC101" s="122">
        <f t="shared" si="37"/>
        <v>1.0343380952381</v>
      </c>
      <c r="AD101" s="106">
        <f t="shared" si="38"/>
        <v>0.861948412698413</v>
      </c>
      <c r="AE101" s="123">
        <v>100</v>
      </c>
      <c r="AF101" s="123">
        <v>200</v>
      </c>
      <c r="AG101" s="150" t="s">
        <v>376</v>
      </c>
      <c r="AH101" s="88">
        <v>99</v>
      </c>
      <c r="AI101" s="1">
        <v>6112.97</v>
      </c>
      <c r="AJ101" s="3">
        <f t="shared" si="39"/>
        <v>0.727734523809524</v>
      </c>
      <c r="AL101" s="1"/>
      <c r="AM101" s="25"/>
      <c r="AN101" s="1">
        <v>6635.64</v>
      </c>
      <c r="AO101" s="3">
        <f t="shared" si="40"/>
        <v>0.789957142857143</v>
      </c>
      <c r="AP101" s="37"/>
      <c r="AQ101" s="37"/>
      <c r="AR101" s="37"/>
      <c r="AS101" s="1">
        <v>5522.79</v>
      </c>
      <c r="AT101" s="3">
        <f t="shared" si="41"/>
        <v>0.657475</v>
      </c>
      <c r="AU101" s="37"/>
      <c r="AV101" s="37"/>
      <c r="AW101" s="37"/>
      <c r="AX101" s="40">
        <f t="shared" si="42"/>
        <v>300</v>
      </c>
      <c r="AY101" s="36">
        <f t="shared" si="43"/>
        <v>500</v>
      </c>
    </row>
    <row r="102" spans="1:51">
      <c r="A102" s="47">
        <v>1</v>
      </c>
      <c r="B102" s="47">
        <v>101453</v>
      </c>
      <c r="C102" s="48" t="s">
        <v>161</v>
      </c>
      <c r="D102" s="47" t="s">
        <v>162</v>
      </c>
      <c r="E102" s="47" t="s">
        <v>52</v>
      </c>
      <c r="F102" s="49" t="s">
        <v>37</v>
      </c>
      <c r="G102" s="49">
        <v>150</v>
      </c>
      <c r="H102" s="49"/>
      <c r="I102" s="1" t="s">
        <v>377</v>
      </c>
      <c r="J102" s="79">
        <v>12350</v>
      </c>
      <c r="K102" s="89">
        <v>3524.01075</v>
      </c>
      <c r="L102" s="90">
        <v>0.285345</v>
      </c>
      <c r="M102" s="79">
        <v>14820</v>
      </c>
      <c r="N102" s="89">
        <v>3805.93161</v>
      </c>
      <c r="O102" s="90">
        <v>0.2568105</v>
      </c>
      <c r="P102" s="102">
        <v>4622.7</v>
      </c>
      <c r="Q102" s="81">
        <f t="shared" si="33"/>
        <v>0.374307692307692</v>
      </c>
      <c r="R102" s="81">
        <f t="shared" si="34"/>
        <v>0.311923076923077</v>
      </c>
      <c r="S102" s="118">
        <v>0</v>
      </c>
      <c r="T102" s="118"/>
      <c r="U102" s="18"/>
      <c r="V102" s="79">
        <v>5934.69</v>
      </c>
      <c r="W102" s="81">
        <f t="shared" si="35"/>
        <v>0.480541700404858</v>
      </c>
      <c r="X102" s="3">
        <f t="shared" si="36"/>
        <v>0.400451417004049</v>
      </c>
      <c r="Y102" s="118">
        <v>0</v>
      </c>
      <c r="Z102" s="118"/>
      <c r="AA102" s="79"/>
      <c r="AB102" s="79">
        <v>12367.1</v>
      </c>
      <c r="AC102" s="81">
        <f t="shared" si="37"/>
        <v>1.00138461538462</v>
      </c>
      <c r="AD102" s="81">
        <f t="shared" si="38"/>
        <v>0.83448717948718</v>
      </c>
      <c r="AE102" s="118">
        <v>150</v>
      </c>
      <c r="AF102" s="118"/>
      <c r="AG102" s="152"/>
      <c r="AH102" s="79">
        <v>100</v>
      </c>
      <c r="AI102" s="1">
        <v>5929.44</v>
      </c>
      <c r="AJ102" s="3">
        <f t="shared" si="39"/>
        <v>0.480116599190283</v>
      </c>
      <c r="AL102" s="1"/>
      <c r="AM102" s="25"/>
      <c r="AN102" s="1">
        <v>6023.76</v>
      </c>
      <c r="AO102" s="3">
        <f t="shared" si="40"/>
        <v>0.487753846153846</v>
      </c>
      <c r="AP102" s="37"/>
      <c r="AQ102" s="37"/>
      <c r="AR102" s="37"/>
      <c r="AS102" s="1">
        <v>6727.58</v>
      </c>
      <c r="AT102" s="3">
        <f t="shared" si="41"/>
        <v>0.544743319838057</v>
      </c>
      <c r="AU102" s="37"/>
      <c r="AV102" s="37"/>
      <c r="AW102" s="37"/>
      <c r="AX102" s="40">
        <f t="shared" si="42"/>
        <v>150</v>
      </c>
      <c r="AY102" s="36">
        <f t="shared" si="43"/>
        <v>0</v>
      </c>
    </row>
    <row r="103" spans="1:51">
      <c r="A103" s="47">
        <v>2</v>
      </c>
      <c r="B103" s="47">
        <v>106399</v>
      </c>
      <c r="C103" s="48" t="s">
        <v>163</v>
      </c>
      <c r="D103" s="47" t="s">
        <v>162</v>
      </c>
      <c r="E103" s="47" t="s">
        <v>40</v>
      </c>
      <c r="F103" s="49" t="s">
        <v>37</v>
      </c>
      <c r="G103" s="49">
        <v>150</v>
      </c>
      <c r="H103" s="49"/>
      <c r="I103" s="1" t="s">
        <v>378</v>
      </c>
      <c r="J103" s="79">
        <v>12350</v>
      </c>
      <c r="K103" s="89">
        <v>3412.73725</v>
      </c>
      <c r="L103" s="90">
        <v>0.276335</v>
      </c>
      <c r="M103" s="79">
        <v>14820</v>
      </c>
      <c r="N103" s="89">
        <v>3685.75623</v>
      </c>
      <c r="O103" s="90">
        <v>0.2487015</v>
      </c>
      <c r="P103" s="102">
        <v>12355.9</v>
      </c>
      <c r="Q103" s="130">
        <f t="shared" si="33"/>
        <v>1.00047773279352</v>
      </c>
      <c r="R103" s="81">
        <f t="shared" si="34"/>
        <v>0.833731443994602</v>
      </c>
      <c r="S103" s="118">
        <v>150</v>
      </c>
      <c r="T103" s="118">
        <v>150</v>
      </c>
      <c r="U103" s="18" t="s">
        <v>379</v>
      </c>
      <c r="V103" s="79">
        <v>12354.57</v>
      </c>
      <c r="W103" s="130">
        <f t="shared" si="35"/>
        <v>1.00037004048583</v>
      </c>
      <c r="X103" s="3">
        <f t="shared" si="36"/>
        <v>0.833641700404858</v>
      </c>
      <c r="Y103" s="118">
        <v>150</v>
      </c>
      <c r="Z103" s="118">
        <v>150</v>
      </c>
      <c r="AA103" s="79" t="s">
        <v>379</v>
      </c>
      <c r="AB103" s="79">
        <v>12428.8</v>
      </c>
      <c r="AC103" s="130">
        <f t="shared" si="37"/>
        <v>1.00638056680162</v>
      </c>
      <c r="AD103" s="81">
        <f t="shared" si="38"/>
        <v>0.838650472334683</v>
      </c>
      <c r="AE103" s="118">
        <v>150</v>
      </c>
      <c r="AF103" s="118">
        <v>150</v>
      </c>
      <c r="AG103" s="152" t="s">
        <v>237</v>
      </c>
      <c r="AH103" s="79">
        <v>101</v>
      </c>
      <c r="AI103" s="1">
        <v>7161.13</v>
      </c>
      <c r="AJ103" s="3">
        <f t="shared" si="39"/>
        <v>0.579848582995951</v>
      </c>
      <c r="AL103" s="1"/>
      <c r="AM103" s="25"/>
      <c r="AN103" s="1">
        <v>9599.59</v>
      </c>
      <c r="AO103" s="3">
        <f t="shared" si="40"/>
        <v>0.777294736842105</v>
      </c>
      <c r="AP103" s="37"/>
      <c r="AQ103" s="37"/>
      <c r="AR103" s="37"/>
      <c r="AS103" s="1">
        <v>7570.51</v>
      </c>
      <c r="AT103" s="3">
        <f t="shared" si="41"/>
        <v>0.612996761133603</v>
      </c>
      <c r="AU103" s="37"/>
      <c r="AV103" s="37"/>
      <c r="AW103" s="37"/>
      <c r="AX103" s="40">
        <f t="shared" si="42"/>
        <v>450</v>
      </c>
      <c r="AY103" s="36">
        <f t="shared" si="43"/>
        <v>450</v>
      </c>
    </row>
    <row r="104" spans="1:51">
      <c r="A104" s="50">
        <v>3</v>
      </c>
      <c r="B104" s="50">
        <v>329</v>
      </c>
      <c r="C104" s="54" t="s">
        <v>164</v>
      </c>
      <c r="D104" s="50" t="s">
        <v>162</v>
      </c>
      <c r="E104" s="50" t="s">
        <v>36</v>
      </c>
      <c r="F104" s="55" t="s">
        <v>43</v>
      </c>
      <c r="G104" s="55">
        <v>150</v>
      </c>
      <c r="H104" s="55"/>
      <c r="I104" s="1" t="s">
        <v>380</v>
      </c>
      <c r="J104" s="88">
        <v>12350</v>
      </c>
      <c r="K104" s="89">
        <v>1852.5</v>
      </c>
      <c r="L104" s="90">
        <v>0.15</v>
      </c>
      <c r="M104" s="88">
        <v>14820</v>
      </c>
      <c r="N104" s="89">
        <v>2000.7</v>
      </c>
      <c r="O104" s="90">
        <v>0.135</v>
      </c>
      <c r="P104" s="108">
        <v>7350.69</v>
      </c>
      <c r="Q104" s="106">
        <f t="shared" si="33"/>
        <v>0.595197570850202</v>
      </c>
      <c r="R104" s="81">
        <f t="shared" si="34"/>
        <v>0.495997975708502</v>
      </c>
      <c r="S104" s="123">
        <v>0</v>
      </c>
      <c r="T104" s="123"/>
      <c r="U104" s="18"/>
      <c r="V104" s="88">
        <v>12540.2</v>
      </c>
      <c r="W104" s="122">
        <f t="shared" si="35"/>
        <v>1.0154008097166</v>
      </c>
      <c r="X104" s="3">
        <f t="shared" si="36"/>
        <v>0.846167341430499</v>
      </c>
      <c r="Y104" s="123">
        <v>150</v>
      </c>
      <c r="Z104" s="123">
        <v>150</v>
      </c>
      <c r="AA104" s="88" t="s">
        <v>381</v>
      </c>
      <c r="AB104" s="88">
        <v>5083.09</v>
      </c>
      <c r="AC104" s="106">
        <f t="shared" si="37"/>
        <v>0.411586234817814</v>
      </c>
      <c r="AD104" s="106">
        <f t="shared" si="38"/>
        <v>0.342988529014845</v>
      </c>
      <c r="AE104" s="123">
        <v>0</v>
      </c>
      <c r="AF104" s="123"/>
      <c r="AG104" s="150"/>
      <c r="AH104" s="88">
        <v>102</v>
      </c>
      <c r="AI104" s="1">
        <v>6357.98</v>
      </c>
      <c r="AJ104" s="3">
        <f t="shared" si="39"/>
        <v>0.514816194331984</v>
      </c>
      <c r="AL104" s="1"/>
      <c r="AM104" s="25"/>
      <c r="AN104" s="1">
        <v>5165.2</v>
      </c>
      <c r="AO104" s="3">
        <f t="shared" si="40"/>
        <v>0.418234817813765</v>
      </c>
      <c r="AP104" s="37"/>
      <c r="AQ104" s="37"/>
      <c r="AR104" s="37"/>
      <c r="AS104" s="1">
        <v>3881.87</v>
      </c>
      <c r="AT104" s="3">
        <f t="shared" si="41"/>
        <v>0.314321457489879</v>
      </c>
      <c r="AU104" s="37"/>
      <c r="AV104" s="37"/>
      <c r="AW104" s="37"/>
      <c r="AX104" s="40">
        <f t="shared" si="42"/>
        <v>150</v>
      </c>
      <c r="AY104" s="36">
        <f t="shared" si="43"/>
        <v>150</v>
      </c>
    </row>
    <row r="105" spans="1:51">
      <c r="A105" s="50">
        <v>4</v>
      </c>
      <c r="B105" s="50">
        <v>114286</v>
      </c>
      <c r="C105" s="54" t="s">
        <v>165</v>
      </c>
      <c r="D105" s="50" t="s">
        <v>162</v>
      </c>
      <c r="E105" s="50" t="s">
        <v>36</v>
      </c>
      <c r="F105" s="55" t="s">
        <v>43</v>
      </c>
      <c r="G105" s="55">
        <v>150</v>
      </c>
      <c r="H105" s="55"/>
      <c r="I105" s="1" t="s">
        <v>382</v>
      </c>
      <c r="J105" s="88">
        <v>9600</v>
      </c>
      <c r="K105" s="89">
        <v>2230.128</v>
      </c>
      <c r="L105" s="90">
        <v>0.232305</v>
      </c>
      <c r="M105" s="88">
        <v>11520</v>
      </c>
      <c r="N105" s="89">
        <v>2408.53824</v>
      </c>
      <c r="O105" s="90">
        <v>0.2090745</v>
      </c>
      <c r="P105" s="108">
        <v>9641.03</v>
      </c>
      <c r="Q105" s="122">
        <f t="shared" si="33"/>
        <v>1.00427395833333</v>
      </c>
      <c r="R105" s="81">
        <f t="shared" si="34"/>
        <v>0.836894965277778</v>
      </c>
      <c r="S105" s="123">
        <v>150</v>
      </c>
      <c r="T105" s="123">
        <v>150</v>
      </c>
      <c r="U105" s="18" t="s">
        <v>164</v>
      </c>
      <c r="V105" s="88">
        <v>4919.61</v>
      </c>
      <c r="W105" s="106">
        <f t="shared" si="35"/>
        <v>0.512459375</v>
      </c>
      <c r="X105" s="3">
        <f t="shared" si="36"/>
        <v>0.427049479166667</v>
      </c>
      <c r="Y105" s="123">
        <v>0</v>
      </c>
      <c r="Z105" s="123"/>
      <c r="AA105" s="88"/>
      <c r="AB105" s="88">
        <v>9872.85</v>
      </c>
      <c r="AC105" s="122">
        <f t="shared" si="37"/>
        <v>1.028421875</v>
      </c>
      <c r="AD105" s="106">
        <f t="shared" si="38"/>
        <v>0.857018229166667</v>
      </c>
      <c r="AE105" s="123">
        <v>150</v>
      </c>
      <c r="AF105" s="123">
        <v>150</v>
      </c>
      <c r="AG105" s="150" t="s">
        <v>164</v>
      </c>
      <c r="AH105" s="88">
        <v>103</v>
      </c>
      <c r="AI105" s="1">
        <v>4739</v>
      </c>
      <c r="AJ105" s="3">
        <f t="shared" si="39"/>
        <v>0.493645833333333</v>
      </c>
      <c r="AL105" s="1"/>
      <c r="AM105" s="25"/>
      <c r="AN105" s="1">
        <v>5327.77</v>
      </c>
      <c r="AO105" s="3">
        <f t="shared" si="40"/>
        <v>0.554976041666667</v>
      </c>
      <c r="AP105" s="37"/>
      <c r="AQ105" s="37"/>
      <c r="AR105" s="37"/>
      <c r="AS105" s="1">
        <v>10518.31</v>
      </c>
      <c r="AT105" s="3">
        <f t="shared" si="41"/>
        <v>1.09565729166667</v>
      </c>
      <c r="AU105" s="37"/>
      <c r="AV105" s="37"/>
      <c r="AW105" s="37"/>
      <c r="AX105" s="40">
        <f t="shared" si="42"/>
        <v>300</v>
      </c>
      <c r="AY105" s="36">
        <f t="shared" si="43"/>
        <v>300</v>
      </c>
    </row>
    <row r="106" spans="1:51">
      <c r="A106" s="47">
        <v>5</v>
      </c>
      <c r="B106" s="47">
        <v>570</v>
      </c>
      <c r="C106" s="48" t="s">
        <v>166</v>
      </c>
      <c r="D106" s="47" t="s">
        <v>162</v>
      </c>
      <c r="E106" s="47" t="s">
        <v>55</v>
      </c>
      <c r="F106" s="49" t="s">
        <v>47</v>
      </c>
      <c r="G106" s="49">
        <v>100</v>
      </c>
      <c r="H106" s="49"/>
      <c r="I106" s="1" t="s">
        <v>383</v>
      </c>
      <c r="J106" s="79">
        <v>8000</v>
      </c>
      <c r="K106" s="89">
        <v>2045.44</v>
      </c>
      <c r="L106" s="90">
        <v>0.25568</v>
      </c>
      <c r="M106" s="79">
        <v>9600</v>
      </c>
      <c r="N106" s="89">
        <v>2209.0752</v>
      </c>
      <c r="O106" s="90">
        <v>0.230112</v>
      </c>
      <c r="P106" s="102">
        <v>3628.51</v>
      </c>
      <c r="Q106" s="81">
        <f t="shared" si="33"/>
        <v>0.45356375</v>
      </c>
      <c r="R106" s="81">
        <f t="shared" si="34"/>
        <v>0.377969791666667</v>
      </c>
      <c r="S106" s="118">
        <v>0</v>
      </c>
      <c r="T106" s="118"/>
      <c r="U106" s="18"/>
      <c r="V106" s="79">
        <v>4388.03</v>
      </c>
      <c r="W106" s="81">
        <f t="shared" si="35"/>
        <v>0.54850375</v>
      </c>
      <c r="X106" s="3">
        <f t="shared" si="36"/>
        <v>0.457086458333333</v>
      </c>
      <c r="Y106" s="118">
        <v>0</v>
      </c>
      <c r="Z106" s="118"/>
      <c r="AA106" s="79"/>
      <c r="AB106" s="79">
        <v>5067.75</v>
      </c>
      <c r="AC106" s="81">
        <f t="shared" si="37"/>
        <v>0.63346875</v>
      </c>
      <c r="AD106" s="81">
        <f t="shared" si="38"/>
        <v>0.527890625</v>
      </c>
      <c r="AE106" s="118">
        <v>0</v>
      </c>
      <c r="AF106" s="118"/>
      <c r="AG106" s="152"/>
      <c r="AH106" s="79">
        <v>104</v>
      </c>
      <c r="AI106" s="1">
        <v>4183.3</v>
      </c>
      <c r="AJ106" s="3">
        <f t="shared" si="39"/>
        <v>0.5229125</v>
      </c>
      <c r="AL106" s="1"/>
      <c r="AM106" s="25"/>
      <c r="AN106" s="1">
        <v>3149.77</v>
      </c>
      <c r="AO106" s="3">
        <f t="shared" si="40"/>
        <v>0.39372125</v>
      </c>
      <c r="AP106" s="37"/>
      <c r="AQ106" s="37"/>
      <c r="AR106" s="37"/>
      <c r="AS106" s="1">
        <v>4844.79</v>
      </c>
      <c r="AT106" s="3">
        <f t="shared" si="41"/>
        <v>0.60559875</v>
      </c>
      <c r="AU106" s="37"/>
      <c r="AV106" s="37"/>
      <c r="AW106" s="37"/>
      <c r="AX106" s="40">
        <f t="shared" si="42"/>
        <v>0</v>
      </c>
      <c r="AY106" s="36">
        <f t="shared" si="43"/>
        <v>0</v>
      </c>
    </row>
    <row r="107" spans="1:51">
      <c r="A107" s="47">
        <v>6</v>
      </c>
      <c r="B107" s="47">
        <v>752</v>
      </c>
      <c r="C107" s="48" t="s">
        <v>167</v>
      </c>
      <c r="D107" s="47" t="s">
        <v>162</v>
      </c>
      <c r="E107" s="47" t="s">
        <v>55</v>
      </c>
      <c r="F107" s="49" t="s">
        <v>47</v>
      </c>
      <c r="G107" s="49">
        <v>100</v>
      </c>
      <c r="H107" s="49"/>
      <c r="I107" s="1" t="s">
        <v>384</v>
      </c>
      <c r="J107" s="79">
        <v>8000</v>
      </c>
      <c r="K107" s="89">
        <v>2116.84</v>
      </c>
      <c r="L107" s="90">
        <v>0.264605</v>
      </c>
      <c r="M107" s="79">
        <v>9600</v>
      </c>
      <c r="N107" s="89">
        <v>2286.1872</v>
      </c>
      <c r="O107" s="90">
        <v>0.2381445</v>
      </c>
      <c r="P107" s="102">
        <v>5628.43</v>
      </c>
      <c r="Q107" s="81">
        <f t="shared" si="33"/>
        <v>0.70355375</v>
      </c>
      <c r="R107" s="81">
        <f t="shared" si="34"/>
        <v>0.586294791666667</v>
      </c>
      <c r="S107" s="118">
        <v>0</v>
      </c>
      <c r="T107" s="118"/>
      <c r="U107" s="18"/>
      <c r="V107" s="79">
        <v>8311.57</v>
      </c>
      <c r="W107" s="81">
        <f t="shared" si="35"/>
        <v>1.03894625</v>
      </c>
      <c r="X107" s="3">
        <f t="shared" si="36"/>
        <v>0.865788541666667</v>
      </c>
      <c r="Y107" s="118">
        <v>100</v>
      </c>
      <c r="Z107" s="118"/>
      <c r="AA107" s="79"/>
      <c r="AB107" s="79">
        <v>8023.82</v>
      </c>
      <c r="AC107" s="130">
        <f t="shared" si="37"/>
        <v>1.0029775</v>
      </c>
      <c r="AD107" s="81">
        <f t="shared" si="38"/>
        <v>0.835814583333333</v>
      </c>
      <c r="AE107" s="118">
        <v>100</v>
      </c>
      <c r="AF107" s="118">
        <v>200</v>
      </c>
      <c r="AG107" s="152" t="s">
        <v>385</v>
      </c>
      <c r="AH107" s="79">
        <v>105</v>
      </c>
      <c r="AI107" s="1">
        <v>4602.1</v>
      </c>
      <c r="AJ107" s="3">
        <f t="shared" si="39"/>
        <v>0.5752625</v>
      </c>
      <c r="AL107" s="1"/>
      <c r="AM107" s="25"/>
      <c r="AN107" s="1">
        <v>3844.4</v>
      </c>
      <c r="AO107" s="3">
        <f t="shared" si="40"/>
        <v>0.48055</v>
      </c>
      <c r="AP107" s="37"/>
      <c r="AQ107" s="37"/>
      <c r="AR107" s="37"/>
      <c r="AS107" s="1">
        <v>5060.75</v>
      </c>
      <c r="AT107" s="3">
        <f t="shared" si="41"/>
        <v>0.63259375</v>
      </c>
      <c r="AU107" s="37"/>
      <c r="AV107" s="37"/>
      <c r="AW107" s="37"/>
      <c r="AX107" s="40">
        <f t="shared" si="42"/>
        <v>200</v>
      </c>
      <c r="AY107" s="36">
        <f t="shared" si="43"/>
        <v>200</v>
      </c>
    </row>
    <row r="108" spans="1:51">
      <c r="A108" s="47">
        <v>7</v>
      </c>
      <c r="B108" s="47">
        <v>112888</v>
      </c>
      <c r="C108" s="48" t="s">
        <v>168</v>
      </c>
      <c r="D108" s="47" t="s">
        <v>162</v>
      </c>
      <c r="E108" s="47" t="s">
        <v>55</v>
      </c>
      <c r="F108" s="49" t="s">
        <v>47</v>
      </c>
      <c r="G108" s="49">
        <v>100</v>
      </c>
      <c r="H108" s="49"/>
      <c r="I108" s="1" t="s">
        <v>386</v>
      </c>
      <c r="J108" s="79">
        <v>8000</v>
      </c>
      <c r="K108" s="89">
        <v>2244</v>
      </c>
      <c r="L108" s="90">
        <v>0.2805</v>
      </c>
      <c r="M108" s="79">
        <v>9600</v>
      </c>
      <c r="N108" s="89">
        <v>2423.52</v>
      </c>
      <c r="O108" s="90">
        <v>0.25245</v>
      </c>
      <c r="P108" s="102">
        <v>3131.51</v>
      </c>
      <c r="Q108" s="81">
        <f t="shared" si="33"/>
        <v>0.39143875</v>
      </c>
      <c r="R108" s="81">
        <f t="shared" si="34"/>
        <v>0.326198958333333</v>
      </c>
      <c r="S108" s="118">
        <v>0</v>
      </c>
      <c r="T108" s="118"/>
      <c r="U108" s="18"/>
      <c r="V108" s="79">
        <v>8340.03</v>
      </c>
      <c r="W108" s="130">
        <f t="shared" si="35"/>
        <v>1.04250375</v>
      </c>
      <c r="X108" s="3">
        <f t="shared" si="36"/>
        <v>0.868753125</v>
      </c>
      <c r="Y108" s="118">
        <v>100</v>
      </c>
      <c r="Z108" s="118">
        <v>100</v>
      </c>
      <c r="AA108" s="79" t="s">
        <v>387</v>
      </c>
      <c r="AB108" s="79">
        <v>3148.4</v>
      </c>
      <c r="AC108" s="81">
        <f t="shared" si="37"/>
        <v>0.39355</v>
      </c>
      <c r="AD108" s="81">
        <f t="shared" si="38"/>
        <v>0.327958333333333</v>
      </c>
      <c r="AE108" s="118">
        <v>0</v>
      </c>
      <c r="AF108" s="118"/>
      <c r="AG108" s="152"/>
      <c r="AH108" s="79">
        <v>106</v>
      </c>
      <c r="AI108" s="1">
        <v>3500.62</v>
      </c>
      <c r="AJ108" s="3">
        <f t="shared" si="39"/>
        <v>0.4375775</v>
      </c>
      <c r="AL108" s="1"/>
      <c r="AM108" s="25"/>
      <c r="AN108" s="1">
        <v>4234.3</v>
      </c>
      <c r="AO108" s="3">
        <f t="shared" si="40"/>
        <v>0.5292875</v>
      </c>
      <c r="AP108" s="37"/>
      <c r="AQ108" s="37"/>
      <c r="AR108" s="37"/>
      <c r="AS108" s="1">
        <v>6840.7</v>
      </c>
      <c r="AT108" s="3">
        <f t="shared" si="41"/>
        <v>0.8550875</v>
      </c>
      <c r="AU108" s="37"/>
      <c r="AV108" s="37"/>
      <c r="AW108" s="37"/>
      <c r="AX108" s="40">
        <f t="shared" si="42"/>
        <v>100</v>
      </c>
      <c r="AY108" s="36">
        <f t="shared" si="43"/>
        <v>100</v>
      </c>
    </row>
    <row r="109" spans="1:51">
      <c r="A109" s="50">
        <v>8</v>
      </c>
      <c r="B109" s="50">
        <v>113298</v>
      </c>
      <c r="C109" s="54" t="s">
        <v>169</v>
      </c>
      <c r="D109" s="50" t="s">
        <v>162</v>
      </c>
      <c r="E109" s="50" t="s">
        <v>55</v>
      </c>
      <c r="F109" s="55" t="s">
        <v>53</v>
      </c>
      <c r="G109" s="55">
        <v>100</v>
      </c>
      <c r="H109" s="55"/>
      <c r="I109" s="1" t="s">
        <v>386</v>
      </c>
      <c r="J109" s="88">
        <v>7000</v>
      </c>
      <c r="K109" s="89">
        <v>1945.055</v>
      </c>
      <c r="L109" s="90">
        <v>0.277865</v>
      </c>
      <c r="M109" s="88">
        <v>8400</v>
      </c>
      <c r="N109" s="89">
        <v>2100.6594</v>
      </c>
      <c r="O109" s="90">
        <v>0.2500785</v>
      </c>
      <c r="P109" s="108">
        <v>939.6</v>
      </c>
      <c r="Q109" s="106">
        <f t="shared" si="33"/>
        <v>0.134228571428571</v>
      </c>
      <c r="R109" s="81">
        <f t="shared" si="34"/>
        <v>0.111857142857143</v>
      </c>
      <c r="S109" s="123">
        <v>0</v>
      </c>
      <c r="T109" s="123"/>
      <c r="U109" s="18"/>
      <c r="V109" s="88">
        <v>4204.12</v>
      </c>
      <c r="W109" s="106">
        <f t="shared" si="35"/>
        <v>0.600588571428571</v>
      </c>
      <c r="X109" s="3">
        <f t="shared" si="36"/>
        <v>0.500490476190476</v>
      </c>
      <c r="Y109" s="123">
        <v>0</v>
      </c>
      <c r="Z109" s="123"/>
      <c r="AA109" s="88"/>
      <c r="AB109" s="88">
        <v>3434.36</v>
      </c>
      <c r="AC109" s="106">
        <f t="shared" si="37"/>
        <v>0.490622857142857</v>
      </c>
      <c r="AD109" s="106">
        <f t="shared" si="38"/>
        <v>0.408852380952381</v>
      </c>
      <c r="AE109" s="123">
        <v>0</v>
      </c>
      <c r="AF109" s="123"/>
      <c r="AG109" s="150"/>
      <c r="AH109" s="88">
        <v>107</v>
      </c>
      <c r="AI109" s="1">
        <v>3022.5</v>
      </c>
      <c r="AJ109" s="3">
        <f t="shared" si="39"/>
        <v>0.431785714285714</v>
      </c>
      <c r="AL109" s="1"/>
      <c r="AM109" s="25"/>
      <c r="AN109" s="1">
        <v>1376.95</v>
      </c>
      <c r="AO109" s="3">
        <f t="shared" si="40"/>
        <v>0.196707142857143</v>
      </c>
      <c r="AP109" s="37"/>
      <c r="AQ109" s="37"/>
      <c r="AR109" s="37"/>
      <c r="AS109" s="1">
        <v>4207.6</v>
      </c>
      <c r="AT109" s="3">
        <f t="shared" si="41"/>
        <v>0.601085714285714</v>
      </c>
      <c r="AU109" s="37"/>
      <c r="AV109" s="37"/>
      <c r="AW109" s="37"/>
      <c r="AX109" s="40">
        <f t="shared" si="42"/>
        <v>0</v>
      </c>
      <c r="AY109" s="36">
        <f t="shared" si="43"/>
        <v>0</v>
      </c>
    </row>
    <row r="110" spans="1:51">
      <c r="A110" s="50">
        <v>9</v>
      </c>
      <c r="B110" s="50">
        <v>104429</v>
      </c>
      <c r="C110" s="54" t="s">
        <v>170</v>
      </c>
      <c r="D110" s="50" t="s">
        <v>162</v>
      </c>
      <c r="E110" s="50" t="s">
        <v>55</v>
      </c>
      <c r="F110" s="55" t="s">
        <v>53</v>
      </c>
      <c r="G110" s="55">
        <v>100</v>
      </c>
      <c r="H110" s="55"/>
      <c r="I110" s="1" t="s">
        <v>388</v>
      </c>
      <c r="J110" s="88">
        <v>7000</v>
      </c>
      <c r="K110" s="89">
        <v>1356.005</v>
      </c>
      <c r="L110" s="90">
        <v>0.193715</v>
      </c>
      <c r="M110" s="88">
        <v>8400</v>
      </c>
      <c r="N110" s="89">
        <v>1464.4854</v>
      </c>
      <c r="O110" s="90">
        <v>0.1743435</v>
      </c>
      <c r="P110" s="108">
        <v>4016.83</v>
      </c>
      <c r="Q110" s="106">
        <f t="shared" si="33"/>
        <v>0.573832857142857</v>
      </c>
      <c r="R110" s="81">
        <f t="shared" si="34"/>
        <v>0.478194047619048</v>
      </c>
      <c r="S110" s="123">
        <v>0</v>
      </c>
      <c r="T110" s="123"/>
      <c r="U110" s="18"/>
      <c r="V110" s="88">
        <v>7040.68</v>
      </c>
      <c r="W110" s="106">
        <f t="shared" si="35"/>
        <v>1.00581142857143</v>
      </c>
      <c r="X110" s="3">
        <f t="shared" si="36"/>
        <v>0.838176190476191</v>
      </c>
      <c r="Y110" s="123">
        <v>100</v>
      </c>
      <c r="Z110" s="123"/>
      <c r="AA110" s="88"/>
      <c r="AB110" s="88">
        <v>3255.12</v>
      </c>
      <c r="AC110" s="106">
        <f t="shared" si="37"/>
        <v>0.465017142857143</v>
      </c>
      <c r="AD110" s="106">
        <f t="shared" si="38"/>
        <v>0.387514285714286</v>
      </c>
      <c r="AE110" s="123">
        <v>0</v>
      </c>
      <c r="AF110" s="123"/>
      <c r="AG110" s="150"/>
      <c r="AH110" s="88">
        <v>108</v>
      </c>
      <c r="AI110" s="1">
        <v>4030.73</v>
      </c>
      <c r="AJ110" s="3">
        <f t="shared" si="39"/>
        <v>0.575818571428571</v>
      </c>
      <c r="AL110" s="1"/>
      <c r="AM110" s="25"/>
      <c r="AN110" s="1">
        <v>5261.67</v>
      </c>
      <c r="AO110" s="3">
        <f t="shared" si="40"/>
        <v>0.751667142857143</v>
      </c>
      <c r="AP110" s="37"/>
      <c r="AQ110" s="37"/>
      <c r="AR110" s="37"/>
      <c r="AS110" s="1">
        <v>5819.93</v>
      </c>
      <c r="AT110" s="3">
        <f t="shared" si="41"/>
        <v>0.831418571428571</v>
      </c>
      <c r="AU110" s="37"/>
      <c r="AV110" s="37"/>
      <c r="AW110" s="37"/>
      <c r="AX110" s="40">
        <f t="shared" si="42"/>
        <v>100</v>
      </c>
      <c r="AY110" s="36">
        <f t="shared" si="43"/>
        <v>0</v>
      </c>
    </row>
    <row r="111" spans="1:51">
      <c r="A111" s="50">
        <v>10</v>
      </c>
      <c r="B111" s="50">
        <v>118951</v>
      </c>
      <c r="C111" s="54" t="s">
        <v>171</v>
      </c>
      <c r="D111" s="50" t="s">
        <v>162</v>
      </c>
      <c r="E111" s="50" t="s">
        <v>55</v>
      </c>
      <c r="F111" s="55" t="s">
        <v>53</v>
      </c>
      <c r="G111" s="55">
        <v>100</v>
      </c>
      <c r="H111" s="55"/>
      <c r="I111" s="1" t="s">
        <v>389</v>
      </c>
      <c r="J111" s="88">
        <v>7000</v>
      </c>
      <c r="K111" s="89">
        <v>1840.335</v>
      </c>
      <c r="L111" s="90">
        <v>0.262905</v>
      </c>
      <c r="M111" s="88">
        <v>8400</v>
      </c>
      <c r="N111" s="89">
        <v>1987.5618</v>
      </c>
      <c r="O111" s="90">
        <v>0.2366145</v>
      </c>
      <c r="P111" s="108">
        <v>8977.33</v>
      </c>
      <c r="Q111" s="122">
        <f t="shared" si="33"/>
        <v>1.28247571428571</v>
      </c>
      <c r="R111" s="81">
        <f t="shared" si="34"/>
        <v>1.06872976190476</v>
      </c>
      <c r="S111" s="123">
        <v>100</v>
      </c>
      <c r="T111" s="123">
        <v>200</v>
      </c>
      <c r="U111" s="18" t="s">
        <v>390</v>
      </c>
      <c r="V111" s="88">
        <v>7103.91</v>
      </c>
      <c r="W111" s="122">
        <f t="shared" si="35"/>
        <v>1.01484428571429</v>
      </c>
      <c r="X111" s="3">
        <f t="shared" si="36"/>
        <v>0.845703571428571</v>
      </c>
      <c r="Y111" s="123">
        <v>100</v>
      </c>
      <c r="Z111" s="123">
        <v>100</v>
      </c>
      <c r="AA111" s="88" t="s">
        <v>391</v>
      </c>
      <c r="AB111" s="88">
        <v>4963.02</v>
      </c>
      <c r="AC111" s="106">
        <f t="shared" si="37"/>
        <v>0.709002857142857</v>
      </c>
      <c r="AD111" s="106">
        <f t="shared" si="38"/>
        <v>0.590835714285714</v>
      </c>
      <c r="AE111" s="123">
        <v>0</v>
      </c>
      <c r="AF111" s="123"/>
      <c r="AG111" s="150"/>
      <c r="AH111" s="88">
        <v>109</v>
      </c>
      <c r="AI111" s="1">
        <v>4601.96</v>
      </c>
      <c r="AJ111" s="3">
        <f t="shared" si="39"/>
        <v>0.657422857142857</v>
      </c>
      <c r="AL111" s="1"/>
      <c r="AM111" s="25"/>
      <c r="AN111" s="1">
        <v>2795.2</v>
      </c>
      <c r="AO111" s="3">
        <f t="shared" si="40"/>
        <v>0.399314285714286</v>
      </c>
      <c r="AP111" s="37"/>
      <c r="AQ111" s="37"/>
      <c r="AR111" s="37"/>
      <c r="AS111" s="1">
        <v>4171.97</v>
      </c>
      <c r="AT111" s="3">
        <f t="shared" si="41"/>
        <v>0.595995714285714</v>
      </c>
      <c r="AU111" s="37"/>
      <c r="AV111" s="37"/>
      <c r="AW111" s="37"/>
      <c r="AX111" s="40">
        <f t="shared" si="42"/>
        <v>200</v>
      </c>
      <c r="AY111" s="36">
        <f t="shared" si="43"/>
        <v>300</v>
      </c>
    </row>
    <row r="112" spans="1:51">
      <c r="A112" s="47">
        <v>11</v>
      </c>
      <c r="B112" s="47">
        <v>113025</v>
      </c>
      <c r="C112" s="48" t="s">
        <v>172</v>
      </c>
      <c r="D112" s="47" t="s">
        <v>162</v>
      </c>
      <c r="E112" s="47" t="s">
        <v>55</v>
      </c>
      <c r="F112" s="49" t="s">
        <v>57</v>
      </c>
      <c r="G112" s="49">
        <v>100</v>
      </c>
      <c r="H112" s="49"/>
      <c r="I112" s="1" t="s">
        <v>392</v>
      </c>
      <c r="J112" s="79">
        <v>6800</v>
      </c>
      <c r="K112" s="89">
        <v>1565.802</v>
      </c>
      <c r="L112" s="90">
        <v>0.230265</v>
      </c>
      <c r="M112" s="79">
        <v>8160</v>
      </c>
      <c r="N112" s="89">
        <v>1691.06616</v>
      </c>
      <c r="O112" s="90">
        <v>0.2072385</v>
      </c>
      <c r="P112" s="102">
        <v>6812.49</v>
      </c>
      <c r="Q112" s="81">
        <f t="shared" si="33"/>
        <v>1.00183676470588</v>
      </c>
      <c r="R112" s="81">
        <f t="shared" si="34"/>
        <v>0.834863970588235</v>
      </c>
      <c r="S112" s="118">
        <v>100</v>
      </c>
      <c r="T112" s="118"/>
      <c r="U112" s="18"/>
      <c r="V112" s="79">
        <v>8324.51</v>
      </c>
      <c r="W112" s="130">
        <f t="shared" si="35"/>
        <v>1.22419264705882</v>
      </c>
      <c r="X112" s="3">
        <f t="shared" si="36"/>
        <v>1.02016053921569</v>
      </c>
      <c r="Y112" s="118">
        <v>100</v>
      </c>
      <c r="Z112" s="118">
        <v>100</v>
      </c>
      <c r="AA112" s="79" t="s">
        <v>393</v>
      </c>
      <c r="AB112" s="79">
        <v>7752.27</v>
      </c>
      <c r="AC112" s="81">
        <f t="shared" si="37"/>
        <v>1.14003970588235</v>
      </c>
      <c r="AD112" s="81">
        <f t="shared" si="38"/>
        <v>0.950033088235294</v>
      </c>
      <c r="AE112" s="118">
        <v>100</v>
      </c>
      <c r="AF112" s="118"/>
      <c r="AG112" s="152"/>
      <c r="AH112" s="79">
        <v>110</v>
      </c>
      <c r="AI112" s="1">
        <v>3562.67</v>
      </c>
      <c r="AJ112" s="3">
        <f t="shared" si="39"/>
        <v>0.523922058823529</v>
      </c>
      <c r="AL112" s="1"/>
      <c r="AM112" s="25"/>
      <c r="AN112" s="1">
        <v>5247.45</v>
      </c>
      <c r="AO112" s="3">
        <f t="shared" si="40"/>
        <v>0.771683823529412</v>
      </c>
      <c r="AP112" s="37"/>
      <c r="AQ112" s="37"/>
      <c r="AR112" s="37"/>
      <c r="AS112" s="1">
        <v>3512.5</v>
      </c>
      <c r="AT112" s="3">
        <f t="shared" si="41"/>
        <v>0.516544117647059</v>
      </c>
      <c r="AU112" s="37"/>
      <c r="AV112" s="37"/>
      <c r="AW112" s="37"/>
      <c r="AX112" s="40">
        <f t="shared" si="42"/>
        <v>300</v>
      </c>
      <c r="AY112" s="36">
        <f t="shared" si="43"/>
        <v>100</v>
      </c>
    </row>
    <row r="113" spans="1:51">
      <c r="A113" s="47">
        <v>12</v>
      </c>
      <c r="B113" s="47">
        <v>113833</v>
      </c>
      <c r="C113" s="48" t="s">
        <v>173</v>
      </c>
      <c r="D113" s="47" t="s">
        <v>162</v>
      </c>
      <c r="E113" s="47" t="s">
        <v>55</v>
      </c>
      <c r="F113" s="49" t="s">
        <v>57</v>
      </c>
      <c r="G113" s="49">
        <v>100</v>
      </c>
      <c r="H113" s="49"/>
      <c r="I113" s="1" t="s">
        <v>394</v>
      </c>
      <c r="J113" s="79">
        <v>6400</v>
      </c>
      <c r="K113" s="89">
        <v>1740.8</v>
      </c>
      <c r="L113" s="90">
        <v>0.272</v>
      </c>
      <c r="M113" s="79">
        <v>7680</v>
      </c>
      <c r="N113" s="89">
        <v>1880.064</v>
      </c>
      <c r="O113" s="90">
        <v>0.2448</v>
      </c>
      <c r="P113" s="102">
        <v>7468.04</v>
      </c>
      <c r="Q113" s="130">
        <f t="shared" si="33"/>
        <v>1.16688125</v>
      </c>
      <c r="R113" s="81">
        <f t="shared" si="34"/>
        <v>0.972401041666667</v>
      </c>
      <c r="S113" s="118">
        <v>100</v>
      </c>
      <c r="T113" s="118">
        <v>100</v>
      </c>
      <c r="U113" s="18" t="s">
        <v>237</v>
      </c>
      <c r="V113" s="79">
        <v>3263.96</v>
      </c>
      <c r="W113" s="81">
        <f t="shared" si="35"/>
        <v>0.50999375</v>
      </c>
      <c r="X113" s="3">
        <f t="shared" si="36"/>
        <v>0.424994791666667</v>
      </c>
      <c r="Y113" s="118">
        <v>0</v>
      </c>
      <c r="Z113" s="118"/>
      <c r="AA113" s="79"/>
      <c r="AB113" s="79">
        <v>7675.51</v>
      </c>
      <c r="AC113" s="130">
        <f t="shared" si="37"/>
        <v>1.1992984375</v>
      </c>
      <c r="AD113" s="81">
        <f t="shared" si="38"/>
        <v>0.999415364583333</v>
      </c>
      <c r="AE113" s="118">
        <v>100</v>
      </c>
      <c r="AF113" s="118">
        <v>100</v>
      </c>
      <c r="AG113" s="152" t="s">
        <v>237</v>
      </c>
      <c r="AH113" s="79">
        <v>111</v>
      </c>
      <c r="AI113" s="1">
        <v>6305.21</v>
      </c>
      <c r="AJ113" s="3">
        <f t="shared" si="39"/>
        <v>0.9851890625</v>
      </c>
      <c r="AL113" s="1"/>
      <c r="AM113" s="25"/>
      <c r="AN113" s="1">
        <v>4381.39</v>
      </c>
      <c r="AO113" s="3">
        <f t="shared" si="40"/>
        <v>0.6845921875</v>
      </c>
      <c r="AP113" s="37"/>
      <c r="AQ113" s="37"/>
      <c r="AR113" s="37"/>
      <c r="AS113" s="1">
        <v>5064.89</v>
      </c>
      <c r="AT113" s="3">
        <f t="shared" si="41"/>
        <v>0.7913890625</v>
      </c>
      <c r="AU113" s="37"/>
      <c r="AV113" s="37"/>
      <c r="AW113" s="37"/>
      <c r="AX113" s="40">
        <f t="shared" si="42"/>
        <v>200</v>
      </c>
      <c r="AY113" s="36">
        <f t="shared" si="43"/>
        <v>200</v>
      </c>
    </row>
    <row r="114" spans="1:51">
      <c r="A114" s="50">
        <v>13</v>
      </c>
      <c r="B114" s="50">
        <v>119263</v>
      </c>
      <c r="C114" s="54" t="s">
        <v>174</v>
      </c>
      <c r="D114" s="50" t="s">
        <v>162</v>
      </c>
      <c r="E114" s="50" t="s">
        <v>55</v>
      </c>
      <c r="F114" s="55" t="s">
        <v>61</v>
      </c>
      <c r="G114" s="55">
        <v>100</v>
      </c>
      <c r="H114" s="55"/>
      <c r="I114" s="1" t="s">
        <v>395</v>
      </c>
      <c r="J114" s="88">
        <v>6000</v>
      </c>
      <c r="K114" s="89">
        <v>1326</v>
      </c>
      <c r="L114" s="90">
        <v>0.221</v>
      </c>
      <c r="M114" s="88">
        <v>7200</v>
      </c>
      <c r="N114" s="89">
        <v>1432.08</v>
      </c>
      <c r="O114" s="90">
        <v>0.1989</v>
      </c>
      <c r="P114" s="108">
        <v>6014.63</v>
      </c>
      <c r="Q114" s="122">
        <f t="shared" si="33"/>
        <v>1.00243833333333</v>
      </c>
      <c r="R114" s="81">
        <f t="shared" si="34"/>
        <v>0.835365277777778</v>
      </c>
      <c r="S114" s="123">
        <v>100</v>
      </c>
      <c r="T114" s="123">
        <v>100</v>
      </c>
      <c r="U114" s="18" t="s">
        <v>396</v>
      </c>
      <c r="V114" s="88">
        <v>7753.66</v>
      </c>
      <c r="W114" s="122">
        <f t="shared" si="35"/>
        <v>1.29227666666667</v>
      </c>
      <c r="X114" s="3">
        <f t="shared" si="36"/>
        <v>1.07689722222222</v>
      </c>
      <c r="Y114" s="123">
        <v>100</v>
      </c>
      <c r="Z114" s="123">
        <v>100</v>
      </c>
      <c r="AA114" s="88" t="s">
        <v>396</v>
      </c>
      <c r="AB114" s="88">
        <v>7228.52</v>
      </c>
      <c r="AC114" s="122">
        <f t="shared" si="37"/>
        <v>1.20475333333333</v>
      </c>
      <c r="AD114" s="106">
        <f t="shared" si="38"/>
        <v>1.00396111111111</v>
      </c>
      <c r="AE114" s="123">
        <v>100</v>
      </c>
      <c r="AF114" s="123">
        <v>100</v>
      </c>
      <c r="AG114" s="150" t="s">
        <v>237</v>
      </c>
      <c r="AH114" s="88">
        <v>112</v>
      </c>
      <c r="AI114" s="1">
        <v>3033.92</v>
      </c>
      <c r="AJ114" s="3">
        <f t="shared" si="39"/>
        <v>0.505653333333333</v>
      </c>
      <c r="AL114" s="1"/>
      <c r="AM114" s="25"/>
      <c r="AN114" s="1">
        <v>2727.8</v>
      </c>
      <c r="AO114" s="3">
        <f t="shared" si="40"/>
        <v>0.454633333333333</v>
      </c>
      <c r="AP114" s="37"/>
      <c r="AQ114" s="37"/>
      <c r="AR114" s="37"/>
      <c r="AS114" s="1">
        <v>4302.4</v>
      </c>
      <c r="AT114" s="3">
        <f t="shared" si="41"/>
        <v>0.717066666666667</v>
      </c>
      <c r="AU114" s="37"/>
      <c r="AV114" s="37"/>
      <c r="AW114" s="37"/>
      <c r="AX114" s="40">
        <f t="shared" si="42"/>
        <v>300</v>
      </c>
      <c r="AY114" s="36">
        <f t="shared" si="43"/>
        <v>300</v>
      </c>
    </row>
    <row r="115" spans="1:51">
      <c r="A115" s="50">
        <v>14</v>
      </c>
      <c r="B115" s="50">
        <v>116773</v>
      </c>
      <c r="C115" s="54" t="s">
        <v>175</v>
      </c>
      <c r="D115" s="50" t="s">
        <v>162</v>
      </c>
      <c r="E115" s="50" t="s">
        <v>55</v>
      </c>
      <c r="F115" s="55" t="s">
        <v>61</v>
      </c>
      <c r="G115" s="55">
        <v>100</v>
      </c>
      <c r="H115" s="55"/>
      <c r="I115" s="1" t="s">
        <v>397</v>
      </c>
      <c r="J115" s="88">
        <v>5800</v>
      </c>
      <c r="K115" s="89">
        <v>1577.6</v>
      </c>
      <c r="L115" s="90">
        <v>0.272</v>
      </c>
      <c r="M115" s="88">
        <v>6960</v>
      </c>
      <c r="N115" s="89">
        <v>1703.808</v>
      </c>
      <c r="O115" s="90">
        <v>0.2448</v>
      </c>
      <c r="P115" s="108">
        <v>1854</v>
      </c>
      <c r="Q115" s="106">
        <f t="shared" si="33"/>
        <v>0.319655172413793</v>
      </c>
      <c r="R115" s="81">
        <f t="shared" si="34"/>
        <v>0.266379310344828</v>
      </c>
      <c r="S115" s="123">
        <v>0</v>
      </c>
      <c r="T115" s="123"/>
      <c r="U115" s="18"/>
      <c r="V115" s="88">
        <v>1645.8</v>
      </c>
      <c r="W115" s="106">
        <f t="shared" si="35"/>
        <v>0.283758620689655</v>
      </c>
      <c r="X115" s="3">
        <f t="shared" si="36"/>
        <v>0.236465517241379</v>
      </c>
      <c r="Y115" s="123">
        <v>0</v>
      </c>
      <c r="Z115" s="123"/>
      <c r="AA115" s="88"/>
      <c r="AB115" s="88">
        <v>5944.6</v>
      </c>
      <c r="AC115" s="106">
        <f t="shared" si="37"/>
        <v>1.02493103448276</v>
      </c>
      <c r="AD115" s="106">
        <f t="shared" si="38"/>
        <v>0.854109195402299</v>
      </c>
      <c r="AE115" s="123">
        <v>100</v>
      </c>
      <c r="AF115" s="123"/>
      <c r="AG115" s="150"/>
      <c r="AH115" s="88">
        <v>113</v>
      </c>
      <c r="AI115" s="1">
        <v>3252.14</v>
      </c>
      <c r="AJ115" s="3">
        <f t="shared" si="39"/>
        <v>0.560713793103448</v>
      </c>
      <c r="AL115" s="1"/>
      <c r="AM115" s="25"/>
      <c r="AN115" s="1">
        <v>2765.23</v>
      </c>
      <c r="AO115" s="3">
        <f t="shared" si="40"/>
        <v>0.476763793103448</v>
      </c>
      <c r="AP115" s="37"/>
      <c r="AQ115" s="37"/>
      <c r="AR115" s="37"/>
      <c r="AS115" s="1">
        <v>3299.51</v>
      </c>
      <c r="AT115" s="3">
        <f t="shared" si="41"/>
        <v>0.568881034482759</v>
      </c>
      <c r="AU115" s="37"/>
      <c r="AV115" s="37"/>
      <c r="AW115" s="37"/>
      <c r="AX115" s="40">
        <f t="shared" si="42"/>
        <v>100</v>
      </c>
      <c r="AY115" s="36">
        <f t="shared" si="43"/>
        <v>0</v>
      </c>
    </row>
    <row r="116" spans="1:51">
      <c r="A116" s="166">
        <v>1</v>
      </c>
      <c r="B116" s="172">
        <v>582</v>
      </c>
      <c r="C116" s="173" t="s">
        <v>176</v>
      </c>
      <c r="D116" s="172" t="s">
        <v>177</v>
      </c>
      <c r="E116" s="174" t="s">
        <v>153</v>
      </c>
      <c r="F116" s="175" t="s">
        <v>37</v>
      </c>
      <c r="G116" s="175">
        <v>200</v>
      </c>
      <c r="H116" s="176"/>
      <c r="I116" s="36" t="s">
        <v>398</v>
      </c>
      <c r="J116" s="182">
        <v>58900</v>
      </c>
      <c r="K116" s="93">
        <v>8246</v>
      </c>
      <c r="L116" s="94">
        <v>0.14</v>
      </c>
      <c r="M116" s="182">
        <v>70680</v>
      </c>
      <c r="N116" s="93">
        <v>8905.68</v>
      </c>
      <c r="O116" s="94">
        <v>0.126</v>
      </c>
      <c r="P116" s="35">
        <v>60492.18</v>
      </c>
      <c r="Q116" s="189">
        <f t="shared" si="33"/>
        <v>1.02703191850594</v>
      </c>
      <c r="R116" s="125">
        <f t="shared" si="34"/>
        <v>0.855859932088285</v>
      </c>
      <c r="S116" s="190">
        <v>200</v>
      </c>
      <c r="T116" s="190">
        <v>200</v>
      </c>
      <c r="U116" s="127" t="s">
        <v>237</v>
      </c>
      <c r="V116" s="1">
        <v>62048.67</v>
      </c>
      <c r="W116" s="191">
        <f t="shared" si="35"/>
        <v>1.05345789473684</v>
      </c>
      <c r="X116" s="3">
        <f t="shared" si="36"/>
        <v>0.877881578947368</v>
      </c>
      <c r="Y116" s="36">
        <v>200</v>
      </c>
      <c r="Z116" s="36">
        <v>200</v>
      </c>
      <c r="AA116" s="1" t="s">
        <v>237</v>
      </c>
      <c r="AB116" s="41">
        <v>64239.32</v>
      </c>
      <c r="AC116" s="195">
        <f t="shared" si="37"/>
        <v>1.0906505942275</v>
      </c>
      <c r="AD116" s="196">
        <f t="shared" si="38"/>
        <v>0.908875495189587</v>
      </c>
      <c r="AE116" s="197">
        <v>200</v>
      </c>
      <c r="AF116" s="197">
        <v>200</v>
      </c>
      <c r="AG116" s="200" t="s">
        <v>237</v>
      </c>
      <c r="AH116" s="41">
        <v>114</v>
      </c>
      <c r="AI116" s="1">
        <v>25140.64</v>
      </c>
      <c r="AJ116" s="3">
        <f t="shared" si="39"/>
        <v>0.426835993208829</v>
      </c>
      <c r="AL116" s="1"/>
      <c r="AM116" s="25"/>
      <c r="AN116" s="1">
        <v>19753.99</v>
      </c>
      <c r="AO116" s="3">
        <f t="shared" si="40"/>
        <v>0.335381833616299</v>
      </c>
      <c r="AP116" s="37"/>
      <c r="AQ116" s="37"/>
      <c r="AR116" s="37"/>
      <c r="AS116" s="1">
        <v>19533.68</v>
      </c>
      <c r="AT116" s="3">
        <f t="shared" si="41"/>
        <v>0.33164142614601</v>
      </c>
      <c r="AU116" s="37"/>
      <c r="AV116" s="37"/>
      <c r="AW116" s="37"/>
      <c r="AX116" s="40">
        <f t="shared" si="42"/>
        <v>600</v>
      </c>
      <c r="AY116" s="36">
        <f t="shared" si="43"/>
        <v>600</v>
      </c>
    </row>
    <row r="117" spans="1:51">
      <c r="A117" s="50">
        <v>2</v>
      </c>
      <c r="B117" s="59">
        <v>343</v>
      </c>
      <c r="C117" s="60" t="s">
        <v>178</v>
      </c>
      <c r="D117" s="59" t="s">
        <v>177</v>
      </c>
      <c r="E117" s="59" t="s">
        <v>65</v>
      </c>
      <c r="F117" s="61" t="s">
        <v>43</v>
      </c>
      <c r="G117" s="61">
        <v>200</v>
      </c>
      <c r="H117" s="61" t="s">
        <v>38</v>
      </c>
      <c r="I117" s="96" t="s">
        <v>399</v>
      </c>
      <c r="J117" s="96">
        <v>26302.5</v>
      </c>
      <c r="K117" s="97">
        <v>7709.809842</v>
      </c>
      <c r="L117" s="98">
        <v>0.2931208</v>
      </c>
      <c r="M117" s="99">
        <v>29458.8</v>
      </c>
      <c r="N117" s="99">
        <v>8095.3003341</v>
      </c>
      <c r="O117" s="98">
        <v>0.27480075</v>
      </c>
      <c r="P117" s="100">
        <v>25123.1</v>
      </c>
      <c r="Q117" s="98">
        <f t="shared" si="33"/>
        <v>0.955160155878719</v>
      </c>
      <c r="R117" s="98">
        <f t="shared" si="34"/>
        <v>0.852821567748856</v>
      </c>
      <c r="S117" s="128">
        <v>0</v>
      </c>
      <c r="T117" s="128"/>
      <c r="U117" s="96" t="s">
        <v>236</v>
      </c>
      <c r="V117" s="96">
        <v>24458.39</v>
      </c>
      <c r="W117" s="98">
        <f t="shared" si="35"/>
        <v>0.929888413648893</v>
      </c>
      <c r="X117" s="98">
        <f t="shared" si="36"/>
        <v>0.830257512186511</v>
      </c>
      <c r="Y117" s="128">
        <v>0</v>
      </c>
      <c r="Z117" s="128"/>
      <c r="AA117" s="96"/>
      <c r="AB117" s="96">
        <v>15845.3</v>
      </c>
      <c r="AC117" s="98">
        <f t="shared" si="37"/>
        <v>0.602425624940595</v>
      </c>
      <c r="AD117" s="98">
        <f t="shared" si="38"/>
        <v>0.537880022268388</v>
      </c>
      <c r="AE117" s="128">
        <v>0</v>
      </c>
      <c r="AF117" s="128"/>
      <c r="AG117" s="201"/>
      <c r="AH117" s="96">
        <v>115</v>
      </c>
      <c r="AI117" s="96">
        <v>31999.12</v>
      </c>
      <c r="AJ117" s="98">
        <f t="shared" si="39"/>
        <v>1.21658093337135</v>
      </c>
      <c r="AK117" s="61">
        <v>200</v>
      </c>
      <c r="AL117" s="128"/>
      <c r="AM117" s="96"/>
      <c r="AN117" s="96">
        <v>31514.2</v>
      </c>
      <c r="AO117" s="98">
        <f t="shared" si="40"/>
        <v>1.19814466305484</v>
      </c>
      <c r="AP117" s="61">
        <v>200</v>
      </c>
      <c r="AQ117" s="128"/>
      <c r="AR117" s="128"/>
      <c r="AS117" s="96">
        <v>43014.41</v>
      </c>
      <c r="AT117" s="98">
        <f t="shared" si="41"/>
        <v>1.63537344358901</v>
      </c>
      <c r="AU117" s="61">
        <v>200</v>
      </c>
      <c r="AV117" s="160"/>
      <c r="AW117" s="128"/>
      <c r="AX117" s="40">
        <f t="shared" si="42"/>
        <v>600</v>
      </c>
      <c r="AY117" s="36">
        <f t="shared" si="43"/>
        <v>0</v>
      </c>
    </row>
    <row r="118" spans="1:51">
      <c r="A118" s="50">
        <v>3</v>
      </c>
      <c r="B118" s="59">
        <v>365</v>
      </c>
      <c r="C118" s="60" t="s">
        <v>179</v>
      </c>
      <c r="D118" s="59" t="s">
        <v>177</v>
      </c>
      <c r="E118" s="59" t="s">
        <v>40</v>
      </c>
      <c r="F118" s="61" t="s">
        <v>43</v>
      </c>
      <c r="G118" s="61">
        <v>200</v>
      </c>
      <c r="H118" s="61" t="s">
        <v>38</v>
      </c>
      <c r="I118" s="96" t="s">
        <v>400</v>
      </c>
      <c r="J118" s="96">
        <v>15781.5</v>
      </c>
      <c r="K118" s="97">
        <v>4325.4061452</v>
      </c>
      <c r="L118" s="98">
        <v>0.2740808</v>
      </c>
      <c r="M118" s="99">
        <v>17675.28</v>
      </c>
      <c r="N118" s="99">
        <v>4541.67645246</v>
      </c>
      <c r="O118" s="98">
        <v>0.25695075</v>
      </c>
      <c r="P118" s="100">
        <v>12062.56</v>
      </c>
      <c r="Q118" s="98">
        <f t="shared" si="33"/>
        <v>0.764348129138548</v>
      </c>
      <c r="R118" s="98">
        <f t="shared" si="34"/>
        <v>0.682453686730847</v>
      </c>
      <c r="S118" s="128">
        <v>0</v>
      </c>
      <c r="T118" s="128"/>
      <c r="U118" s="96" t="s">
        <v>236</v>
      </c>
      <c r="V118" s="96">
        <v>10613.91</v>
      </c>
      <c r="W118" s="98">
        <f t="shared" si="35"/>
        <v>0.672553939739568</v>
      </c>
      <c r="X118" s="98">
        <f t="shared" si="36"/>
        <v>0.600494589053186</v>
      </c>
      <c r="Y118" s="128">
        <v>0</v>
      </c>
      <c r="Z118" s="128"/>
      <c r="AA118" s="96"/>
      <c r="AB118" s="96">
        <v>9707.03</v>
      </c>
      <c r="AC118" s="98">
        <f t="shared" si="37"/>
        <v>0.615089186705953</v>
      </c>
      <c r="AD118" s="98">
        <f t="shared" si="38"/>
        <v>0.549186773844601</v>
      </c>
      <c r="AE118" s="128">
        <v>0</v>
      </c>
      <c r="AF118" s="128"/>
      <c r="AG118" s="201"/>
      <c r="AH118" s="96">
        <v>116</v>
      </c>
      <c r="AI118" s="96">
        <v>24237.07</v>
      </c>
      <c r="AJ118" s="151">
        <f t="shared" si="39"/>
        <v>1.53579000728701</v>
      </c>
      <c r="AK118" s="61">
        <v>200</v>
      </c>
      <c r="AL118" s="128">
        <v>200</v>
      </c>
      <c r="AM118" s="96" t="s">
        <v>237</v>
      </c>
      <c r="AN118" s="96">
        <v>24286.36</v>
      </c>
      <c r="AO118" s="151">
        <f t="shared" si="40"/>
        <v>1.53891328454203</v>
      </c>
      <c r="AP118" s="61">
        <v>200</v>
      </c>
      <c r="AQ118" s="128">
        <v>200</v>
      </c>
      <c r="AR118" s="128" t="s">
        <v>237</v>
      </c>
      <c r="AS118" s="96">
        <v>58071.85</v>
      </c>
      <c r="AT118" s="151">
        <f t="shared" si="41"/>
        <v>3.6797421030954</v>
      </c>
      <c r="AU118" s="61">
        <v>200</v>
      </c>
      <c r="AV118" s="160">
        <v>200</v>
      </c>
      <c r="AW118" s="128" t="s">
        <v>237</v>
      </c>
      <c r="AX118" s="40">
        <f t="shared" si="42"/>
        <v>600</v>
      </c>
      <c r="AY118" s="36">
        <f t="shared" si="43"/>
        <v>600</v>
      </c>
    </row>
    <row r="119" spans="1:51">
      <c r="A119" s="47">
        <v>4</v>
      </c>
      <c r="B119" s="62">
        <v>359</v>
      </c>
      <c r="C119" s="66" t="s">
        <v>180</v>
      </c>
      <c r="D119" s="62" t="s">
        <v>177</v>
      </c>
      <c r="E119" s="62" t="s">
        <v>40</v>
      </c>
      <c r="F119" s="67" t="s">
        <v>47</v>
      </c>
      <c r="G119" s="67">
        <v>150</v>
      </c>
      <c r="H119" s="67"/>
      <c r="I119" s="36" t="s">
        <v>401</v>
      </c>
      <c r="J119" s="107">
        <v>14820</v>
      </c>
      <c r="K119" s="85">
        <v>2985.489</v>
      </c>
      <c r="L119" s="86">
        <v>0.20145</v>
      </c>
      <c r="M119" s="107">
        <v>17784</v>
      </c>
      <c r="N119" s="85">
        <v>3224.32812</v>
      </c>
      <c r="O119" s="86">
        <v>0.181305</v>
      </c>
      <c r="P119" s="101">
        <v>14931.7</v>
      </c>
      <c r="Q119" s="114">
        <f t="shared" si="33"/>
        <v>1.0075371120108</v>
      </c>
      <c r="R119" s="114">
        <f t="shared" si="34"/>
        <v>0.839614260008997</v>
      </c>
      <c r="S119" s="131">
        <v>150</v>
      </c>
      <c r="T119" s="131"/>
      <c r="U119" s="121"/>
      <c r="V119" s="107">
        <v>15826.34</v>
      </c>
      <c r="W119" s="134">
        <f t="shared" si="35"/>
        <v>1.06790418353576</v>
      </c>
      <c r="X119" s="3">
        <f t="shared" si="36"/>
        <v>0.889920152946469</v>
      </c>
      <c r="Y119" s="131">
        <v>150</v>
      </c>
      <c r="Z119" s="131">
        <v>150</v>
      </c>
      <c r="AA119" s="107" t="s">
        <v>237</v>
      </c>
      <c r="AB119" s="107">
        <v>15581.92</v>
      </c>
      <c r="AC119" s="134">
        <f t="shared" si="37"/>
        <v>1.05141160593792</v>
      </c>
      <c r="AD119" s="114">
        <f t="shared" si="38"/>
        <v>0.876176338281601</v>
      </c>
      <c r="AE119" s="131">
        <v>150</v>
      </c>
      <c r="AF119" s="131">
        <v>150</v>
      </c>
      <c r="AG119" s="107" t="s">
        <v>237</v>
      </c>
      <c r="AH119" s="107">
        <v>117</v>
      </c>
      <c r="AI119" s="1">
        <v>10305.62</v>
      </c>
      <c r="AJ119" s="3">
        <f t="shared" si="39"/>
        <v>0.695385964912281</v>
      </c>
      <c r="AL119" s="1"/>
      <c r="AM119" s="25"/>
      <c r="AN119" s="1">
        <v>9110.43</v>
      </c>
      <c r="AO119" s="3">
        <f t="shared" si="40"/>
        <v>0.614738866396761</v>
      </c>
      <c r="AP119" s="37"/>
      <c r="AQ119" s="37"/>
      <c r="AR119" s="37"/>
      <c r="AS119" s="1">
        <v>11923.69</v>
      </c>
      <c r="AT119" s="3">
        <f t="shared" si="41"/>
        <v>0.804567476383266</v>
      </c>
      <c r="AU119" s="37"/>
      <c r="AV119" s="37"/>
      <c r="AW119" s="37"/>
      <c r="AX119" s="40">
        <f t="shared" si="42"/>
        <v>450</v>
      </c>
      <c r="AY119" s="36">
        <f t="shared" si="43"/>
        <v>300</v>
      </c>
    </row>
    <row r="120" spans="1:51">
      <c r="A120" s="47">
        <v>5</v>
      </c>
      <c r="B120" s="47">
        <v>117491</v>
      </c>
      <c r="C120" s="48" t="s">
        <v>181</v>
      </c>
      <c r="D120" s="47" t="s">
        <v>177</v>
      </c>
      <c r="E120" s="47" t="s">
        <v>65</v>
      </c>
      <c r="F120" s="49" t="s">
        <v>47</v>
      </c>
      <c r="G120" s="49">
        <v>150</v>
      </c>
      <c r="H120" s="49"/>
      <c r="I120" s="36" t="s">
        <v>402</v>
      </c>
      <c r="J120" s="79">
        <v>18000</v>
      </c>
      <c r="K120" s="89">
        <v>3978</v>
      </c>
      <c r="L120" s="90">
        <v>0.221</v>
      </c>
      <c r="M120" s="79">
        <v>21600</v>
      </c>
      <c r="N120" s="89">
        <v>4296.24</v>
      </c>
      <c r="O120" s="90">
        <v>0.1989</v>
      </c>
      <c r="P120" s="102">
        <v>19622.35</v>
      </c>
      <c r="Q120" s="130">
        <f t="shared" si="33"/>
        <v>1.09013055555556</v>
      </c>
      <c r="R120" s="81">
        <f t="shared" si="34"/>
        <v>0.90844212962963</v>
      </c>
      <c r="S120" s="118">
        <v>150</v>
      </c>
      <c r="T120" s="118">
        <v>150</v>
      </c>
      <c r="U120" s="18" t="s">
        <v>237</v>
      </c>
      <c r="V120" s="79">
        <v>18057.34</v>
      </c>
      <c r="W120" s="81">
        <f t="shared" si="35"/>
        <v>1.00318555555556</v>
      </c>
      <c r="X120" s="3">
        <f t="shared" si="36"/>
        <v>0.835987962962963</v>
      </c>
      <c r="Y120" s="118">
        <v>150</v>
      </c>
      <c r="Z120" s="118"/>
      <c r="AA120" s="79"/>
      <c r="AB120" s="79">
        <v>18103.2</v>
      </c>
      <c r="AC120" s="81">
        <f t="shared" si="37"/>
        <v>1.00573333333333</v>
      </c>
      <c r="AD120" s="81">
        <f t="shared" si="38"/>
        <v>0.838111111111111</v>
      </c>
      <c r="AE120" s="118">
        <v>150</v>
      </c>
      <c r="AF120" s="118"/>
      <c r="AG120" s="79"/>
      <c r="AH120" s="79">
        <v>118</v>
      </c>
      <c r="AI120" s="1">
        <v>5539.4</v>
      </c>
      <c r="AJ120" s="3">
        <f t="shared" si="39"/>
        <v>0.307744444444444</v>
      </c>
      <c r="AL120" s="1"/>
      <c r="AM120" s="25"/>
      <c r="AN120" s="1">
        <v>6829.12</v>
      </c>
      <c r="AO120" s="3">
        <f t="shared" si="40"/>
        <v>0.379395555555556</v>
      </c>
      <c r="AP120" s="37"/>
      <c r="AQ120" s="37"/>
      <c r="AR120" s="37"/>
      <c r="AS120" s="1">
        <v>11573.08</v>
      </c>
      <c r="AT120" s="3">
        <f t="shared" si="41"/>
        <v>0.642948888888889</v>
      </c>
      <c r="AU120" s="37"/>
      <c r="AV120" s="37"/>
      <c r="AW120" s="37"/>
      <c r="AX120" s="40">
        <f t="shared" si="42"/>
        <v>450</v>
      </c>
      <c r="AY120" s="36">
        <f t="shared" si="43"/>
        <v>150</v>
      </c>
    </row>
    <row r="121" spans="1:51">
      <c r="A121" s="50">
        <v>6</v>
      </c>
      <c r="B121" s="50">
        <v>379</v>
      </c>
      <c r="C121" s="54" t="s">
        <v>182</v>
      </c>
      <c r="D121" s="50" t="s">
        <v>177</v>
      </c>
      <c r="E121" s="50" t="s">
        <v>36</v>
      </c>
      <c r="F121" s="55" t="s">
        <v>53</v>
      </c>
      <c r="G121" s="55">
        <v>150</v>
      </c>
      <c r="H121" s="55"/>
      <c r="I121" s="36" t="s">
        <v>403</v>
      </c>
      <c r="J121" s="88">
        <v>15580</v>
      </c>
      <c r="K121" s="89">
        <v>3666.9867</v>
      </c>
      <c r="L121" s="90">
        <v>0.235365</v>
      </c>
      <c r="M121" s="88">
        <v>18696</v>
      </c>
      <c r="N121" s="89">
        <v>3960.345636</v>
      </c>
      <c r="O121" s="90">
        <v>0.2118285</v>
      </c>
      <c r="P121" s="108">
        <v>8886.42</v>
      </c>
      <c r="Q121" s="106">
        <f t="shared" si="33"/>
        <v>0.570373555840822</v>
      </c>
      <c r="R121" s="81">
        <f t="shared" si="34"/>
        <v>0.475311296534018</v>
      </c>
      <c r="S121" s="123">
        <v>0</v>
      </c>
      <c r="T121" s="123"/>
      <c r="U121" s="18"/>
      <c r="V121" s="88">
        <v>17229.42</v>
      </c>
      <c r="W121" s="122">
        <f t="shared" si="35"/>
        <v>1.10586777920411</v>
      </c>
      <c r="X121" s="3">
        <f t="shared" si="36"/>
        <v>0.92155648267009</v>
      </c>
      <c r="Y121" s="123">
        <v>150</v>
      </c>
      <c r="Z121" s="123">
        <v>150</v>
      </c>
      <c r="AA121" s="88" t="s">
        <v>404</v>
      </c>
      <c r="AB121" s="88">
        <v>10974.35</v>
      </c>
      <c r="AC121" s="106">
        <f t="shared" si="37"/>
        <v>0.70438703465982</v>
      </c>
      <c r="AD121" s="106">
        <f t="shared" si="38"/>
        <v>0.58698919554985</v>
      </c>
      <c r="AE121" s="123">
        <v>0</v>
      </c>
      <c r="AF121" s="123"/>
      <c r="AG121" s="150"/>
      <c r="AH121" s="88">
        <v>119</v>
      </c>
      <c r="AI121" s="1">
        <v>12289.53</v>
      </c>
      <c r="AJ121" s="3">
        <f t="shared" si="39"/>
        <v>0.788801668806162</v>
      </c>
      <c r="AL121" s="1"/>
      <c r="AM121" s="25"/>
      <c r="AN121" s="1">
        <v>10925.74</v>
      </c>
      <c r="AO121" s="3">
        <f t="shared" si="40"/>
        <v>0.701267008985879</v>
      </c>
      <c r="AP121" s="37"/>
      <c r="AQ121" s="37"/>
      <c r="AR121" s="37"/>
      <c r="AS121" s="1">
        <v>6969.62</v>
      </c>
      <c r="AT121" s="3">
        <f t="shared" si="41"/>
        <v>0.447344030808729</v>
      </c>
      <c r="AU121" s="37"/>
      <c r="AV121" s="37"/>
      <c r="AW121" s="37"/>
      <c r="AX121" s="40">
        <f t="shared" si="42"/>
        <v>150</v>
      </c>
      <c r="AY121" s="36">
        <f t="shared" si="43"/>
        <v>150</v>
      </c>
    </row>
    <row r="122" spans="1:51">
      <c r="A122" s="50">
        <v>7</v>
      </c>
      <c r="B122" s="50">
        <v>513</v>
      </c>
      <c r="C122" s="54" t="s">
        <v>183</v>
      </c>
      <c r="D122" s="50" t="s">
        <v>177</v>
      </c>
      <c r="E122" s="50" t="s">
        <v>36</v>
      </c>
      <c r="F122" s="55" t="s">
        <v>53</v>
      </c>
      <c r="G122" s="55">
        <v>150</v>
      </c>
      <c r="H122" s="55"/>
      <c r="I122" s="1" t="s">
        <v>405</v>
      </c>
      <c r="J122" s="88">
        <v>14820</v>
      </c>
      <c r="K122" s="89">
        <v>4183.4637</v>
      </c>
      <c r="L122" s="90">
        <v>0.282285</v>
      </c>
      <c r="M122" s="88">
        <v>17784</v>
      </c>
      <c r="N122" s="89">
        <v>4518.140796</v>
      </c>
      <c r="O122" s="90">
        <v>0.2540565</v>
      </c>
      <c r="P122" s="108">
        <v>15121.08</v>
      </c>
      <c r="Q122" s="106">
        <f t="shared" si="33"/>
        <v>1.02031578947368</v>
      </c>
      <c r="R122" s="81">
        <f t="shared" si="34"/>
        <v>0.850263157894737</v>
      </c>
      <c r="S122" s="123">
        <v>150</v>
      </c>
      <c r="T122" s="123"/>
      <c r="U122" s="18"/>
      <c r="V122" s="88">
        <v>8002.22</v>
      </c>
      <c r="W122" s="106">
        <f t="shared" si="35"/>
        <v>0.539960863697706</v>
      </c>
      <c r="X122" s="3">
        <f t="shared" si="36"/>
        <v>0.449967386414755</v>
      </c>
      <c r="Y122" s="123">
        <v>0</v>
      </c>
      <c r="Z122" s="123"/>
      <c r="AA122" s="88"/>
      <c r="AB122" s="88">
        <v>16416.67</v>
      </c>
      <c r="AC122" s="122">
        <f t="shared" si="37"/>
        <v>1.1077375168691</v>
      </c>
      <c r="AD122" s="106">
        <f t="shared" si="38"/>
        <v>0.923114597390913</v>
      </c>
      <c r="AE122" s="123">
        <v>75</v>
      </c>
      <c r="AF122" s="123">
        <v>75</v>
      </c>
      <c r="AG122" s="88" t="s">
        <v>406</v>
      </c>
      <c r="AH122" s="88">
        <v>120</v>
      </c>
      <c r="AI122" s="1">
        <v>7061.02</v>
      </c>
      <c r="AJ122" s="3">
        <f t="shared" si="39"/>
        <v>0.476452091767881</v>
      </c>
      <c r="AL122" s="1"/>
      <c r="AM122" s="25"/>
      <c r="AN122" s="1">
        <v>11418.94</v>
      </c>
      <c r="AO122" s="3">
        <f t="shared" si="40"/>
        <v>0.770508771929825</v>
      </c>
      <c r="AP122" s="37"/>
      <c r="AQ122" s="37"/>
      <c r="AR122" s="37"/>
      <c r="AS122" s="1">
        <v>8438.18</v>
      </c>
      <c r="AT122" s="3">
        <f t="shared" si="41"/>
        <v>0.569377867746289</v>
      </c>
      <c r="AU122" s="37"/>
      <c r="AV122" s="37"/>
      <c r="AW122" s="37"/>
      <c r="AX122" s="40">
        <f t="shared" si="42"/>
        <v>225</v>
      </c>
      <c r="AY122" s="36">
        <f t="shared" si="43"/>
        <v>75</v>
      </c>
    </row>
    <row r="123" spans="1:51">
      <c r="A123" s="50">
        <v>8</v>
      </c>
      <c r="B123" s="50">
        <v>102934</v>
      </c>
      <c r="C123" s="54" t="s">
        <v>185</v>
      </c>
      <c r="D123" s="50" t="s">
        <v>177</v>
      </c>
      <c r="E123" s="50" t="s">
        <v>36</v>
      </c>
      <c r="F123" s="55" t="s">
        <v>53</v>
      </c>
      <c r="G123" s="55">
        <v>150</v>
      </c>
      <c r="H123" s="55"/>
      <c r="I123" s="36" t="s">
        <v>407</v>
      </c>
      <c r="J123" s="88">
        <v>14630</v>
      </c>
      <c r="K123" s="89">
        <v>3419.7625</v>
      </c>
      <c r="L123" s="90">
        <v>0.23375</v>
      </c>
      <c r="M123" s="88">
        <v>17556</v>
      </c>
      <c r="N123" s="89">
        <v>3693.3435</v>
      </c>
      <c r="O123" s="90">
        <v>0.210375</v>
      </c>
      <c r="P123" s="108">
        <v>17010</v>
      </c>
      <c r="Q123" s="122">
        <f t="shared" si="33"/>
        <v>1.16267942583732</v>
      </c>
      <c r="R123" s="81">
        <f t="shared" si="34"/>
        <v>0.9688995215311</v>
      </c>
      <c r="S123" s="123">
        <v>150</v>
      </c>
      <c r="T123" s="123">
        <v>150</v>
      </c>
      <c r="U123" s="18" t="s">
        <v>406</v>
      </c>
      <c r="V123" s="88">
        <v>15195.69</v>
      </c>
      <c r="W123" s="106">
        <f t="shared" si="35"/>
        <v>1.03866643882433</v>
      </c>
      <c r="X123" s="3">
        <f t="shared" si="36"/>
        <v>0.865555365686945</v>
      </c>
      <c r="Y123" s="123">
        <v>150</v>
      </c>
      <c r="Z123" s="123"/>
      <c r="AA123" s="88"/>
      <c r="AB123" s="88">
        <v>15858.64</v>
      </c>
      <c r="AC123" s="106">
        <f t="shared" si="37"/>
        <v>1.08398086124402</v>
      </c>
      <c r="AD123" s="106">
        <f t="shared" si="38"/>
        <v>0.903317384370016</v>
      </c>
      <c r="AE123" s="123">
        <v>150</v>
      </c>
      <c r="AF123" s="123"/>
      <c r="AG123" s="88"/>
      <c r="AH123" s="88">
        <v>121</v>
      </c>
      <c r="AI123" s="1">
        <v>9846.33</v>
      </c>
      <c r="AJ123" s="3">
        <f t="shared" si="39"/>
        <v>0.673023239917977</v>
      </c>
      <c r="AL123" s="1"/>
      <c r="AM123" s="25"/>
      <c r="AN123" s="1">
        <v>6061.89</v>
      </c>
      <c r="AO123" s="3">
        <f t="shared" si="40"/>
        <v>0.414346548188653</v>
      </c>
      <c r="AP123" s="37"/>
      <c r="AQ123" s="37"/>
      <c r="AR123" s="37"/>
      <c r="AS123" s="1">
        <v>9594.13</v>
      </c>
      <c r="AT123" s="3">
        <f t="shared" si="41"/>
        <v>0.655784688995215</v>
      </c>
      <c r="AU123" s="37"/>
      <c r="AV123" s="37"/>
      <c r="AW123" s="37"/>
      <c r="AX123" s="40">
        <f t="shared" si="42"/>
        <v>450</v>
      </c>
      <c r="AY123" s="36">
        <f t="shared" si="43"/>
        <v>150</v>
      </c>
    </row>
    <row r="124" spans="1:51">
      <c r="A124" s="47">
        <v>9</v>
      </c>
      <c r="B124" s="47">
        <v>357</v>
      </c>
      <c r="C124" s="48" t="s">
        <v>186</v>
      </c>
      <c r="D124" s="47" t="s">
        <v>177</v>
      </c>
      <c r="E124" s="47" t="s">
        <v>65</v>
      </c>
      <c r="F124" s="49" t="s">
        <v>57</v>
      </c>
      <c r="G124" s="49">
        <v>150</v>
      </c>
      <c r="H124" s="49"/>
      <c r="I124" s="36" t="s">
        <v>408</v>
      </c>
      <c r="J124" s="79">
        <v>14250</v>
      </c>
      <c r="K124" s="89">
        <v>3530.79375</v>
      </c>
      <c r="L124" s="90">
        <v>0.247775</v>
      </c>
      <c r="M124" s="79">
        <v>17100</v>
      </c>
      <c r="N124" s="89">
        <v>3813.25725</v>
      </c>
      <c r="O124" s="90">
        <v>0.2229975</v>
      </c>
      <c r="P124" s="102">
        <v>14678.55</v>
      </c>
      <c r="Q124" s="130">
        <f t="shared" si="33"/>
        <v>1.03007368421053</v>
      </c>
      <c r="R124" s="81">
        <f t="shared" si="34"/>
        <v>0.858394736842105</v>
      </c>
      <c r="S124" s="118">
        <v>150</v>
      </c>
      <c r="T124" s="118">
        <v>150</v>
      </c>
      <c r="U124" s="18" t="s">
        <v>409</v>
      </c>
      <c r="V124" s="79">
        <v>15868.39</v>
      </c>
      <c r="W124" s="130">
        <f t="shared" si="35"/>
        <v>1.11357122807018</v>
      </c>
      <c r="X124" s="3">
        <f t="shared" si="36"/>
        <v>0.927976023391813</v>
      </c>
      <c r="Y124" s="118">
        <v>150</v>
      </c>
      <c r="Z124" s="118">
        <v>150</v>
      </c>
      <c r="AA124" s="79" t="s">
        <v>237</v>
      </c>
      <c r="AB124" s="79">
        <v>7818.46</v>
      </c>
      <c r="AC124" s="81">
        <f t="shared" si="37"/>
        <v>0.548663859649123</v>
      </c>
      <c r="AD124" s="81">
        <f t="shared" si="38"/>
        <v>0.457219883040936</v>
      </c>
      <c r="AE124" s="118">
        <v>0</v>
      </c>
      <c r="AF124" s="118"/>
      <c r="AG124" s="152"/>
      <c r="AH124" s="79">
        <v>122</v>
      </c>
      <c r="AI124" s="1">
        <v>14149.05</v>
      </c>
      <c r="AJ124" s="3">
        <f t="shared" si="39"/>
        <v>0.992915789473684</v>
      </c>
      <c r="AL124" s="1"/>
      <c r="AM124" s="25"/>
      <c r="AN124" s="1">
        <v>8810.05</v>
      </c>
      <c r="AO124" s="3">
        <f t="shared" si="40"/>
        <v>0.618249122807017</v>
      </c>
      <c r="AP124" s="37"/>
      <c r="AQ124" s="37"/>
      <c r="AR124" s="37"/>
      <c r="AS124" s="1">
        <v>9338.28</v>
      </c>
      <c r="AT124" s="3">
        <f t="shared" si="41"/>
        <v>0.655317894736842</v>
      </c>
      <c r="AU124" s="37"/>
      <c r="AV124" s="37"/>
      <c r="AW124" s="37"/>
      <c r="AX124" s="40">
        <f t="shared" si="42"/>
        <v>300</v>
      </c>
      <c r="AY124" s="36">
        <f t="shared" si="43"/>
        <v>300</v>
      </c>
    </row>
    <row r="125" spans="1:51">
      <c r="A125" s="47">
        <v>10</v>
      </c>
      <c r="B125" s="47">
        <v>103198</v>
      </c>
      <c r="C125" s="48" t="s">
        <v>187</v>
      </c>
      <c r="D125" s="47" t="s">
        <v>177</v>
      </c>
      <c r="E125" s="47" t="s">
        <v>36</v>
      </c>
      <c r="F125" s="49" t="s">
        <v>57</v>
      </c>
      <c r="G125" s="49">
        <v>150</v>
      </c>
      <c r="H125" s="49"/>
      <c r="I125" s="36" t="s">
        <v>410</v>
      </c>
      <c r="J125" s="79">
        <v>13300</v>
      </c>
      <c r="K125" s="89">
        <v>3313.4955</v>
      </c>
      <c r="L125" s="90">
        <v>0.249135</v>
      </c>
      <c r="M125" s="79">
        <v>15960</v>
      </c>
      <c r="N125" s="89">
        <v>3578.57514</v>
      </c>
      <c r="O125" s="90">
        <v>0.2242215</v>
      </c>
      <c r="P125" s="102">
        <v>8677.47</v>
      </c>
      <c r="Q125" s="81">
        <f t="shared" si="33"/>
        <v>0.652441353383459</v>
      </c>
      <c r="R125" s="81">
        <f t="shared" si="34"/>
        <v>0.543701127819549</v>
      </c>
      <c r="S125" s="118">
        <v>0</v>
      </c>
      <c r="T125" s="118"/>
      <c r="U125" s="18"/>
      <c r="V125" s="79">
        <v>14774.76</v>
      </c>
      <c r="W125" s="81">
        <f t="shared" si="35"/>
        <v>1.11088421052632</v>
      </c>
      <c r="X125" s="3">
        <f t="shared" si="36"/>
        <v>0.925736842105263</v>
      </c>
      <c r="Y125" s="118">
        <v>150</v>
      </c>
      <c r="Z125" s="118"/>
      <c r="AA125" s="79"/>
      <c r="AB125" s="79">
        <v>13400.25</v>
      </c>
      <c r="AC125" s="81">
        <f t="shared" si="37"/>
        <v>1.00753759398496</v>
      </c>
      <c r="AD125" s="81">
        <f t="shared" si="38"/>
        <v>0.839614661654135</v>
      </c>
      <c r="AE125" s="118">
        <v>150</v>
      </c>
      <c r="AF125" s="118"/>
      <c r="AG125" s="79"/>
      <c r="AH125" s="79">
        <v>123</v>
      </c>
      <c r="AI125" s="1">
        <v>11484.95</v>
      </c>
      <c r="AJ125" s="3">
        <f t="shared" si="39"/>
        <v>0.86353007518797</v>
      </c>
      <c r="AL125" s="1"/>
      <c r="AM125" s="25"/>
      <c r="AN125" s="1">
        <v>9805.86</v>
      </c>
      <c r="AO125" s="3">
        <f t="shared" si="40"/>
        <v>0.737282706766917</v>
      </c>
      <c r="AP125" s="37"/>
      <c r="AQ125" s="37"/>
      <c r="AR125" s="37"/>
      <c r="AS125" s="1">
        <v>11963.21</v>
      </c>
      <c r="AT125" s="3">
        <f t="shared" si="41"/>
        <v>0.899489473684211</v>
      </c>
      <c r="AU125" s="37"/>
      <c r="AV125" s="37"/>
      <c r="AW125" s="37"/>
      <c r="AX125" s="40">
        <f t="shared" si="42"/>
        <v>300</v>
      </c>
      <c r="AY125" s="36">
        <f t="shared" si="43"/>
        <v>0</v>
      </c>
    </row>
    <row r="126" spans="1:51">
      <c r="A126" s="47">
        <v>11</v>
      </c>
      <c r="B126" s="47">
        <v>111219</v>
      </c>
      <c r="C126" s="48" t="s">
        <v>188</v>
      </c>
      <c r="D126" s="47" t="s">
        <v>177</v>
      </c>
      <c r="E126" s="47" t="s">
        <v>36</v>
      </c>
      <c r="F126" s="49" t="s">
        <v>57</v>
      </c>
      <c r="G126" s="49">
        <v>150</v>
      </c>
      <c r="H126" s="49"/>
      <c r="I126" s="36" t="s">
        <v>411</v>
      </c>
      <c r="J126" s="79">
        <v>13300</v>
      </c>
      <c r="K126" s="89">
        <v>3685.43</v>
      </c>
      <c r="L126" s="90">
        <v>0.2771</v>
      </c>
      <c r="M126" s="79">
        <v>15960</v>
      </c>
      <c r="N126" s="89">
        <v>3980.2644</v>
      </c>
      <c r="O126" s="90">
        <v>0.24939</v>
      </c>
      <c r="P126" s="102">
        <v>13462.69</v>
      </c>
      <c r="Q126" s="81">
        <f t="shared" si="33"/>
        <v>1.01223233082707</v>
      </c>
      <c r="R126" s="81">
        <f t="shared" si="34"/>
        <v>0.84352694235589</v>
      </c>
      <c r="S126" s="118">
        <v>150</v>
      </c>
      <c r="T126" s="118"/>
      <c r="U126" s="18"/>
      <c r="V126" s="79">
        <v>13401.95</v>
      </c>
      <c r="W126" s="81">
        <f t="shared" si="35"/>
        <v>1.00766541353383</v>
      </c>
      <c r="X126" s="3">
        <f t="shared" si="36"/>
        <v>0.839721177944862</v>
      </c>
      <c r="Y126" s="118">
        <v>150</v>
      </c>
      <c r="Z126" s="118"/>
      <c r="AA126" s="79"/>
      <c r="AB126" s="79">
        <v>17374.51</v>
      </c>
      <c r="AC126" s="130">
        <f t="shared" si="37"/>
        <v>1.30635413533835</v>
      </c>
      <c r="AD126" s="81">
        <f t="shared" si="38"/>
        <v>1.08862844611529</v>
      </c>
      <c r="AE126" s="118">
        <v>150</v>
      </c>
      <c r="AF126" s="118">
        <v>150</v>
      </c>
      <c r="AG126" s="79" t="s">
        <v>412</v>
      </c>
      <c r="AH126" s="79">
        <v>124</v>
      </c>
      <c r="AI126" s="1">
        <v>7786.52</v>
      </c>
      <c r="AJ126" s="3">
        <f t="shared" si="39"/>
        <v>0.585452631578947</v>
      </c>
      <c r="AL126" s="1"/>
      <c r="AM126" s="25"/>
      <c r="AN126" s="1">
        <v>11667.51</v>
      </c>
      <c r="AO126" s="3">
        <f t="shared" si="40"/>
        <v>0.877256390977444</v>
      </c>
      <c r="AP126" s="37"/>
      <c r="AQ126" s="37"/>
      <c r="AR126" s="37"/>
      <c r="AS126" s="1">
        <v>5078.5</v>
      </c>
      <c r="AT126" s="3">
        <f t="shared" si="41"/>
        <v>0.381842105263158</v>
      </c>
      <c r="AU126" s="37"/>
      <c r="AV126" s="37"/>
      <c r="AW126" s="37"/>
      <c r="AX126" s="40">
        <f t="shared" si="42"/>
        <v>450</v>
      </c>
      <c r="AY126" s="36">
        <f t="shared" si="43"/>
        <v>150</v>
      </c>
    </row>
    <row r="127" spans="1:51">
      <c r="A127" s="50">
        <v>12</v>
      </c>
      <c r="B127" s="50">
        <v>105267</v>
      </c>
      <c r="C127" s="54" t="s">
        <v>189</v>
      </c>
      <c r="D127" s="50" t="s">
        <v>177</v>
      </c>
      <c r="E127" s="50" t="s">
        <v>36</v>
      </c>
      <c r="F127" s="55" t="s">
        <v>61</v>
      </c>
      <c r="G127" s="55">
        <v>150</v>
      </c>
      <c r="H127" s="55"/>
      <c r="I127" s="36" t="s">
        <v>413</v>
      </c>
      <c r="J127" s="88">
        <v>13110</v>
      </c>
      <c r="K127" s="89">
        <v>3813.3057</v>
      </c>
      <c r="L127" s="90">
        <v>0.29087</v>
      </c>
      <c r="M127" s="88">
        <v>15732</v>
      </c>
      <c r="N127" s="89">
        <v>4118.370156</v>
      </c>
      <c r="O127" s="90">
        <v>0.261783</v>
      </c>
      <c r="P127" s="108">
        <v>13116.6</v>
      </c>
      <c r="Q127" s="106">
        <f t="shared" si="33"/>
        <v>1.00050343249428</v>
      </c>
      <c r="R127" s="81">
        <f t="shared" si="34"/>
        <v>0.833752860411899</v>
      </c>
      <c r="S127" s="123">
        <v>150</v>
      </c>
      <c r="T127" s="123"/>
      <c r="U127" s="18"/>
      <c r="V127" s="88">
        <v>14325.48</v>
      </c>
      <c r="W127" s="106">
        <f t="shared" si="35"/>
        <v>1.09271395881007</v>
      </c>
      <c r="X127" s="3">
        <f t="shared" si="36"/>
        <v>0.910594965675057</v>
      </c>
      <c r="Y127" s="123">
        <v>150</v>
      </c>
      <c r="Z127" s="123"/>
      <c r="AA127" s="88"/>
      <c r="AB127" s="88">
        <v>10151.21</v>
      </c>
      <c r="AC127" s="106">
        <f t="shared" si="37"/>
        <v>0.774310450038139</v>
      </c>
      <c r="AD127" s="106">
        <f t="shared" si="38"/>
        <v>0.645258708365116</v>
      </c>
      <c r="AE127" s="123">
        <v>0</v>
      </c>
      <c r="AF127" s="123"/>
      <c r="AG127" s="150"/>
      <c r="AH127" s="88">
        <v>125</v>
      </c>
      <c r="AI127" s="1">
        <v>10251.88</v>
      </c>
      <c r="AJ127" s="3">
        <f t="shared" si="39"/>
        <v>0.781989321128909</v>
      </c>
      <c r="AL127" s="1"/>
      <c r="AM127" s="25"/>
      <c r="AN127" s="1">
        <v>7458.86</v>
      </c>
      <c r="AO127" s="3">
        <f t="shared" si="40"/>
        <v>0.568944317315027</v>
      </c>
      <c r="AP127" s="37"/>
      <c r="AQ127" s="37"/>
      <c r="AR127" s="37"/>
      <c r="AS127" s="1">
        <v>8032.45</v>
      </c>
      <c r="AT127" s="3">
        <f t="shared" si="41"/>
        <v>0.612696414950419</v>
      </c>
      <c r="AU127" s="37"/>
      <c r="AV127" s="37"/>
      <c r="AW127" s="37"/>
      <c r="AX127" s="40">
        <f t="shared" si="42"/>
        <v>300</v>
      </c>
      <c r="AY127" s="36">
        <f t="shared" si="43"/>
        <v>0</v>
      </c>
    </row>
    <row r="128" spans="1:51">
      <c r="A128" s="50">
        <v>13</v>
      </c>
      <c r="B128" s="50">
        <v>726</v>
      </c>
      <c r="C128" s="54" t="s">
        <v>190</v>
      </c>
      <c r="D128" s="50" t="s">
        <v>177</v>
      </c>
      <c r="E128" s="50" t="s">
        <v>36</v>
      </c>
      <c r="F128" s="55" t="s">
        <v>61</v>
      </c>
      <c r="G128" s="55">
        <v>150</v>
      </c>
      <c r="H128" s="55"/>
      <c r="I128" s="36" t="s">
        <v>414</v>
      </c>
      <c r="J128" s="88">
        <v>12540</v>
      </c>
      <c r="K128" s="89">
        <v>3046.3422</v>
      </c>
      <c r="L128" s="90">
        <v>0.24293</v>
      </c>
      <c r="M128" s="88">
        <v>15048</v>
      </c>
      <c r="N128" s="89">
        <v>3290.049576</v>
      </c>
      <c r="O128" s="90">
        <v>0.218637</v>
      </c>
      <c r="P128" s="108">
        <v>13272.93</v>
      </c>
      <c r="Q128" s="122">
        <f t="shared" si="33"/>
        <v>1.05844736842105</v>
      </c>
      <c r="R128" s="81">
        <f t="shared" si="34"/>
        <v>0.882039473684211</v>
      </c>
      <c r="S128" s="123">
        <v>150</v>
      </c>
      <c r="T128" s="123">
        <v>150</v>
      </c>
      <c r="U128" s="18" t="s">
        <v>237</v>
      </c>
      <c r="V128" s="88">
        <v>12602.93</v>
      </c>
      <c r="W128" s="106">
        <f t="shared" si="35"/>
        <v>1.00501834130782</v>
      </c>
      <c r="X128" s="3">
        <f t="shared" si="36"/>
        <v>0.837515284423179</v>
      </c>
      <c r="Y128" s="123">
        <v>150</v>
      </c>
      <c r="Z128" s="123"/>
      <c r="AA128" s="88"/>
      <c r="AB128" s="88">
        <v>12680.66</v>
      </c>
      <c r="AC128" s="122">
        <f t="shared" si="37"/>
        <v>1.01121690590112</v>
      </c>
      <c r="AD128" s="106">
        <f t="shared" si="38"/>
        <v>0.842680754917597</v>
      </c>
      <c r="AE128" s="123">
        <v>150</v>
      </c>
      <c r="AF128" s="123">
        <v>300</v>
      </c>
      <c r="AG128" s="88" t="s">
        <v>415</v>
      </c>
      <c r="AH128" s="88">
        <v>126</v>
      </c>
      <c r="AI128" s="1">
        <v>9176.68</v>
      </c>
      <c r="AJ128" s="3">
        <f t="shared" si="39"/>
        <v>0.731792663476874</v>
      </c>
      <c r="AL128" s="1"/>
      <c r="AM128" s="25"/>
      <c r="AN128" s="1">
        <v>8584.29</v>
      </c>
      <c r="AO128" s="3">
        <f t="shared" si="40"/>
        <v>0.684552631578947</v>
      </c>
      <c r="AP128" s="37"/>
      <c r="AQ128" s="37"/>
      <c r="AR128" s="37"/>
      <c r="AS128" s="1">
        <v>7405.93</v>
      </c>
      <c r="AT128" s="3">
        <f t="shared" si="41"/>
        <v>0.590584529505582</v>
      </c>
      <c r="AU128" s="37"/>
      <c r="AV128" s="37"/>
      <c r="AW128" s="37"/>
      <c r="AX128" s="40">
        <f t="shared" si="42"/>
        <v>450</v>
      </c>
      <c r="AY128" s="36">
        <f t="shared" si="43"/>
        <v>450</v>
      </c>
    </row>
    <row r="129" spans="1:51">
      <c r="A129" s="50">
        <v>14</v>
      </c>
      <c r="B129" s="50">
        <v>399</v>
      </c>
      <c r="C129" s="54" t="s">
        <v>191</v>
      </c>
      <c r="D129" s="50" t="s">
        <v>177</v>
      </c>
      <c r="E129" s="50" t="s">
        <v>52</v>
      </c>
      <c r="F129" s="55" t="s">
        <v>61</v>
      </c>
      <c r="G129" s="55">
        <v>150</v>
      </c>
      <c r="H129" s="55"/>
      <c r="I129" s="36" t="s">
        <v>416</v>
      </c>
      <c r="J129" s="88">
        <v>12160</v>
      </c>
      <c r="K129" s="89">
        <v>2838.2656</v>
      </c>
      <c r="L129" s="90">
        <v>0.23341</v>
      </c>
      <c r="M129" s="88">
        <v>14592</v>
      </c>
      <c r="N129" s="89">
        <v>3065.326848</v>
      </c>
      <c r="O129" s="90">
        <v>0.210069</v>
      </c>
      <c r="P129" s="108">
        <v>12462.03</v>
      </c>
      <c r="Q129" s="106">
        <f t="shared" si="33"/>
        <v>1.02483799342105</v>
      </c>
      <c r="R129" s="81">
        <f t="shared" si="34"/>
        <v>0.854031661184211</v>
      </c>
      <c r="S129" s="123">
        <v>150</v>
      </c>
      <c r="T129" s="123"/>
      <c r="U129" s="18"/>
      <c r="V129" s="88">
        <v>14845.98</v>
      </c>
      <c r="W129" s="122">
        <f t="shared" si="35"/>
        <v>1.22088651315789</v>
      </c>
      <c r="X129" s="3">
        <f t="shared" si="36"/>
        <v>1.01740542763158</v>
      </c>
      <c r="Y129" s="123">
        <v>150</v>
      </c>
      <c r="Z129" s="123">
        <v>150</v>
      </c>
      <c r="AA129" s="88" t="s">
        <v>237</v>
      </c>
      <c r="AB129" s="88">
        <v>5257.4</v>
      </c>
      <c r="AC129" s="106">
        <f t="shared" si="37"/>
        <v>0.432351973684211</v>
      </c>
      <c r="AD129" s="106">
        <f t="shared" si="38"/>
        <v>0.360293311403509</v>
      </c>
      <c r="AE129" s="123">
        <v>0</v>
      </c>
      <c r="AF129" s="123"/>
      <c r="AG129" s="150"/>
      <c r="AH129" s="88">
        <v>127</v>
      </c>
      <c r="AI129" s="1">
        <v>10048.52</v>
      </c>
      <c r="AJ129" s="3">
        <f t="shared" si="39"/>
        <v>0.826358552631579</v>
      </c>
      <c r="AL129" s="1"/>
      <c r="AM129" s="25"/>
      <c r="AN129" s="1">
        <v>5551.93</v>
      </c>
      <c r="AO129" s="3">
        <f t="shared" si="40"/>
        <v>0.456573190789474</v>
      </c>
      <c r="AP129" s="37"/>
      <c r="AQ129" s="37"/>
      <c r="AR129" s="37"/>
      <c r="AS129" s="1">
        <v>7020.85</v>
      </c>
      <c r="AT129" s="3">
        <f t="shared" si="41"/>
        <v>0.577372532894737</v>
      </c>
      <c r="AU129" s="37"/>
      <c r="AV129" s="37"/>
      <c r="AW129" s="37"/>
      <c r="AX129" s="40">
        <f t="shared" si="42"/>
        <v>300</v>
      </c>
      <c r="AY129" s="36">
        <f t="shared" si="43"/>
        <v>150</v>
      </c>
    </row>
    <row r="130" spans="1:51">
      <c r="A130" s="47">
        <v>15</v>
      </c>
      <c r="B130" s="47">
        <v>106569</v>
      </c>
      <c r="C130" s="48" t="s">
        <v>192</v>
      </c>
      <c r="D130" s="47" t="s">
        <v>177</v>
      </c>
      <c r="E130" s="47" t="s">
        <v>36</v>
      </c>
      <c r="F130" s="49" t="s">
        <v>81</v>
      </c>
      <c r="G130" s="49">
        <v>100</v>
      </c>
      <c r="H130" s="49"/>
      <c r="I130" s="1" t="s">
        <v>417</v>
      </c>
      <c r="J130" s="79">
        <v>11780</v>
      </c>
      <c r="K130" s="89">
        <v>3257.2289</v>
      </c>
      <c r="L130" s="90">
        <v>0.276505</v>
      </c>
      <c r="M130" s="79">
        <v>14136</v>
      </c>
      <c r="N130" s="89">
        <v>3517.807212</v>
      </c>
      <c r="O130" s="90">
        <v>0.2488545</v>
      </c>
      <c r="P130" s="102">
        <v>11941.05</v>
      </c>
      <c r="Q130" s="81">
        <f t="shared" si="33"/>
        <v>1.0136714770798</v>
      </c>
      <c r="R130" s="81">
        <f t="shared" si="34"/>
        <v>0.84472623089983</v>
      </c>
      <c r="S130" s="118">
        <v>100</v>
      </c>
      <c r="T130" s="118"/>
      <c r="U130" s="18"/>
      <c r="V130" s="79">
        <v>5462.23</v>
      </c>
      <c r="W130" s="81">
        <f t="shared" si="35"/>
        <v>0.46368675721562</v>
      </c>
      <c r="X130" s="3">
        <f t="shared" si="36"/>
        <v>0.386405631013016</v>
      </c>
      <c r="Y130" s="118">
        <v>0</v>
      </c>
      <c r="Z130" s="118"/>
      <c r="AA130" s="79"/>
      <c r="AB130" s="79">
        <v>11284.36</v>
      </c>
      <c r="AC130" s="81">
        <f t="shared" si="37"/>
        <v>0.957925297113752</v>
      </c>
      <c r="AD130" s="81">
        <f t="shared" si="38"/>
        <v>0.798271080928127</v>
      </c>
      <c r="AE130" s="118">
        <v>0</v>
      </c>
      <c r="AF130" s="118"/>
      <c r="AG130" s="152"/>
      <c r="AH130" s="79">
        <v>128</v>
      </c>
      <c r="AI130" s="1">
        <v>7448.78</v>
      </c>
      <c r="AJ130" s="3">
        <f t="shared" si="39"/>
        <v>0.632324278438031</v>
      </c>
      <c r="AL130" s="1"/>
      <c r="AM130" s="25"/>
      <c r="AN130" s="1">
        <v>8402.89</v>
      </c>
      <c r="AO130" s="3">
        <f t="shared" si="40"/>
        <v>0.713318336162988</v>
      </c>
      <c r="AP130" s="37"/>
      <c r="AQ130" s="37"/>
      <c r="AR130" s="37"/>
      <c r="AS130" s="1">
        <v>6745.4</v>
      </c>
      <c r="AT130" s="3">
        <f t="shared" si="41"/>
        <v>0.572614601018676</v>
      </c>
      <c r="AU130" s="37"/>
      <c r="AV130" s="37"/>
      <c r="AW130" s="37"/>
      <c r="AX130" s="40">
        <f t="shared" si="42"/>
        <v>100</v>
      </c>
      <c r="AY130" s="36">
        <f t="shared" si="43"/>
        <v>0</v>
      </c>
    </row>
    <row r="131" spans="1:51">
      <c r="A131" s="47">
        <v>16</v>
      </c>
      <c r="B131" s="47">
        <v>102565</v>
      </c>
      <c r="C131" s="48" t="s">
        <v>193</v>
      </c>
      <c r="D131" s="47" t="s">
        <v>177</v>
      </c>
      <c r="E131" s="47" t="s">
        <v>52</v>
      </c>
      <c r="F131" s="49" t="s">
        <v>81</v>
      </c>
      <c r="G131" s="49">
        <v>100</v>
      </c>
      <c r="H131" s="49"/>
      <c r="I131" s="36" t="s">
        <v>418</v>
      </c>
      <c r="J131" s="79">
        <v>11780</v>
      </c>
      <c r="K131" s="89">
        <v>3546.6046</v>
      </c>
      <c r="L131" s="90">
        <v>0.30107</v>
      </c>
      <c r="M131" s="79">
        <v>14136</v>
      </c>
      <c r="N131" s="89">
        <v>3830.332968</v>
      </c>
      <c r="O131" s="90">
        <v>0.270963</v>
      </c>
      <c r="P131" s="102">
        <v>6285.64</v>
      </c>
      <c r="Q131" s="81">
        <f t="shared" si="33"/>
        <v>0.533585738539898</v>
      </c>
      <c r="R131" s="81">
        <f t="shared" si="34"/>
        <v>0.444654782116582</v>
      </c>
      <c r="S131" s="118">
        <v>0</v>
      </c>
      <c r="T131" s="118"/>
      <c r="U131" s="18"/>
      <c r="V131" s="79">
        <v>11841.06</v>
      </c>
      <c r="W131" s="81">
        <f t="shared" si="35"/>
        <v>1.00518336162988</v>
      </c>
      <c r="X131" s="3">
        <f t="shared" si="36"/>
        <v>0.837652801358234</v>
      </c>
      <c r="Y131" s="118">
        <v>100</v>
      </c>
      <c r="Z131" s="118"/>
      <c r="AA131" s="79"/>
      <c r="AB131" s="79">
        <v>9019.79</v>
      </c>
      <c r="AC131" s="81">
        <f t="shared" si="37"/>
        <v>0.76568675721562</v>
      </c>
      <c r="AD131" s="81">
        <f t="shared" si="38"/>
        <v>0.638072297679683</v>
      </c>
      <c r="AE131" s="118">
        <v>0</v>
      </c>
      <c r="AF131" s="118"/>
      <c r="AG131" s="152"/>
      <c r="AH131" s="79">
        <v>129</v>
      </c>
      <c r="AI131" s="1">
        <v>7234.04</v>
      </c>
      <c r="AJ131" s="3">
        <f t="shared" si="39"/>
        <v>0.614095076400679</v>
      </c>
      <c r="AL131" s="1"/>
      <c r="AM131" s="25"/>
      <c r="AN131" s="1">
        <v>8163.36</v>
      </c>
      <c r="AO131" s="3">
        <f t="shared" si="40"/>
        <v>0.692984719864177</v>
      </c>
      <c r="AP131" s="37"/>
      <c r="AQ131" s="37"/>
      <c r="AR131" s="37"/>
      <c r="AS131" s="1">
        <v>10715.72</v>
      </c>
      <c r="AT131" s="3">
        <f t="shared" si="41"/>
        <v>0.909653650254669</v>
      </c>
      <c r="AU131" s="37"/>
      <c r="AV131" s="37"/>
      <c r="AW131" s="37"/>
      <c r="AX131" s="40">
        <f t="shared" si="42"/>
        <v>100</v>
      </c>
      <c r="AY131" s="36">
        <f t="shared" si="43"/>
        <v>0</v>
      </c>
    </row>
    <row r="132" spans="1:51">
      <c r="A132" s="47">
        <v>17</v>
      </c>
      <c r="B132" s="47">
        <v>108277</v>
      </c>
      <c r="C132" s="48" t="s">
        <v>194</v>
      </c>
      <c r="D132" s="47" t="s">
        <v>177</v>
      </c>
      <c r="E132" s="47" t="s">
        <v>36</v>
      </c>
      <c r="F132" s="49" t="s">
        <v>81</v>
      </c>
      <c r="G132" s="49">
        <v>100</v>
      </c>
      <c r="H132" s="49"/>
      <c r="I132" s="36" t="s">
        <v>419</v>
      </c>
      <c r="J132" s="79">
        <v>11020</v>
      </c>
      <c r="K132" s="89">
        <v>2398.8887</v>
      </c>
      <c r="L132" s="90">
        <v>0.217685</v>
      </c>
      <c r="M132" s="79">
        <v>13224</v>
      </c>
      <c r="N132" s="89">
        <v>2590.799796</v>
      </c>
      <c r="O132" s="90">
        <v>0.1959165</v>
      </c>
      <c r="P132" s="102">
        <v>11688.76</v>
      </c>
      <c r="Q132" s="130">
        <f t="shared" si="33"/>
        <v>1.06068602540835</v>
      </c>
      <c r="R132" s="81">
        <f t="shared" si="34"/>
        <v>0.883905021173624</v>
      </c>
      <c r="S132" s="118">
        <v>100</v>
      </c>
      <c r="T132" s="118">
        <v>100</v>
      </c>
      <c r="U132" s="18" t="s">
        <v>420</v>
      </c>
      <c r="V132" s="79">
        <v>11139.32</v>
      </c>
      <c r="W132" s="130">
        <f t="shared" si="35"/>
        <v>1.0108275862069</v>
      </c>
      <c r="X132" s="3">
        <f t="shared" si="36"/>
        <v>0.84235632183908</v>
      </c>
      <c r="Y132" s="118">
        <v>100</v>
      </c>
      <c r="Z132" s="118">
        <v>100</v>
      </c>
      <c r="AA132" s="79" t="s">
        <v>421</v>
      </c>
      <c r="AB132" s="79">
        <v>11054.73</v>
      </c>
      <c r="AC132" s="130">
        <f t="shared" si="37"/>
        <v>1.00315154264973</v>
      </c>
      <c r="AD132" s="81">
        <f t="shared" si="38"/>
        <v>0.835959618874773</v>
      </c>
      <c r="AE132" s="118">
        <v>100</v>
      </c>
      <c r="AF132" s="118">
        <v>200</v>
      </c>
      <c r="AG132" s="79" t="s">
        <v>422</v>
      </c>
      <c r="AH132" s="79">
        <v>130</v>
      </c>
      <c r="AI132" s="1">
        <v>7438.6</v>
      </c>
      <c r="AJ132" s="3">
        <f t="shared" si="39"/>
        <v>0.675009074410163</v>
      </c>
      <c r="AL132" s="1"/>
      <c r="AM132" s="25"/>
      <c r="AN132" s="1">
        <v>5990.27</v>
      </c>
      <c r="AO132" s="3">
        <f t="shared" si="40"/>
        <v>0.54358166969147</v>
      </c>
      <c r="AP132" s="37"/>
      <c r="AQ132" s="37"/>
      <c r="AR132" s="37"/>
      <c r="AS132" s="1">
        <v>7811.13</v>
      </c>
      <c r="AT132" s="3">
        <f t="shared" si="41"/>
        <v>0.708813974591652</v>
      </c>
      <c r="AU132" s="37"/>
      <c r="AV132" s="37"/>
      <c r="AW132" s="37"/>
      <c r="AX132" s="40">
        <f t="shared" si="42"/>
        <v>300</v>
      </c>
      <c r="AY132" s="36">
        <f t="shared" si="43"/>
        <v>400</v>
      </c>
    </row>
    <row r="133" spans="1:51">
      <c r="A133" s="50">
        <v>18</v>
      </c>
      <c r="B133" s="50">
        <v>105910</v>
      </c>
      <c r="C133" s="54" t="s">
        <v>195</v>
      </c>
      <c r="D133" s="50" t="s">
        <v>177</v>
      </c>
      <c r="E133" s="50" t="s">
        <v>52</v>
      </c>
      <c r="F133" s="55" t="s">
        <v>85</v>
      </c>
      <c r="G133" s="55">
        <v>100</v>
      </c>
      <c r="H133" s="55"/>
      <c r="I133" s="1" t="s">
        <v>423</v>
      </c>
      <c r="J133" s="88">
        <v>10450</v>
      </c>
      <c r="K133" s="89">
        <v>2927.672</v>
      </c>
      <c r="L133" s="90">
        <v>0.28016</v>
      </c>
      <c r="M133" s="88">
        <v>12540</v>
      </c>
      <c r="N133" s="89">
        <v>3161.88576</v>
      </c>
      <c r="O133" s="90">
        <v>0.252144</v>
      </c>
      <c r="P133" s="108">
        <v>10594.75</v>
      </c>
      <c r="Q133" s="106">
        <f t="shared" si="33"/>
        <v>1.01385167464115</v>
      </c>
      <c r="R133" s="81">
        <f t="shared" si="34"/>
        <v>0.84487639553429</v>
      </c>
      <c r="S133" s="123">
        <v>100</v>
      </c>
      <c r="T133" s="123"/>
      <c r="U133" s="18"/>
      <c r="V133" s="88">
        <v>3717.24</v>
      </c>
      <c r="W133" s="106">
        <f t="shared" si="35"/>
        <v>0.355716746411483</v>
      </c>
      <c r="X133" s="3">
        <f t="shared" si="36"/>
        <v>0.296430622009569</v>
      </c>
      <c r="Y133" s="123">
        <v>0</v>
      </c>
      <c r="Z133" s="123"/>
      <c r="AA133" s="88"/>
      <c r="AB133" s="88">
        <v>11385.54</v>
      </c>
      <c r="AC133" s="106">
        <f t="shared" si="37"/>
        <v>1.08952535885167</v>
      </c>
      <c r="AD133" s="106">
        <f t="shared" si="38"/>
        <v>0.907937799043062</v>
      </c>
      <c r="AE133" s="123">
        <v>100</v>
      </c>
      <c r="AF133" s="123"/>
      <c r="AG133" s="88"/>
      <c r="AH133" s="88">
        <v>131</v>
      </c>
      <c r="AI133" s="1">
        <v>5389.32</v>
      </c>
      <c r="AJ133" s="3">
        <f t="shared" si="39"/>
        <v>0.515724401913876</v>
      </c>
      <c r="AL133" s="1"/>
      <c r="AM133" s="25"/>
      <c r="AN133" s="1">
        <v>7861.9</v>
      </c>
      <c r="AO133" s="3">
        <f t="shared" si="40"/>
        <v>0.752334928229665</v>
      </c>
      <c r="AP133" s="37"/>
      <c r="AQ133" s="37"/>
      <c r="AR133" s="37"/>
      <c r="AS133" s="1">
        <v>6246.9</v>
      </c>
      <c r="AT133" s="3">
        <f t="shared" si="41"/>
        <v>0.597789473684211</v>
      </c>
      <c r="AU133" s="37"/>
      <c r="AV133" s="37"/>
      <c r="AW133" s="37"/>
      <c r="AX133" s="40">
        <f t="shared" si="42"/>
        <v>200</v>
      </c>
      <c r="AY133" s="36">
        <f t="shared" si="43"/>
        <v>0</v>
      </c>
    </row>
    <row r="134" spans="1:51">
      <c r="A134" s="50">
        <v>19</v>
      </c>
      <c r="B134" s="50">
        <v>745</v>
      </c>
      <c r="C134" s="54" t="s">
        <v>196</v>
      </c>
      <c r="D134" s="50" t="s">
        <v>177</v>
      </c>
      <c r="E134" s="50" t="s">
        <v>52</v>
      </c>
      <c r="F134" s="55" t="s">
        <v>85</v>
      </c>
      <c r="G134" s="55">
        <v>100</v>
      </c>
      <c r="H134" s="55"/>
      <c r="I134" s="36" t="s">
        <v>424</v>
      </c>
      <c r="J134" s="88">
        <v>9880</v>
      </c>
      <c r="K134" s="89">
        <v>2156.6064</v>
      </c>
      <c r="L134" s="90">
        <v>0.21828</v>
      </c>
      <c r="M134" s="88">
        <v>11856</v>
      </c>
      <c r="N134" s="89">
        <v>2329.134912</v>
      </c>
      <c r="O134" s="90">
        <v>0.196452</v>
      </c>
      <c r="P134" s="108">
        <v>11989.63</v>
      </c>
      <c r="Q134" s="122">
        <f t="shared" si="33"/>
        <v>1.21352530364372</v>
      </c>
      <c r="R134" s="81">
        <f t="shared" si="34"/>
        <v>1.01127108636977</v>
      </c>
      <c r="S134" s="123">
        <v>100</v>
      </c>
      <c r="T134" s="123">
        <v>100</v>
      </c>
      <c r="U134" s="18" t="s">
        <v>237</v>
      </c>
      <c r="V134" s="88">
        <v>14956.32</v>
      </c>
      <c r="W134" s="122">
        <f t="shared" si="35"/>
        <v>1.5137975708502</v>
      </c>
      <c r="X134" s="3">
        <f t="shared" si="36"/>
        <v>1.2614979757085</v>
      </c>
      <c r="Y134" s="123">
        <v>100</v>
      </c>
      <c r="Z134" s="123">
        <v>100</v>
      </c>
      <c r="AA134" s="88" t="s">
        <v>425</v>
      </c>
      <c r="AB134" s="88">
        <v>13452.6</v>
      </c>
      <c r="AC134" s="122">
        <f t="shared" si="37"/>
        <v>1.3615991902834</v>
      </c>
      <c r="AD134" s="106">
        <f t="shared" si="38"/>
        <v>1.13466599190283</v>
      </c>
      <c r="AE134" s="123">
        <v>100</v>
      </c>
      <c r="AF134" s="123">
        <v>100</v>
      </c>
      <c r="AG134" s="88" t="s">
        <v>237</v>
      </c>
      <c r="AH134" s="88">
        <v>132</v>
      </c>
      <c r="AI134" s="1">
        <v>7718.02</v>
      </c>
      <c r="AJ134" s="3">
        <f t="shared" si="39"/>
        <v>0.781176113360324</v>
      </c>
      <c r="AL134" s="1"/>
      <c r="AM134" s="25"/>
      <c r="AN134" s="1">
        <v>11763.67</v>
      </c>
      <c r="AO134" s="3">
        <f t="shared" si="40"/>
        <v>1.1906548582996</v>
      </c>
      <c r="AP134" s="37"/>
      <c r="AQ134" s="37"/>
      <c r="AR134" s="37"/>
      <c r="AS134" s="1">
        <v>11175.09</v>
      </c>
      <c r="AT134" s="3">
        <f t="shared" si="41"/>
        <v>1.13108198380567</v>
      </c>
      <c r="AU134" s="37"/>
      <c r="AV134" s="37"/>
      <c r="AW134" s="37"/>
      <c r="AX134" s="40">
        <f t="shared" si="42"/>
        <v>300</v>
      </c>
      <c r="AY134" s="36">
        <f t="shared" si="43"/>
        <v>300</v>
      </c>
    </row>
    <row r="135" spans="1:51">
      <c r="A135" s="50">
        <v>20</v>
      </c>
      <c r="B135" s="50">
        <v>727</v>
      </c>
      <c r="C135" s="54" t="s">
        <v>197</v>
      </c>
      <c r="D135" s="50" t="s">
        <v>177</v>
      </c>
      <c r="E135" s="50" t="s">
        <v>55</v>
      </c>
      <c r="F135" s="55" t="s">
        <v>85</v>
      </c>
      <c r="G135" s="55">
        <v>100</v>
      </c>
      <c r="H135" s="55"/>
      <c r="I135" s="36" t="s">
        <v>426</v>
      </c>
      <c r="J135" s="88">
        <v>8000</v>
      </c>
      <c r="K135" s="89">
        <v>2130.44</v>
      </c>
      <c r="L135" s="90">
        <v>0.266305</v>
      </c>
      <c r="M135" s="88">
        <v>9600</v>
      </c>
      <c r="N135" s="89">
        <v>2300.8752</v>
      </c>
      <c r="O135" s="90">
        <v>0.2396745</v>
      </c>
      <c r="P135" s="108">
        <v>8009.25</v>
      </c>
      <c r="Q135" s="106">
        <f t="shared" si="33"/>
        <v>1.00115625</v>
      </c>
      <c r="R135" s="81">
        <f t="shared" si="34"/>
        <v>0.834296875</v>
      </c>
      <c r="S135" s="123">
        <v>100</v>
      </c>
      <c r="T135" s="123"/>
      <c r="U135" s="18"/>
      <c r="V135" s="88">
        <v>11131.8</v>
      </c>
      <c r="W135" s="106">
        <f t="shared" si="35"/>
        <v>1.391475</v>
      </c>
      <c r="X135" s="3">
        <f t="shared" si="36"/>
        <v>1.1595625</v>
      </c>
      <c r="Y135" s="123">
        <v>100</v>
      </c>
      <c r="Z135" s="123"/>
      <c r="AA135" s="88"/>
      <c r="AB135" s="88">
        <v>8095.17</v>
      </c>
      <c r="AC135" s="106">
        <f t="shared" si="37"/>
        <v>1.01189625</v>
      </c>
      <c r="AD135" s="106">
        <f t="shared" si="38"/>
        <v>0.843246875</v>
      </c>
      <c r="AE135" s="123">
        <v>100</v>
      </c>
      <c r="AF135" s="123"/>
      <c r="AG135" s="88"/>
      <c r="AH135" s="88">
        <v>133</v>
      </c>
      <c r="AI135" s="1">
        <v>4812.6</v>
      </c>
      <c r="AJ135" s="3">
        <f t="shared" si="39"/>
        <v>0.601575</v>
      </c>
      <c r="AL135" s="1"/>
      <c r="AM135" s="25"/>
      <c r="AN135" s="1">
        <v>4772.91</v>
      </c>
      <c r="AO135" s="3">
        <f t="shared" si="40"/>
        <v>0.59661375</v>
      </c>
      <c r="AP135" s="37"/>
      <c r="AQ135" s="37"/>
      <c r="AR135" s="37"/>
      <c r="AS135" s="1">
        <v>5341.7</v>
      </c>
      <c r="AT135" s="3">
        <f t="shared" si="41"/>
        <v>0.6677125</v>
      </c>
      <c r="AU135" s="37"/>
      <c r="AV135" s="37"/>
      <c r="AW135" s="37"/>
      <c r="AX135" s="40">
        <f t="shared" si="42"/>
        <v>300</v>
      </c>
      <c r="AY135" s="36">
        <f t="shared" si="43"/>
        <v>0</v>
      </c>
    </row>
    <row r="136" spans="1:51">
      <c r="A136" s="47">
        <v>21</v>
      </c>
      <c r="B136" s="47">
        <v>118151</v>
      </c>
      <c r="C136" s="48" t="s">
        <v>198</v>
      </c>
      <c r="D136" s="47" t="s">
        <v>177</v>
      </c>
      <c r="E136" s="47" t="s">
        <v>55</v>
      </c>
      <c r="F136" s="49" t="s">
        <v>199</v>
      </c>
      <c r="G136" s="49">
        <v>100</v>
      </c>
      <c r="H136" s="49"/>
      <c r="I136" s="1" t="s">
        <v>427</v>
      </c>
      <c r="J136" s="79">
        <v>8000</v>
      </c>
      <c r="K136" s="89">
        <v>1564</v>
      </c>
      <c r="L136" s="90">
        <v>0.1955</v>
      </c>
      <c r="M136" s="79">
        <v>9600</v>
      </c>
      <c r="N136" s="89">
        <v>1689.12</v>
      </c>
      <c r="O136" s="90">
        <v>0.17595</v>
      </c>
      <c r="P136" s="102">
        <v>8594.11</v>
      </c>
      <c r="Q136" s="130">
        <f t="shared" si="33"/>
        <v>1.07426375</v>
      </c>
      <c r="R136" s="81">
        <f t="shared" si="34"/>
        <v>0.895219791666667</v>
      </c>
      <c r="S136" s="118">
        <v>100</v>
      </c>
      <c r="T136" s="118">
        <v>100</v>
      </c>
      <c r="U136" s="18" t="s">
        <v>237</v>
      </c>
      <c r="V136" s="79">
        <v>4292.7</v>
      </c>
      <c r="W136" s="81">
        <f t="shared" si="35"/>
        <v>0.5365875</v>
      </c>
      <c r="X136" s="3">
        <f t="shared" si="36"/>
        <v>0.44715625</v>
      </c>
      <c r="Y136" s="118">
        <v>0</v>
      </c>
      <c r="Z136" s="118"/>
      <c r="AA136" s="79"/>
      <c r="AB136" s="79">
        <v>10728.61</v>
      </c>
      <c r="AC136" s="130">
        <f t="shared" si="37"/>
        <v>1.34107625</v>
      </c>
      <c r="AD136" s="81">
        <f t="shared" si="38"/>
        <v>1.11756354166667</v>
      </c>
      <c r="AE136" s="118">
        <v>100</v>
      </c>
      <c r="AF136" s="118">
        <v>100</v>
      </c>
      <c r="AG136" s="79" t="s">
        <v>237</v>
      </c>
      <c r="AH136" s="79">
        <v>134</v>
      </c>
      <c r="AI136" s="1">
        <v>5940.49</v>
      </c>
      <c r="AJ136" s="3">
        <f t="shared" si="39"/>
        <v>0.74256125</v>
      </c>
      <c r="AL136" s="1"/>
      <c r="AM136" s="25"/>
      <c r="AN136" s="1">
        <v>4508.13</v>
      </c>
      <c r="AO136" s="3">
        <f t="shared" si="40"/>
        <v>0.56351625</v>
      </c>
      <c r="AP136" s="37"/>
      <c r="AQ136" s="37"/>
      <c r="AR136" s="37"/>
      <c r="AS136" s="1">
        <v>6892.99</v>
      </c>
      <c r="AT136" s="3">
        <f t="shared" si="41"/>
        <v>0.86162375</v>
      </c>
      <c r="AU136" s="37"/>
      <c r="AV136" s="37"/>
      <c r="AW136" s="37"/>
      <c r="AX136" s="40">
        <f t="shared" si="42"/>
        <v>200</v>
      </c>
      <c r="AY136" s="36">
        <f t="shared" si="43"/>
        <v>200</v>
      </c>
    </row>
    <row r="137" spans="1:51">
      <c r="A137" s="47">
        <v>22</v>
      </c>
      <c r="B137" s="47">
        <v>117310</v>
      </c>
      <c r="C137" s="48" t="s">
        <v>200</v>
      </c>
      <c r="D137" s="47" t="s">
        <v>177</v>
      </c>
      <c r="E137" s="47" t="s">
        <v>55</v>
      </c>
      <c r="F137" s="49" t="s">
        <v>199</v>
      </c>
      <c r="G137" s="49">
        <v>100</v>
      </c>
      <c r="H137" s="49"/>
      <c r="I137" s="36" t="s">
        <v>428</v>
      </c>
      <c r="J137" s="79">
        <v>8000</v>
      </c>
      <c r="K137" s="89">
        <v>2062.44</v>
      </c>
      <c r="L137" s="90">
        <v>0.257805</v>
      </c>
      <c r="M137" s="79">
        <v>9600</v>
      </c>
      <c r="N137" s="89">
        <v>2227.4352</v>
      </c>
      <c r="O137" s="90">
        <v>0.2320245</v>
      </c>
      <c r="P137" s="102">
        <v>8167.45</v>
      </c>
      <c r="Q137" s="81">
        <f t="shared" si="33"/>
        <v>1.02093125</v>
      </c>
      <c r="R137" s="81">
        <f t="shared" si="34"/>
        <v>0.850776041666667</v>
      </c>
      <c r="S137" s="118">
        <v>100</v>
      </c>
      <c r="T137" s="118"/>
      <c r="U137" s="18"/>
      <c r="V137" s="79">
        <v>12858.54</v>
      </c>
      <c r="W137" s="130">
        <f t="shared" si="35"/>
        <v>1.6073175</v>
      </c>
      <c r="X137" s="3">
        <f t="shared" si="36"/>
        <v>1.33943125</v>
      </c>
      <c r="Y137" s="118">
        <v>100</v>
      </c>
      <c r="Z137" s="118">
        <v>100</v>
      </c>
      <c r="AA137" s="79" t="s">
        <v>429</v>
      </c>
      <c r="AB137" s="79">
        <v>9888.92</v>
      </c>
      <c r="AC137" s="81">
        <f t="shared" si="37"/>
        <v>1.236115</v>
      </c>
      <c r="AD137" s="81">
        <f t="shared" si="38"/>
        <v>1.03009583333333</v>
      </c>
      <c r="AE137" s="118">
        <v>100</v>
      </c>
      <c r="AF137" s="118"/>
      <c r="AG137" s="79"/>
      <c r="AH137" s="79">
        <v>135</v>
      </c>
      <c r="AI137" s="1">
        <v>6161.89</v>
      </c>
      <c r="AJ137" s="3">
        <f t="shared" si="39"/>
        <v>0.77023625</v>
      </c>
      <c r="AL137" s="1"/>
      <c r="AM137" s="25"/>
      <c r="AN137" s="1">
        <v>4408.4</v>
      </c>
      <c r="AO137" s="3">
        <f t="shared" si="40"/>
        <v>0.55105</v>
      </c>
      <c r="AP137" s="37"/>
      <c r="AQ137" s="37"/>
      <c r="AR137" s="37"/>
      <c r="AS137" s="1">
        <v>4287.17</v>
      </c>
      <c r="AT137" s="3">
        <f t="shared" si="41"/>
        <v>0.53589625</v>
      </c>
      <c r="AU137" s="37"/>
      <c r="AV137" s="37"/>
      <c r="AW137" s="37"/>
      <c r="AX137" s="40">
        <f t="shared" si="42"/>
        <v>300</v>
      </c>
      <c r="AY137" s="36">
        <f t="shared" si="43"/>
        <v>100</v>
      </c>
    </row>
    <row r="138" spans="1:51">
      <c r="A138" s="47">
        <v>23</v>
      </c>
      <c r="B138" s="47">
        <v>115971</v>
      </c>
      <c r="C138" s="48" t="s">
        <v>201</v>
      </c>
      <c r="D138" s="47" t="s">
        <v>177</v>
      </c>
      <c r="E138" s="47" t="s">
        <v>55</v>
      </c>
      <c r="F138" s="49" t="s">
        <v>199</v>
      </c>
      <c r="G138" s="49">
        <v>100</v>
      </c>
      <c r="H138" s="49"/>
      <c r="I138" s="36" t="s">
        <v>430</v>
      </c>
      <c r="J138" s="79">
        <v>6800</v>
      </c>
      <c r="K138" s="89">
        <v>1618.4</v>
      </c>
      <c r="L138" s="90">
        <v>0.238</v>
      </c>
      <c r="M138" s="79">
        <v>8160</v>
      </c>
      <c r="N138" s="89">
        <v>1747.872</v>
      </c>
      <c r="O138" s="90">
        <v>0.2142</v>
      </c>
      <c r="P138" s="102">
        <v>7068.71</v>
      </c>
      <c r="Q138" s="81">
        <f t="shared" si="33"/>
        <v>1.03951617647059</v>
      </c>
      <c r="R138" s="81">
        <f t="shared" si="34"/>
        <v>0.866263480392157</v>
      </c>
      <c r="S138" s="118">
        <v>100</v>
      </c>
      <c r="T138" s="118"/>
      <c r="U138" s="18"/>
      <c r="V138" s="79">
        <v>6820.17</v>
      </c>
      <c r="W138" s="81">
        <f t="shared" si="35"/>
        <v>1.00296617647059</v>
      </c>
      <c r="X138" s="3">
        <f t="shared" si="36"/>
        <v>0.835805147058824</v>
      </c>
      <c r="Y138" s="118">
        <v>100</v>
      </c>
      <c r="Z138" s="118"/>
      <c r="AA138" s="79"/>
      <c r="AB138" s="79">
        <v>7001.6</v>
      </c>
      <c r="AC138" s="81">
        <f t="shared" si="37"/>
        <v>1.02964705882353</v>
      </c>
      <c r="AD138" s="81">
        <f t="shared" si="38"/>
        <v>0.858039215686275</v>
      </c>
      <c r="AE138" s="118">
        <v>100</v>
      </c>
      <c r="AF138" s="118"/>
      <c r="AG138" s="79"/>
      <c r="AH138" s="79">
        <v>136</v>
      </c>
      <c r="AI138" s="1">
        <v>3885.71</v>
      </c>
      <c r="AJ138" s="3">
        <f t="shared" si="39"/>
        <v>0.571427941176471</v>
      </c>
      <c r="AL138" s="1"/>
      <c r="AM138" s="25"/>
      <c r="AN138" s="1">
        <v>4052.2</v>
      </c>
      <c r="AO138" s="3">
        <f t="shared" si="40"/>
        <v>0.595911764705882</v>
      </c>
      <c r="AP138" s="37"/>
      <c r="AQ138" s="37"/>
      <c r="AR138" s="37"/>
      <c r="AS138" s="1">
        <v>4459.22</v>
      </c>
      <c r="AT138" s="3">
        <f t="shared" si="41"/>
        <v>0.655767647058824</v>
      </c>
      <c r="AU138" s="37"/>
      <c r="AV138" s="37"/>
      <c r="AW138" s="37"/>
      <c r="AX138" s="40">
        <f t="shared" si="42"/>
        <v>300</v>
      </c>
      <c r="AY138" s="36">
        <f t="shared" si="43"/>
        <v>0</v>
      </c>
    </row>
    <row r="139" spans="1:51">
      <c r="A139" s="166">
        <v>137</v>
      </c>
      <c r="B139" s="166">
        <v>385</v>
      </c>
      <c r="C139" s="167" t="s">
        <v>202</v>
      </c>
      <c r="D139" s="166" t="s">
        <v>203</v>
      </c>
      <c r="E139" s="47" t="s">
        <v>65</v>
      </c>
      <c r="F139" s="169" t="s">
        <v>37</v>
      </c>
      <c r="G139" s="169">
        <v>200</v>
      </c>
      <c r="H139" s="168"/>
      <c r="I139" s="36" t="s">
        <v>431</v>
      </c>
      <c r="J139" s="180">
        <v>22000</v>
      </c>
      <c r="K139" s="89">
        <v>4308.48</v>
      </c>
      <c r="L139" s="90">
        <v>0.19584</v>
      </c>
      <c r="M139" s="180">
        <v>26400</v>
      </c>
      <c r="N139" s="89">
        <v>4653.1584</v>
      </c>
      <c r="O139" s="90">
        <v>0.176256</v>
      </c>
      <c r="P139" s="35">
        <v>24226.36</v>
      </c>
      <c r="Q139" s="22">
        <f t="shared" si="33"/>
        <v>1.10119818181818</v>
      </c>
      <c r="R139" s="81">
        <f t="shared" si="34"/>
        <v>0.917665151515151</v>
      </c>
      <c r="S139" s="188">
        <v>200</v>
      </c>
      <c r="T139" s="188">
        <v>200</v>
      </c>
      <c r="U139" s="18" t="s">
        <v>237</v>
      </c>
      <c r="V139" s="1">
        <v>24595.38</v>
      </c>
      <c r="W139" s="191">
        <f t="shared" si="35"/>
        <v>1.11797181818182</v>
      </c>
      <c r="X139" s="3">
        <f t="shared" si="36"/>
        <v>0.931643181818182</v>
      </c>
      <c r="Y139" s="36">
        <v>200</v>
      </c>
      <c r="Z139" s="36">
        <v>200</v>
      </c>
      <c r="AA139" s="1" t="s">
        <v>237</v>
      </c>
      <c r="AB139" s="41">
        <v>25096.25</v>
      </c>
      <c r="AC139" s="192">
        <f t="shared" si="37"/>
        <v>1.14073863636364</v>
      </c>
      <c r="AD139" s="193">
        <f t="shared" si="38"/>
        <v>0.95061553030303</v>
      </c>
      <c r="AE139" s="40">
        <v>200</v>
      </c>
      <c r="AF139" s="40">
        <v>200</v>
      </c>
      <c r="AG139" s="41" t="s">
        <v>237</v>
      </c>
      <c r="AH139" s="41">
        <v>137</v>
      </c>
      <c r="AI139" s="1">
        <v>14644.79</v>
      </c>
      <c r="AJ139" s="3">
        <f t="shared" si="39"/>
        <v>0.665672272727273</v>
      </c>
      <c r="AL139" s="1"/>
      <c r="AM139" s="25"/>
      <c r="AN139" s="1">
        <v>21257.44</v>
      </c>
      <c r="AO139" s="3">
        <f t="shared" si="40"/>
        <v>0.966247272727273</v>
      </c>
      <c r="AP139" s="37"/>
      <c r="AQ139" s="37"/>
      <c r="AR139" s="37"/>
      <c r="AS139" s="1">
        <v>13287.9</v>
      </c>
      <c r="AT139" s="3">
        <f t="shared" si="41"/>
        <v>0.603995454545455</v>
      </c>
      <c r="AU139" s="37"/>
      <c r="AV139" s="37"/>
      <c r="AW139" s="37"/>
      <c r="AX139" s="40">
        <f t="shared" si="42"/>
        <v>600</v>
      </c>
      <c r="AY139" s="36">
        <f t="shared" si="43"/>
        <v>600</v>
      </c>
    </row>
    <row r="140" spans="1:51">
      <c r="A140" s="47">
        <v>138</v>
      </c>
      <c r="B140" s="47">
        <v>108656</v>
      </c>
      <c r="C140" s="48" t="s">
        <v>204</v>
      </c>
      <c r="D140" s="47" t="s">
        <v>203</v>
      </c>
      <c r="E140" s="47" t="s">
        <v>40</v>
      </c>
      <c r="F140" s="49" t="s">
        <v>43</v>
      </c>
      <c r="G140" s="49">
        <v>150</v>
      </c>
      <c r="H140" s="49"/>
      <c r="I140" s="1" t="s">
        <v>432</v>
      </c>
      <c r="J140" s="79">
        <v>17200</v>
      </c>
      <c r="K140" s="89">
        <v>3364.062</v>
      </c>
      <c r="L140" s="90">
        <v>0.195585</v>
      </c>
      <c r="M140" s="79">
        <v>20640</v>
      </c>
      <c r="N140" s="89">
        <v>3633.18696</v>
      </c>
      <c r="O140" s="90">
        <v>0.1760265</v>
      </c>
      <c r="P140" s="102">
        <v>17353.91</v>
      </c>
      <c r="Q140" s="130">
        <f t="shared" si="33"/>
        <v>1.00894825581395</v>
      </c>
      <c r="R140" s="81">
        <f t="shared" si="34"/>
        <v>0.840790213178295</v>
      </c>
      <c r="S140" s="118">
        <v>150</v>
      </c>
      <c r="T140" s="118">
        <v>150</v>
      </c>
      <c r="U140" s="18" t="s">
        <v>433</v>
      </c>
      <c r="V140" s="79">
        <v>10668.99</v>
      </c>
      <c r="W140" s="81">
        <f t="shared" si="35"/>
        <v>0.62029011627907</v>
      </c>
      <c r="X140" s="3">
        <f t="shared" si="36"/>
        <v>0.516908430232558</v>
      </c>
      <c r="Y140" s="118">
        <v>0</v>
      </c>
      <c r="Z140" s="118"/>
      <c r="AA140" s="79"/>
      <c r="AB140" s="79">
        <v>10361.95</v>
      </c>
      <c r="AC140" s="81">
        <f t="shared" si="37"/>
        <v>0.602438953488372</v>
      </c>
      <c r="AD140" s="81">
        <f t="shared" si="38"/>
        <v>0.50203246124031</v>
      </c>
      <c r="AE140" s="118">
        <v>0</v>
      </c>
      <c r="AF140" s="118"/>
      <c r="AG140" s="152"/>
      <c r="AH140" s="79">
        <v>138</v>
      </c>
      <c r="AI140" s="1">
        <v>9084.28</v>
      </c>
      <c r="AJ140" s="3">
        <f t="shared" si="39"/>
        <v>0.528155813953488</v>
      </c>
      <c r="AL140" s="1"/>
      <c r="AM140" s="25"/>
      <c r="AN140" s="1">
        <v>6159.46</v>
      </c>
      <c r="AO140" s="3">
        <f t="shared" si="40"/>
        <v>0.358108139534884</v>
      </c>
      <c r="AP140" s="37"/>
      <c r="AQ140" s="37"/>
      <c r="AR140" s="37"/>
      <c r="AS140" s="1">
        <v>6849.51</v>
      </c>
      <c r="AT140" s="3">
        <f t="shared" si="41"/>
        <v>0.398227325581395</v>
      </c>
      <c r="AU140" s="37"/>
      <c r="AV140" s="37"/>
      <c r="AW140" s="37"/>
      <c r="AX140" s="40">
        <f t="shared" si="42"/>
        <v>150</v>
      </c>
      <c r="AY140" s="36">
        <f t="shared" si="43"/>
        <v>150</v>
      </c>
    </row>
    <row r="141" spans="1:51">
      <c r="A141" s="47">
        <v>139</v>
      </c>
      <c r="B141" s="47">
        <v>514</v>
      </c>
      <c r="C141" s="48" t="s">
        <v>205</v>
      </c>
      <c r="D141" s="47" t="s">
        <v>203</v>
      </c>
      <c r="E141" s="47" t="s">
        <v>40</v>
      </c>
      <c r="F141" s="49" t="s">
        <v>43</v>
      </c>
      <c r="G141" s="49">
        <v>150</v>
      </c>
      <c r="H141" s="49"/>
      <c r="I141" s="36" t="s">
        <v>434</v>
      </c>
      <c r="J141" s="79">
        <v>15000</v>
      </c>
      <c r="K141" s="89">
        <v>3879.825</v>
      </c>
      <c r="L141" s="90">
        <v>0.258655</v>
      </c>
      <c r="M141" s="79">
        <v>18000</v>
      </c>
      <c r="N141" s="89">
        <v>4190.211</v>
      </c>
      <c r="O141" s="90">
        <v>0.2327895</v>
      </c>
      <c r="P141" s="102">
        <v>4254.9</v>
      </c>
      <c r="Q141" s="81">
        <f t="shared" si="33"/>
        <v>0.28366</v>
      </c>
      <c r="R141" s="81">
        <f t="shared" si="34"/>
        <v>0.236383333333333</v>
      </c>
      <c r="S141" s="118">
        <v>0</v>
      </c>
      <c r="T141" s="118"/>
      <c r="U141" s="18"/>
      <c r="V141" s="79">
        <v>15347.96</v>
      </c>
      <c r="W141" s="130">
        <f t="shared" si="35"/>
        <v>1.02319733333333</v>
      </c>
      <c r="X141" s="3">
        <f t="shared" si="36"/>
        <v>0.852664444444444</v>
      </c>
      <c r="Y141" s="118">
        <v>150</v>
      </c>
      <c r="Z141" s="118">
        <v>150</v>
      </c>
      <c r="AA141" s="79" t="s">
        <v>435</v>
      </c>
      <c r="AB141" s="79">
        <v>15971.46</v>
      </c>
      <c r="AC141" s="130">
        <f t="shared" si="37"/>
        <v>1.064764</v>
      </c>
      <c r="AD141" s="81">
        <f t="shared" si="38"/>
        <v>0.887303333333333</v>
      </c>
      <c r="AE141" s="118">
        <v>150</v>
      </c>
      <c r="AF141" s="118">
        <v>150</v>
      </c>
      <c r="AG141" s="79" t="s">
        <v>436</v>
      </c>
      <c r="AH141" s="79">
        <v>139</v>
      </c>
      <c r="AI141" s="1">
        <v>15098.43</v>
      </c>
      <c r="AJ141" s="3">
        <f t="shared" si="39"/>
        <v>1.006562</v>
      </c>
      <c r="AL141" s="1"/>
      <c r="AM141" s="25"/>
      <c r="AN141" s="1">
        <v>10420.86</v>
      </c>
      <c r="AO141" s="3">
        <f t="shared" si="40"/>
        <v>0.694724</v>
      </c>
      <c r="AP141" s="37"/>
      <c r="AQ141" s="37"/>
      <c r="AR141" s="37"/>
      <c r="AS141" s="1">
        <v>8338.44</v>
      </c>
      <c r="AT141" s="3">
        <f t="shared" si="41"/>
        <v>0.555896</v>
      </c>
      <c r="AU141" s="37"/>
      <c r="AV141" s="37"/>
      <c r="AW141" s="37"/>
      <c r="AX141" s="40">
        <f t="shared" si="42"/>
        <v>300</v>
      </c>
      <c r="AY141" s="36">
        <f t="shared" si="43"/>
        <v>300</v>
      </c>
    </row>
    <row r="142" spans="1:51">
      <c r="A142" s="50">
        <v>140</v>
      </c>
      <c r="B142" s="50">
        <v>102567</v>
      </c>
      <c r="C142" s="54" t="s">
        <v>206</v>
      </c>
      <c r="D142" s="50" t="s">
        <v>203</v>
      </c>
      <c r="E142" s="50" t="s">
        <v>55</v>
      </c>
      <c r="F142" s="55" t="s">
        <v>47</v>
      </c>
      <c r="G142" s="55">
        <v>100</v>
      </c>
      <c r="H142" s="55"/>
      <c r="I142" s="1" t="s">
        <v>437</v>
      </c>
      <c r="J142" s="88">
        <v>6600</v>
      </c>
      <c r="K142" s="89">
        <v>1593.24</v>
      </c>
      <c r="L142" s="90">
        <v>0.2414</v>
      </c>
      <c r="M142" s="88">
        <v>7920</v>
      </c>
      <c r="N142" s="89">
        <v>1720.6992</v>
      </c>
      <c r="O142" s="90">
        <v>0.21726</v>
      </c>
      <c r="P142" s="108">
        <v>6999.14</v>
      </c>
      <c r="Q142" s="122">
        <f t="shared" si="33"/>
        <v>1.06047575757576</v>
      </c>
      <c r="R142" s="81">
        <f t="shared" si="34"/>
        <v>0.883729797979798</v>
      </c>
      <c r="S142" s="123">
        <v>100</v>
      </c>
      <c r="T142" s="123">
        <v>100</v>
      </c>
      <c r="U142" s="18" t="s">
        <v>438</v>
      </c>
      <c r="V142" s="88">
        <v>4026.5</v>
      </c>
      <c r="W142" s="106">
        <f t="shared" si="35"/>
        <v>0.610075757575758</v>
      </c>
      <c r="X142" s="3">
        <f t="shared" si="36"/>
        <v>0.508396464646465</v>
      </c>
      <c r="Y142" s="123">
        <v>0</v>
      </c>
      <c r="Z142" s="123"/>
      <c r="AA142" s="88"/>
      <c r="AB142" s="88">
        <v>6783.92</v>
      </c>
      <c r="AC142" s="122">
        <f t="shared" si="37"/>
        <v>1.02786666666667</v>
      </c>
      <c r="AD142" s="106">
        <f t="shared" si="38"/>
        <v>0.856555555555556</v>
      </c>
      <c r="AE142" s="123">
        <v>100</v>
      </c>
      <c r="AF142" s="123">
        <v>100</v>
      </c>
      <c r="AG142" s="88" t="s">
        <v>237</v>
      </c>
      <c r="AH142" s="88">
        <v>140</v>
      </c>
      <c r="AI142" s="1">
        <v>5999.6</v>
      </c>
      <c r="AJ142" s="3">
        <f t="shared" si="39"/>
        <v>0.909030303030303</v>
      </c>
      <c r="AL142" s="1"/>
      <c r="AM142" s="25"/>
      <c r="AN142" s="1">
        <v>4058.6</v>
      </c>
      <c r="AO142" s="3">
        <f t="shared" si="40"/>
        <v>0.614939393939394</v>
      </c>
      <c r="AP142" s="37"/>
      <c r="AQ142" s="37"/>
      <c r="AR142" s="37"/>
      <c r="AS142" s="1">
        <v>3208.97</v>
      </c>
      <c r="AT142" s="3">
        <f t="shared" si="41"/>
        <v>0.486207575757576</v>
      </c>
      <c r="AU142" s="37"/>
      <c r="AV142" s="37"/>
      <c r="AW142" s="37"/>
      <c r="AX142" s="40">
        <f t="shared" si="42"/>
        <v>200</v>
      </c>
      <c r="AY142" s="36">
        <f t="shared" si="43"/>
        <v>200</v>
      </c>
    </row>
    <row r="143" spans="1:51">
      <c r="A143" s="50">
        <v>141</v>
      </c>
      <c r="B143" s="50">
        <v>371</v>
      </c>
      <c r="C143" s="54" t="s">
        <v>207</v>
      </c>
      <c r="D143" s="50" t="s">
        <v>203</v>
      </c>
      <c r="E143" s="50" t="s">
        <v>60</v>
      </c>
      <c r="F143" s="55" t="s">
        <v>47</v>
      </c>
      <c r="G143" s="55">
        <v>100</v>
      </c>
      <c r="H143" s="55"/>
      <c r="I143" s="36" t="s">
        <v>439</v>
      </c>
      <c r="J143" s="88">
        <v>5400</v>
      </c>
      <c r="K143" s="89">
        <v>1375.164</v>
      </c>
      <c r="L143" s="90">
        <v>0.25466</v>
      </c>
      <c r="M143" s="88">
        <v>6480</v>
      </c>
      <c r="N143" s="89">
        <v>1485.17712</v>
      </c>
      <c r="O143" s="90">
        <v>0.229194</v>
      </c>
      <c r="P143" s="108">
        <v>3290.31</v>
      </c>
      <c r="Q143" s="106">
        <f t="shared" si="33"/>
        <v>0.609316666666667</v>
      </c>
      <c r="R143" s="81">
        <f t="shared" si="34"/>
        <v>0.507763888888889</v>
      </c>
      <c r="S143" s="123">
        <v>0</v>
      </c>
      <c r="T143" s="123"/>
      <c r="U143" s="18"/>
      <c r="V143" s="88">
        <v>5444.41</v>
      </c>
      <c r="W143" s="122">
        <f t="shared" si="35"/>
        <v>1.00822407407407</v>
      </c>
      <c r="X143" s="3">
        <f t="shared" si="36"/>
        <v>0.840186728395062</v>
      </c>
      <c r="Y143" s="123">
        <v>100</v>
      </c>
      <c r="Z143" s="123">
        <v>100</v>
      </c>
      <c r="AA143" s="88" t="s">
        <v>440</v>
      </c>
      <c r="AB143" s="88">
        <v>5415.7</v>
      </c>
      <c r="AC143" s="106">
        <f t="shared" si="37"/>
        <v>1.00290740740741</v>
      </c>
      <c r="AD143" s="106">
        <f t="shared" si="38"/>
        <v>0.835756172839506</v>
      </c>
      <c r="AE143" s="123">
        <v>100</v>
      </c>
      <c r="AF143" s="123"/>
      <c r="AG143" s="88"/>
      <c r="AH143" s="88">
        <v>141</v>
      </c>
      <c r="AI143" s="1">
        <v>2638.71</v>
      </c>
      <c r="AJ143" s="3">
        <f t="shared" si="39"/>
        <v>0.48865</v>
      </c>
      <c r="AL143" s="1"/>
      <c r="AM143" s="25"/>
      <c r="AN143" s="1">
        <v>2789.56</v>
      </c>
      <c r="AO143" s="3">
        <f t="shared" si="40"/>
        <v>0.516585185185185</v>
      </c>
      <c r="AP143" s="37"/>
      <c r="AQ143" s="37"/>
      <c r="AR143" s="37"/>
      <c r="AS143" s="1">
        <v>4012.43</v>
      </c>
      <c r="AT143" s="3">
        <f t="shared" si="41"/>
        <v>0.743042592592593</v>
      </c>
      <c r="AU143" s="37"/>
      <c r="AV143" s="37"/>
      <c r="AW143" s="37"/>
      <c r="AX143" s="40">
        <f t="shared" si="42"/>
        <v>200</v>
      </c>
      <c r="AY143" s="36">
        <f t="shared" si="43"/>
        <v>100</v>
      </c>
    </row>
    <row r="144" spans="1:51">
      <c r="A144" s="203" t="s">
        <v>208</v>
      </c>
      <c r="B144" s="204"/>
      <c r="C144" s="204"/>
      <c r="D144" s="204"/>
      <c r="E144" s="205"/>
      <c r="F144" s="169"/>
      <c r="G144" s="169">
        <f>SUM(G3:G143)</f>
        <v>17900</v>
      </c>
      <c r="H144" s="168"/>
      <c r="J144" s="180">
        <f>SUM(J3:J143)</f>
        <v>1780433.8</v>
      </c>
      <c r="K144" s="89">
        <f>SUM(K3:K143)</f>
        <v>434449.2224238</v>
      </c>
      <c r="L144" s="90">
        <v>0.239716181581234</v>
      </c>
      <c r="M144" s="180">
        <f>SUM(M3:M143)</f>
        <v>2127417.056</v>
      </c>
      <c r="N144" s="89">
        <f>SUM(N3:N143)</f>
        <v>468231.37292349</v>
      </c>
      <c r="O144" s="90">
        <v>0.215744563423111</v>
      </c>
      <c r="P144" s="35">
        <f>SUM(P3:P143)</f>
        <v>1654380.81</v>
      </c>
      <c r="Q144" s="22">
        <f t="shared" si="33"/>
        <v>0.929200967764148</v>
      </c>
      <c r="R144" s="81">
        <f t="shared" si="34"/>
        <v>0.777647619837452</v>
      </c>
      <c r="S144" s="188">
        <f>SUM(S3:S143)</f>
        <v>11150</v>
      </c>
      <c r="T144" s="188">
        <v>7950</v>
      </c>
      <c r="U144" s="18"/>
      <c r="V144" s="37">
        <f>SUM(V3:V143)</f>
        <v>1629574.41</v>
      </c>
      <c r="W144" s="3">
        <f t="shared" si="35"/>
        <v>0.915268183517971</v>
      </c>
      <c r="X144" s="3">
        <f t="shared" si="36"/>
        <v>0.765987282749321</v>
      </c>
      <c r="AB144" s="41">
        <f>SUM(AB3:AB143)</f>
        <v>1582072.85</v>
      </c>
      <c r="AC144" s="193">
        <f t="shared" si="37"/>
        <v>0.888588415924254</v>
      </c>
      <c r="AD144" s="193">
        <f t="shared" si="38"/>
        <v>0.743659004489997</v>
      </c>
      <c r="AG144" s="38"/>
      <c r="AI144" s="1">
        <f>SUM(AI3:AI143)</f>
        <v>1195602.41</v>
      </c>
      <c r="AJ144" s="3">
        <f t="shared" si="39"/>
        <v>0.671523091731914</v>
      </c>
      <c r="AL144" s="1"/>
      <c r="AM144" s="25"/>
      <c r="AN144" s="1" t="e">
        <v>#N/A</v>
      </c>
      <c r="AO144" s="3" t="e">
        <f t="shared" si="40"/>
        <v>#N/A</v>
      </c>
      <c r="AP144" s="37"/>
      <c r="AQ144" s="37"/>
      <c r="AR144" s="37"/>
      <c r="AS144" s="1">
        <f>SUM(AS3:AS143)</f>
        <v>1348705.09</v>
      </c>
      <c r="AT144" s="3">
        <f t="shared" si="41"/>
        <v>0.757514876430677</v>
      </c>
      <c r="AU144" s="37"/>
      <c r="AV144" s="37"/>
      <c r="AW144" s="37"/>
      <c r="AX144" s="40">
        <f>SUM(AX3:AX143)</f>
        <v>37675</v>
      </c>
      <c r="AY144" s="36">
        <f>SUM(AY3:AY143)</f>
        <v>25275</v>
      </c>
    </row>
    <row r="151" spans="47:47">
      <c r="AU151" s="1" t="s">
        <v>441</v>
      </c>
    </row>
  </sheetData>
  <mergeCells count="9">
    <mergeCell ref="A1:I1"/>
    <mergeCell ref="J1:O1"/>
    <mergeCell ref="Q1:U1"/>
    <mergeCell ref="W1:AA1"/>
    <mergeCell ref="AC1:AG1"/>
    <mergeCell ref="AI1:AM1"/>
    <mergeCell ref="AN1:AR1"/>
    <mergeCell ref="AS1:AW1"/>
    <mergeCell ref="A144:E1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8"/>
  <sheetViews>
    <sheetView workbookViewId="0">
      <selection activeCell="D31" sqref="D31"/>
    </sheetView>
  </sheetViews>
  <sheetFormatPr defaultColWidth="9" defaultRowHeight="13.5"/>
  <cols>
    <col min="1" max="1" width="12.75" style="25" customWidth="1"/>
    <col min="2" max="2" width="10.875" style="25" customWidth="1"/>
    <col min="3" max="3" width="10.625" style="25" customWidth="1"/>
    <col min="4" max="5" width="13.75" style="25" customWidth="1"/>
    <col min="6" max="6" width="10.375" style="26" customWidth="1"/>
    <col min="7" max="7" width="10.5" style="26" customWidth="1"/>
    <col min="8" max="8" width="11.875" style="25" customWidth="1"/>
    <col min="9" max="9" width="14.5" style="25" customWidth="1"/>
    <col min="10" max="16384" width="9" style="25"/>
  </cols>
  <sheetData>
    <row r="3" spans="1:11">
      <c r="A3" s="25" t="s">
        <v>12</v>
      </c>
      <c r="B3" s="25" t="s">
        <v>442</v>
      </c>
      <c r="C3" s="25" t="s">
        <v>15</v>
      </c>
      <c r="D3" s="25" t="s">
        <v>443</v>
      </c>
      <c r="E3" s="25" t="s">
        <v>444</v>
      </c>
      <c r="F3" s="27">
        <v>44727</v>
      </c>
      <c r="G3" s="27">
        <v>44728</v>
      </c>
      <c r="H3" s="27">
        <v>44729</v>
      </c>
      <c r="I3" s="27">
        <v>44730</v>
      </c>
      <c r="J3" s="27">
        <v>44731</v>
      </c>
      <c r="K3" s="27">
        <v>44732</v>
      </c>
    </row>
    <row r="4" spans="1:5">
      <c r="A4" s="25" t="s">
        <v>35</v>
      </c>
      <c r="B4" s="25">
        <v>15</v>
      </c>
      <c r="C4" s="25">
        <v>1950</v>
      </c>
      <c r="D4" s="26">
        <f>C4*3</f>
        <v>5850</v>
      </c>
      <c r="E4" s="26">
        <v>5850</v>
      </c>
    </row>
    <row r="5" spans="1:5">
      <c r="A5" s="25" t="s">
        <v>64</v>
      </c>
      <c r="B5" s="25">
        <v>21</v>
      </c>
      <c r="C5" s="25">
        <v>2450</v>
      </c>
      <c r="D5" s="26">
        <f t="shared" ref="D5:D14" si="0">C5*3</f>
        <v>7350</v>
      </c>
      <c r="E5" s="26">
        <v>7350</v>
      </c>
    </row>
    <row r="6" spans="1:5">
      <c r="A6" s="25" t="s">
        <v>89</v>
      </c>
      <c r="B6" s="25">
        <v>22</v>
      </c>
      <c r="C6" s="25">
        <v>3100</v>
      </c>
      <c r="D6" s="26">
        <f t="shared" si="0"/>
        <v>9300</v>
      </c>
      <c r="E6" s="26">
        <v>9300</v>
      </c>
    </row>
    <row r="7" spans="1:5">
      <c r="A7" s="25" t="s">
        <v>114</v>
      </c>
      <c r="B7" s="25">
        <v>8</v>
      </c>
      <c r="C7" s="25">
        <v>850</v>
      </c>
      <c r="D7" s="26">
        <f t="shared" si="0"/>
        <v>2550</v>
      </c>
      <c r="E7" s="26">
        <v>2550</v>
      </c>
    </row>
    <row r="8" spans="1:5">
      <c r="A8" s="25" t="s">
        <v>125</v>
      </c>
      <c r="B8" s="25">
        <v>17</v>
      </c>
      <c r="C8" s="25">
        <v>2100</v>
      </c>
      <c r="D8" s="26">
        <f t="shared" si="0"/>
        <v>6300</v>
      </c>
      <c r="E8" s="26">
        <v>6300</v>
      </c>
    </row>
    <row r="9" spans="1:5">
      <c r="A9" s="25" t="s">
        <v>143</v>
      </c>
      <c r="B9" s="25">
        <v>8</v>
      </c>
      <c r="C9" s="28">
        <v>800</v>
      </c>
      <c r="D9" s="25">
        <f t="shared" si="0"/>
        <v>2400</v>
      </c>
      <c r="E9" s="29">
        <v>2400</v>
      </c>
    </row>
    <row r="10" spans="1:5">
      <c r="A10" s="25" t="s">
        <v>152</v>
      </c>
      <c r="B10" s="25">
        <v>8</v>
      </c>
      <c r="C10" s="25">
        <v>1200</v>
      </c>
      <c r="D10" s="25">
        <f t="shared" si="0"/>
        <v>3600</v>
      </c>
      <c r="E10" s="26">
        <v>3600</v>
      </c>
    </row>
    <row r="11" spans="1:5">
      <c r="A11" s="25" t="s">
        <v>162</v>
      </c>
      <c r="B11" s="25">
        <v>14</v>
      </c>
      <c r="C11" s="25">
        <v>1600</v>
      </c>
      <c r="D11" s="26">
        <f t="shared" si="0"/>
        <v>4800</v>
      </c>
      <c r="E11" s="26">
        <v>4800</v>
      </c>
    </row>
    <row r="12" spans="1:5">
      <c r="A12" s="25" t="s">
        <v>177</v>
      </c>
      <c r="B12" s="25">
        <v>23</v>
      </c>
      <c r="C12" s="25">
        <v>3100</v>
      </c>
      <c r="D12" s="26">
        <f t="shared" si="0"/>
        <v>9300</v>
      </c>
      <c r="E12" s="26">
        <v>9300</v>
      </c>
    </row>
    <row r="13" spans="1:5">
      <c r="A13" s="25" t="s">
        <v>203</v>
      </c>
      <c r="B13" s="25">
        <v>5</v>
      </c>
      <c r="C13" s="25">
        <v>700</v>
      </c>
      <c r="D13" s="26">
        <f t="shared" si="0"/>
        <v>2100</v>
      </c>
      <c r="E13" s="26">
        <v>2100</v>
      </c>
    </row>
    <row r="14" spans="1:11">
      <c r="A14" s="25" t="s">
        <v>445</v>
      </c>
      <c r="B14" s="25">
        <v>141</v>
      </c>
      <c r="C14" s="25">
        <f>SUM(C4:C13)</f>
        <v>17850</v>
      </c>
      <c r="D14" s="25">
        <f t="shared" si="0"/>
        <v>53550</v>
      </c>
      <c r="E14" s="25">
        <f>SUM(E4:E13)</f>
        <v>53550</v>
      </c>
      <c r="F14" s="26">
        <v>19100</v>
      </c>
      <c r="G14" s="26">
        <v>18050</v>
      </c>
      <c r="H14" s="25">
        <v>18150</v>
      </c>
      <c r="I14" s="25">
        <v>2650</v>
      </c>
      <c r="J14" s="25">
        <v>2750</v>
      </c>
      <c r="K14" s="25">
        <v>2250</v>
      </c>
    </row>
    <row r="15" spans="5:5">
      <c r="E15" s="25">
        <v>62950</v>
      </c>
    </row>
    <row r="16" spans="5:5">
      <c r="E16" s="25">
        <f>E14-E15</f>
        <v>-9400</v>
      </c>
    </row>
    <row r="17" spans="6:9">
      <c r="F17" s="26">
        <f>E14-F14</f>
        <v>34450</v>
      </c>
      <c r="G17" s="26">
        <f>F17-G14</f>
        <v>16400</v>
      </c>
      <c r="H17" s="29">
        <f>G17-H14-I14-J14-K14</f>
        <v>-9400</v>
      </c>
      <c r="I17" s="25" t="s">
        <v>446</v>
      </c>
    </row>
    <row r="18" spans="6:6">
      <c r="F18" s="2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6" sqref="E6"/>
    </sheetView>
  </sheetViews>
  <sheetFormatPr defaultColWidth="9" defaultRowHeight="18" customHeight="1"/>
  <cols>
    <col min="1" max="1" width="11.375" style="1"/>
    <col min="2" max="2" width="20.125" style="2" customWidth="1"/>
    <col min="3" max="3" width="19.75" style="2" customWidth="1"/>
    <col min="4" max="4" width="19.25" style="2" customWidth="1"/>
    <col min="5" max="5" width="19.625" style="2" customWidth="1"/>
    <col min="6" max="7" width="11.5" style="2" customWidth="1"/>
    <col min="8" max="11" width="9.625" style="3" customWidth="1"/>
    <col min="12" max="16384" width="9" style="1"/>
  </cols>
  <sheetData>
    <row r="1" customHeight="1" spans="1:11">
      <c r="A1" s="4" t="s">
        <v>447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12</v>
      </c>
      <c r="B2" s="6" t="s">
        <v>448</v>
      </c>
      <c r="C2" s="7"/>
      <c r="D2" s="8" t="s">
        <v>449</v>
      </c>
      <c r="E2" s="9"/>
      <c r="F2" s="10" t="s">
        <v>450</v>
      </c>
      <c r="G2" s="11"/>
      <c r="H2" s="12" t="s">
        <v>451</v>
      </c>
      <c r="I2" s="23"/>
      <c r="J2" s="23"/>
      <c r="K2" s="24"/>
    </row>
    <row r="3" ht="24" customHeight="1" spans="1:11">
      <c r="A3" s="13"/>
      <c r="B3" s="14" t="s">
        <v>452</v>
      </c>
      <c r="C3" s="14" t="s">
        <v>453</v>
      </c>
      <c r="D3" s="15" t="s">
        <v>454</v>
      </c>
      <c r="E3" s="15" t="s">
        <v>455</v>
      </c>
      <c r="F3" s="16" t="s">
        <v>456</v>
      </c>
      <c r="G3" s="16" t="s">
        <v>457</v>
      </c>
      <c r="H3" s="17" t="s">
        <v>458</v>
      </c>
      <c r="I3" s="17" t="s">
        <v>459</v>
      </c>
      <c r="J3" s="17" t="s">
        <v>460</v>
      </c>
      <c r="K3" s="17" t="s">
        <v>461</v>
      </c>
    </row>
    <row r="4" customHeight="1" spans="1:11">
      <c r="A4" s="18" t="s">
        <v>35</v>
      </c>
      <c r="B4" s="19">
        <v>956053.35</v>
      </c>
      <c r="C4" s="19">
        <v>252278.2797258</v>
      </c>
      <c r="D4" s="20">
        <v>1112460.552</v>
      </c>
      <c r="E4" s="20">
        <v>268803.08064459</v>
      </c>
      <c r="F4" s="21">
        <v>830789.53</v>
      </c>
      <c r="G4" s="21">
        <v>230416.43</v>
      </c>
      <c r="H4" s="22">
        <f>F4/B4</f>
        <v>0.86897821131007</v>
      </c>
      <c r="I4" s="22">
        <f>G4/C4</f>
        <v>0.913342322812881</v>
      </c>
      <c r="J4" s="22">
        <f>F4/D4</f>
        <v>0.746803586434047</v>
      </c>
      <c r="K4" s="22">
        <f>G4/E4</f>
        <v>0.857194156582809</v>
      </c>
    </row>
    <row r="5" customHeight="1" spans="1:11">
      <c r="A5" s="18" t="s">
        <v>64</v>
      </c>
      <c r="B5" s="19">
        <v>1007580.15</v>
      </c>
      <c r="C5" s="19">
        <v>272716.95519432</v>
      </c>
      <c r="D5" s="20">
        <v>1172416.968</v>
      </c>
      <c r="E5" s="20">
        <v>290580.535827036</v>
      </c>
      <c r="F5" s="21">
        <v>758786.82</v>
      </c>
      <c r="G5" s="21">
        <v>203358.31</v>
      </c>
      <c r="H5" s="22">
        <f t="shared" ref="H5:H16" si="0">F5/B5</f>
        <v>0.753078372971123</v>
      </c>
      <c r="I5" s="22">
        <f t="shared" ref="I5:I15" si="1">G5/C5</f>
        <v>0.74567534627651</v>
      </c>
      <c r="J5" s="22">
        <f t="shared" ref="J5:J15" si="2">F5/D5</f>
        <v>0.647198770326906</v>
      </c>
      <c r="K5" s="22">
        <f t="shared" ref="K5:K15" si="3">G5/E5</f>
        <v>0.699834589475209</v>
      </c>
    </row>
    <row r="6" customHeight="1" spans="1:11">
      <c r="A6" s="18" t="s">
        <v>89</v>
      </c>
      <c r="B6" s="19">
        <v>1936934.25</v>
      </c>
      <c r="C6" s="19">
        <v>470077.30250592</v>
      </c>
      <c r="D6" s="20">
        <v>2253810.36</v>
      </c>
      <c r="E6" s="20">
        <v>500868.434619216</v>
      </c>
      <c r="F6" s="21">
        <v>1827958.35</v>
      </c>
      <c r="G6" s="21">
        <v>407047.63</v>
      </c>
      <c r="H6" s="22">
        <f t="shared" si="0"/>
        <v>0.943737945673685</v>
      </c>
      <c r="I6" s="22">
        <f t="shared" si="1"/>
        <v>0.865916367010453</v>
      </c>
      <c r="J6" s="22">
        <f t="shared" si="2"/>
        <v>0.811052421464599</v>
      </c>
      <c r="K6" s="22">
        <f t="shared" si="3"/>
        <v>0.812683734620763</v>
      </c>
    </row>
    <row r="7" customHeight="1" spans="1:11">
      <c r="A7" s="18" t="s">
        <v>114</v>
      </c>
      <c r="B7" s="19">
        <v>358926</v>
      </c>
      <c r="C7" s="19">
        <v>95829.4861728</v>
      </c>
      <c r="D7" s="20">
        <v>417645.12</v>
      </c>
      <c r="E7" s="20">
        <v>102106.53540144</v>
      </c>
      <c r="F7" s="21">
        <v>245556.73</v>
      </c>
      <c r="G7" s="21">
        <v>72170.56</v>
      </c>
      <c r="H7" s="22">
        <f t="shared" si="0"/>
        <v>0.684143054557207</v>
      </c>
      <c r="I7" s="22">
        <f t="shared" si="1"/>
        <v>0.753114337583548</v>
      </c>
      <c r="J7" s="22">
        <f t="shared" si="2"/>
        <v>0.587955463241136</v>
      </c>
      <c r="K7" s="22">
        <f t="shared" si="3"/>
        <v>0.706816265151449</v>
      </c>
    </row>
    <row r="8" customHeight="1" spans="1:11">
      <c r="A8" s="18" t="s">
        <v>125</v>
      </c>
      <c r="B8" s="19">
        <v>1069346.25</v>
      </c>
      <c r="C8" s="19">
        <v>295447.87109568</v>
      </c>
      <c r="D8" s="20">
        <v>1244287.8</v>
      </c>
      <c r="E8" s="20">
        <v>314800.378402464</v>
      </c>
      <c r="F8" s="21">
        <v>879007.82</v>
      </c>
      <c r="G8" s="21">
        <v>250252.65</v>
      </c>
      <c r="H8" s="22">
        <f t="shared" si="0"/>
        <v>0.822004865122031</v>
      </c>
      <c r="I8" s="22">
        <f t="shared" si="1"/>
        <v>0.847028103712267</v>
      </c>
      <c r="J8" s="22">
        <f t="shared" si="2"/>
        <v>0.706434492084548</v>
      </c>
      <c r="K8" s="22">
        <f t="shared" si="3"/>
        <v>0.79495663655162</v>
      </c>
    </row>
    <row r="9" customHeight="1" spans="1:11">
      <c r="A9" s="18" t="s">
        <v>143</v>
      </c>
      <c r="B9" s="19">
        <v>343512</v>
      </c>
      <c r="C9" s="19">
        <v>94791.311364</v>
      </c>
      <c r="D9" s="20">
        <v>399709.44</v>
      </c>
      <c r="E9" s="20">
        <v>101000.3577822</v>
      </c>
      <c r="F9" s="21">
        <v>296197.9</v>
      </c>
      <c r="G9" s="21">
        <v>78766.64</v>
      </c>
      <c r="H9" s="22">
        <f t="shared" si="0"/>
        <v>0.862263618155989</v>
      </c>
      <c r="I9" s="22">
        <f t="shared" si="1"/>
        <v>0.830947888225061</v>
      </c>
      <c r="J9" s="22">
        <f t="shared" si="2"/>
        <v>0.741033036397639</v>
      </c>
      <c r="K9" s="22">
        <f t="shared" si="3"/>
        <v>0.779864960180187</v>
      </c>
    </row>
    <row r="10" customHeight="1" spans="1:11">
      <c r="A10" s="18" t="s">
        <v>152</v>
      </c>
      <c r="B10" s="19">
        <v>1311015.75</v>
      </c>
      <c r="C10" s="19">
        <v>331144.0102488</v>
      </c>
      <c r="D10" s="20">
        <v>1525493.64</v>
      </c>
      <c r="E10" s="20">
        <v>352834.69583124</v>
      </c>
      <c r="F10" s="21">
        <v>1192405.86</v>
      </c>
      <c r="G10" s="21">
        <v>238279.02</v>
      </c>
      <c r="H10" s="22">
        <f t="shared" si="0"/>
        <v>0.909528249374579</v>
      </c>
      <c r="I10" s="22">
        <f t="shared" si="1"/>
        <v>0.719563128504039</v>
      </c>
      <c r="J10" s="22">
        <f t="shared" si="2"/>
        <v>0.781652462346549</v>
      </c>
      <c r="K10" s="22">
        <f t="shared" si="3"/>
        <v>0.675327633068059</v>
      </c>
    </row>
    <row r="11" customHeight="1" spans="1:11">
      <c r="A11" s="18" t="s">
        <v>162</v>
      </c>
      <c r="B11" s="19">
        <v>642158.25</v>
      </c>
      <c r="C11" s="19">
        <v>167069.2200168</v>
      </c>
      <c r="D11" s="20">
        <v>747213.24</v>
      </c>
      <c r="E11" s="20">
        <v>178012.63378764</v>
      </c>
      <c r="F11" s="21">
        <v>476192.73</v>
      </c>
      <c r="G11" s="21">
        <v>134843.29</v>
      </c>
      <c r="H11" s="22">
        <f t="shared" si="0"/>
        <v>0.741550435581883</v>
      </c>
      <c r="I11" s="22">
        <f t="shared" si="1"/>
        <v>0.807110310244105</v>
      </c>
      <c r="J11" s="22">
        <f t="shared" si="2"/>
        <v>0.637291611695746</v>
      </c>
      <c r="K11" s="22">
        <f t="shared" si="3"/>
        <v>0.757492808970296</v>
      </c>
    </row>
    <row r="12" customHeight="1" spans="1:11">
      <c r="A12" s="18" t="s">
        <v>177</v>
      </c>
      <c r="B12" s="19">
        <v>1935117.6</v>
      </c>
      <c r="C12" s="19">
        <v>471639.694257</v>
      </c>
      <c r="D12" s="20">
        <v>2251696.512</v>
      </c>
      <c r="E12" s="20">
        <v>502533.16658235</v>
      </c>
      <c r="F12" s="21">
        <v>1759411.26</v>
      </c>
      <c r="G12" s="21">
        <v>431523.67</v>
      </c>
      <c r="H12" s="22">
        <f t="shared" si="0"/>
        <v>0.909201208236647</v>
      </c>
      <c r="I12" s="22">
        <f t="shared" si="1"/>
        <v>0.914943494482166</v>
      </c>
      <c r="J12" s="22">
        <f t="shared" si="2"/>
        <v>0.781371401795732</v>
      </c>
      <c r="K12" s="22">
        <f t="shared" si="3"/>
        <v>0.858696895440206</v>
      </c>
    </row>
    <row r="13" customHeight="1" spans="1:11">
      <c r="A13" s="18" t="s">
        <v>203</v>
      </c>
      <c r="B13" s="19">
        <v>364431</v>
      </c>
      <c r="C13" s="19">
        <v>84301.7881176</v>
      </c>
      <c r="D13" s="20">
        <v>424050.72</v>
      </c>
      <c r="E13" s="20">
        <v>89823.74691348</v>
      </c>
      <c r="F13" s="21">
        <v>307686.12</v>
      </c>
      <c r="G13" s="21">
        <v>75380.45</v>
      </c>
      <c r="H13" s="22">
        <f t="shared" si="0"/>
        <v>0.8442918412539</v>
      </c>
      <c r="I13" s="22">
        <f t="shared" si="1"/>
        <v>0.894173797296508</v>
      </c>
      <c r="J13" s="22">
        <f t="shared" si="2"/>
        <v>0.725588014565805</v>
      </c>
      <c r="K13" s="22">
        <f t="shared" si="3"/>
        <v>0.839204025552485</v>
      </c>
    </row>
    <row r="14" customHeight="1" spans="1:11">
      <c r="A14" s="18" t="s">
        <v>208</v>
      </c>
      <c r="B14" s="19">
        <v>9857616</v>
      </c>
      <c r="C14" s="19">
        <v>2528548.54737012</v>
      </c>
      <c r="D14" s="20">
        <v>11440523.52</v>
      </c>
      <c r="E14" s="20">
        <v>2677871.33907081</v>
      </c>
      <c r="F14" s="21">
        <v>8573993.12</v>
      </c>
      <c r="G14" s="21">
        <v>2122038.65</v>
      </c>
      <c r="H14" s="22">
        <f t="shared" si="0"/>
        <v>0.869783639370817</v>
      </c>
      <c r="I14" s="22">
        <f t="shared" si="1"/>
        <v>0.839231919120983</v>
      </c>
      <c r="J14" s="22">
        <f t="shared" si="2"/>
        <v>0.749440626996762</v>
      </c>
      <c r="K14" s="22">
        <f t="shared" si="3"/>
        <v>0.792434878793065</v>
      </c>
    </row>
  </sheetData>
  <mergeCells count="6">
    <mergeCell ref="A1:K1"/>
    <mergeCell ref="B2:C2"/>
    <mergeCell ref="D2:E2"/>
    <mergeCell ref="F2:G2"/>
    <mergeCell ref="H2:K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门店考核数据</vt:lpstr>
      <vt:lpstr>员工超毛奖励分配</vt:lpstr>
      <vt:lpstr>PK明细</vt:lpstr>
      <vt:lpstr>PK汇总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2022-06-11T15:34:00Z</dcterms:created>
  <dcterms:modified xsi:type="dcterms:W3CDTF">2022-06-28T12:47:22Z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C2AE0AA503AC4F13A97164051F69BC44</vt:lpwstr>
  </property>
  <property fmtid="{D5CDD505-2E9C-101B-9397-08002B2CF9AE}" pid="3" name="KSOProductBuildVer">
    <vt:lpwstr>2052-11.1.0.11744</vt:lpwstr>
  </property>
</Properties>
</file>