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3月闪电战明细表" sheetId="1" r:id="rId1"/>
    <sheet name="3月奖励汇总" sheetId="5" r:id="rId2"/>
    <sheet name="3月闪电战奖励汇总" sheetId="6" r:id="rId3"/>
  </sheets>
  <definedNames>
    <definedName name="_xlnm._FilterDatabase" localSheetId="1" hidden="1">'3月奖励汇总'!$A$1:$A$145</definedName>
    <definedName name="_xlnm._FilterDatabase" localSheetId="0" hidden="1">'3月闪电战明细表'!$A$2:$U$121</definedName>
    <definedName name="_xlnm.Extract" localSheetId="0">'3月闪电战明细表'!#REF!</definedName>
    <definedName name="_xlnm.Extract" localSheetId="1">'3月奖励汇总'!#REF!</definedName>
  </definedNames>
  <calcPr calcId="144525"/>
</workbook>
</file>

<file path=xl/sharedStrings.xml><?xml version="1.0" encoding="utf-8"?>
<sst xmlns="http://schemas.openxmlformats.org/spreadsheetml/2006/main" count="739" uniqueCount="285">
  <si>
    <t>序号</t>
  </si>
  <si>
    <t>门店ID</t>
  </si>
  <si>
    <t>门店名称</t>
  </si>
  <si>
    <t>分类</t>
  </si>
  <si>
    <t>片区</t>
  </si>
  <si>
    <t>活动时间（下滑门店至少保证每周一场，新开门店至少保证每周两场）</t>
  </si>
  <si>
    <t xml:space="preserve"> 活动时间段          （上午？点—？点、下午？点—？点）</t>
  </si>
  <si>
    <t>活动期间（天）</t>
  </si>
  <si>
    <t>上月日均（天）</t>
  </si>
  <si>
    <t>上月日均对比增幅</t>
  </si>
  <si>
    <t>超毛奖励</t>
  </si>
  <si>
    <t>备注</t>
  </si>
  <si>
    <t>客流</t>
  </si>
  <si>
    <t>销售</t>
  </si>
  <si>
    <t>毛利</t>
  </si>
  <si>
    <t>毛利率</t>
  </si>
  <si>
    <t>客流增幅</t>
  </si>
  <si>
    <t>销售增幅</t>
  </si>
  <si>
    <t>毛利增幅</t>
  </si>
  <si>
    <t>四川太极新都区新繁镇繁江北路药店</t>
  </si>
  <si>
    <t>A2</t>
  </si>
  <si>
    <t>城郊二片</t>
  </si>
  <si>
    <t>上午9.00-11.00</t>
  </si>
  <si>
    <t>33.25%</t>
  </si>
  <si>
    <t>四川太极怀远店</t>
  </si>
  <si>
    <t>A3</t>
  </si>
  <si>
    <t>上午10-11点</t>
  </si>
  <si>
    <t>38.36%</t>
  </si>
  <si>
    <t>30.14%</t>
  </si>
  <si>
    <t>四川太极崇州市崇阳镇蜀州中路药店</t>
  </si>
  <si>
    <t>C1</t>
  </si>
  <si>
    <t>22.44%</t>
  </si>
  <si>
    <t xml:space="preserve">四川太极崇州市崇阳镇永康东路药店 </t>
  </si>
  <si>
    <t>B2</t>
  </si>
  <si>
    <t>31.09%</t>
  </si>
  <si>
    <t>28.86%</t>
  </si>
  <si>
    <t>四川太极崇州中心店</t>
  </si>
  <si>
    <t>C2</t>
  </si>
  <si>
    <t>10点—12点</t>
  </si>
  <si>
    <t>30.28%</t>
  </si>
  <si>
    <t>28.91%</t>
  </si>
  <si>
    <t>四川太极新都区马超东路店</t>
  </si>
  <si>
    <t>B1</t>
  </si>
  <si>
    <t>下午6：00—8：00</t>
  </si>
  <si>
    <t>29.15%</t>
  </si>
  <si>
    <t>四川太极都江堰市蒲阳路药店</t>
  </si>
  <si>
    <t>14.03%</t>
  </si>
  <si>
    <t>31.37%</t>
  </si>
  <si>
    <t>四川太极三江店</t>
  </si>
  <si>
    <t>下午4-6点</t>
  </si>
  <si>
    <t>23.23%</t>
  </si>
  <si>
    <t>四川太极都江堰景中路店</t>
  </si>
  <si>
    <t>28.79%</t>
  </si>
  <si>
    <t>四川太极崇州市崇阳镇尚贤坊街药店</t>
  </si>
  <si>
    <t>上午9点-11点</t>
  </si>
  <si>
    <t>32%</t>
  </si>
  <si>
    <t>28.85%</t>
  </si>
  <si>
    <t>四川太极金带街药店</t>
  </si>
  <si>
    <t>13.21%</t>
  </si>
  <si>
    <t>四川太极温江区公平街道江安路药店</t>
  </si>
  <si>
    <t>上午10-12点</t>
  </si>
  <si>
    <t>31.29%</t>
  </si>
  <si>
    <t>25.87%</t>
  </si>
  <si>
    <t>3月26-31公司活动</t>
  </si>
  <si>
    <t>四川太极彭州市致和镇南三环路药店</t>
  </si>
  <si>
    <t>上午11-13点</t>
  </si>
  <si>
    <t>30.59%</t>
  </si>
  <si>
    <t>17.39%</t>
  </si>
  <si>
    <t>四川太极新都区斑竹园街道医贸大道药店</t>
  </si>
  <si>
    <t>下午5-7点</t>
  </si>
  <si>
    <t>-8.63%</t>
  </si>
  <si>
    <t>四川太极崇州市怀远镇文井北路药店</t>
  </si>
  <si>
    <t>上午10点_12点</t>
  </si>
  <si>
    <t>20.71%</t>
  </si>
  <si>
    <t>27.79%</t>
  </si>
  <si>
    <t>四川太极邛崃市文君街道凤凰大道药店</t>
  </si>
  <si>
    <t>城郊一片</t>
  </si>
  <si>
    <t>下午6一8</t>
  </si>
  <si>
    <t>23.35%</t>
  </si>
  <si>
    <t>四川太极大邑县新场镇文昌街药店</t>
  </si>
  <si>
    <t>下午6-8</t>
  </si>
  <si>
    <t>31.59%</t>
  </si>
  <si>
    <t>四川太极大邑县晋原镇潘家街药店</t>
  </si>
  <si>
    <t>39.21%</t>
  </si>
  <si>
    <t>29.32%</t>
  </si>
  <si>
    <t>四川太极大邑县晋原镇子龙路店</t>
  </si>
  <si>
    <t>下午16：00～19：00</t>
  </si>
  <si>
    <t>27.89%</t>
  </si>
  <si>
    <t>四川太极邛崃市临邛镇洪川小区药店</t>
  </si>
  <si>
    <t>晚上6点到8点</t>
  </si>
  <si>
    <t>30.72%</t>
  </si>
  <si>
    <t>四川太极大邑县青霞街道元通路南段药店</t>
  </si>
  <si>
    <t>33.27%</t>
  </si>
  <si>
    <t>34.78%</t>
  </si>
  <si>
    <t>四川太极大邑县晋原街道蜀望路药店</t>
  </si>
  <si>
    <t>25.62%</t>
  </si>
  <si>
    <t>33.88%</t>
  </si>
  <si>
    <t>四川太极大邑县晋原街道南街药店</t>
  </si>
  <si>
    <t>18点到20点</t>
  </si>
  <si>
    <t>15.99%</t>
  </si>
  <si>
    <t>16.68%</t>
  </si>
  <si>
    <t>四川太极通盈街药店</t>
  </si>
  <si>
    <t>城中片区</t>
  </si>
  <si>
    <t>下午5点至8点</t>
  </si>
  <si>
    <t>35.09%</t>
  </si>
  <si>
    <t>四川太极成华区华油路药店</t>
  </si>
  <si>
    <t>下午5点半7点半</t>
  </si>
  <si>
    <t>28.87%</t>
  </si>
  <si>
    <t>四川太极武侯区科华街药店</t>
  </si>
  <si>
    <t>下午6点到8点</t>
  </si>
  <si>
    <t>39.22%</t>
  </si>
  <si>
    <t>22.69%</t>
  </si>
  <si>
    <t>四川太极成华区羊子山西路药店（兴元华盛）</t>
  </si>
  <si>
    <t>27.86%</t>
  </si>
  <si>
    <t>28.42%</t>
  </si>
  <si>
    <t>四川太极高新天久北巷药店</t>
  </si>
  <si>
    <t>18:30到20:30</t>
  </si>
  <si>
    <t>33.98%</t>
  </si>
  <si>
    <t>23.89%</t>
  </si>
  <si>
    <t>四川太极红星店</t>
  </si>
  <si>
    <t>下午3点到5点</t>
  </si>
  <si>
    <t>40.77%</t>
  </si>
  <si>
    <t>四川太极成华区驷马桥三路药店</t>
  </si>
  <si>
    <t>下午18：00-20:00</t>
  </si>
  <si>
    <t>33.11%</t>
  </si>
  <si>
    <t>22.01%</t>
  </si>
  <si>
    <t>四川太极锦江区榕声路店</t>
  </si>
  <si>
    <t>东南片区</t>
  </si>
  <si>
    <t>下午4:00-6:00</t>
  </si>
  <si>
    <t>38.25%</t>
  </si>
  <si>
    <t>33.59%</t>
  </si>
  <si>
    <t>四川太极高新区中和公济桥路药店</t>
  </si>
  <si>
    <t>下午4-6</t>
  </si>
  <si>
    <t>24.4%</t>
  </si>
  <si>
    <t>42.64%</t>
  </si>
  <si>
    <t>四川太极成华区龙潭西路药店</t>
  </si>
  <si>
    <t>下午18：00-20：00</t>
  </si>
  <si>
    <t>39.26%</t>
  </si>
  <si>
    <t>四川太极新乐中街药店</t>
  </si>
  <si>
    <t>下午18到20</t>
  </si>
  <si>
    <t>25.55%</t>
  </si>
  <si>
    <t>27.78%</t>
  </si>
  <si>
    <t>四川太极成华区崔家店路药店</t>
  </si>
  <si>
    <t>24.1%</t>
  </si>
  <si>
    <t>四川太极成华区华泰路二药店</t>
  </si>
  <si>
    <t>32.1%</t>
  </si>
  <si>
    <t>四川太极成华区水碾河路药店</t>
  </si>
  <si>
    <t>下午17:00-19:00</t>
  </si>
  <si>
    <t>30.22%</t>
  </si>
  <si>
    <t>四川太极枣子巷药店</t>
  </si>
  <si>
    <t>西北片区</t>
  </si>
  <si>
    <t>17：00-19：00</t>
  </si>
  <si>
    <t>39.33%</t>
  </si>
  <si>
    <t>四川太极土龙路药店</t>
  </si>
  <si>
    <t>30.01%</t>
  </si>
  <si>
    <t>四川太极武侯区逸都路药店</t>
  </si>
  <si>
    <t>16:00—18:00</t>
  </si>
  <si>
    <t>33.51%</t>
  </si>
  <si>
    <t>四川太极金牛区黄苑东街药店</t>
  </si>
  <si>
    <t>16:00－18:00</t>
  </si>
  <si>
    <t>29.76%</t>
  </si>
  <si>
    <t>四川太极沙河源药店</t>
  </si>
  <si>
    <t>16.77%</t>
  </si>
  <si>
    <t>四川太极武侯区佳灵路药店</t>
  </si>
  <si>
    <t>33.39%</t>
  </si>
  <si>
    <t>15.68%</t>
  </si>
  <si>
    <t>四川太极青羊区蜀源路药店</t>
  </si>
  <si>
    <t>26.48%</t>
  </si>
  <si>
    <t>30.84%</t>
  </si>
  <si>
    <t>四川太极青羊区金祥路药店</t>
  </si>
  <si>
    <t>18:00-20:00</t>
  </si>
  <si>
    <t>24.48%</t>
  </si>
  <si>
    <t>25.65%</t>
  </si>
  <si>
    <t>35.59%</t>
  </si>
  <si>
    <t>四川太极武侯区聚福路药店</t>
  </si>
  <si>
    <t>17:00-19:00</t>
  </si>
  <si>
    <t>33.01%</t>
  </si>
  <si>
    <t>26.37%</t>
  </si>
  <si>
    <t>30.6%</t>
  </si>
  <si>
    <t>20.13%</t>
  </si>
  <si>
    <t>38.49%</t>
  </si>
  <si>
    <t>四川太极青羊区经一路药店</t>
  </si>
  <si>
    <t>-28.46%</t>
  </si>
  <si>
    <t>35.53%</t>
  </si>
  <si>
    <t>四川太极金牛区花照壁药店</t>
  </si>
  <si>
    <t>18：00-20：00</t>
  </si>
  <si>
    <t>29.8%</t>
  </si>
  <si>
    <t>24.31%</t>
  </si>
  <si>
    <t>四川太极青羊区贝森北路药店</t>
  </si>
  <si>
    <t>28.81%</t>
  </si>
  <si>
    <t>26.2%</t>
  </si>
  <si>
    <t>四川太极武侯区双楠路药店</t>
  </si>
  <si>
    <t>16：00-18：00</t>
  </si>
  <si>
    <t>26.61%</t>
  </si>
  <si>
    <t>27.71%</t>
  </si>
  <si>
    <t>四川太极金牛区交大路第三药店</t>
  </si>
  <si>
    <t>37.24%</t>
  </si>
  <si>
    <t>29.31%</t>
  </si>
  <si>
    <t>四川太极青羊区蜀辉路药店</t>
  </si>
  <si>
    <t>19：00-20：30</t>
  </si>
  <si>
    <t>29.16%</t>
  </si>
  <si>
    <t>18.54%</t>
  </si>
  <si>
    <t>四川太极金牛区蜀汉路药店</t>
  </si>
  <si>
    <t>17：00-18：30</t>
  </si>
  <si>
    <t>34.55%</t>
  </si>
  <si>
    <t>21.82%</t>
  </si>
  <si>
    <t>四川太极金牛区五福桥东路药店</t>
  </si>
  <si>
    <t>17:00–19:00</t>
  </si>
  <si>
    <t>25.11%</t>
  </si>
  <si>
    <t>25.29%</t>
  </si>
  <si>
    <t>四川太极青羊区大石西路药店</t>
  </si>
  <si>
    <t>19:00–20:30</t>
  </si>
  <si>
    <t>34.4%</t>
  </si>
  <si>
    <t>36.84%</t>
  </si>
  <si>
    <t>四川太极都江堰幸福镇翔凤路药店</t>
  </si>
  <si>
    <t>下午3：00到5点</t>
  </si>
  <si>
    <t>30.13%</t>
  </si>
  <si>
    <t>14.3%</t>
  </si>
  <si>
    <t>四川太极都江堰药店</t>
  </si>
  <si>
    <t>下午3：30到5点半</t>
  </si>
  <si>
    <t>36.66%</t>
  </si>
  <si>
    <t>四川太极都江堰市蒲阳镇堰问道西路药店</t>
  </si>
  <si>
    <t>37.57%</t>
  </si>
  <si>
    <t>34.86%</t>
  </si>
  <si>
    <t>四川太极邛崃市羊安镇永康大道药店</t>
  </si>
  <si>
    <t>10点到11点</t>
  </si>
  <si>
    <t>38.77%</t>
  </si>
  <si>
    <t>四川太极大邑县晋原镇东街药店</t>
  </si>
  <si>
    <t>上午10点到12点</t>
  </si>
  <si>
    <t>37.28%</t>
  </si>
  <si>
    <t>四川太极邛崃中心药店</t>
  </si>
  <si>
    <t>下午6点-7点</t>
  </si>
  <si>
    <t>38.33%</t>
  </si>
  <si>
    <t>38.78%</t>
  </si>
  <si>
    <t>四川太极大邑县晋源镇东壕沟段药店</t>
  </si>
  <si>
    <t>30.37%</t>
  </si>
  <si>
    <t>四川太极大邑县安仁镇千禧街药店</t>
  </si>
  <si>
    <t>上午10点到11点</t>
  </si>
  <si>
    <t>30.31%</t>
  </si>
  <si>
    <t>四川太极邛崃市临邛镇翠荫街药店</t>
  </si>
  <si>
    <t>下午6点30到8点30</t>
  </si>
  <si>
    <t>42.79%</t>
  </si>
  <si>
    <t>四川太极锦江区劼人路药店</t>
  </si>
  <si>
    <t>下午6：00-8.00</t>
  </si>
  <si>
    <t>29.93%</t>
  </si>
  <si>
    <t>30%</t>
  </si>
  <si>
    <t>四川太极锦江区宏济中路药店</t>
  </si>
  <si>
    <t>40.54%</t>
  </si>
  <si>
    <t>33.41%</t>
  </si>
  <si>
    <t>四川太极武侯区科华北路药店</t>
  </si>
  <si>
    <t>下午5:00－7:00</t>
  </si>
  <si>
    <t>39.25%</t>
  </si>
  <si>
    <t>33%</t>
  </si>
  <si>
    <t>四川太极高新区天顺路药店</t>
  </si>
  <si>
    <t>下午2:30一3:30</t>
  </si>
  <si>
    <t>32.9%</t>
  </si>
  <si>
    <t>四川太极成华区二环路北四段药店（汇融名城）</t>
  </si>
  <si>
    <t>30.36%</t>
  </si>
  <si>
    <t>33.05%</t>
  </si>
  <si>
    <t>四川太极锦江区观音桥街药店</t>
  </si>
  <si>
    <t>下午6:00－8:00</t>
  </si>
  <si>
    <t>30.82%</t>
  </si>
  <si>
    <t>31.21%</t>
  </si>
  <si>
    <t>四川太极成华区东昌路一药店</t>
  </si>
  <si>
    <t>33.97%</t>
  </si>
  <si>
    <t>33.82%</t>
  </si>
  <si>
    <t>合计</t>
  </si>
  <si>
    <t>门店</t>
  </si>
  <si>
    <t>场次</t>
  </si>
  <si>
    <t>求和项:客流</t>
  </si>
  <si>
    <t>求和项:销售</t>
  </si>
  <si>
    <t>求和项:毛利</t>
  </si>
  <si>
    <t>求和项:客流2</t>
  </si>
  <si>
    <t>求和项:销售2</t>
  </si>
  <si>
    <t>求和项:毛利2</t>
  </si>
  <si>
    <t>客流下滑</t>
  </si>
  <si>
    <t>总计</t>
  </si>
  <si>
    <t>2022年3月闪电战奖励数据</t>
  </si>
  <si>
    <t xml:space="preserve">门店签字 </t>
  </si>
  <si>
    <t>羊子山西路药店（兴元华盛）</t>
  </si>
  <si>
    <t>都江堰市蒲阳路药店</t>
  </si>
  <si>
    <t>水碾河路药店</t>
  </si>
  <si>
    <t>金祥路药店</t>
  </si>
  <si>
    <t>驷马桥三路药店</t>
  </si>
  <si>
    <t>合计奖励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</si>
</sst>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29" fillId="19" borderId="14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/>
    </xf>
    <xf numFmtId="177" fontId="9" fillId="4" borderId="1" xfId="0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21" fontId="7" fillId="0" borderId="1" xfId="0" applyNumberFormat="1" applyFont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1"/>
  <sheetViews>
    <sheetView topLeftCell="A98" workbookViewId="0">
      <selection activeCell="O103" sqref="O103"/>
    </sheetView>
  </sheetViews>
  <sheetFormatPr defaultColWidth="9" defaultRowHeight="19" customHeight="1"/>
  <cols>
    <col min="1" max="1" width="4.875" style="37" customWidth="1"/>
    <col min="2" max="2" width="7.625" style="37" customWidth="1"/>
    <col min="3" max="3" width="20.5" style="38" customWidth="1"/>
    <col min="4" max="4" width="5" style="38" customWidth="1"/>
    <col min="5" max="5" width="8.875" style="37" customWidth="1"/>
    <col min="6" max="6" width="8.375" style="39" customWidth="1"/>
    <col min="7" max="7" width="16.625" style="39" hidden="1" customWidth="1"/>
    <col min="8" max="8" width="6.5" style="37" customWidth="1"/>
    <col min="9" max="9" width="8.75" style="37" customWidth="1"/>
    <col min="10" max="10" width="9" style="40" customWidth="1"/>
    <col min="11" max="11" width="8.125" style="37" customWidth="1"/>
    <col min="12" max="12" width="6.5" style="41" customWidth="1"/>
    <col min="13" max="13" width="9.25" style="40" customWidth="1"/>
    <col min="14" max="14" width="10.125" style="40" customWidth="1"/>
    <col min="15" max="15" width="8.25" style="42" customWidth="1"/>
    <col min="16" max="16" width="8.25" style="43" customWidth="1"/>
    <col min="17" max="18" width="9.25" style="42" customWidth="1"/>
    <col min="19" max="19" width="9" style="37"/>
    <col min="20" max="20" width="9.75" style="44" customWidth="1"/>
    <col min="21" max="21" width="15.75" style="45" customWidth="1"/>
    <col min="22" max="16384" width="9" style="37"/>
  </cols>
  <sheetData>
    <row r="1" customHeight="1" spans="1:21">
      <c r="A1" s="46" t="s">
        <v>0</v>
      </c>
      <c r="B1" s="47" t="s">
        <v>1</v>
      </c>
      <c r="C1" s="48" t="s">
        <v>2</v>
      </c>
      <c r="D1" s="49" t="s">
        <v>3</v>
      </c>
      <c r="E1" s="47" t="s">
        <v>4</v>
      </c>
      <c r="F1" s="50" t="s">
        <v>5</v>
      </c>
      <c r="G1" s="50" t="s">
        <v>6</v>
      </c>
      <c r="H1" s="51" t="s">
        <v>7</v>
      </c>
      <c r="I1" s="69"/>
      <c r="J1" s="69"/>
      <c r="K1" s="70"/>
      <c r="L1" s="71" t="s">
        <v>8</v>
      </c>
      <c r="M1" s="72"/>
      <c r="N1" s="72"/>
      <c r="O1" s="73"/>
      <c r="P1" s="74" t="s">
        <v>9</v>
      </c>
      <c r="Q1" s="83"/>
      <c r="R1" s="83"/>
      <c r="S1" s="83"/>
      <c r="T1" s="84" t="s">
        <v>10</v>
      </c>
      <c r="U1" s="45" t="s">
        <v>11</v>
      </c>
    </row>
    <row r="2" customHeight="1" spans="1:20">
      <c r="A2" s="46"/>
      <c r="B2" s="47"/>
      <c r="C2" s="48"/>
      <c r="D2" s="52"/>
      <c r="E2" s="47"/>
      <c r="F2" s="50"/>
      <c r="G2" s="50"/>
      <c r="H2" s="53" t="s">
        <v>12</v>
      </c>
      <c r="I2" s="69" t="s">
        <v>13</v>
      </c>
      <c r="J2" s="69" t="s">
        <v>14</v>
      </c>
      <c r="K2" s="70" t="s">
        <v>15</v>
      </c>
      <c r="L2" s="75" t="s">
        <v>12</v>
      </c>
      <c r="M2" s="72" t="s">
        <v>13</v>
      </c>
      <c r="N2" s="72" t="s">
        <v>14</v>
      </c>
      <c r="O2" s="73" t="s">
        <v>15</v>
      </c>
      <c r="P2" s="76" t="s">
        <v>16</v>
      </c>
      <c r="Q2" s="83" t="s">
        <v>17</v>
      </c>
      <c r="R2" s="83" t="s">
        <v>18</v>
      </c>
      <c r="S2" s="83" t="s">
        <v>15</v>
      </c>
      <c r="T2" s="84"/>
    </row>
    <row r="3" customHeight="1" spans="1:21">
      <c r="A3" s="54">
        <v>1</v>
      </c>
      <c r="B3" s="55">
        <v>730</v>
      </c>
      <c r="C3" s="56" t="s">
        <v>19</v>
      </c>
      <c r="D3" s="55" t="s">
        <v>20</v>
      </c>
      <c r="E3" s="55" t="s">
        <v>21</v>
      </c>
      <c r="F3" s="50">
        <v>3.24</v>
      </c>
      <c r="G3" s="50" t="s">
        <v>22</v>
      </c>
      <c r="H3" s="57">
        <v>109</v>
      </c>
      <c r="I3" s="57">
        <v>9821.02</v>
      </c>
      <c r="J3" s="77">
        <f>I3*K3</f>
        <v>3265.48915</v>
      </c>
      <c r="K3" s="57" t="s">
        <v>23</v>
      </c>
      <c r="L3" s="78">
        <v>98.25</v>
      </c>
      <c r="M3" s="79">
        <v>8701.58857142857</v>
      </c>
      <c r="N3" s="79">
        <v>2490.97892857143</v>
      </c>
      <c r="O3" s="80">
        <f>N3/M3</f>
        <v>0.28626714629447</v>
      </c>
      <c r="P3" s="81">
        <f>(H3-L3)/L3</f>
        <v>0.10941475826972</v>
      </c>
      <c r="Q3" s="85">
        <f>(I3-M3)/M3</f>
        <v>0.128646788960702</v>
      </c>
      <c r="R3" s="85">
        <f>(J3-N3)/N3</f>
        <v>0.310926042988549</v>
      </c>
      <c r="S3" s="85">
        <f>K3-O3</f>
        <v>0.0462328537055303</v>
      </c>
      <c r="T3" s="86"/>
      <c r="U3" s="37"/>
    </row>
    <row r="4" customHeight="1" spans="1:21">
      <c r="A4" s="54">
        <v>2</v>
      </c>
      <c r="B4" s="55">
        <v>54</v>
      </c>
      <c r="C4" s="56" t="s">
        <v>24</v>
      </c>
      <c r="D4" s="55" t="s">
        <v>25</v>
      </c>
      <c r="E4" s="55" t="s">
        <v>21</v>
      </c>
      <c r="F4" s="50">
        <v>3.23</v>
      </c>
      <c r="G4" s="50" t="s">
        <v>26</v>
      </c>
      <c r="H4" s="57">
        <v>88</v>
      </c>
      <c r="I4" s="57">
        <v>7318.11</v>
      </c>
      <c r="J4" s="77">
        <f t="shared" ref="J4:J35" si="0">I4*K4</f>
        <v>2807.226996</v>
      </c>
      <c r="K4" s="57" t="s">
        <v>27</v>
      </c>
      <c r="L4" s="78">
        <v>83.8928571428571</v>
      </c>
      <c r="M4" s="79">
        <v>6821.38571428571</v>
      </c>
      <c r="N4" s="79">
        <v>2294.71392857143</v>
      </c>
      <c r="O4" s="80">
        <f t="shared" ref="O4:O35" si="1">N4/M4</f>
        <v>0.336399966910787</v>
      </c>
      <c r="P4" s="81">
        <f t="shared" ref="P4:P35" si="2">(H4-L4)/L4</f>
        <v>0.0489570029799915</v>
      </c>
      <c r="Q4" s="85">
        <f t="shared" ref="Q4:Q35" si="3">(I4-M4)/M4</f>
        <v>0.0728186773948318</v>
      </c>
      <c r="R4" s="85">
        <f t="shared" ref="R4:R35" si="4">(J4-N4)/N4</f>
        <v>0.223345080642638</v>
      </c>
      <c r="S4" s="85">
        <f t="shared" ref="S4:S35" si="5">K4-O4</f>
        <v>0.0472000330892132</v>
      </c>
      <c r="T4" s="86"/>
      <c r="U4" s="37"/>
    </row>
    <row r="5" customHeight="1" spans="1:21">
      <c r="A5" s="54">
        <v>3</v>
      </c>
      <c r="B5" s="55">
        <v>54</v>
      </c>
      <c r="C5" s="56" t="s">
        <v>24</v>
      </c>
      <c r="D5" s="55" t="s">
        <v>25</v>
      </c>
      <c r="E5" s="55" t="s">
        <v>21</v>
      </c>
      <c r="F5" s="58">
        <v>3.3</v>
      </c>
      <c r="G5" s="50" t="s">
        <v>26</v>
      </c>
      <c r="H5" s="57">
        <v>76</v>
      </c>
      <c r="I5" s="57">
        <v>7209.11</v>
      </c>
      <c r="J5" s="77">
        <f t="shared" si="0"/>
        <v>2172.825754</v>
      </c>
      <c r="K5" s="57" t="s">
        <v>28</v>
      </c>
      <c r="L5" s="78">
        <v>83.8928571428571</v>
      </c>
      <c r="M5" s="79">
        <v>6821.38571428571</v>
      </c>
      <c r="N5" s="79">
        <v>2294.71392857143</v>
      </c>
      <c r="O5" s="80">
        <f t="shared" si="1"/>
        <v>0.336399966910787</v>
      </c>
      <c r="P5" s="81">
        <f t="shared" si="2"/>
        <v>-0.0940825883354619</v>
      </c>
      <c r="Q5" s="85">
        <f t="shared" si="3"/>
        <v>0.0568395194105931</v>
      </c>
      <c r="R5" s="85">
        <f t="shared" si="4"/>
        <v>-0.0531169367361236</v>
      </c>
      <c r="S5" s="85">
        <f t="shared" si="5"/>
        <v>-0.0349999669107868</v>
      </c>
      <c r="T5" s="86"/>
      <c r="U5" s="37"/>
    </row>
    <row r="6" customHeight="1" spans="1:21">
      <c r="A6" s="54">
        <v>4</v>
      </c>
      <c r="B6" s="55">
        <v>104838</v>
      </c>
      <c r="C6" s="56" t="s">
        <v>29</v>
      </c>
      <c r="D6" s="55" t="s">
        <v>30</v>
      </c>
      <c r="E6" s="55" t="s">
        <v>21</v>
      </c>
      <c r="F6" s="50">
        <v>3.23</v>
      </c>
      <c r="G6" s="50" t="s">
        <v>22</v>
      </c>
      <c r="H6" s="57">
        <v>55</v>
      </c>
      <c r="I6" s="57">
        <v>3884.95</v>
      </c>
      <c r="J6" s="77">
        <f t="shared" si="0"/>
        <v>871.78278</v>
      </c>
      <c r="K6" s="57" t="s">
        <v>31</v>
      </c>
      <c r="L6" s="78">
        <v>59.1071428571429</v>
      </c>
      <c r="M6" s="79">
        <v>3022.62928571429</v>
      </c>
      <c r="N6" s="79">
        <v>918.873214285714</v>
      </c>
      <c r="O6" s="80">
        <f t="shared" si="1"/>
        <v>0.30399798567047</v>
      </c>
      <c r="P6" s="81">
        <f t="shared" si="2"/>
        <v>-0.0694864048338368</v>
      </c>
      <c r="Q6" s="85">
        <f t="shared" si="3"/>
        <v>0.285288281418188</v>
      </c>
      <c r="R6" s="85">
        <f t="shared" si="4"/>
        <v>-0.0512480215481302</v>
      </c>
      <c r="S6" s="85">
        <f t="shared" si="5"/>
        <v>-0.07959798567047</v>
      </c>
      <c r="T6" s="86"/>
      <c r="U6" s="37"/>
    </row>
    <row r="7" customHeight="1" spans="1:21">
      <c r="A7" s="54">
        <v>5</v>
      </c>
      <c r="B7" s="55">
        <v>104428</v>
      </c>
      <c r="C7" s="56" t="s">
        <v>32</v>
      </c>
      <c r="D7" s="55" t="s">
        <v>33</v>
      </c>
      <c r="E7" s="55" t="s">
        <v>21</v>
      </c>
      <c r="F7" s="50">
        <v>3.25</v>
      </c>
      <c r="G7" s="50" t="s">
        <v>26</v>
      </c>
      <c r="H7" s="57">
        <v>59</v>
      </c>
      <c r="I7" s="57">
        <v>4903.5</v>
      </c>
      <c r="J7" s="77">
        <f t="shared" si="0"/>
        <v>1524.49815</v>
      </c>
      <c r="K7" s="59" t="s">
        <v>34</v>
      </c>
      <c r="L7" s="78">
        <v>70.8888888888889</v>
      </c>
      <c r="M7" s="79">
        <v>4783.78037037037</v>
      </c>
      <c r="N7" s="79">
        <v>1630.79925925926</v>
      </c>
      <c r="O7" s="80">
        <f t="shared" si="1"/>
        <v>0.340901783317657</v>
      </c>
      <c r="P7" s="81">
        <f t="shared" si="2"/>
        <v>-0.167711598746081</v>
      </c>
      <c r="Q7" s="85">
        <f t="shared" si="3"/>
        <v>0.0250261551243333</v>
      </c>
      <c r="R7" s="85">
        <f t="shared" si="4"/>
        <v>-0.0651834422021654</v>
      </c>
      <c r="S7" s="85">
        <f t="shared" si="5"/>
        <v>-0.0300017833176566</v>
      </c>
      <c r="T7" s="86"/>
      <c r="U7" s="37"/>
    </row>
    <row r="8" customHeight="1" spans="1:21">
      <c r="A8" s="54">
        <v>6</v>
      </c>
      <c r="B8" s="55">
        <v>104838</v>
      </c>
      <c r="C8" s="56" t="s">
        <v>29</v>
      </c>
      <c r="D8" s="55" t="s">
        <v>30</v>
      </c>
      <c r="E8" s="55" t="s">
        <v>21</v>
      </c>
      <c r="F8" s="58">
        <v>3.3</v>
      </c>
      <c r="G8" s="50" t="s">
        <v>22</v>
      </c>
      <c r="H8" s="57">
        <v>54</v>
      </c>
      <c r="I8" s="57">
        <v>2518.8</v>
      </c>
      <c r="J8" s="77">
        <f t="shared" si="0"/>
        <v>726.92568</v>
      </c>
      <c r="K8" s="57" t="s">
        <v>35</v>
      </c>
      <c r="L8" s="78">
        <v>59.1071428571429</v>
      </c>
      <c r="M8" s="79">
        <v>3022.62928571429</v>
      </c>
      <c r="N8" s="79">
        <v>918.873214285714</v>
      </c>
      <c r="O8" s="80">
        <f t="shared" si="1"/>
        <v>0.30399798567047</v>
      </c>
      <c r="P8" s="81">
        <f t="shared" si="2"/>
        <v>-0.086404833836858</v>
      </c>
      <c r="Q8" s="85">
        <f t="shared" si="3"/>
        <v>-0.16668576861063</v>
      </c>
      <c r="R8" s="85">
        <f t="shared" si="4"/>
        <v>-0.208894471295394</v>
      </c>
      <c r="S8" s="85">
        <f t="shared" si="5"/>
        <v>-0.01539798567047</v>
      </c>
      <c r="T8" s="86"/>
      <c r="U8" s="37"/>
    </row>
    <row r="9" customHeight="1" spans="1:21">
      <c r="A9" s="54">
        <v>7</v>
      </c>
      <c r="B9" s="55">
        <v>52</v>
      </c>
      <c r="C9" s="56" t="s">
        <v>36</v>
      </c>
      <c r="D9" s="55" t="s">
        <v>37</v>
      </c>
      <c r="E9" s="55" t="s">
        <v>21</v>
      </c>
      <c r="F9" s="50">
        <v>3.23</v>
      </c>
      <c r="G9" s="50" t="s">
        <v>38</v>
      </c>
      <c r="H9" s="57">
        <v>34</v>
      </c>
      <c r="I9" s="57">
        <v>1192.3</v>
      </c>
      <c r="J9" s="77">
        <f t="shared" si="0"/>
        <v>361.02844</v>
      </c>
      <c r="K9" s="57" t="s">
        <v>39</v>
      </c>
      <c r="L9" s="78">
        <v>37.2</v>
      </c>
      <c r="M9" s="79">
        <v>2366.4092</v>
      </c>
      <c r="N9" s="79">
        <v>776.3684</v>
      </c>
      <c r="O9" s="80">
        <f t="shared" si="1"/>
        <v>0.328078677178909</v>
      </c>
      <c r="P9" s="81">
        <f t="shared" si="2"/>
        <v>-0.0860215053763442</v>
      </c>
      <c r="Q9" s="85">
        <f t="shared" si="3"/>
        <v>-0.49615645510506</v>
      </c>
      <c r="R9" s="85">
        <f t="shared" si="4"/>
        <v>-0.534977930580379</v>
      </c>
      <c r="S9" s="85">
        <f t="shared" si="5"/>
        <v>-0.0252786771789088</v>
      </c>
      <c r="T9" s="86"/>
      <c r="U9" s="37"/>
    </row>
    <row r="10" customHeight="1" spans="1:21">
      <c r="A10" s="54">
        <v>8</v>
      </c>
      <c r="B10" s="55">
        <v>730</v>
      </c>
      <c r="C10" s="56" t="s">
        <v>19</v>
      </c>
      <c r="D10" s="55" t="s">
        <v>20</v>
      </c>
      <c r="E10" s="55" t="s">
        <v>21</v>
      </c>
      <c r="F10" s="50">
        <v>3.31</v>
      </c>
      <c r="G10" s="50" t="s">
        <v>22</v>
      </c>
      <c r="H10" s="57">
        <v>123</v>
      </c>
      <c r="I10" s="57">
        <v>9604.29</v>
      </c>
      <c r="J10" s="77">
        <f t="shared" si="0"/>
        <v>2776.600239</v>
      </c>
      <c r="K10" s="57" t="s">
        <v>40</v>
      </c>
      <c r="L10" s="78">
        <v>98.25</v>
      </c>
      <c r="M10" s="79">
        <v>8701.58857142857</v>
      </c>
      <c r="N10" s="79">
        <v>2490.97892857143</v>
      </c>
      <c r="O10" s="80">
        <f t="shared" si="1"/>
        <v>0.28626714629447</v>
      </c>
      <c r="P10" s="81">
        <f t="shared" si="2"/>
        <v>0.251908396946565</v>
      </c>
      <c r="Q10" s="85">
        <f t="shared" si="3"/>
        <v>0.103739842577185</v>
      </c>
      <c r="R10" s="85">
        <f t="shared" si="4"/>
        <v>0.114662274799881</v>
      </c>
      <c r="S10" s="85">
        <f t="shared" si="5"/>
        <v>0.00283285370553032</v>
      </c>
      <c r="T10" s="86"/>
      <c r="U10" s="37"/>
    </row>
    <row r="11" customHeight="1" spans="1:21">
      <c r="A11" s="54">
        <v>9</v>
      </c>
      <c r="B11" s="55">
        <v>709</v>
      </c>
      <c r="C11" s="56" t="s">
        <v>41</v>
      </c>
      <c r="D11" s="55" t="s">
        <v>42</v>
      </c>
      <c r="E11" s="55" t="s">
        <v>21</v>
      </c>
      <c r="F11" s="50">
        <v>3.24</v>
      </c>
      <c r="G11" s="50" t="s">
        <v>43</v>
      </c>
      <c r="H11" s="57">
        <v>104</v>
      </c>
      <c r="I11" s="57">
        <v>6549.52</v>
      </c>
      <c r="J11" s="77">
        <f t="shared" si="0"/>
        <v>1909.18508</v>
      </c>
      <c r="K11" s="57" t="s">
        <v>44</v>
      </c>
      <c r="L11" s="78">
        <v>75.6428571428571</v>
      </c>
      <c r="M11" s="79">
        <v>5909.18892857143</v>
      </c>
      <c r="N11" s="79">
        <v>1727.39107142857</v>
      </c>
      <c r="O11" s="80">
        <f t="shared" si="1"/>
        <v>0.292322870754138</v>
      </c>
      <c r="P11" s="81">
        <f t="shared" si="2"/>
        <v>0.374881964117092</v>
      </c>
      <c r="Q11" s="85">
        <f t="shared" si="3"/>
        <v>0.108361922282179</v>
      </c>
      <c r="R11" s="85">
        <f t="shared" si="4"/>
        <v>0.105241952200832</v>
      </c>
      <c r="S11" s="85">
        <f t="shared" si="5"/>
        <v>-0.000822870754138449</v>
      </c>
      <c r="T11" s="86"/>
      <c r="U11" s="37"/>
    </row>
    <row r="12" customHeight="1" spans="1:21">
      <c r="A12" s="54">
        <v>10</v>
      </c>
      <c r="B12" s="55">
        <v>738</v>
      </c>
      <c r="C12" s="56" t="s">
        <v>45</v>
      </c>
      <c r="D12" s="55" t="s">
        <v>30</v>
      </c>
      <c r="E12" s="55" t="s">
        <v>21</v>
      </c>
      <c r="F12" s="50">
        <v>3.25</v>
      </c>
      <c r="G12" s="50" t="s">
        <v>26</v>
      </c>
      <c r="H12" s="57">
        <v>43</v>
      </c>
      <c r="I12" s="57">
        <v>12137.1</v>
      </c>
      <c r="J12" s="77">
        <f t="shared" si="0"/>
        <v>1702.83513</v>
      </c>
      <c r="K12" s="59" t="s">
        <v>46</v>
      </c>
      <c r="L12" s="78">
        <v>42.1428571428571</v>
      </c>
      <c r="M12" s="79">
        <v>3268.405</v>
      </c>
      <c r="N12" s="79">
        <v>981.948571428571</v>
      </c>
      <c r="O12" s="80">
        <f t="shared" si="1"/>
        <v>0.300436626253041</v>
      </c>
      <c r="P12" s="82">
        <f t="shared" si="2"/>
        <v>0.0203389830508474</v>
      </c>
      <c r="Q12" s="87">
        <f t="shared" si="3"/>
        <v>2.71346268286825</v>
      </c>
      <c r="R12" s="85">
        <f t="shared" si="4"/>
        <v>0.734138812914265</v>
      </c>
      <c r="S12" s="85">
        <f t="shared" si="5"/>
        <v>-0.160136626253041</v>
      </c>
      <c r="T12" s="88">
        <f>(J12-N12)*0.3</f>
        <v>216.265967571429</v>
      </c>
      <c r="U12" s="37"/>
    </row>
    <row r="13" customHeight="1" spans="1:21">
      <c r="A13" s="54">
        <v>11</v>
      </c>
      <c r="B13" s="55">
        <v>52</v>
      </c>
      <c r="C13" s="56" t="s">
        <v>36</v>
      </c>
      <c r="D13" s="55" t="s">
        <v>37</v>
      </c>
      <c r="E13" s="55" t="s">
        <v>21</v>
      </c>
      <c r="F13" s="58">
        <v>3.3</v>
      </c>
      <c r="G13" s="50" t="s">
        <v>38</v>
      </c>
      <c r="H13" s="57">
        <v>35</v>
      </c>
      <c r="I13" s="57">
        <v>2116.06</v>
      </c>
      <c r="J13" s="77">
        <f t="shared" si="0"/>
        <v>663.808022</v>
      </c>
      <c r="K13" s="57" t="s">
        <v>47</v>
      </c>
      <c r="L13" s="78">
        <v>37.2</v>
      </c>
      <c r="M13" s="79">
        <v>2366.4092</v>
      </c>
      <c r="N13" s="79">
        <v>776.3684</v>
      </c>
      <c r="O13" s="80">
        <f t="shared" si="1"/>
        <v>0.328078677178909</v>
      </c>
      <c r="P13" s="81">
        <f t="shared" si="2"/>
        <v>-0.0591397849462366</v>
      </c>
      <c r="Q13" s="85">
        <f t="shared" si="3"/>
        <v>-0.105792861183941</v>
      </c>
      <c r="R13" s="85">
        <f t="shared" si="4"/>
        <v>-0.144983203850131</v>
      </c>
      <c r="S13" s="85">
        <f t="shared" si="5"/>
        <v>-0.0143786771789088</v>
      </c>
      <c r="T13" s="86"/>
      <c r="U13" s="37"/>
    </row>
    <row r="14" customHeight="1" spans="1:21">
      <c r="A14" s="54">
        <v>12</v>
      </c>
      <c r="B14" s="55">
        <v>56</v>
      </c>
      <c r="C14" s="56" t="s">
        <v>48</v>
      </c>
      <c r="D14" s="55" t="s">
        <v>30</v>
      </c>
      <c r="E14" s="55" t="s">
        <v>21</v>
      </c>
      <c r="F14" s="50">
        <v>3.23</v>
      </c>
      <c r="G14" s="50" t="s">
        <v>49</v>
      </c>
      <c r="H14" s="57">
        <v>38</v>
      </c>
      <c r="I14" s="57">
        <v>3835.04</v>
      </c>
      <c r="J14" s="77">
        <f t="shared" si="0"/>
        <v>890.879792</v>
      </c>
      <c r="K14" s="57" t="s">
        <v>50</v>
      </c>
      <c r="L14" s="78">
        <v>42.5357142857143</v>
      </c>
      <c r="M14" s="79">
        <v>3402.4975</v>
      </c>
      <c r="N14" s="79">
        <v>1008.19071428571</v>
      </c>
      <c r="O14" s="80">
        <f t="shared" si="1"/>
        <v>0.296309024264004</v>
      </c>
      <c r="P14" s="81">
        <f t="shared" si="2"/>
        <v>-0.106633081444165</v>
      </c>
      <c r="Q14" s="85">
        <f t="shared" si="3"/>
        <v>0.127125001561353</v>
      </c>
      <c r="R14" s="85">
        <f t="shared" si="4"/>
        <v>-0.116357868232126</v>
      </c>
      <c r="S14" s="85">
        <f t="shared" si="5"/>
        <v>-0.0640090242640044</v>
      </c>
      <c r="T14" s="86"/>
      <c r="U14" s="37"/>
    </row>
    <row r="15" customHeight="1" spans="1:21">
      <c r="A15" s="54">
        <v>13</v>
      </c>
      <c r="B15" s="55">
        <v>587</v>
      </c>
      <c r="C15" s="56" t="s">
        <v>51</v>
      </c>
      <c r="D15" s="55" t="s">
        <v>33</v>
      </c>
      <c r="E15" s="55" t="s">
        <v>21</v>
      </c>
      <c r="F15" s="50">
        <v>3.25</v>
      </c>
      <c r="G15" s="50" t="s">
        <v>26</v>
      </c>
      <c r="H15" s="57">
        <v>74</v>
      </c>
      <c r="I15" s="57">
        <v>5324</v>
      </c>
      <c r="J15" s="77">
        <f t="shared" si="0"/>
        <v>1532.7796</v>
      </c>
      <c r="K15" s="59" t="s">
        <v>52</v>
      </c>
      <c r="L15" s="78">
        <v>57.5</v>
      </c>
      <c r="M15" s="79">
        <v>4430.02142857143</v>
      </c>
      <c r="N15" s="79">
        <v>1400.17928571429</v>
      </c>
      <c r="O15" s="80">
        <f t="shared" si="1"/>
        <v>0.316066029993405</v>
      </c>
      <c r="P15" s="81">
        <f t="shared" si="2"/>
        <v>0.28695652173913</v>
      </c>
      <c r="Q15" s="85">
        <f t="shared" si="3"/>
        <v>0.201800055788185</v>
      </c>
      <c r="R15" s="85">
        <f t="shared" si="4"/>
        <v>0.0947023825010131</v>
      </c>
      <c r="S15" s="85">
        <f t="shared" si="5"/>
        <v>-0.0281660299934053</v>
      </c>
      <c r="T15" s="86"/>
      <c r="U15" s="37"/>
    </row>
    <row r="16" customHeight="1" spans="1:21">
      <c r="A16" s="54">
        <v>14</v>
      </c>
      <c r="B16" s="55">
        <v>754</v>
      </c>
      <c r="C16" s="56" t="s">
        <v>53</v>
      </c>
      <c r="D16" s="55" t="s">
        <v>30</v>
      </c>
      <c r="E16" s="55" t="s">
        <v>21</v>
      </c>
      <c r="F16" s="50">
        <v>3.22</v>
      </c>
      <c r="G16" s="50" t="s">
        <v>54</v>
      </c>
      <c r="H16" s="59">
        <v>62</v>
      </c>
      <c r="I16" s="57">
        <v>5530.95</v>
      </c>
      <c r="J16" s="77">
        <f t="shared" si="0"/>
        <v>1769.904</v>
      </c>
      <c r="K16" s="57" t="s">
        <v>55</v>
      </c>
      <c r="L16" s="78">
        <v>65.5</v>
      </c>
      <c r="M16" s="79">
        <v>4187.30964285714</v>
      </c>
      <c r="N16" s="79">
        <v>1308.00571428571</v>
      </c>
      <c r="O16" s="80">
        <f t="shared" si="1"/>
        <v>0.312373773579643</v>
      </c>
      <c r="P16" s="81">
        <f t="shared" si="2"/>
        <v>-0.0534351145038168</v>
      </c>
      <c r="Q16" s="85">
        <f t="shared" si="3"/>
        <v>0.320883925896162</v>
      </c>
      <c r="R16" s="85">
        <f t="shared" si="4"/>
        <v>0.353131703225416</v>
      </c>
      <c r="S16" s="85">
        <f t="shared" si="5"/>
        <v>0.0076262264203566</v>
      </c>
      <c r="T16" s="86"/>
      <c r="U16" s="37"/>
    </row>
    <row r="17" customHeight="1" spans="1:21">
      <c r="A17" s="54">
        <v>15</v>
      </c>
      <c r="B17" s="55">
        <v>56</v>
      </c>
      <c r="C17" s="56" t="s">
        <v>48</v>
      </c>
      <c r="D17" s="55" t="s">
        <v>30</v>
      </c>
      <c r="E17" s="55" t="s">
        <v>21</v>
      </c>
      <c r="F17" s="58">
        <v>3.3</v>
      </c>
      <c r="G17" s="50" t="s">
        <v>49</v>
      </c>
      <c r="H17" s="57">
        <v>48</v>
      </c>
      <c r="I17" s="57">
        <v>3357.23</v>
      </c>
      <c r="J17" s="77">
        <f t="shared" si="0"/>
        <v>968.560855</v>
      </c>
      <c r="K17" s="57" t="s">
        <v>56</v>
      </c>
      <c r="L17" s="78">
        <v>42.5357142857143</v>
      </c>
      <c r="M17" s="79">
        <v>3402.4975</v>
      </c>
      <c r="N17" s="79">
        <v>1008.19071428571</v>
      </c>
      <c r="O17" s="80">
        <f t="shared" si="1"/>
        <v>0.296309024264004</v>
      </c>
      <c r="P17" s="81">
        <f t="shared" si="2"/>
        <v>0.128463476070529</v>
      </c>
      <c r="Q17" s="85">
        <f t="shared" si="3"/>
        <v>-0.0133041978722982</v>
      </c>
      <c r="R17" s="85">
        <f t="shared" si="4"/>
        <v>-0.0393078995116388</v>
      </c>
      <c r="S17" s="85">
        <f t="shared" si="5"/>
        <v>-0.00780902426400437</v>
      </c>
      <c r="T17" s="86"/>
      <c r="U17" s="37"/>
    </row>
    <row r="18" customHeight="1" spans="1:21">
      <c r="A18" s="54">
        <v>16</v>
      </c>
      <c r="B18" s="55">
        <v>367</v>
      </c>
      <c r="C18" s="56" t="s">
        <v>57</v>
      </c>
      <c r="D18" s="55" t="s">
        <v>30</v>
      </c>
      <c r="E18" s="55" t="s">
        <v>21</v>
      </c>
      <c r="F18" s="50">
        <v>3.23</v>
      </c>
      <c r="G18" s="50" t="s">
        <v>54</v>
      </c>
      <c r="H18" s="57">
        <v>51</v>
      </c>
      <c r="I18" s="57">
        <v>4249.82</v>
      </c>
      <c r="J18" s="77">
        <f t="shared" si="0"/>
        <v>561.401222</v>
      </c>
      <c r="K18" s="57" t="s">
        <v>58</v>
      </c>
      <c r="L18" s="78">
        <v>56.1785714285714</v>
      </c>
      <c r="M18" s="79">
        <v>4127.64</v>
      </c>
      <c r="N18" s="79">
        <v>1342.16892857143</v>
      </c>
      <c r="O18" s="80">
        <f t="shared" si="1"/>
        <v>0.325166179359496</v>
      </c>
      <c r="P18" s="81">
        <f t="shared" si="2"/>
        <v>-0.0921805467260013</v>
      </c>
      <c r="Q18" s="85">
        <f t="shared" si="3"/>
        <v>0.0296004496516168</v>
      </c>
      <c r="R18" s="85">
        <f t="shared" si="4"/>
        <v>-0.581720892170004</v>
      </c>
      <c r="S18" s="85">
        <f t="shared" si="5"/>
        <v>-0.193066179359496</v>
      </c>
      <c r="T18" s="86"/>
      <c r="U18" s="37"/>
    </row>
    <row r="19" customHeight="1" spans="1:21">
      <c r="A19" s="54">
        <v>17</v>
      </c>
      <c r="B19" s="55">
        <v>101453</v>
      </c>
      <c r="C19" s="56" t="s">
        <v>59</v>
      </c>
      <c r="D19" s="55" t="s">
        <v>42</v>
      </c>
      <c r="E19" s="55" t="s">
        <v>21</v>
      </c>
      <c r="F19" s="50">
        <v>3.26</v>
      </c>
      <c r="G19" s="50" t="s">
        <v>60</v>
      </c>
      <c r="H19" s="57">
        <v>92</v>
      </c>
      <c r="I19" s="57">
        <v>6611.3</v>
      </c>
      <c r="J19" s="77">
        <f t="shared" si="0"/>
        <v>2068.67577</v>
      </c>
      <c r="K19" s="59" t="s">
        <v>61</v>
      </c>
      <c r="L19" s="78">
        <v>74.4642857142857</v>
      </c>
      <c r="M19" s="79">
        <v>5679.54214285714</v>
      </c>
      <c r="N19" s="79">
        <v>2039.42607142857</v>
      </c>
      <c r="O19" s="80">
        <f t="shared" si="1"/>
        <v>0.359082830997821</v>
      </c>
      <c r="P19" s="81">
        <f t="shared" si="2"/>
        <v>0.235491606714628</v>
      </c>
      <c r="Q19" s="85">
        <f t="shared" si="3"/>
        <v>0.164055100518037</v>
      </c>
      <c r="R19" s="85">
        <f t="shared" si="4"/>
        <v>0.0143421225124092</v>
      </c>
      <c r="S19" s="85">
        <f t="shared" si="5"/>
        <v>-0.0461828309978207</v>
      </c>
      <c r="T19" s="86"/>
      <c r="U19" s="37"/>
    </row>
    <row r="20" customHeight="1" spans="1:21">
      <c r="A20" s="54">
        <v>18</v>
      </c>
      <c r="B20" s="55">
        <v>367</v>
      </c>
      <c r="C20" s="56" t="s">
        <v>57</v>
      </c>
      <c r="D20" s="55" t="s">
        <v>30</v>
      </c>
      <c r="E20" s="55" t="s">
        <v>21</v>
      </c>
      <c r="F20" s="60">
        <v>3.3</v>
      </c>
      <c r="G20" s="50" t="s">
        <v>54</v>
      </c>
      <c r="H20" s="57">
        <v>79</v>
      </c>
      <c r="I20" s="57">
        <v>6719.32</v>
      </c>
      <c r="J20" s="77">
        <f t="shared" si="0"/>
        <v>1738.288084</v>
      </c>
      <c r="K20" s="57" t="s">
        <v>62</v>
      </c>
      <c r="L20" s="78">
        <v>56.1785714285714</v>
      </c>
      <c r="M20" s="79">
        <v>4127.64</v>
      </c>
      <c r="N20" s="79">
        <v>1342.16892857143</v>
      </c>
      <c r="O20" s="80">
        <f t="shared" si="1"/>
        <v>0.325166179359496</v>
      </c>
      <c r="P20" s="82">
        <f t="shared" si="2"/>
        <v>0.406230133502861</v>
      </c>
      <c r="Q20" s="87">
        <f t="shared" si="3"/>
        <v>0.627884214708647</v>
      </c>
      <c r="R20" s="85">
        <f t="shared" si="4"/>
        <v>0.295133605760185</v>
      </c>
      <c r="S20" s="85">
        <f t="shared" si="5"/>
        <v>-0.0664661793594957</v>
      </c>
      <c r="T20" s="89">
        <v>0</v>
      </c>
      <c r="U20" s="45" t="s">
        <v>63</v>
      </c>
    </row>
    <row r="21" customHeight="1" spans="1:21">
      <c r="A21" s="54">
        <v>19</v>
      </c>
      <c r="B21" s="55">
        <v>120844</v>
      </c>
      <c r="C21" s="56" t="s">
        <v>64</v>
      </c>
      <c r="D21" s="55" t="s">
        <v>30</v>
      </c>
      <c r="E21" s="55" t="s">
        <v>21</v>
      </c>
      <c r="F21" s="50">
        <v>3.23</v>
      </c>
      <c r="G21" s="50" t="s">
        <v>65</v>
      </c>
      <c r="H21" s="57">
        <v>50</v>
      </c>
      <c r="I21" s="57">
        <v>3868.06</v>
      </c>
      <c r="J21" s="77">
        <f t="shared" si="0"/>
        <v>1183.239554</v>
      </c>
      <c r="K21" s="57" t="s">
        <v>66</v>
      </c>
      <c r="L21" s="78">
        <v>43.4074074074074</v>
      </c>
      <c r="M21" s="79">
        <v>4718.41333333333</v>
      </c>
      <c r="N21" s="79">
        <v>1069.5262962963</v>
      </c>
      <c r="O21" s="80">
        <f t="shared" si="1"/>
        <v>0.226670751530097</v>
      </c>
      <c r="P21" s="81">
        <f t="shared" si="2"/>
        <v>0.151877133105802</v>
      </c>
      <c r="Q21" s="85">
        <f t="shared" si="3"/>
        <v>-0.180220187012018</v>
      </c>
      <c r="R21" s="85">
        <f t="shared" si="4"/>
        <v>0.106321142451085</v>
      </c>
      <c r="S21" s="85">
        <f t="shared" si="5"/>
        <v>0.0792292484699031</v>
      </c>
      <c r="T21" s="86"/>
      <c r="U21" s="37"/>
    </row>
    <row r="22" customHeight="1" spans="1:21">
      <c r="A22" s="54">
        <v>20</v>
      </c>
      <c r="B22" s="55">
        <v>120844</v>
      </c>
      <c r="C22" s="56" t="s">
        <v>64</v>
      </c>
      <c r="D22" s="55" t="s">
        <v>30</v>
      </c>
      <c r="E22" s="55" t="s">
        <v>21</v>
      </c>
      <c r="F22" s="58">
        <v>3.25</v>
      </c>
      <c r="G22" s="50" t="s">
        <v>65</v>
      </c>
      <c r="H22" s="57">
        <v>41</v>
      </c>
      <c r="I22" s="57">
        <v>8013.99</v>
      </c>
      <c r="J22" s="77">
        <f t="shared" si="0"/>
        <v>1393.632861</v>
      </c>
      <c r="K22" s="59" t="s">
        <v>67</v>
      </c>
      <c r="L22" s="78">
        <v>43.4074074074074</v>
      </c>
      <c r="M22" s="79">
        <v>4718.41333333333</v>
      </c>
      <c r="N22" s="79">
        <v>1069.5262962963</v>
      </c>
      <c r="O22" s="80">
        <f t="shared" si="1"/>
        <v>0.226670751530097</v>
      </c>
      <c r="P22" s="81">
        <f t="shared" si="2"/>
        <v>-0.0554607508532423</v>
      </c>
      <c r="Q22" s="85">
        <f t="shared" si="3"/>
        <v>0.698450185231759</v>
      </c>
      <c r="R22" s="85">
        <f t="shared" si="4"/>
        <v>0.303037490360041</v>
      </c>
      <c r="S22" s="85">
        <f t="shared" si="5"/>
        <v>-0.0527707515300969</v>
      </c>
      <c r="T22" s="86"/>
      <c r="U22" s="37"/>
    </row>
    <row r="23" customHeight="1" spans="1:21">
      <c r="A23" s="54">
        <v>21</v>
      </c>
      <c r="B23" s="55">
        <v>122906</v>
      </c>
      <c r="C23" s="56" t="s">
        <v>68</v>
      </c>
      <c r="D23" s="55" t="s">
        <v>37</v>
      </c>
      <c r="E23" s="55" t="s">
        <v>21</v>
      </c>
      <c r="F23" s="61">
        <v>3.23</v>
      </c>
      <c r="G23" s="61" t="s">
        <v>69</v>
      </c>
      <c r="H23" s="57">
        <v>59</v>
      </c>
      <c r="I23" s="57">
        <v>3496.16</v>
      </c>
      <c r="J23" s="77">
        <f t="shared" si="0"/>
        <v>-301.718608</v>
      </c>
      <c r="K23" s="57" t="s">
        <v>70</v>
      </c>
      <c r="L23" s="78">
        <v>35.16</v>
      </c>
      <c r="M23" s="79">
        <v>1392.552</v>
      </c>
      <c r="N23" s="79">
        <v>462.4768</v>
      </c>
      <c r="O23" s="80">
        <f t="shared" si="1"/>
        <v>0.33210738270456</v>
      </c>
      <c r="P23" s="82">
        <f t="shared" si="2"/>
        <v>0.678043230944255</v>
      </c>
      <c r="Q23" s="87">
        <f t="shared" si="3"/>
        <v>1.5106136072477</v>
      </c>
      <c r="R23" s="87">
        <f t="shared" si="4"/>
        <v>-1.65239728349617</v>
      </c>
      <c r="S23" s="85">
        <f t="shared" si="5"/>
        <v>-0.41840738270456</v>
      </c>
      <c r="T23" s="88">
        <v>0</v>
      </c>
      <c r="U23" s="37"/>
    </row>
    <row r="24" customHeight="1" spans="1:21">
      <c r="A24" s="54">
        <v>22</v>
      </c>
      <c r="B24" s="55">
        <v>122176</v>
      </c>
      <c r="C24" s="56" t="s">
        <v>71</v>
      </c>
      <c r="D24" s="55" t="s">
        <v>37</v>
      </c>
      <c r="E24" s="55" t="s">
        <v>21</v>
      </c>
      <c r="F24" s="61">
        <v>3.25</v>
      </c>
      <c r="G24" s="61" t="s">
        <v>72</v>
      </c>
      <c r="H24" s="57">
        <v>19</v>
      </c>
      <c r="I24" s="57">
        <v>2195.31</v>
      </c>
      <c r="J24" s="77">
        <f t="shared" si="0"/>
        <v>454.648701</v>
      </c>
      <c r="K24" s="59" t="s">
        <v>73</v>
      </c>
      <c r="L24" s="78">
        <v>19.8571428571429</v>
      </c>
      <c r="M24" s="79">
        <v>926.608571428572</v>
      </c>
      <c r="N24" s="79">
        <v>309.061071428571</v>
      </c>
      <c r="O24" s="80">
        <f t="shared" si="1"/>
        <v>0.333540052356828</v>
      </c>
      <c r="P24" s="81">
        <f t="shared" si="2"/>
        <v>-0.0431654676258993</v>
      </c>
      <c r="Q24" s="85">
        <f t="shared" si="3"/>
        <v>1.36918809915113</v>
      </c>
      <c r="R24" s="85">
        <f t="shared" si="4"/>
        <v>0.471064275091264</v>
      </c>
      <c r="S24" s="85">
        <f t="shared" si="5"/>
        <v>-0.126440052356828</v>
      </c>
      <c r="T24" s="86"/>
      <c r="U24" s="37"/>
    </row>
    <row r="25" customHeight="1" spans="1:21">
      <c r="A25" s="54">
        <v>23</v>
      </c>
      <c r="B25" s="55">
        <v>122906</v>
      </c>
      <c r="C25" s="56" t="s">
        <v>68</v>
      </c>
      <c r="D25" s="55" t="s">
        <v>37</v>
      </c>
      <c r="E25" s="55" t="s">
        <v>21</v>
      </c>
      <c r="F25" s="61">
        <v>3.25</v>
      </c>
      <c r="G25" s="61" t="s">
        <v>69</v>
      </c>
      <c r="H25" s="57">
        <v>29</v>
      </c>
      <c r="I25" s="57">
        <v>891.9</v>
      </c>
      <c r="J25" s="77">
        <f t="shared" si="0"/>
        <v>247.85901</v>
      </c>
      <c r="K25" s="59" t="s">
        <v>74</v>
      </c>
      <c r="L25" s="78">
        <v>35.16</v>
      </c>
      <c r="M25" s="79">
        <v>1392.552</v>
      </c>
      <c r="N25" s="79">
        <v>462.4768</v>
      </c>
      <c r="O25" s="80">
        <f t="shared" si="1"/>
        <v>0.33210738270456</v>
      </c>
      <c r="P25" s="81">
        <f t="shared" si="2"/>
        <v>-0.175199089874858</v>
      </c>
      <c r="Q25" s="85">
        <f t="shared" si="3"/>
        <v>-0.359521224342071</v>
      </c>
      <c r="R25" s="85">
        <f t="shared" si="4"/>
        <v>-0.464061743205281</v>
      </c>
      <c r="S25" s="85">
        <f t="shared" si="5"/>
        <v>-0.0542073827045597</v>
      </c>
      <c r="T25" s="86"/>
      <c r="U25" s="37"/>
    </row>
    <row r="26" customHeight="1" spans="1:21">
      <c r="A26" s="54">
        <v>24</v>
      </c>
      <c r="B26" s="62">
        <v>591</v>
      </c>
      <c r="C26" s="63" t="s">
        <v>75</v>
      </c>
      <c r="D26" s="55" t="s">
        <v>37</v>
      </c>
      <c r="E26" s="62" t="s">
        <v>76</v>
      </c>
      <c r="F26" s="64">
        <v>3.23</v>
      </c>
      <c r="G26" s="64" t="s">
        <v>77</v>
      </c>
      <c r="H26" s="57">
        <v>19</v>
      </c>
      <c r="I26" s="57">
        <v>2155.07</v>
      </c>
      <c r="J26" s="77">
        <f t="shared" si="0"/>
        <v>503.208845</v>
      </c>
      <c r="K26" s="57" t="s">
        <v>78</v>
      </c>
      <c r="L26" s="78">
        <v>18.2</v>
      </c>
      <c r="M26" s="79">
        <v>1194.9176</v>
      </c>
      <c r="N26" s="79">
        <v>338.6804</v>
      </c>
      <c r="O26" s="80">
        <f t="shared" si="1"/>
        <v>0.283434104577588</v>
      </c>
      <c r="P26" s="82">
        <f t="shared" si="2"/>
        <v>0.043956043956044</v>
      </c>
      <c r="Q26" s="87">
        <f t="shared" si="3"/>
        <v>0.803530218317983</v>
      </c>
      <c r="R26" s="85">
        <f t="shared" si="4"/>
        <v>0.485792638133178</v>
      </c>
      <c r="S26" s="85">
        <f t="shared" si="5"/>
        <v>-0.0499341045775876</v>
      </c>
      <c r="T26" s="88">
        <v>0</v>
      </c>
      <c r="U26" s="37"/>
    </row>
    <row r="27" customHeight="1" spans="1:21">
      <c r="A27" s="54">
        <v>25</v>
      </c>
      <c r="B27" s="62">
        <v>720</v>
      </c>
      <c r="C27" s="63" t="s">
        <v>79</v>
      </c>
      <c r="D27" s="55" t="s">
        <v>30</v>
      </c>
      <c r="E27" s="62" t="s">
        <v>76</v>
      </c>
      <c r="F27" s="64">
        <v>3.26</v>
      </c>
      <c r="G27" s="64" t="s">
        <v>80</v>
      </c>
      <c r="H27" s="57">
        <v>58</v>
      </c>
      <c r="I27" s="57">
        <v>3790.45</v>
      </c>
      <c r="J27" s="77">
        <f t="shared" si="0"/>
        <v>1197.403155</v>
      </c>
      <c r="K27" s="59" t="s">
        <v>81</v>
      </c>
      <c r="L27" s="78">
        <v>54.6785714285714</v>
      </c>
      <c r="M27" s="79">
        <v>3968.15214285714</v>
      </c>
      <c r="N27" s="79">
        <v>1266.35071428571</v>
      </c>
      <c r="O27" s="80">
        <f t="shared" si="1"/>
        <v>0.319128568839076</v>
      </c>
      <c r="P27" s="81">
        <f t="shared" si="2"/>
        <v>0.0607446113651208</v>
      </c>
      <c r="Q27" s="85">
        <f t="shared" si="3"/>
        <v>-0.0447820891084065</v>
      </c>
      <c r="R27" s="85">
        <f t="shared" si="4"/>
        <v>-0.0544458644101608</v>
      </c>
      <c r="S27" s="85">
        <f t="shared" si="5"/>
        <v>-0.00322856883907641</v>
      </c>
      <c r="T27" s="86"/>
      <c r="U27" s="37"/>
    </row>
    <row r="28" customHeight="1" spans="1:21">
      <c r="A28" s="54">
        <v>26</v>
      </c>
      <c r="B28" s="62">
        <v>104533</v>
      </c>
      <c r="C28" s="63" t="s">
        <v>82</v>
      </c>
      <c r="D28" s="55" t="s">
        <v>30</v>
      </c>
      <c r="E28" s="62" t="s">
        <v>76</v>
      </c>
      <c r="F28" s="64">
        <v>3.26</v>
      </c>
      <c r="G28" s="64" t="s">
        <v>80</v>
      </c>
      <c r="H28" s="57">
        <v>39</v>
      </c>
      <c r="I28" s="57">
        <v>2241.98</v>
      </c>
      <c r="J28" s="77">
        <f t="shared" si="0"/>
        <v>879.080358</v>
      </c>
      <c r="K28" s="59" t="s">
        <v>83</v>
      </c>
      <c r="L28" s="78">
        <v>42.7142857142857</v>
      </c>
      <c r="M28" s="79">
        <v>3036.78571428571</v>
      </c>
      <c r="N28" s="79">
        <v>961.5525</v>
      </c>
      <c r="O28" s="80">
        <f t="shared" si="1"/>
        <v>0.316634952369752</v>
      </c>
      <c r="P28" s="81">
        <f t="shared" si="2"/>
        <v>-0.0869565217391305</v>
      </c>
      <c r="Q28" s="85">
        <f t="shared" si="3"/>
        <v>-0.261725979066212</v>
      </c>
      <c r="R28" s="85">
        <f t="shared" si="4"/>
        <v>-0.0857697754412785</v>
      </c>
      <c r="S28" s="85">
        <f t="shared" si="5"/>
        <v>0.0754650476302481</v>
      </c>
      <c r="T28" s="86"/>
      <c r="U28" s="37"/>
    </row>
    <row r="29" customHeight="1" spans="1:21">
      <c r="A29" s="54">
        <v>27</v>
      </c>
      <c r="B29" s="62">
        <v>591</v>
      </c>
      <c r="C29" s="63" t="s">
        <v>75</v>
      </c>
      <c r="D29" s="55" t="s">
        <v>37</v>
      </c>
      <c r="E29" s="62" t="s">
        <v>76</v>
      </c>
      <c r="F29" s="65">
        <v>3.3</v>
      </c>
      <c r="G29" s="64" t="s">
        <v>77</v>
      </c>
      <c r="H29" s="57">
        <v>14</v>
      </c>
      <c r="I29" s="57">
        <v>852.39</v>
      </c>
      <c r="J29" s="77">
        <f t="shared" si="0"/>
        <v>249.920748</v>
      </c>
      <c r="K29" s="57" t="s">
        <v>84</v>
      </c>
      <c r="L29" s="78">
        <v>18.2</v>
      </c>
      <c r="M29" s="79">
        <v>1194.9176</v>
      </c>
      <c r="N29" s="79">
        <v>338.6804</v>
      </c>
      <c r="O29" s="80">
        <f t="shared" si="1"/>
        <v>0.283434104577588</v>
      </c>
      <c r="P29" s="81">
        <f t="shared" si="2"/>
        <v>-0.230769230769231</v>
      </c>
      <c r="Q29" s="85">
        <f t="shared" si="3"/>
        <v>-0.286653740810245</v>
      </c>
      <c r="R29" s="85">
        <f t="shared" si="4"/>
        <v>-0.262074959165042</v>
      </c>
      <c r="S29" s="85">
        <f t="shared" si="5"/>
        <v>0.00976589542241241</v>
      </c>
      <c r="T29" s="86">
        <v>0</v>
      </c>
      <c r="U29" s="37"/>
    </row>
    <row r="30" customHeight="1" spans="1:21">
      <c r="A30" s="54">
        <v>28</v>
      </c>
      <c r="B30" s="62">
        <v>539</v>
      </c>
      <c r="C30" s="63" t="s">
        <v>85</v>
      </c>
      <c r="D30" s="55" t="s">
        <v>33</v>
      </c>
      <c r="E30" s="62" t="s">
        <v>76</v>
      </c>
      <c r="F30" s="64">
        <v>3.23</v>
      </c>
      <c r="G30" s="64" t="s">
        <v>86</v>
      </c>
      <c r="H30" s="57">
        <v>67</v>
      </c>
      <c r="I30" s="57">
        <v>4800</v>
      </c>
      <c r="J30" s="77">
        <f t="shared" si="0"/>
        <v>1338.72</v>
      </c>
      <c r="K30" s="57" t="s">
        <v>87</v>
      </c>
      <c r="L30" s="78">
        <v>55.9285714285714</v>
      </c>
      <c r="M30" s="79">
        <v>4506.53607142857</v>
      </c>
      <c r="N30" s="79">
        <v>1375.18142857143</v>
      </c>
      <c r="O30" s="80">
        <f t="shared" si="1"/>
        <v>0.305152650899673</v>
      </c>
      <c r="P30" s="81">
        <f t="shared" si="2"/>
        <v>0.197956577266922</v>
      </c>
      <c r="Q30" s="85">
        <f t="shared" si="3"/>
        <v>0.0651196226813736</v>
      </c>
      <c r="R30" s="85">
        <f t="shared" si="4"/>
        <v>-0.0265139041394028</v>
      </c>
      <c r="S30" s="85">
        <f t="shared" si="5"/>
        <v>-0.0262526508996734</v>
      </c>
      <c r="T30" s="86"/>
      <c r="U30" s="37"/>
    </row>
    <row r="31" customHeight="1" spans="1:21">
      <c r="A31" s="54">
        <v>29</v>
      </c>
      <c r="B31" s="62">
        <v>721</v>
      </c>
      <c r="C31" s="63" t="s">
        <v>88</v>
      </c>
      <c r="D31" s="55" t="s">
        <v>42</v>
      </c>
      <c r="E31" s="62" t="s">
        <v>76</v>
      </c>
      <c r="F31" s="66">
        <v>3.26</v>
      </c>
      <c r="G31" s="64" t="s">
        <v>89</v>
      </c>
      <c r="H31" s="57">
        <v>93</v>
      </c>
      <c r="I31" s="57">
        <v>7568.13</v>
      </c>
      <c r="J31" s="77">
        <f t="shared" si="0"/>
        <v>2324.929536</v>
      </c>
      <c r="K31" s="59" t="s">
        <v>90</v>
      </c>
      <c r="L31" s="78">
        <v>78.4285714285714</v>
      </c>
      <c r="M31" s="79">
        <v>5055.70107142857</v>
      </c>
      <c r="N31" s="79">
        <v>1795.72714285714</v>
      </c>
      <c r="O31" s="80">
        <f t="shared" si="1"/>
        <v>0.355188551990423</v>
      </c>
      <c r="P31" s="82">
        <f t="shared" si="2"/>
        <v>0.185792349726776</v>
      </c>
      <c r="Q31" s="87">
        <f t="shared" si="3"/>
        <v>0.496949660012533</v>
      </c>
      <c r="R31" s="85">
        <f t="shared" si="4"/>
        <v>0.294700893311028</v>
      </c>
      <c r="S31" s="85">
        <f t="shared" si="5"/>
        <v>-0.0479885519904227</v>
      </c>
      <c r="T31" s="89">
        <v>0</v>
      </c>
      <c r="U31" s="45" t="s">
        <v>63</v>
      </c>
    </row>
    <row r="32" customHeight="1" spans="1:21">
      <c r="A32" s="54">
        <v>30</v>
      </c>
      <c r="B32" s="62">
        <v>123007</v>
      </c>
      <c r="C32" s="63" t="s">
        <v>91</v>
      </c>
      <c r="D32" s="55" t="s">
        <v>37</v>
      </c>
      <c r="E32" s="62" t="s">
        <v>76</v>
      </c>
      <c r="F32" s="64">
        <v>3.26</v>
      </c>
      <c r="G32" s="64" t="s">
        <v>89</v>
      </c>
      <c r="H32" s="57">
        <v>39</v>
      </c>
      <c r="I32" s="57">
        <v>2358.89</v>
      </c>
      <c r="J32" s="77">
        <f t="shared" si="0"/>
        <v>784.802703</v>
      </c>
      <c r="K32" s="59" t="s">
        <v>92</v>
      </c>
      <c r="L32" s="78">
        <v>33</v>
      </c>
      <c r="M32" s="79">
        <v>1936.97285714286</v>
      </c>
      <c r="N32" s="79">
        <v>636.986428571429</v>
      </c>
      <c r="O32" s="80">
        <f t="shared" si="1"/>
        <v>0.328856662199706</v>
      </c>
      <c r="P32" s="81">
        <f t="shared" si="2"/>
        <v>0.181818181818182</v>
      </c>
      <c r="Q32" s="85">
        <f t="shared" si="3"/>
        <v>0.21782295053917</v>
      </c>
      <c r="R32" s="85">
        <f t="shared" si="4"/>
        <v>0.232055610289969</v>
      </c>
      <c r="S32" s="85">
        <f t="shared" si="5"/>
        <v>0.00384333780029372</v>
      </c>
      <c r="T32" s="86"/>
      <c r="U32" s="37"/>
    </row>
    <row r="33" customHeight="1" spans="1:21">
      <c r="A33" s="54">
        <v>31</v>
      </c>
      <c r="B33" s="62">
        <v>123007</v>
      </c>
      <c r="C33" s="63" t="s">
        <v>91</v>
      </c>
      <c r="D33" s="55" t="s">
        <v>37</v>
      </c>
      <c r="E33" s="62" t="s">
        <v>76</v>
      </c>
      <c r="F33" s="64">
        <v>3.27</v>
      </c>
      <c r="G33" s="64" t="s">
        <v>89</v>
      </c>
      <c r="H33" s="57">
        <v>37</v>
      </c>
      <c r="I33" s="57">
        <v>1971.89</v>
      </c>
      <c r="J33" s="77">
        <f t="shared" si="0"/>
        <v>685.823342</v>
      </c>
      <c r="K33" s="57" t="s">
        <v>93</v>
      </c>
      <c r="L33" s="78">
        <v>33</v>
      </c>
      <c r="M33" s="79">
        <v>1936.97285714286</v>
      </c>
      <c r="N33" s="79">
        <v>636.986428571429</v>
      </c>
      <c r="O33" s="80">
        <f t="shared" si="1"/>
        <v>0.328856662199706</v>
      </c>
      <c r="P33" s="81">
        <f t="shared" si="2"/>
        <v>0.121212121212121</v>
      </c>
      <c r="Q33" s="85">
        <f t="shared" si="3"/>
        <v>0.0180266557315872</v>
      </c>
      <c r="R33" s="85">
        <f t="shared" si="4"/>
        <v>0.0766686874916593</v>
      </c>
      <c r="S33" s="85">
        <f t="shared" si="5"/>
        <v>0.0189433378002937</v>
      </c>
      <c r="T33" s="86"/>
      <c r="U33" s="37"/>
    </row>
    <row r="34" customHeight="1" spans="1:21">
      <c r="A34" s="54">
        <v>32</v>
      </c>
      <c r="B34" s="62">
        <v>122686</v>
      </c>
      <c r="C34" s="63" t="s">
        <v>94</v>
      </c>
      <c r="D34" s="55" t="s">
        <v>37</v>
      </c>
      <c r="E34" s="62" t="s">
        <v>76</v>
      </c>
      <c r="F34" s="64">
        <v>3.26</v>
      </c>
      <c r="G34" s="64" t="s">
        <v>89</v>
      </c>
      <c r="H34" s="57">
        <v>17</v>
      </c>
      <c r="I34" s="57">
        <v>912.31</v>
      </c>
      <c r="J34" s="77">
        <f t="shared" si="0"/>
        <v>233.733822</v>
      </c>
      <c r="K34" s="59" t="s">
        <v>95</v>
      </c>
      <c r="L34" s="78">
        <v>19.6</v>
      </c>
      <c r="M34" s="79">
        <v>1322.1188</v>
      </c>
      <c r="N34" s="79">
        <v>428.6448</v>
      </c>
      <c r="O34" s="80">
        <f t="shared" si="1"/>
        <v>0.324210502112216</v>
      </c>
      <c r="P34" s="81">
        <f t="shared" si="2"/>
        <v>-0.13265306122449</v>
      </c>
      <c r="Q34" s="85">
        <f t="shared" si="3"/>
        <v>-0.309963673461114</v>
      </c>
      <c r="R34" s="85">
        <f t="shared" si="4"/>
        <v>-0.454714434888747</v>
      </c>
      <c r="S34" s="85">
        <f t="shared" si="5"/>
        <v>-0.0680105021122157</v>
      </c>
      <c r="T34" s="86"/>
      <c r="U34" s="37"/>
    </row>
    <row r="35" customHeight="1" spans="1:21">
      <c r="A35" s="54">
        <v>33</v>
      </c>
      <c r="B35" s="62">
        <v>122686</v>
      </c>
      <c r="C35" s="63" t="s">
        <v>94</v>
      </c>
      <c r="D35" s="55" t="s">
        <v>37</v>
      </c>
      <c r="E35" s="62" t="s">
        <v>76</v>
      </c>
      <c r="F35" s="64">
        <v>3.27</v>
      </c>
      <c r="G35" s="64" t="s">
        <v>89</v>
      </c>
      <c r="H35" s="57">
        <v>14</v>
      </c>
      <c r="I35" s="57">
        <v>1135.12</v>
      </c>
      <c r="J35" s="77">
        <f t="shared" si="0"/>
        <v>384.578656</v>
      </c>
      <c r="K35" s="57" t="s">
        <v>96</v>
      </c>
      <c r="L35" s="78">
        <v>19.6</v>
      </c>
      <c r="M35" s="79">
        <v>1322.1188</v>
      </c>
      <c r="N35" s="79">
        <v>428.6448</v>
      </c>
      <c r="O35" s="80">
        <f t="shared" si="1"/>
        <v>0.324210502112216</v>
      </c>
      <c r="P35" s="81">
        <f t="shared" si="2"/>
        <v>-0.285714285714286</v>
      </c>
      <c r="Q35" s="85">
        <f t="shared" si="3"/>
        <v>-0.14143872698883</v>
      </c>
      <c r="R35" s="85">
        <f t="shared" si="4"/>
        <v>-0.10280340272412</v>
      </c>
      <c r="S35" s="85">
        <f t="shared" si="5"/>
        <v>0.0145894978877844</v>
      </c>
      <c r="T35" s="86"/>
      <c r="U35" s="37"/>
    </row>
    <row r="36" customHeight="1" spans="1:21">
      <c r="A36" s="54">
        <v>34</v>
      </c>
      <c r="B36" s="62">
        <v>122718</v>
      </c>
      <c r="C36" s="63" t="s">
        <v>97</v>
      </c>
      <c r="D36" s="55" t="s">
        <v>37</v>
      </c>
      <c r="E36" s="62" t="s">
        <v>76</v>
      </c>
      <c r="F36" s="64">
        <v>3.26</v>
      </c>
      <c r="G36" s="64" t="s">
        <v>98</v>
      </c>
      <c r="H36" s="57">
        <v>8</v>
      </c>
      <c r="I36" s="57">
        <v>1239.93</v>
      </c>
      <c r="J36" s="77">
        <f t="shared" ref="J36:J67" si="6">I36*K36</f>
        <v>198.264807</v>
      </c>
      <c r="K36" s="59" t="s">
        <v>99</v>
      </c>
      <c r="L36" s="78">
        <v>15</v>
      </c>
      <c r="M36" s="79">
        <v>826.1236</v>
      </c>
      <c r="N36" s="79">
        <v>240.94</v>
      </c>
      <c r="O36" s="80">
        <f t="shared" ref="O36:O67" si="7">N36/M36</f>
        <v>0.291651273489826</v>
      </c>
      <c r="P36" s="81">
        <f t="shared" ref="P36:P67" si="8">(H36-L36)/L36</f>
        <v>-0.466666666666667</v>
      </c>
      <c r="Q36" s="85">
        <f t="shared" ref="Q36:Q67" si="9">(I36-M36)/M36</f>
        <v>0.500901317914172</v>
      </c>
      <c r="R36" s="85">
        <f t="shared" ref="R36:R67" si="10">(J36-N36)/N36</f>
        <v>-0.177119585788993</v>
      </c>
      <c r="S36" s="85">
        <f t="shared" ref="S36:S67" si="11">K36-O36</f>
        <v>-0.131751273489826</v>
      </c>
      <c r="T36" s="86"/>
      <c r="U36" s="37"/>
    </row>
    <row r="37" customHeight="1" spans="1:21">
      <c r="A37" s="54">
        <v>35</v>
      </c>
      <c r="B37" s="62">
        <v>122718</v>
      </c>
      <c r="C37" s="63" t="s">
        <v>97</v>
      </c>
      <c r="D37" s="55" t="s">
        <v>37</v>
      </c>
      <c r="E37" s="62" t="s">
        <v>76</v>
      </c>
      <c r="F37" s="64">
        <v>3.27</v>
      </c>
      <c r="G37" s="64" t="s">
        <v>98</v>
      </c>
      <c r="H37" s="57">
        <v>11</v>
      </c>
      <c r="I37" s="57">
        <v>1119.24</v>
      </c>
      <c r="J37" s="77">
        <f t="shared" si="6"/>
        <v>186.689232</v>
      </c>
      <c r="K37" s="57" t="s">
        <v>100</v>
      </c>
      <c r="L37" s="78">
        <v>15</v>
      </c>
      <c r="M37" s="79">
        <v>826.1236</v>
      </c>
      <c r="N37" s="79">
        <v>240.94</v>
      </c>
      <c r="O37" s="80">
        <f t="shared" si="7"/>
        <v>0.291651273489826</v>
      </c>
      <c r="P37" s="81">
        <f t="shared" si="8"/>
        <v>-0.266666666666667</v>
      </c>
      <c r="Q37" s="85">
        <f t="shared" si="9"/>
        <v>0.354809377192469</v>
      </c>
      <c r="R37" s="85">
        <f t="shared" si="10"/>
        <v>-0.225162978334855</v>
      </c>
      <c r="S37" s="85">
        <f t="shared" si="11"/>
        <v>-0.124851273489826</v>
      </c>
      <c r="T37" s="86"/>
      <c r="U37" s="37"/>
    </row>
    <row r="38" customHeight="1" spans="1:21">
      <c r="A38" s="54">
        <v>36</v>
      </c>
      <c r="B38" s="55">
        <v>373</v>
      </c>
      <c r="C38" s="56" t="s">
        <v>101</v>
      </c>
      <c r="D38" s="55" t="s">
        <v>20</v>
      </c>
      <c r="E38" s="55" t="s">
        <v>102</v>
      </c>
      <c r="F38" s="67">
        <v>3.26</v>
      </c>
      <c r="G38" s="46" t="s">
        <v>103</v>
      </c>
      <c r="H38" s="57">
        <v>96</v>
      </c>
      <c r="I38" s="57">
        <v>13329.76</v>
      </c>
      <c r="J38" s="77">
        <f t="shared" si="6"/>
        <v>4677.412784</v>
      </c>
      <c r="K38" s="59" t="s">
        <v>104</v>
      </c>
      <c r="L38" s="78">
        <v>78.5357142857143</v>
      </c>
      <c r="M38" s="79">
        <v>7087.57357142857</v>
      </c>
      <c r="N38" s="79">
        <v>2246.92285714286</v>
      </c>
      <c r="O38" s="80">
        <f t="shared" si="7"/>
        <v>0.317022861843813</v>
      </c>
      <c r="P38" s="82">
        <f t="shared" si="8"/>
        <v>0.22237380627558</v>
      </c>
      <c r="Q38" s="87">
        <f t="shared" si="9"/>
        <v>0.880722628931139</v>
      </c>
      <c r="R38" s="85">
        <f t="shared" si="10"/>
        <v>1.08169709482047</v>
      </c>
      <c r="S38" s="85">
        <f t="shared" si="11"/>
        <v>0.0338771381561875</v>
      </c>
      <c r="T38" s="89">
        <v>0</v>
      </c>
      <c r="U38" s="45" t="s">
        <v>63</v>
      </c>
    </row>
    <row r="39" customHeight="1" spans="1:21">
      <c r="A39" s="54">
        <v>37</v>
      </c>
      <c r="B39" s="55">
        <v>578</v>
      </c>
      <c r="C39" s="56" t="s">
        <v>105</v>
      </c>
      <c r="D39" s="55" t="s">
        <v>42</v>
      </c>
      <c r="E39" s="55" t="s">
        <v>102</v>
      </c>
      <c r="F39" s="46">
        <v>3.26</v>
      </c>
      <c r="G39" s="46" t="s">
        <v>106</v>
      </c>
      <c r="H39" s="57">
        <v>81</v>
      </c>
      <c r="I39" s="57">
        <v>7077.24</v>
      </c>
      <c r="J39" s="77">
        <f t="shared" si="6"/>
        <v>2043.199188</v>
      </c>
      <c r="K39" s="59" t="s">
        <v>107</v>
      </c>
      <c r="L39" s="78">
        <v>79.1071428571429</v>
      </c>
      <c r="M39" s="79">
        <v>5894.805</v>
      </c>
      <c r="N39" s="79">
        <v>1914.9</v>
      </c>
      <c r="O39" s="80">
        <f t="shared" si="7"/>
        <v>0.324845351118485</v>
      </c>
      <c r="P39" s="81">
        <f t="shared" si="8"/>
        <v>0.0239277652370203</v>
      </c>
      <c r="Q39" s="85">
        <f t="shared" si="9"/>
        <v>0.200589332471557</v>
      </c>
      <c r="R39" s="85">
        <f t="shared" si="10"/>
        <v>0.0670004637317875</v>
      </c>
      <c r="S39" s="85">
        <f t="shared" si="11"/>
        <v>-0.0361453511184848</v>
      </c>
      <c r="T39" s="86"/>
      <c r="U39" s="37"/>
    </row>
    <row r="40" customHeight="1" spans="1:21">
      <c r="A40" s="54">
        <v>38</v>
      </c>
      <c r="B40" s="55">
        <v>744</v>
      </c>
      <c r="C40" s="56" t="s">
        <v>108</v>
      </c>
      <c r="D40" s="55" t="s">
        <v>25</v>
      </c>
      <c r="E40" s="55" t="s">
        <v>102</v>
      </c>
      <c r="F40" s="67">
        <v>3.26</v>
      </c>
      <c r="G40" s="46" t="s">
        <v>109</v>
      </c>
      <c r="H40" s="57">
        <v>77</v>
      </c>
      <c r="I40" s="57">
        <v>12193.81</v>
      </c>
      <c r="J40" s="77">
        <f t="shared" si="6"/>
        <v>4782.412282</v>
      </c>
      <c r="K40" s="59" t="s">
        <v>110</v>
      </c>
      <c r="L40" s="78">
        <v>70.25</v>
      </c>
      <c r="M40" s="79">
        <v>6075.68214285714</v>
      </c>
      <c r="N40" s="79">
        <v>1691.09178571429</v>
      </c>
      <c r="O40" s="80">
        <f t="shared" si="7"/>
        <v>0.278337764542606</v>
      </c>
      <c r="P40" s="82">
        <f t="shared" si="8"/>
        <v>0.096085409252669</v>
      </c>
      <c r="Q40" s="87">
        <f t="shared" si="9"/>
        <v>1.00698616439894</v>
      </c>
      <c r="R40" s="85">
        <f t="shared" si="10"/>
        <v>1.82800278636561</v>
      </c>
      <c r="S40" s="85">
        <f t="shared" si="11"/>
        <v>0.113862235457394</v>
      </c>
      <c r="T40" s="89">
        <v>0</v>
      </c>
      <c r="U40" s="45" t="s">
        <v>63</v>
      </c>
    </row>
    <row r="41" customHeight="1" spans="1:21">
      <c r="A41" s="54">
        <v>39</v>
      </c>
      <c r="B41" s="62">
        <v>539</v>
      </c>
      <c r="C41" s="63" t="s">
        <v>85</v>
      </c>
      <c r="D41" s="55" t="s">
        <v>33</v>
      </c>
      <c r="E41" s="62" t="s">
        <v>76</v>
      </c>
      <c r="F41" s="65">
        <v>3.3</v>
      </c>
      <c r="G41" s="64" t="s">
        <v>86</v>
      </c>
      <c r="H41" s="57">
        <v>59</v>
      </c>
      <c r="I41" s="57">
        <v>5856.03</v>
      </c>
      <c r="J41" s="77">
        <f t="shared" si="6"/>
        <v>1328.733207</v>
      </c>
      <c r="K41" s="57" t="s">
        <v>111</v>
      </c>
      <c r="L41" s="78">
        <v>55.9285714285714</v>
      </c>
      <c r="M41" s="79">
        <v>4506.53607142857</v>
      </c>
      <c r="N41" s="79">
        <v>1375.18142857143</v>
      </c>
      <c r="O41" s="80">
        <f t="shared" si="7"/>
        <v>0.305152650899673</v>
      </c>
      <c r="P41" s="81">
        <f t="shared" si="8"/>
        <v>0.0549169859514687</v>
      </c>
      <c r="Q41" s="85">
        <f t="shared" si="9"/>
        <v>0.299452596668917</v>
      </c>
      <c r="R41" s="85">
        <f t="shared" si="10"/>
        <v>-0.0337760680928344</v>
      </c>
      <c r="S41" s="85">
        <f t="shared" si="11"/>
        <v>-0.0782526508996734</v>
      </c>
      <c r="T41" s="86"/>
      <c r="U41" s="37"/>
    </row>
    <row r="42" customHeight="1" spans="1:21">
      <c r="A42" s="54">
        <v>40</v>
      </c>
      <c r="B42" s="55">
        <v>585</v>
      </c>
      <c r="C42" s="56" t="s">
        <v>112</v>
      </c>
      <c r="D42" s="55" t="s">
        <v>25</v>
      </c>
      <c r="E42" s="55" t="s">
        <v>102</v>
      </c>
      <c r="F42" s="46">
        <v>3.23</v>
      </c>
      <c r="G42" s="46" t="s">
        <v>109</v>
      </c>
      <c r="H42" s="57">
        <v>132</v>
      </c>
      <c r="I42" s="57">
        <v>9897.11</v>
      </c>
      <c r="J42" s="77">
        <f t="shared" si="6"/>
        <v>2757.334846</v>
      </c>
      <c r="K42" s="57" t="s">
        <v>113</v>
      </c>
      <c r="L42" s="78">
        <v>108.571428571429</v>
      </c>
      <c r="M42" s="79">
        <v>7440.28178571429</v>
      </c>
      <c r="N42" s="79">
        <v>2472.0375</v>
      </c>
      <c r="O42" s="80">
        <f t="shared" si="7"/>
        <v>0.332250521041614</v>
      </c>
      <c r="P42" s="82">
        <f t="shared" si="8"/>
        <v>0.215789473684211</v>
      </c>
      <c r="Q42" s="87">
        <f t="shared" si="9"/>
        <v>0.330206339631242</v>
      </c>
      <c r="R42" s="85">
        <f t="shared" si="10"/>
        <v>0.115409796979213</v>
      </c>
      <c r="S42" s="85">
        <f t="shared" si="11"/>
        <v>-0.0536505210416137</v>
      </c>
      <c r="T42" s="88">
        <f>(J42-N42)*0.1</f>
        <v>28.5297346</v>
      </c>
      <c r="U42" s="37"/>
    </row>
    <row r="43" customHeight="1" spans="1:21">
      <c r="A43" s="54">
        <v>41</v>
      </c>
      <c r="B43" s="55">
        <v>709</v>
      </c>
      <c r="C43" s="56" t="s">
        <v>41</v>
      </c>
      <c r="D43" s="55" t="s">
        <v>42</v>
      </c>
      <c r="E43" s="55" t="s">
        <v>21</v>
      </c>
      <c r="F43" s="50">
        <v>3.31</v>
      </c>
      <c r="G43" s="50" t="s">
        <v>43</v>
      </c>
      <c r="H43" s="57">
        <v>92</v>
      </c>
      <c r="I43" s="57">
        <v>6698.37</v>
      </c>
      <c r="J43" s="77">
        <f t="shared" si="6"/>
        <v>1903.676754</v>
      </c>
      <c r="K43" s="57" t="s">
        <v>114</v>
      </c>
      <c r="L43" s="78">
        <v>75.6428571428571</v>
      </c>
      <c r="M43" s="79">
        <v>5909.18892857143</v>
      </c>
      <c r="N43" s="79">
        <v>1727.39107142857</v>
      </c>
      <c r="O43" s="80">
        <f t="shared" si="7"/>
        <v>0.292322870754138</v>
      </c>
      <c r="P43" s="81">
        <f t="shared" si="8"/>
        <v>0.216241737488196</v>
      </c>
      <c r="Q43" s="85">
        <f t="shared" si="9"/>
        <v>0.133551504439605</v>
      </c>
      <c r="R43" s="85">
        <f t="shared" si="10"/>
        <v>0.102053139840326</v>
      </c>
      <c r="S43" s="85">
        <f t="shared" si="11"/>
        <v>-0.00812287075413842</v>
      </c>
      <c r="T43" s="86"/>
      <c r="U43" s="37"/>
    </row>
    <row r="44" customHeight="1" spans="1:21">
      <c r="A44" s="54">
        <v>42</v>
      </c>
      <c r="B44" s="55">
        <v>399</v>
      </c>
      <c r="C44" s="56" t="s">
        <v>115</v>
      </c>
      <c r="D44" s="55" t="s">
        <v>42</v>
      </c>
      <c r="E44" s="55" t="s">
        <v>102</v>
      </c>
      <c r="F44" s="46">
        <v>3.24</v>
      </c>
      <c r="G44" s="46" t="s">
        <v>116</v>
      </c>
      <c r="H44" s="57">
        <v>65</v>
      </c>
      <c r="I44" s="57">
        <v>6185.8</v>
      </c>
      <c r="J44" s="77">
        <f t="shared" si="6"/>
        <v>2101.93484</v>
      </c>
      <c r="K44" s="57" t="s">
        <v>117</v>
      </c>
      <c r="L44" s="78">
        <v>61.7037037037037</v>
      </c>
      <c r="M44" s="79">
        <v>4813.50074074074</v>
      </c>
      <c r="N44" s="79">
        <v>1394.68185185185</v>
      </c>
      <c r="O44" s="80">
        <f t="shared" si="7"/>
        <v>0.289743770068939</v>
      </c>
      <c r="P44" s="81">
        <f t="shared" si="8"/>
        <v>0.053421368547419</v>
      </c>
      <c r="Q44" s="85">
        <f t="shared" si="9"/>
        <v>0.285093808679476</v>
      </c>
      <c r="R44" s="85">
        <f t="shared" si="10"/>
        <v>0.507107041802447</v>
      </c>
      <c r="S44" s="85">
        <f t="shared" si="11"/>
        <v>0.0500562299310612</v>
      </c>
      <c r="T44" s="86"/>
      <c r="U44" s="37"/>
    </row>
    <row r="45" customHeight="1" spans="1:21">
      <c r="A45" s="54">
        <v>43</v>
      </c>
      <c r="B45" s="55">
        <v>585</v>
      </c>
      <c r="C45" s="56" t="s">
        <v>112</v>
      </c>
      <c r="D45" s="55" t="s">
        <v>25</v>
      </c>
      <c r="E45" s="55" t="s">
        <v>102</v>
      </c>
      <c r="F45" s="68">
        <v>3.3</v>
      </c>
      <c r="G45" s="46" t="s">
        <v>109</v>
      </c>
      <c r="H45" s="57">
        <v>122</v>
      </c>
      <c r="I45" s="57">
        <v>11856.28</v>
      </c>
      <c r="J45" s="77">
        <f t="shared" si="6"/>
        <v>2832.465292</v>
      </c>
      <c r="K45" s="57" t="s">
        <v>118</v>
      </c>
      <c r="L45" s="78">
        <v>108.571428571429</v>
      </c>
      <c r="M45" s="79">
        <v>7440.28178571429</v>
      </c>
      <c r="N45" s="79">
        <v>2472.0375</v>
      </c>
      <c r="O45" s="80">
        <f t="shared" si="7"/>
        <v>0.332250521041614</v>
      </c>
      <c r="P45" s="82">
        <f t="shared" si="8"/>
        <v>0.123684210526316</v>
      </c>
      <c r="Q45" s="87">
        <f t="shared" si="9"/>
        <v>0.593525667638644</v>
      </c>
      <c r="R45" s="85">
        <f t="shared" si="10"/>
        <v>0.145801911176509</v>
      </c>
      <c r="S45" s="85">
        <f t="shared" si="11"/>
        <v>-0.0933505210416137</v>
      </c>
      <c r="T45" s="89">
        <v>0</v>
      </c>
      <c r="U45" s="45" t="s">
        <v>63</v>
      </c>
    </row>
    <row r="46" customHeight="1" spans="1:21">
      <c r="A46" s="54">
        <v>44</v>
      </c>
      <c r="B46" s="55">
        <v>308</v>
      </c>
      <c r="C46" s="56" t="s">
        <v>119</v>
      </c>
      <c r="D46" s="55" t="s">
        <v>30</v>
      </c>
      <c r="E46" s="55" t="s">
        <v>102</v>
      </c>
      <c r="F46" s="46">
        <v>3.23</v>
      </c>
      <c r="G46" s="46" t="s">
        <v>120</v>
      </c>
      <c r="H46" s="57">
        <v>75</v>
      </c>
      <c r="I46" s="57">
        <v>3984.81</v>
      </c>
      <c r="J46" s="77">
        <f t="shared" si="6"/>
        <v>1624.607037</v>
      </c>
      <c r="K46" s="57" t="s">
        <v>121</v>
      </c>
      <c r="L46" s="78">
        <v>57.5714285714286</v>
      </c>
      <c r="M46" s="79">
        <v>3464.80714285714</v>
      </c>
      <c r="N46" s="79">
        <v>1276.69821428571</v>
      </c>
      <c r="O46" s="80">
        <f t="shared" si="7"/>
        <v>0.368475981965601</v>
      </c>
      <c r="P46" s="81">
        <f t="shared" si="8"/>
        <v>0.30272952853598</v>
      </c>
      <c r="Q46" s="85">
        <f t="shared" si="9"/>
        <v>0.150081327965069</v>
      </c>
      <c r="R46" s="85">
        <f t="shared" si="10"/>
        <v>0.272506704263653</v>
      </c>
      <c r="S46" s="85">
        <f t="shared" si="11"/>
        <v>0.039224018034399</v>
      </c>
      <c r="T46" s="86"/>
      <c r="U46" s="37"/>
    </row>
    <row r="47" customHeight="1" spans="1:21">
      <c r="A47" s="54">
        <v>45</v>
      </c>
      <c r="B47" s="55">
        <v>119262</v>
      </c>
      <c r="C47" s="56" t="s">
        <v>122</v>
      </c>
      <c r="D47" s="55" t="s">
        <v>37</v>
      </c>
      <c r="E47" s="55" t="s">
        <v>102</v>
      </c>
      <c r="F47" s="46">
        <v>3.25</v>
      </c>
      <c r="G47" s="46" t="s">
        <v>123</v>
      </c>
      <c r="H47" s="57">
        <v>49</v>
      </c>
      <c r="I47" s="57">
        <v>2605.53</v>
      </c>
      <c r="J47" s="77">
        <f t="shared" si="6"/>
        <v>862.690983</v>
      </c>
      <c r="K47" s="59" t="s">
        <v>124</v>
      </c>
      <c r="L47" s="78">
        <v>37.16</v>
      </c>
      <c r="M47" s="79">
        <v>1853.4948</v>
      </c>
      <c r="N47" s="79">
        <v>619.5024</v>
      </c>
      <c r="O47" s="80">
        <f t="shared" si="7"/>
        <v>0.334234765589847</v>
      </c>
      <c r="P47" s="82">
        <f t="shared" si="8"/>
        <v>0.318622174381055</v>
      </c>
      <c r="Q47" s="87">
        <f t="shared" si="9"/>
        <v>0.405739039570006</v>
      </c>
      <c r="R47" s="85">
        <f t="shared" si="10"/>
        <v>0.392554706809853</v>
      </c>
      <c r="S47" s="85">
        <f t="shared" si="11"/>
        <v>-0.00313476558984677</v>
      </c>
      <c r="T47" s="88">
        <f>(J47-N47)*0.1</f>
        <v>24.3188583</v>
      </c>
      <c r="U47" s="37"/>
    </row>
    <row r="48" customHeight="1" spans="1:21">
      <c r="A48" s="54">
        <v>46</v>
      </c>
      <c r="B48" s="55">
        <v>399</v>
      </c>
      <c r="C48" s="56" t="s">
        <v>115</v>
      </c>
      <c r="D48" s="55" t="s">
        <v>42</v>
      </c>
      <c r="E48" s="55" t="s">
        <v>102</v>
      </c>
      <c r="F48" s="67">
        <v>3.31</v>
      </c>
      <c r="G48" s="46" t="s">
        <v>116</v>
      </c>
      <c r="H48" s="57">
        <v>92</v>
      </c>
      <c r="I48" s="57">
        <v>9906.51</v>
      </c>
      <c r="J48" s="77">
        <f t="shared" si="6"/>
        <v>2180.422851</v>
      </c>
      <c r="K48" s="57" t="s">
        <v>125</v>
      </c>
      <c r="L48" s="78">
        <v>61.7037037037037</v>
      </c>
      <c r="M48" s="79">
        <v>4813.50074074074</v>
      </c>
      <c r="N48" s="79">
        <v>1394.68185185185</v>
      </c>
      <c r="O48" s="80">
        <f t="shared" si="7"/>
        <v>0.289743770068939</v>
      </c>
      <c r="P48" s="82">
        <f t="shared" si="8"/>
        <v>0.490996398559424</v>
      </c>
      <c r="Q48" s="87">
        <f t="shared" si="9"/>
        <v>1.05806761722353</v>
      </c>
      <c r="R48" s="85">
        <f t="shared" si="10"/>
        <v>0.56338368360128</v>
      </c>
      <c r="S48" s="85">
        <f t="shared" si="11"/>
        <v>-0.0696437700689388</v>
      </c>
      <c r="T48" s="89">
        <v>0</v>
      </c>
      <c r="U48" s="45" t="s">
        <v>63</v>
      </c>
    </row>
    <row r="49" customHeight="1" spans="1:21">
      <c r="A49" s="54">
        <v>47</v>
      </c>
      <c r="B49" s="55">
        <v>546</v>
      </c>
      <c r="C49" s="56" t="s">
        <v>126</v>
      </c>
      <c r="D49" s="55" t="s">
        <v>20</v>
      </c>
      <c r="E49" s="55" t="s">
        <v>127</v>
      </c>
      <c r="F49" s="46">
        <v>3.24</v>
      </c>
      <c r="G49" s="46" t="s">
        <v>128</v>
      </c>
      <c r="H49" s="57">
        <v>115</v>
      </c>
      <c r="I49" s="57">
        <v>10906.52</v>
      </c>
      <c r="J49" s="77">
        <f t="shared" si="6"/>
        <v>4171.7439</v>
      </c>
      <c r="K49" s="57" t="s">
        <v>129</v>
      </c>
      <c r="L49" s="78">
        <v>122.107142857143</v>
      </c>
      <c r="M49" s="79">
        <v>7984.04571428571</v>
      </c>
      <c r="N49" s="79">
        <v>2780.0375</v>
      </c>
      <c r="O49" s="80">
        <f t="shared" si="7"/>
        <v>0.348199095982846</v>
      </c>
      <c r="P49" s="81">
        <f t="shared" si="8"/>
        <v>-0.0582041532611875</v>
      </c>
      <c r="Q49" s="85">
        <f t="shared" si="9"/>
        <v>0.366039272606513</v>
      </c>
      <c r="R49" s="85">
        <f t="shared" si="10"/>
        <v>0.500607060156563</v>
      </c>
      <c r="S49" s="85">
        <f t="shared" si="11"/>
        <v>0.0343009040171542</v>
      </c>
      <c r="T49" s="86"/>
      <c r="U49" s="37"/>
    </row>
    <row r="50" customHeight="1" spans="1:21">
      <c r="A50" s="54">
        <v>48</v>
      </c>
      <c r="B50" s="55">
        <v>308</v>
      </c>
      <c r="C50" s="56" t="s">
        <v>119</v>
      </c>
      <c r="D50" s="55" t="s">
        <v>30</v>
      </c>
      <c r="E50" s="55" t="s">
        <v>102</v>
      </c>
      <c r="F50" s="68">
        <v>3.3</v>
      </c>
      <c r="G50" s="46" t="s">
        <v>120</v>
      </c>
      <c r="H50" s="57">
        <v>87</v>
      </c>
      <c r="I50" s="57">
        <v>6417.62</v>
      </c>
      <c r="J50" s="77">
        <f t="shared" si="6"/>
        <v>2155.678558</v>
      </c>
      <c r="K50" s="57" t="s">
        <v>130</v>
      </c>
      <c r="L50" s="78">
        <v>57.5714285714286</v>
      </c>
      <c r="M50" s="79">
        <v>3464.80714285714</v>
      </c>
      <c r="N50" s="79">
        <v>1276.69821428571</v>
      </c>
      <c r="O50" s="80">
        <f t="shared" si="7"/>
        <v>0.368475981965601</v>
      </c>
      <c r="P50" s="82">
        <f t="shared" si="8"/>
        <v>0.511166253101737</v>
      </c>
      <c r="Q50" s="87">
        <f t="shared" si="9"/>
        <v>0.852230076710103</v>
      </c>
      <c r="R50" s="85">
        <f t="shared" si="10"/>
        <v>0.688479339814902</v>
      </c>
      <c r="S50" s="85">
        <f t="shared" si="11"/>
        <v>-0.032575981965601</v>
      </c>
      <c r="T50" s="89">
        <v>0</v>
      </c>
      <c r="U50" s="45" t="s">
        <v>63</v>
      </c>
    </row>
    <row r="51" customHeight="1" spans="1:21">
      <c r="A51" s="54">
        <v>49</v>
      </c>
      <c r="B51" s="55">
        <v>106568</v>
      </c>
      <c r="C51" s="56" t="s">
        <v>131</v>
      </c>
      <c r="D51" s="55" t="s">
        <v>30</v>
      </c>
      <c r="E51" s="55" t="s">
        <v>127</v>
      </c>
      <c r="F51" s="46">
        <v>3.23</v>
      </c>
      <c r="G51" s="46" t="s">
        <v>132</v>
      </c>
      <c r="H51" s="57">
        <v>33</v>
      </c>
      <c r="I51" s="57">
        <v>4794.8</v>
      </c>
      <c r="J51" s="77">
        <f t="shared" si="6"/>
        <v>1169.9312</v>
      </c>
      <c r="K51" s="57" t="s">
        <v>133</v>
      </c>
      <c r="L51" s="78">
        <v>37.88</v>
      </c>
      <c r="M51" s="79">
        <v>2415.7616</v>
      </c>
      <c r="N51" s="79">
        <v>878.2288</v>
      </c>
      <c r="O51" s="80">
        <f t="shared" si="7"/>
        <v>0.363541170618823</v>
      </c>
      <c r="P51" s="81">
        <f t="shared" si="8"/>
        <v>-0.12882787750792</v>
      </c>
      <c r="Q51" s="85">
        <f t="shared" si="9"/>
        <v>0.984798499984436</v>
      </c>
      <c r="R51" s="85">
        <f t="shared" si="10"/>
        <v>0.332148524393643</v>
      </c>
      <c r="S51" s="85">
        <f t="shared" si="11"/>
        <v>-0.119541170618823</v>
      </c>
      <c r="T51" s="86"/>
      <c r="U51" s="37"/>
    </row>
    <row r="52" customHeight="1" spans="1:21">
      <c r="A52" s="54">
        <v>50</v>
      </c>
      <c r="B52" s="55">
        <v>122176</v>
      </c>
      <c r="C52" s="56" t="s">
        <v>71</v>
      </c>
      <c r="D52" s="55" t="s">
        <v>37</v>
      </c>
      <c r="E52" s="55" t="s">
        <v>21</v>
      </c>
      <c r="F52" s="61">
        <v>3.28</v>
      </c>
      <c r="G52" s="61" t="s">
        <v>72</v>
      </c>
      <c r="H52" s="57">
        <v>12</v>
      </c>
      <c r="I52" s="57">
        <v>467.36</v>
      </c>
      <c r="J52" s="77">
        <f t="shared" si="6"/>
        <v>199.282304</v>
      </c>
      <c r="K52" s="57" t="s">
        <v>134</v>
      </c>
      <c r="L52" s="78">
        <v>19.8571428571429</v>
      </c>
      <c r="M52" s="79">
        <v>926.608571428572</v>
      </c>
      <c r="N52" s="79">
        <v>309.061071428571</v>
      </c>
      <c r="O52" s="80">
        <f t="shared" si="7"/>
        <v>0.333540052356828</v>
      </c>
      <c r="P52" s="81">
        <f t="shared" si="8"/>
        <v>-0.39568345323741</v>
      </c>
      <c r="Q52" s="85">
        <f t="shared" si="9"/>
        <v>-0.495623055505021</v>
      </c>
      <c r="R52" s="85">
        <f t="shared" si="10"/>
        <v>-0.355200889329547</v>
      </c>
      <c r="S52" s="85">
        <f t="shared" si="11"/>
        <v>0.092859947643172</v>
      </c>
      <c r="T52" s="86"/>
      <c r="U52" s="37"/>
    </row>
    <row r="53" customHeight="1" spans="1:21">
      <c r="A53" s="54">
        <v>51</v>
      </c>
      <c r="B53" s="55">
        <v>545</v>
      </c>
      <c r="C53" s="56" t="s">
        <v>135</v>
      </c>
      <c r="D53" s="55" t="s">
        <v>37</v>
      </c>
      <c r="E53" s="55" t="s">
        <v>127</v>
      </c>
      <c r="F53" s="46">
        <v>3.28</v>
      </c>
      <c r="G53" s="46" t="s">
        <v>136</v>
      </c>
      <c r="H53" s="57">
        <v>22</v>
      </c>
      <c r="I53" s="57">
        <v>1368.2</v>
      </c>
      <c r="J53" s="77">
        <f t="shared" si="6"/>
        <v>537.15532</v>
      </c>
      <c r="K53" s="57" t="s">
        <v>137</v>
      </c>
      <c r="L53" s="78">
        <v>25.52</v>
      </c>
      <c r="M53" s="79">
        <v>1352.9692</v>
      </c>
      <c r="N53" s="79">
        <v>443.7944</v>
      </c>
      <c r="O53" s="80">
        <f t="shared" si="7"/>
        <v>0.328015153633948</v>
      </c>
      <c r="P53" s="81">
        <f t="shared" si="8"/>
        <v>-0.137931034482759</v>
      </c>
      <c r="Q53" s="85">
        <f t="shared" si="9"/>
        <v>0.011257314652839</v>
      </c>
      <c r="R53" s="85">
        <f t="shared" si="10"/>
        <v>0.210369756806305</v>
      </c>
      <c r="S53" s="85">
        <f t="shared" si="11"/>
        <v>0.0645848463660518</v>
      </c>
      <c r="T53" s="86"/>
      <c r="U53" s="37"/>
    </row>
    <row r="54" customHeight="1" spans="1:21">
      <c r="A54" s="54">
        <v>52</v>
      </c>
      <c r="B54" s="55">
        <v>387</v>
      </c>
      <c r="C54" s="56" t="s">
        <v>138</v>
      </c>
      <c r="D54" s="55" t="s">
        <v>25</v>
      </c>
      <c r="E54" s="55" t="s">
        <v>127</v>
      </c>
      <c r="F54" s="67">
        <v>3.27</v>
      </c>
      <c r="G54" s="46" t="s">
        <v>139</v>
      </c>
      <c r="H54" s="57">
        <v>127</v>
      </c>
      <c r="I54" s="57">
        <v>13221.97</v>
      </c>
      <c r="J54" s="77">
        <f t="shared" si="6"/>
        <v>3378.213335</v>
      </c>
      <c r="K54" s="57" t="s">
        <v>140</v>
      </c>
      <c r="L54" s="78">
        <v>88.9642857142857</v>
      </c>
      <c r="M54" s="79">
        <v>7006.50571428571</v>
      </c>
      <c r="N54" s="79">
        <v>1977.57</v>
      </c>
      <c r="O54" s="80">
        <f t="shared" si="7"/>
        <v>0.282247682460016</v>
      </c>
      <c r="P54" s="82">
        <f t="shared" si="8"/>
        <v>0.427539140907266</v>
      </c>
      <c r="Q54" s="87">
        <f t="shared" si="9"/>
        <v>0.887099010429898</v>
      </c>
      <c r="R54" s="85">
        <f t="shared" si="10"/>
        <v>0.708264857881137</v>
      </c>
      <c r="S54" s="85">
        <f t="shared" si="11"/>
        <v>-0.0267476824600157</v>
      </c>
      <c r="T54" s="89">
        <v>0</v>
      </c>
      <c r="U54" s="45" t="s">
        <v>63</v>
      </c>
    </row>
    <row r="55" customHeight="1" spans="1:21">
      <c r="A55" s="54">
        <v>53</v>
      </c>
      <c r="B55" s="55">
        <v>119262</v>
      </c>
      <c r="C55" s="56" t="s">
        <v>122</v>
      </c>
      <c r="D55" s="55" t="s">
        <v>37</v>
      </c>
      <c r="E55" s="55" t="s">
        <v>102</v>
      </c>
      <c r="F55" s="67">
        <v>3.27</v>
      </c>
      <c r="G55" s="46" t="s">
        <v>123</v>
      </c>
      <c r="H55" s="57">
        <v>42</v>
      </c>
      <c r="I55" s="57">
        <v>2950.5</v>
      </c>
      <c r="J55" s="77">
        <f t="shared" si="6"/>
        <v>819.6489</v>
      </c>
      <c r="K55" s="57" t="s">
        <v>141</v>
      </c>
      <c r="L55" s="78">
        <v>37.16</v>
      </c>
      <c r="M55" s="79">
        <v>1853.4948</v>
      </c>
      <c r="N55" s="79">
        <v>619.5024</v>
      </c>
      <c r="O55" s="80">
        <f t="shared" si="7"/>
        <v>0.334234765589847</v>
      </c>
      <c r="P55" s="82">
        <f t="shared" si="8"/>
        <v>0.130247578040904</v>
      </c>
      <c r="Q55" s="87">
        <f t="shared" si="9"/>
        <v>0.591857716568722</v>
      </c>
      <c r="R55" s="85">
        <f t="shared" si="10"/>
        <v>0.323076230213152</v>
      </c>
      <c r="S55" s="85">
        <f t="shared" si="11"/>
        <v>-0.0564347655898468</v>
      </c>
      <c r="T55" s="89">
        <v>0</v>
      </c>
      <c r="U55" s="45" t="s">
        <v>63</v>
      </c>
    </row>
    <row r="56" customHeight="1" spans="1:21">
      <c r="A56" s="54">
        <v>54</v>
      </c>
      <c r="B56" s="55">
        <v>515</v>
      </c>
      <c r="C56" s="56" t="s">
        <v>142</v>
      </c>
      <c r="D56" s="55" t="s">
        <v>42</v>
      </c>
      <c r="E56" s="55" t="s">
        <v>127</v>
      </c>
      <c r="F56" s="46">
        <v>3.25</v>
      </c>
      <c r="G56" s="46" t="s">
        <v>123</v>
      </c>
      <c r="H56" s="57">
        <v>82</v>
      </c>
      <c r="I56" s="57">
        <v>5969.72</v>
      </c>
      <c r="J56" s="77">
        <f t="shared" si="6"/>
        <v>1438.70252</v>
      </c>
      <c r="K56" s="59" t="s">
        <v>143</v>
      </c>
      <c r="L56" s="78">
        <v>76.9642857142857</v>
      </c>
      <c r="M56" s="79">
        <v>5089.1525</v>
      </c>
      <c r="N56" s="79">
        <v>1712.50928571429</v>
      </c>
      <c r="O56" s="80">
        <f t="shared" si="7"/>
        <v>0.336501860715372</v>
      </c>
      <c r="P56" s="81">
        <f t="shared" si="8"/>
        <v>0.0654292343387472</v>
      </c>
      <c r="Q56" s="85">
        <f t="shared" si="9"/>
        <v>0.173028318565813</v>
      </c>
      <c r="R56" s="85">
        <f t="shared" si="10"/>
        <v>-0.159886295507055</v>
      </c>
      <c r="S56" s="85">
        <f t="shared" si="11"/>
        <v>-0.0955018607153718</v>
      </c>
      <c r="T56" s="86"/>
      <c r="U56" s="37"/>
    </row>
    <row r="57" customHeight="1" spans="1:21">
      <c r="A57" s="54">
        <v>55</v>
      </c>
      <c r="B57" s="55">
        <v>122198</v>
      </c>
      <c r="C57" s="56" t="s">
        <v>144</v>
      </c>
      <c r="D57" s="55" t="s">
        <v>30</v>
      </c>
      <c r="E57" s="55" t="s">
        <v>127</v>
      </c>
      <c r="F57" s="46">
        <v>3.28</v>
      </c>
      <c r="G57" s="46" t="s">
        <v>22</v>
      </c>
      <c r="H57" s="57">
        <v>9</v>
      </c>
      <c r="I57" s="57">
        <v>309.97</v>
      </c>
      <c r="J57" s="77">
        <f t="shared" si="6"/>
        <v>99.50037</v>
      </c>
      <c r="K57" s="57" t="s">
        <v>145</v>
      </c>
      <c r="L57" s="78">
        <v>31.6785714285714</v>
      </c>
      <c r="M57" s="79">
        <v>4091.82964285714</v>
      </c>
      <c r="N57" s="79">
        <v>791.003214285714</v>
      </c>
      <c r="O57" s="80">
        <f t="shared" si="7"/>
        <v>0.193312841277867</v>
      </c>
      <c r="P57" s="81">
        <f t="shared" si="8"/>
        <v>-0.715896279594137</v>
      </c>
      <c r="Q57" s="85">
        <f t="shared" si="9"/>
        <v>-0.924246601873786</v>
      </c>
      <c r="R57" s="85">
        <f t="shared" si="10"/>
        <v>-0.874209904330351</v>
      </c>
      <c r="S57" s="85">
        <f t="shared" si="11"/>
        <v>0.127687158722133</v>
      </c>
      <c r="T57" s="86"/>
      <c r="U57" s="37"/>
    </row>
    <row r="58" customHeight="1" spans="1:21">
      <c r="A58" s="54">
        <v>56</v>
      </c>
      <c r="B58" s="55">
        <v>118758</v>
      </c>
      <c r="C58" s="56" t="s">
        <v>146</v>
      </c>
      <c r="D58" s="55" t="s">
        <v>37</v>
      </c>
      <c r="E58" s="55" t="s">
        <v>127</v>
      </c>
      <c r="F58" s="46">
        <v>3.22</v>
      </c>
      <c r="G58" s="46" t="s">
        <v>147</v>
      </c>
      <c r="H58" s="57">
        <v>42</v>
      </c>
      <c r="I58" s="57">
        <v>3919.08</v>
      </c>
      <c r="J58" s="77">
        <f t="shared" si="6"/>
        <v>1184.345976</v>
      </c>
      <c r="K58" s="57" t="s">
        <v>148</v>
      </c>
      <c r="L58" s="78">
        <v>30.24</v>
      </c>
      <c r="M58" s="79">
        <v>1971.7196</v>
      </c>
      <c r="N58" s="79">
        <v>491.0076</v>
      </c>
      <c r="O58" s="80">
        <f t="shared" si="7"/>
        <v>0.249025064212984</v>
      </c>
      <c r="P58" s="82">
        <f t="shared" si="8"/>
        <v>0.388888888888889</v>
      </c>
      <c r="Q58" s="87">
        <f t="shared" si="9"/>
        <v>0.987645707837971</v>
      </c>
      <c r="R58" s="85">
        <f t="shared" si="10"/>
        <v>1.41207259521034</v>
      </c>
      <c r="S58" s="85">
        <f t="shared" si="11"/>
        <v>0.0531749357870155</v>
      </c>
      <c r="T58" s="88">
        <f>(J58-N58)*0.2</f>
        <v>138.6676752</v>
      </c>
      <c r="U58" s="37"/>
    </row>
    <row r="59" customHeight="1" spans="1:21">
      <c r="A59" s="54">
        <v>57</v>
      </c>
      <c r="B59" s="55">
        <v>122198</v>
      </c>
      <c r="C59" s="56" t="s">
        <v>144</v>
      </c>
      <c r="D59" s="55" t="s">
        <v>30</v>
      </c>
      <c r="E59" s="55" t="s">
        <v>127</v>
      </c>
      <c r="F59" s="46">
        <v>3.23</v>
      </c>
      <c r="G59" s="46" t="s">
        <v>22</v>
      </c>
      <c r="H59" s="57">
        <v>52</v>
      </c>
      <c r="I59" s="57">
        <v>4182.62</v>
      </c>
      <c r="J59" s="77">
        <f t="shared" si="6"/>
        <v>949.036478</v>
      </c>
      <c r="K59" s="57" t="s">
        <v>111</v>
      </c>
      <c r="L59" s="78">
        <v>31.6785714285714</v>
      </c>
      <c r="M59" s="79">
        <v>4091.82964285714</v>
      </c>
      <c r="N59" s="79">
        <v>791.003214285714</v>
      </c>
      <c r="O59" s="80">
        <f t="shared" si="7"/>
        <v>0.193312841277867</v>
      </c>
      <c r="P59" s="81">
        <f t="shared" si="8"/>
        <v>0.641488162344983</v>
      </c>
      <c r="Q59" s="85">
        <f t="shared" si="9"/>
        <v>0.0221882055381618</v>
      </c>
      <c r="R59" s="85">
        <f t="shared" si="10"/>
        <v>0.199788396380907</v>
      </c>
      <c r="S59" s="85">
        <f t="shared" si="11"/>
        <v>0.0335871587221329</v>
      </c>
      <c r="T59" s="86"/>
      <c r="U59" s="37"/>
    </row>
    <row r="60" customHeight="1" spans="1:21">
      <c r="A60" s="54">
        <v>58</v>
      </c>
      <c r="B60" s="55">
        <v>359</v>
      </c>
      <c r="C60" s="56" t="s">
        <v>149</v>
      </c>
      <c r="D60" s="55" t="s">
        <v>25</v>
      </c>
      <c r="E60" s="55" t="s">
        <v>150</v>
      </c>
      <c r="F60" s="46">
        <v>3.28</v>
      </c>
      <c r="G60" s="46" t="s">
        <v>151</v>
      </c>
      <c r="H60" s="57">
        <v>20</v>
      </c>
      <c r="I60" s="57">
        <v>1675.82</v>
      </c>
      <c r="J60" s="77">
        <f t="shared" si="6"/>
        <v>659.100006</v>
      </c>
      <c r="K60" s="57" t="s">
        <v>152</v>
      </c>
      <c r="L60" s="78">
        <v>90.4642857142857</v>
      </c>
      <c r="M60" s="79">
        <v>6774.88214285714</v>
      </c>
      <c r="N60" s="79">
        <v>1956.72285714286</v>
      </c>
      <c r="O60" s="80">
        <f t="shared" si="7"/>
        <v>0.288820206150133</v>
      </c>
      <c r="P60" s="81">
        <f t="shared" si="8"/>
        <v>-0.778918278720884</v>
      </c>
      <c r="Q60" s="85">
        <f t="shared" si="9"/>
        <v>-0.752642191456151</v>
      </c>
      <c r="R60" s="85">
        <f t="shared" si="10"/>
        <v>-0.663161288480886</v>
      </c>
      <c r="S60" s="85">
        <f t="shared" si="11"/>
        <v>0.104479793849867</v>
      </c>
      <c r="T60" s="86"/>
      <c r="U60" s="37"/>
    </row>
    <row r="61" customHeight="1" spans="1:21">
      <c r="A61" s="54">
        <v>59</v>
      </c>
      <c r="B61" s="55">
        <v>379</v>
      </c>
      <c r="C61" s="56" t="s">
        <v>153</v>
      </c>
      <c r="D61" s="55" t="s">
        <v>25</v>
      </c>
      <c r="E61" s="55" t="s">
        <v>150</v>
      </c>
      <c r="F61" s="46">
        <v>3.26</v>
      </c>
      <c r="G61" s="46" t="s">
        <v>151</v>
      </c>
      <c r="H61" s="57">
        <v>99</v>
      </c>
      <c r="I61" s="57">
        <v>7205.56</v>
      </c>
      <c r="J61" s="77">
        <f t="shared" si="6"/>
        <v>2162.388556</v>
      </c>
      <c r="K61" s="59" t="s">
        <v>154</v>
      </c>
      <c r="L61" s="78">
        <v>83.7142857142857</v>
      </c>
      <c r="M61" s="79">
        <v>6187.76892857143</v>
      </c>
      <c r="N61" s="79">
        <v>1511.86214285714</v>
      </c>
      <c r="O61" s="80">
        <f t="shared" si="7"/>
        <v>0.244330737024821</v>
      </c>
      <c r="P61" s="81">
        <f t="shared" si="8"/>
        <v>0.18259385665529</v>
      </c>
      <c r="Q61" s="85">
        <f t="shared" si="9"/>
        <v>0.164484337275269</v>
      </c>
      <c r="R61" s="85">
        <f t="shared" si="10"/>
        <v>0.430281567811127</v>
      </c>
      <c r="S61" s="85">
        <f t="shared" si="11"/>
        <v>0.0557692629751793</v>
      </c>
      <c r="T61" s="86"/>
      <c r="U61" s="37"/>
    </row>
    <row r="62" customHeight="1" spans="1:21">
      <c r="A62" s="54">
        <v>60</v>
      </c>
      <c r="B62" s="55">
        <v>113298</v>
      </c>
      <c r="C62" s="56" t="s">
        <v>155</v>
      </c>
      <c r="D62" s="55" t="s">
        <v>30</v>
      </c>
      <c r="E62" s="55" t="s">
        <v>150</v>
      </c>
      <c r="F62" s="46">
        <v>3.25</v>
      </c>
      <c r="G62" s="46" t="s">
        <v>156</v>
      </c>
      <c r="H62" s="57">
        <v>48</v>
      </c>
      <c r="I62" s="57">
        <v>3545.22</v>
      </c>
      <c r="J62" s="77">
        <f t="shared" si="6"/>
        <v>1188.003222</v>
      </c>
      <c r="K62" s="59" t="s">
        <v>157</v>
      </c>
      <c r="L62" s="78">
        <v>32.7142857142857</v>
      </c>
      <c r="M62" s="79">
        <v>2843.38714285714</v>
      </c>
      <c r="N62" s="79">
        <v>851.687857142857</v>
      </c>
      <c r="O62" s="80">
        <f t="shared" si="7"/>
        <v>0.29953285091071</v>
      </c>
      <c r="P62" s="81">
        <f t="shared" si="8"/>
        <v>0.467248908296943</v>
      </c>
      <c r="Q62" s="85">
        <f t="shared" si="9"/>
        <v>0.246829862372392</v>
      </c>
      <c r="R62" s="85">
        <f t="shared" si="10"/>
        <v>0.394881014254888</v>
      </c>
      <c r="S62" s="85">
        <f t="shared" si="11"/>
        <v>0.0355671490892904</v>
      </c>
      <c r="T62" s="86"/>
      <c r="U62" s="37"/>
    </row>
    <row r="63" customHeight="1" spans="1:21">
      <c r="A63" s="54">
        <v>61</v>
      </c>
      <c r="B63" s="55">
        <v>727</v>
      </c>
      <c r="C63" s="56" t="s">
        <v>158</v>
      </c>
      <c r="D63" s="55" t="s">
        <v>30</v>
      </c>
      <c r="E63" s="55" t="s">
        <v>150</v>
      </c>
      <c r="F63" s="46">
        <v>3.25</v>
      </c>
      <c r="G63" s="46" t="s">
        <v>159</v>
      </c>
      <c r="H63" s="57">
        <v>62</v>
      </c>
      <c r="I63" s="57">
        <v>3771.32</v>
      </c>
      <c r="J63" s="77">
        <f t="shared" si="6"/>
        <v>1122.344832</v>
      </c>
      <c r="K63" s="59" t="s">
        <v>160</v>
      </c>
      <c r="L63" s="78">
        <v>50.6785714285714</v>
      </c>
      <c r="M63" s="79">
        <v>3140.95964285714</v>
      </c>
      <c r="N63" s="79">
        <v>1005.79142857143</v>
      </c>
      <c r="O63" s="80">
        <f t="shared" si="7"/>
        <v>0.320217876997783</v>
      </c>
      <c r="P63" s="81">
        <f t="shared" si="8"/>
        <v>0.223396758280479</v>
      </c>
      <c r="Q63" s="85">
        <f t="shared" si="9"/>
        <v>0.200690371357162</v>
      </c>
      <c r="R63" s="85">
        <f t="shared" si="10"/>
        <v>0.115882279484243</v>
      </c>
      <c r="S63" s="85">
        <f t="shared" si="11"/>
        <v>-0.0226178769977828</v>
      </c>
      <c r="T63" s="86"/>
      <c r="U63" s="37"/>
    </row>
    <row r="64" customHeight="1" spans="1:21">
      <c r="A64" s="54">
        <v>62</v>
      </c>
      <c r="B64" s="55">
        <v>339</v>
      </c>
      <c r="C64" s="56" t="s">
        <v>161</v>
      </c>
      <c r="D64" s="55" t="s">
        <v>30</v>
      </c>
      <c r="E64" s="55" t="s">
        <v>150</v>
      </c>
      <c r="F64" s="46">
        <v>3.25</v>
      </c>
      <c r="G64" s="46" t="s">
        <v>151</v>
      </c>
      <c r="H64" s="57">
        <v>57</v>
      </c>
      <c r="I64" s="57">
        <v>3130.44</v>
      </c>
      <c r="J64" s="77">
        <f t="shared" si="6"/>
        <v>524.974788</v>
      </c>
      <c r="K64" s="59" t="s">
        <v>162</v>
      </c>
      <c r="L64" s="78">
        <v>46.9642857142857</v>
      </c>
      <c r="M64" s="79">
        <v>3102.39571428571</v>
      </c>
      <c r="N64" s="79">
        <v>863.1425</v>
      </c>
      <c r="O64" s="80">
        <f t="shared" si="7"/>
        <v>0.278218054526525</v>
      </c>
      <c r="P64" s="81">
        <f t="shared" si="8"/>
        <v>0.213688212927757</v>
      </c>
      <c r="Q64" s="85">
        <f t="shared" si="9"/>
        <v>0.00903955790847349</v>
      </c>
      <c r="R64" s="85">
        <f t="shared" si="10"/>
        <v>-0.391786653999774</v>
      </c>
      <c r="S64" s="85">
        <f t="shared" si="11"/>
        <v>-0.110518054526525</v>
      </c>
      <c r="T64" s="86"/>
      <c r="U64" s="37"/>
    </row>
    <row r="65" customHeight="1" spans="1:21">
      <c r="A65" s="54">
        <v>63</v>
      </c>
      <c r="B65" s="55">
        <v>102565</v>
      </c>
      <c r="C65" s="56" t="s">
        <v>163</v>
      </c>
      <c r="D65" s="55" t="s">
        <v>42</v>
      </c>
      <c r="E65" s="55" t="s">
        <v>150</v>
      </c>
      <c r="F65" s="46">
        <v>3.26</v>
      </c>
      <c r="G65" s="46" t="s">
        <v>151</v>
      </c>
      <c r="H65" s="57">
        <v>100</v>
      </c>
      <c r="I65" s="57">
        <v>6407.73</v>
      </c>
      <c r="J65" s="77">
        <f t="shared" si="6"/>
        <v>2139.541047</v>
      </c>
      <c r="K65" s="59" t="s">
        <v>164</v>
      </c>
      <c r="L65" s="78">
        <v>83.8571428571429</v>
      </c>
      <c r="M65" s="79">
        <v>5161.74392857143</v>
      </c>
      <c r="N65" s="79">
        <v>1733.27535714286</v>
      </c>
      <c r="O65" s="80">
        <f t="shared" si="7"/>
        <v>0.335792588924992</v>
      </c>
      <c r="P65" s="81">
        <f t="shared" si="8"/>
        <v>0.192504258943782</v>
      </c>
      <c r="Q65" s="85">
        <f t="shared" si="9"/>
        <v>0.241388586623167</v>
      </c>
      <c r="R65" s="85">
        <f t="shared" si="10"/>
        <v>0.234391891734289</v>
      </c>
      <c r="S65" s="85">
        <f t="shared" si="11"/>
        <v>-0.00189258892499161</v>
      </c>
      <c r="T65" s="86"/>
      <c r="U65" s="37"/>
    </row>
    <row r="66" customHeight="1" spans="1:21">
      <c r="A66" s="54">
        <v>64</v>
      </c>
      <c r="B66" s="55">
        <v>118758</v>
      </c>
      <c r="C66" s="56" t="s">
        <v>146</v>
      </c>
      <c r="D66" s="55" t="s">
        <v>37</v>
      </c>
      <c r="E66" s="55" t="s">
        <v>127</v>
      </c>
      <c r="F66" s="46">
        <v>3.25</v>
      </c>
      <c r="G66" s="46" t="s">
        <v>147</v>
      </c>
      <c r="H66" s="57">
        <v>35</v>
      </c>
      <c r="I66" s="57">
        <v>2596.04</v>
      </c>
      <c r="J66" s="77">
        <f t="shared" si="6"/>
        <v>407.059072</v>
      </c>
      <c r="K66" s="59" t="s">
        <v>165</v>
      </c>
      <c r="L66" s="78">
        <v>30.24</v>
      </c>
      <c r="M66" s="79">
        <v>1971.7196</v>
      </c>
      <c r="N66" s="79">
        <v>491.0076</v>
      </c>
      <c r="O66" s="80">
        <f t="shared" si="7"/>
        <v>0.249025064212984</v>
      </c>
      <c r="P66" s="81">
        <f t="shared" si="8"/>
        <v>0.157407407407407</v>
      </c>
      <c r="Q66" s="85">
        <f t="shared" si="9"/>
        <v>0.316637517829614</v>
      </c>
      <c r="R66" s="85">
        <f t="shared" si="10"/>
        <v>-0.170971952368965</v>
      </c>
      <c r="S66" s="85">
        <f t="shared" si="11"/>
        <v>-0.0922250642129845</v>
      </c>
      <c r="T66" s="86"/>
      <c r="U66" s="37"/>
    </row>
    <row r="67" customHeight="1" spans="1:21">
      <c r="A67" s="54">
        <v>65</v>
      </c>
      <c r="B67" s="55">
        <v>119263</v>
      </c>
      <c r="C67" s="56" t="s">
        <v>166</v>
      </c>
      <c r="D67" s="55" t="s">
        <v>30</v>
      </c>
      <c r="E67" s="55" t="s">
        <v>150</v>
      </c>
      <c r="F67" s="46">
        <v>3.22</v>
      </c>
      <c r="G67" s="46" t="s">
        <v>151</v>
      </c>
      <c r="H67" s="59">
        <v>67</v>
      </c>
      <c r="I67" s="57">
        <v>3645.26</v>
      </c>
      <c r="J67" s="77">
        <f t="shared" si="6"/>
        <v>965.264848</v>
      </c>
      <c r="K67" s="57" t="s">
        <v>167</v>
      </c>
      <c r="L67" s="78">
        <v>48.4285714285714</v>
      </c>
      <c r="M67" s="79">
        <v>2742.23642857143</v>
      </c>
      <c r="N67" s="79">
        <v>811.17</v>
      </c>
      <c r="O67" s="80">
        <f t="shared" si="7"/>
        <v>0.295806004014971</v>
      </c>
      <c r="P67" s="81">
        <f t="shared" si="8"/>
        <v>0.383480825958702</v>
      </c>
      <c r="Q67" s="85">
        <f t="shared" si="9"/>
        <v>0.329301865448197</v>
      </c>
      <c r="R67" s="85">
        <f t="shared" si="10"/>
        <v>0.18996615752555</v>
      </c>
      <c r="S67" s="85">
        <f t="shared" si="11"/>
        <v>-0.0310060040149711</v>
      </c>
      <c r="T67" s="86"/>
      <c r="U67" s="37"/>
    </row>
    <row r="68" customHeight="1" spans="1:21">
      <c r="A68" s="54">
        <v>66</v>
      </c>
      <c r="B68" s="55">
        <v>106568</v>
      </c>
      <c r="C68" s="56" t="s">
        <v>131</v>
      </c>
      <c r="D68" s="55" t="s">
        <v>30</v>
      </c>
      <c r="E68" s="55" t="s">
        <v>127</v>
      </c>
      <c r="F68" s="90">
        <v>3.3</v>
      </c>
      <c r="G68" s="46" t="s">
        <v>132</v>
      </c>
      <c r="H68" s="57">
        <v>42</v>
      </c>
      <c r="I68" s="57">
        <v>2921.14</v>
      </c>
      <c r="J68" s="77">
        <f t="shared" ref="J68:J99" si="12">I68*K68</f>
        <v>900.879576</v>
      </c>
      <c r="K68" s="57" t="s">
        <v>168</v>
      </c>
      <c r="L68" s="78">
        <v>37.88</v>
      </c>
      <c r="M68" s="79">
        <v>2415.7616</v>
      </c>
      <c r="N68" s="79">
        <v>878.2288</v>
      </c>
      <c r="O68" s="80">
        <f t="shared" ref="O68:O99" si="13">N68/M68</f>
        <v>0.363541170618823</v>
      </c>
      <c r="P68" s="81">
        <f t="shared" ref="P68:P99" si="14">(H68-L68)/L68</f>
        <v>0.108764519535375</v>
      </c>
      <c r="Q68" s="85">
        <f t="shared" ref="Q68:Q99" si="15">(I68-M68)/M68</f>
        <v>0.20920044428225</v>
      </c>
      <c r="R68" s="85">
        <f t="shared" ref="R68:R99" si="16">(J68-N68)/N68</f>
        <v>0.0257914292949628</v>
      </c>
      <c r="S68" s="85">
        <f t="shared" ref="S68:S99" si="17">K68-O68</f>
        <v>-0.0551411706188227</v>
      </c>
      <c r="T68" s="86"/>
      <c r="U68" s="37"/>
    </row>
    <row r="69" customHeight="1" spans="1:21">
      <c r="A69" s="54">
        <v>67</v>
      </c>
      <c r="B69" s="55">
        <v>118951</v>
      </c>
      <c r="C69" s="56" t="s">
        <v>169</v>
      </c>
      <c r="D69" s="55" t="s">
        <v>30</v>
      </c>
      <c r="E69" s="55" t="s">
        <v>150</v>
      </c>
      <c r="F69" s="46">
        <v>3.23</v>
      </c>
      <c r="G69" s="91" t="s">
        <v>170</v>
      </c>
      <c r="H69" s="57">
        <v>56</v>
      </c>
      <c r="I69" s="57">
        <v>2339.11</v>
      </c>
      <c r="J69" s="77">
        <f t="shared" si="12"/>
        <v>572.614128</v>
      </c>
      <c r="K69" s="57" t="s">
        <v>171</v>
      </c>
      <c r="L69" s="78">
        <v>53.0357142857143</v>
      </c>
      <c r="M69" s="79">
        <v>2597.09928571429</v>
      </c>
      <c r="N69" s="79">
        <v>682.263571428571</v>
      </c>
      <c r="O69" s="80">
        <f t="shared" si="13"/>
        <v>0.262702152043805</v>
      </c>
      <c r="P69" s="81">
        <f t="shared" si="14"/>
        <v>0.0558922558922559</v>
      </c>
      <c r="Q69" s="85">
        <f t="shared" si="15"/>
        <v>-0.0993374751336586</v>
      </c>
      <c r="R69" s="85">
        <f t="shared" si="16"/>
        <v>-0.160714199057967</v>
      </c>
      <c r="S69" s="85">
        <f t="shared" si="17"/>
        <v>-0.0179021520438049</v>
      </c>
      <c r="T69" s="86"/>
      <c r="U69" s="37"/>
    </row>
    <row r="70" customHeight="1" spans="1:21">
      <c r="A70" s="54">
        <v>68</v>
      </c>
      <c r="B70" s="55">
        <v>118951</v>
      </c>
      <c r="C70" s="56" t="s">
        <v>169</v>
      </c>
      <c r="D70" s="55" t="s">
        <v>30</v>
      </c>
      <c r="E70" s="55" t="s">
        <v>150</v>
      </c>
      <c r="F70" s="68">
        <v>3.3</v>
      </c>
      <c r="G70" s="91" t="s">
        <v>170</v>
      </c>
      <c r="H70" s="57">
        <v>68</v>
      </c>
      <c r="I70" s="57">
        <v>4624.65</v>
      </c>
      <c r="J70" s="77">
        <f t="shared" si="12"/>
        <v>1186.222725</v>
      </c>
      <c r="K70" s="57" t="s">
        <v>172</v>
      </c>
      <c r="L70" s="78">
        <v>53.0357142857143</v>
      </c>
      <c r="M70" s="79">
        <v>2597.09928571429</v>
      </c>
      <c r="N70" s="79">
        <v>682.263571428571</v>
      </c>
      <c r="O70" s="80">
        <f t="shared" si="13"/>
        <v>0.262702152043805</v>
      </c>
      <c r="P70" s="82">
        <f t="shared" si="14"/>
        <v>0.282154882154882</v>
      </c>
      <c r="Q70" s="87">
        <f t="shared" si="15"/>
        <v>0.780698191031258</v>
      </c>
      <c r="R70" s="85">
        <f t="shared" si="16"/>
        <v>0.738657572638979</v>
      </c>
      <c r="S70" s="85">
        <f t="shared" si="17"/>
        <v>-0.00620215204380492</v>
      </c>
      <c r="T70" s="89">
        <v>0</v>
      </c>
      <c r="U70" s="45" t="s">
        <v>63</v>
      </c>
    </row>
    <row r="71" customHeight="1" spans="1:21">
      <c r="A71" s="54">
        <v>69</v>
      </c>
      <c r="B71" s="55">
        <v>118951</v>
      </c>
      <c r="C71" s="56" t="s">
        <v>169</v>
      </c>
      <c r="D71" s="55" t="s">
        <v>30</v>
      </c>
      <c r="E71" s="55" t="s">
        <v>150</v>
      </c>
      <c r="F71" s="46">
        <v>3.24</v>
      </c>
      <c r="G71" s="91" t="s">
        <v>170</v>
      </c>
      <c r="H71" s="57">
        <v>64</v>
      </c>
      <c r="I71" s="57">
        <v>4392.37</v>
      </c>
      <c r="J71" s="77">
        <f t="shared" si="12"/>
        <v>1563.244483</v>
      </c>
      <c r="K71" s="57" t="s">
        <v>173</v>
      </c>
      <c r="L71" s="78">
        <v>53.0357142857143</v>
      </c>
      <c r="M71" s="79">
        <v>2597.09928571429</v>
      </c>
      <c r="N71" s="79">
        <v>682.263571428571</v>
      </c>
      <c r="O71" s="80">
        <f t="shared" si="13"/>
        <v>0.262702152043805</v>
      </c>
      <c r="P71" s="82">
        <f t="shared" si="14"/>
        <v>0.206734006734007</v>
      </c>
      <c r="Q71" s="87">
        <f t="shared" si="15"/>
        <v>0.691259946880297</v>
      </c>
      <c r="R71" s="85">
        <f t="shared" si="16"/>
        <v>1.29126183554952</v>
      </c>
      <c r="S71" s="85">
        <f t="shared" si="17"/>
        <v>0.0931978479561951</v>
      </c>
      <c r="T71" s="88">
        <f>(J71-N71)*0.1</f>
        <v>88.0980911571429</v>
      </c>
      <c r="U71" s="37"/>
    </row>
    <row r="72" customHeight="1" spans="1:21">
      <c r="A72" s="54">
        <v>70</v>
      </c>
      <c r="B72" s="55">
        <v>119622</v>
      </c>
      <c r="C72" s="56" t="s">
        <v>174</v>
      </c>
      <c r="D72" s="55" t="s">
        <v>37</v>
      </c>
      <c r="E72" s="55" t="s">
        <v>150</v>
      </c>
      <c r="F72" s="46">
        <v>3.23</v>
      </c>
      <c r="G72" s="46" t="s">
        <v>175</v>
      </c>
      <c r="H72" s="57">
        <v>8</v>
      </c>
      <c r="I72" s="57">
        <v>309.6</v>
      </c>
      <c r="J72" s="77">
        <f t="shared" si="12"/>
        <v>102.19896</v>
      </c>
      <c r="K72" s="57" t="s">
        <v>176</v>
      </c>
      <c r="L72" s="78">
        <v>17.44</v>
      </c>
      <c r="M72" s="79">
        <v>681.708</v>
      </c>
      <c r="N72" s="79">
        <v>188.3452</v>
      </c>
      <c r="O72" s="80">
        <f t="shared" si="13"/>
        <v>0.276284274205378</v>
      </c>
      <c r="P72" s="81">
        <f t="shared" si="14"/>
        <v>-0.541284403669725</v>
      </c>
      <c r="Q72" s="85">
        <f t="shared" si="15"/>
        <v>-0.545846608811984</v>
      </c>
      <c r="R72" s="85">
        <f t="shared" si="16"/>
        <v>-0.457384844423962</v>
      </c>
      <c r="S72" s="85">
        <f t="shared" si="17"/>
        <v>0.0538157257946218</v>
      </c>
      <c r="T72" s="86"/>
      <c r="U72" s="37"/>
    </row>
    <row r="73" customHeight="1" spans="1:21">
      <c r="A73" s="54">
        <v>71</v>
      </c>
      <c r="B73" s="55">
        <v>119263</v>
      </c>
      <c r="C73" s="56" t="s">
        <v>166</v>
      </c>
      <c r="D73" s="55" t="s">
        <v>30</v>
      </c>
      <c r="E73" s="55" t="s">
        <v>150</v>
      </c>
      <c r="F73" s="46">
        <v>3.23</v>
      </c>
      <c r="G73" s="46" t="s">
        <v>151</v>
      </c>
      <c r="H73" s="57">
        <v>52</v>
      </c>
      <c r="I73" s="57">
        <v>3427.74</v>
      </c>
      <c r="J73" s="77">
        <f t="shared" si="12"/>
        <v>903.895038</v>
      </c>
      <c r="K73" s="57" t="s">
        <v>177</v>
      </c>
      <c r="L73" s="78">
        <v>48.4285714285714</v>
      </c>
      <c r="M73" s="79">
        <v>2742.23642857143</v>
      </c>
      <c r="N73" s="79">
        <v>811.17</v>
      </c>
      <c r="O73" s="80">
        <f t="shared" si="13"/>
        <v>0.295806004014971</v>
      </c>
      <c r="P73" s="81">
        <f t="shared" si="14"/>
        <v>0.0737463126843657</v>
      </c>
      <c r="Q73" s="85">
        <f t="shared" si="15"/>
        <v>0.249979748021102</v>
      </c>
      <c r="R73" s="85">
        <f t="shared" si="16"/>
        <v>0.114310240763342</v>
      </c>
      <c r="S73" s="85">
        <f t="shared" si="17"/>
        <v>-0.0321060040149711</v>
      </c>
      <c r="T73" s="86"/>
      <c r="U73" s="37"/>
    </row>
    <row r="74" customHeight="1" spans="1:21">
      <c r="A74" s="54">
        <v>72</v>
      </c>
      <c r="B74" s="55">
        <v>119622</v>
      </c>
      <c r="C74" s="56" t="s">
        <v>174</v>
      </c>
      <c r="D74" s="55" t="s">
        <v>37</v>
      </c>
      <c r="E74" s="55" t="s">
        <v>150</v>
      </c>
      <c r="F74" s="90">
        <v>3.3</v>
      </c>
      <c r="G74" s="46" t="s">
        <v>175</v>
      </c>
      <c r="H74" s="57">
        <v>14</v>
      </c>
      <c r="I74" s="57">
        <v>435.72</v>
      </c>
      <c r="J74" s="77">
        <f t="shared" si="12"/>
        <v>133.33032</v>
      </c>
      <c r="K74" s="57" t="s">
        <v>178</v>
      </c>
      <c r="L74" s="78">
        <v>17.44</v>
      </c>
      <c r="M74" s="79">
        <v>681.708</v>
      </c>
      <c r="N74" s="79">
        <v>188.3452</v>
      </c>
      <c r="O74" s="80">
        <f t="shared" si="13"/>
        <v>0.276284274205378</v>
      </c>
      <c r="P74" s="81">
        <f t="shared" si="14"/>
        <v>-0.197247706422018</v>
      </c>
      <c r="Q74" s="85">
        <f t="shared" si="15"/>
        <v>-0.360840711859036</v>
      </c>
      <c r="R74" s="85">
        <f t="shared" si="16"/>
        <v>-0.292096002446572</v>
      </c>
      <c r="S74" s="85">
        <f t="shared" si="17"/>
        <v>0.0297157257946218</v>
      </c>
      <c r="T74" s="86"/>
      <c r="U74" s="37"/>
    </row>
    <row r="75" customHeight="1" spans="1:21">
      <c r="A75" s="54">
        <v>73</v>
      </c>
      <c r="B75" s="55">
        <v>119622</v>
      </c>
      <c r="C75" s="56" t="s">
        <v>174</v>
      </c>
      <c r="D75" s="55" t="s">
        <v>37</v>
      </c>
      <c r="E75" s="55" t="s">
        <v>150</v>
      </c>
      <c r="F75" s="46">
        <v>3.24</v>
      </c>
      <c r="G75" s="46" t="s">
        <v>175</v>
      </c>
      <c r="H75" s="57">
        <v>10</v>
      </c>
      <c r="I75" s="57">
        <v>891.55</v>
      </c>
      <c r="J75" s="77">
        <f t="shared" si="12"/>
        <v>179.469015</v>
      </c>
      <c r="K75" s="57" t="s">
        <v>179</v>
      </c>
      <c r="L75" s="78">
        <v>17.44</v>
      </c>
      <c r="M75" s="79">
        <v>681.708</v>
      </c>
      <c r="N75" s="79">
        <v>188.3452</v>
      </c>
      <c r="O75" s="80">
        <f t="shared" si="13"/>
        <v>0.276284274205378</v>
      </c>
      <c r="P75" s="81">
        <f t="shared" si="14"/>
        <v>-0.426605504587156</v>
      </c>
      <c r="Q75" s="85">
        <f t="shared" si="15"/>
        <v>0.307818010057092</v>
      </c>
      <c r="R75" s="85">
        <f t="shared" si="16"/>
        <v>-0.0471272164090191</v>
      </c>
      <c r="S75" s="85">
        <f t="shared" si="17"/>
        <v>-0.0749842742053782</v>
      </c>
      <c r="T75" s="86"/>
      <c r="U75" s="37"/>
    </row>
    <row r="76" customHeight="1" spans="1:21">
      <c r="A76" s="54">
        <v>74</v>
      </c>
      <c r="B76" s="55">
        <v>546</v>
      </c>
      <c r="C76" s="56" t="s">
        <v>126</v>
      </c>
      <c r="D76" s="55" t="s">
        <v>20</v>
      </c>
      <c r="E76" s="55" t="s">
        <v>127</v>
      </c>
      <c r="F76" s="46">
        <v>3.31</v>
      </c>
      <c r="G76" s="46" t="s">
        <v>128</v>
      </c>
      <c r="H76" s="57">
        <v>137</v>
      </c>
      <c r="I76" s="57">
        <v>8313.78</v>
      </c>
      <c r="J76" s="77">
        <f t="shared" si="12"/>
        <v>3199.973922</v>
      </c>
      <c r="K76" s="57" t="s">
        <v>180</v>
      </c>
      <c r="L76" s="78">
        <v>122.107142857143</v>
      </c>
      <c r="M76" s="79">
        <v>7984.04571428571</v>
      </c>
      <c r="N76" s="79">
        <v>2780.0375</v>
      </c>
      <c r="O76" s="80">
        <f t="shared" si="13"/>
        <v>0.348199095982846</v>
      </c>
      <c r="P76" s="81">
        <f t="shared" si="14"/>
        <v>0.121965486984498</v>
      </c>
      <c r="Q76" s="85">
        <f t="shared" si="15"/>
        <v>0.0412991480151847</v>
      </c>
      <c r="R76" s="85">
        <f t="shared" si="16"/>
        <v>0.151054229304461</v>
      </c>
      <c r="S76" s="85">
        <f t="shared" si="17"/>
        <v>0.0367009040171542</v>
      </c>
      <c r="T76" s="86"/>
      <c r="U76" s="37"/>
    </row>
    <row r="77" customHeight="1" spans="1:21">
      <c r="A77" s="54">
        <v>75</v>
      </c>
      <c r="B77" s="62">
        <v>116773</v>
      </c>
      <c r="C77" s="63" t="s">
        <v>181</v>
      </c>
      <c r="D77" s="55" t="s">
        <v>30</v>
      </c>
      <c r="E77" s="62" t="s">
        <v>150</v>
      </c>
      <c r="F77" s="64">
        <v>3.28</v>
      </c>
      <c r="G77" s="64" t="s">
        <v>151</v>
      </c>
      <c r="H77" s="57">
        <v>17</v>
      </c>
      <c r="I77" s="57">
        <v>671.17</v>
      </c>
      <c r="J77" s="77">
        <f t="shared" si="12"/>
        <v>-191.014982</v>
      </c>
      <c r="K77" s="57" t="s">
        <v>182</v>
      </c>
      <c r="L77" s="78">
        <v>39.25</v>
      </c>
      <c r="M77" s="79">
        <v>2489.49392857143</v>
      </c>
      <c r="N77" s="79">
        <v>817.663928571429</v>
      </c>
      <c r="O77" s="80">
        <f t="shared" si="13"/>
        <v>0.328445841617552</v>
      </c>
      <c r="P77" s="81">
        <f t="shared" si="14"/>
        <v>-0.56687898089172</v>
      </c>
      <c r="Q77" s="85">
        <f t="shared" si="15"/>
        <v>-0.730399021143569</v>
      </c>
      <c r="R77" s="85">
        <f t="shared" si="16"/>
        <v>-1.23361062574171</v>
      </c>
      <c r="S77" s="85">
        <f t="shared" si="17"/>
        <v>-0.613045841617552</v>
      </c>
      <c r="T77" s="86"/>
      <c r="U77" s="37"/>
    </row>
    <row r="78" customHeight="1" spans="1:21">
      <c r="A78" s="54">
        <v>76</v>
      </c>
      <c r="B78" s="62">
        <v>116773</v>
      </c>
      <c r="C78" s="63" t="s">
        <v>181</v>
      </c>
      <c r="D78" s="55" t="s">
        <v>30</v>
      </c>
      <c r="E78" s="62" t="s">
        <v>150</v>
      </c>
      <c r="F78" s="92">
        <v>3.3</v>
      </c>
      <c r="G78" s="64" t="s">
        <v>151</v>
      </c>
      <c r="H78" s="57">
        <v>47</v>
      </c>
      <c r="I78" s="57">
        <v>4157.6</v>
      </c>
      <c r="J78" s="77">
        <f t="shared" si="12"/>
        <v>1477.19528</v>
      </c>
      <c r="K78" s="57" t="s">
        <v>183</v>
      </c>
      <c r="L78" s="78">
        <v>39.25</v>
      </c>
      <c r="M78" s="79">
        <v>2489.49392857143</v>
      </c>
      <c r="N78" s="79">
        <v>817.663928571429</v>
      </c>
      <c r="O78" s="80">
        <f t="shared" si="13"/>
        <v>0.328445841617552</v>
      </c>
      <c r="P78" s="82">
        <f t="shared" si="14"/>
        <v>0.197452229299363</v>
      </c>
      <c r="Q78" s="87">
        <f t="shared" si="15"/>
        <v>0.670058300718893</v>
      </c>
      <c r="R78" s="85">
        <f t="shared" si="16"/>
        <v>0.806604435370975</v>
      </c>
      <c r="S78" s="85">
        <f t="shared" si="17"/>
        <v>0.0268541583824481</v>
      </c>
      <c r="T78" s="89">
        <v>0</v>
      </c>
      <c r="U78" s="45" t="s">
        <v>63</v>
      </c>
    </row>
    <row r="79" customHeight="1" spans="1:21">
      <c r="A79" s="54">
        <v>77</v>
      </c>
      <c r="B79" s="62">
        <v>111219</v>
      </c>
      <c r="C79" s="63" t="s">
        <v>184</v>
      </c>
      <c r="D79" s="55" t="s">
        <v>42</v>
      </c>
      <c r="E79" s="62" t="s">
        <v>150</v>
      </c>
      <c r="F79" s="64">
        <v>3.26</v>
      </c>
      <c r="G79" s="64" t="s">
        <v>185</v>
      </c>
      <c r="H79" s="57">
        <v>74</v>
      </c>
      <c r="I79" s="57">
        <v>8183.4</v>
      </c>
      <c r="J79" s="77">
        <f t="shared" si="12"/>
        <v>2438.6532</v>
      </c>
      <c r="K79" s="59" t="s">
        <v>186</v>
      </c>
      <c r="L79" s="78">
        <v>80.3214285714286</v>
      </c>
      <c r="M79" s="79">
        <v>6787.0125</v>
      </c>
      <c r="N79" s="79">
        <v>1662.53107142857</v>
      </c>
      <c r="O79" s="80">
        <f t="shared" si="13"/>
        <v>0.244957714668799</v>
      </c>
      <c r="P79" s="81">
        <f t="shared" si="14"/>
        <v>-0.0787016451756336</v>
      </c>
      <c r="Q79" s="85">
        <f t="shared" si="15"/>
        <v>0.205744058965561</v>
      </c>
      <c r="R79" s="85">
        <f t="shared" si="16"/>
        <v>0.466831653200038</v>
      </c>
      <c r="S79" s="85">
        <f t="shared" si="17"/>
        <v>0.0530422853312011</v>
      </c>
      <c r="T79" s="86"/>
      <c r="U79" s="37"/>
    </row>
    <row r="80" customHeight="1" spans="1:21">
      <c r="A80" s="54">
        <v>78</v>
      </c>
      <c r="B80" s="62">
        <v>111219</v>
      </c>
      <c r="C80" s="63" t="s">
        <v>184</v>
      </c>
      <c r="D80" s="55" t="s">
        <v>42</v>
      </c>
      <c r="E80" s="62" t="s">
        <v>150</v>
      </c>
      <c r="F80" s="92">
        <v>3.3</v>
      </c>
      <c r="G80" s="64" t="s">
        <v>185</v>
      </c>
      <c r="H80" s="57">
        <v>84</v>
      </c>
      <c r="I80" s="57">
        <v>9510.55</v>
      </c>
      <c r="J80" s="77">
        <f t="shared" si="12"/>
        <v>2312.014705</v>
      </c>
      <c r="K80" s="57" t="s">
        <v>187</v>
      </c>
      <c r="L80" s="78">
        <v>80.3214285714286</v>
      </c>
      <c r="M80" s="79">
        <v>6787.0125</v>
      </c>
      <c r="N80" s="79">
        <v>1662.53107142857</v>
      </c>
      <c r="O80" s="80">
        <f t="shared" si="13"/>
        <v>0.244957714668799</v>
      </c>
      <c r="P80" s="82">
        <f t="shared" si="14"/>
        <v>0.0457981325033348</v>
      </c>
      <c r="Q80" s="87">
        <f t="shared" si="15"/>
        <v>0.401286648580653</v>
      </c>
      <c r="R80" s="85">
        <f t="shared" si="16"/>
        <v>0.390659545997745</v>
      </c>
      <c r="S80" s="85">
        <f t="shared" si="17"/>
        <v>-0.00185771466879892</v>
      </c>
      <c r="T80" s="89">
        <v>0</v>
      </c>
      <c r="U80" s="45" t="s">
        <v>63</v>
      </c>
    </row>
    <row r="81" customHeight="1" spans="1:21">
      <c r="A81" s="54">
        <v>79</v>
      </c>
      <c r="B81" s="62">
        <v>103198</v>
      </c>
      <c r="C81" s="63" t="s">
        <v>188</v>
      </c>
      <c r="D81" s="55" t="s">
        <v>42</v>
      </c>
      <c r="E81" s="62" t="s">
        <v>150</v>
      </c>
      <c r="F81" s="66">
        <v>3.26</v>
      </c>
      <c r="G81" s="64" t="s">
        <v>185</v>
      </c>
      <c r="H81" s="57">
        <v>92</v>
      </c>
      <c r="I81" s="57">
        <v>10501.41</v>
      </c>
      <c r="J81" s="77">
        <f t="shared" si="12"/>
        <v>3025.456221</v>
      </c>
      <c r="K81" s="59" t="s">
        <v>189</v>
      </c>
      <c r="L81" s="78">
        <v>65.3214285714286</v>
      </c>
      <c r="M81" s="79">
        <v>5478.36214285714</v>
      </c>
      <c r="N81" s="79">
        <v>1730.9075</v>
      </c>
      <c r="O81" s="80">
        <f t="shared" si="13"/>
        <v>0.315953464715145</v>
      </c>
      <c r="P81" s="82">
        <f t="shared" si="14"/>
        <v>0.408419901585566</v>
      </c>
      <c r="Q81" s="87">
        <f t="shared" si="15"/>
        <v>0.916888611259856</v>
      </c>
      <c r="R81" s="85">
        <f t="shared" si="16"/>
        <v>0.747901734205901</v>
      </c>
      <c r="S81" s="85">
        <f t="shared" si="17"/>
        <v>-0.0278534647151449</v>
      </c>
      <c r="T81" s="89">
        <v>0</v>
      </c>
      <c r="U81" s="45" t="s">
        <v>63</v>
      </c>
    </row>
    <row r="82" customHeight="1" spans="1:21">
      <c r="A82" s="54">
        <v>80</v>
      </c>
      <c r="B82" s="62">
        <v>103198</v>
      </c>
      <c r="C82" s="63" t="s">
        <v>188</v>
      </c>
      <c r="D82" s="55" t="s">
        <v>42</v>
      </c>
      <c r="E82" s="62" t="s">
        <v>150</v>
      </c>
      <c r="F82" s="92">
        <v>3.3</v>
      </c>
      <c r="G82" s="64" t="s">
        <v>185</v>
      </c>
      <c r="H82" s="57">
        <v>93</v>
      </c>
      <c r="I82" s="57">
        <v>12163.13</v>
      </c>
      <c r="J82" s="77">
        <f t="shared" si="12"/>
        <v>3186.74006</v>
      </c>
      <c r="K82" s="57" t="s">
        <v>190</v>
      </c>
      <c r="L82" s="78">
        <v>65.3214285714286</v>
      </c>
      <c r="M82" s="79">
        <v>5478.36214285714</v>
      </c>
      <c r="N82" s="79">
        <v>1730.9075</v>
      </c>
      <c r="O82" s="80">
        <f t="shared" si="13"/>
        <v>0.315953464715145</v>
      </c>
      <c r="P82" s="82">
        <f t="shared" si="14"/>
        <v>0.423728813559322</v>
      </c>
      <c r="Q82" s="87">
        <f t="shared" si="15"/>
        <v>1.22021284515823</v>
      </c>
      <c r="R82" s="85">
        <f t="shared" si="16"/>
        <v>0.841080508346056</v>
      </c>
      <c r="S82" s="85">
        <f t="shared" si="17"/>
        <v>-0.0539534647151449</v>
      </c>
      <c r="T82" s="89">
        <v>0</v>
      </c>
      <c r="U82" s="45" t="s">
        <v>63</v>
      </c>
    </row>
    <row r="83" customHeight="1" spans="1:21">
      <c r="A83" s="54">
        <v>81</v>
      </c>
      <c r="B83" s="62">
        <v>112888</v>
      </c>
      <c r="C83" s="63" t="s">
        <v>191</v>
      </c>
      <c r="D83" s="55" t="s">
        <v>30</v>
      </c>
      <c r="E83" s="62" t="s">
        <v>150</v>
      </c>
      <c r="F83" s="64">
        <v>3.28</v>
      </c>
      <c r="G83" s="64" t="s">
        <v>192</v>
      </c>
      <c r="H83" s="57">
        <v>20</v>
      </c>
      <c r="I83" s="57">
        <v>2160.83</v>
      </c>
      <c r="J83" s="77">
        <f t="shared" si="12"/>
        <v>574.996863</v>
      </c>
      <c r="K83" s="57" t="s">
        <v>193</v>
      </c>
      <c r="L83" s="78">
        <v>49.0357142857143</v>
      </c>
      <c r="M83" s="79">
        <v>3202.35892857143</v>
      </c>
      <c r="N83" s="79">
        <v>1066.53285714286</v>
      </c>
      <c r="O83" s="80">
        <f t="shared" si="13"/>
        <v>0.333046007937229</v>
      </c>
      <c r="P83" s="81">
        <f t="shared" si="14"/>
        <v>-0.592134013109978</v>
      </c>
      <c r="Q83" s="85">
        <f t="shared" si="15"/>
        <v>-0.325238036023668</v>
      </c>
      <c r="R83" s="85">
        <f t="shared" si="16"/>
        <v>-0.46087280935689</v>
      </c>
      <c r="S83" s="85">
        <f t="shared" si="17"/>
        <v>-0.0669460079372292</v>
      </c>
      <c r="T83" s="86"/>
      <c r="U83" s="37"/>
    </row>
    <row r="84" customHeight="1" spans="1:21">
      <c r="A84" s="54">
        <v>82</v>
      </c>
      <c r="B84" s="62">
        <v>112888</v>
      </c>
      <c r="C84" s="63" t="s">
        <v>191</v>
      </c>
      <c r="D84" s="55" t="s">
        <v>30</v>
      </c>
      <c r="E84" s="62" t="s">
        <v>150</v>
      </c>
      <c r="F84" s="64">
        <v>3.31</v>
      </c>
      <c r="G84" s="64" t="s">
        <v>192</v>
      </c>
      <c r="H84" s="57">
        <v>44</v>
      </c>
      <c r="I84" s="57">
        <v>3385.16</v>
      </c>
      <c r="J84" s="77">
        <f t="shared" si="12"/>
        <v>938.027836</v>
      </c>
      <c r="K84" s="57" t="s">
        <v>194</v>
      </c>
      <c r="L84" s="78">
        <v>49.0357142857143</v>
      </c>
      <c r="M84" s="79">
        <v>3202.35892857143</v>
      </c>
      <c r="N84" s="79">
        <v>1066.53285714286</v>
      </c>
      <c r="O84" s="80">
        <f t="shared" si="13"/>
        <v>0.333046007937229</v>
      </c>
      <c r="P84" s="81">
        <f t="shared" si="14"/>
        <v>-0.102694828841952</v>
      </c>
      <c r="Q84" s="85">
        <f t="shared" si="15"/>
        <v>0.0570832550335382</v>
      </c>
      <c r="R84" s="85">
        <f t="shared" si="16"/>
        <v>-0.120488572182495</v>
      </c>
      <c r="S84" s="85">
        <f t="shared" si="17"/>
        <v>-0.0559460079372292</v>
      </c>
      <c r="T84" s="86"/>
      <c r="U84" s="37"/>
    </row>
    <row r="85" customHeight="1" spans="1:21">
      <c r="A85" s="54">
        <v>83</v>
      </c>
      <c r="B85" s="62">
        <v>726</v>
      </c>
      <c r="C85" s="63" t="s">
        <v>195</v>
      </c>
      <c r="D85" s="55" t="s">
        <v>42</v>
      </c>
      <c r="E85" s="62" t="s">
        <v>150</v>
      </c>
      <c r="F85" s="64">
        <v>3.28</v>
      </c>
      <c r="G85" s="64" t="s">
        <v>192</v>
      </c>
      <c r="H85" s="57">
        <v>11</v>
      </c>
      <c r="I85" s="57">
        <v>692.45</v>
      </c>
      <c r="J85" s="77">
        <f t="shared" si="12"/>
        <v>257.86838</v>
      </c>
      <c r="K85" s="57" t="s">
        <v>196</v>
      </c>
      <c r="L85" s="78">
        <v>69.9285714285714</v>
      </c>
      <c r="M85" s="79">
        <v>5201.69714285714</v>
      </c>
      <c r="N85" s="79">
        <v>1560.00892857143</v>
      </c>
      <c r="O85" s="80">
        <f t="shared" si="13"/>
        <v>0.299903836330341</v>
      </c>
      <c r="P85" s="81">
        <f t="shared" si="14"/>
        <v>-0.842696629213483</v>
      </c>
      <c r="Q85" s="85">
        <f t="shared" si="15"/>
        <v>-0.866879985323471</v>
      </c>
      <c r="R85" s="85">
        <f t="shared" si="16"/>
        <v>-0.834700702491401</v>
      </c>
      <c r="S85" s="85">
        <f t="shared" si="17"/>
        <v>0.0724961636696594</v>
      </c>
      <c r="T85" s="86"/>
      <c r="U85" s="37"/>
    </row>
    <row r="86" customHeight="1" spans="1:21">
      <c r="A86" s="54">
        <v>84</v>
      </c>
      <c r="B86" s="62">
        <v>726</v>
      </c>
      <c r="C86" s="63" t="s">
        <v>195</v>
      </c>
      <c r="D86" s="55" t="s">
        <v>42</v>
      </c>
      <c r="E86" s="62" t="s">
        <v>150</v>
      </c>
      <c r="F86" s="66">
        <v>3.31</v>
      </c>
      <c r="G86" s="64" t="s">
        <v>192</v>
      </c>
      <c r="H86" s="57">
        <v>76</v>
      </c>
      <c r="I86" s="57">
        <v>8391.08</v>
      </c>
      <c r="J86" s="77">
        <f t="shared" si="12"/>
        <v>2459.425548</v>
      </c>
      <c r="K86" s="57" t="s">
        <v>197</v>
      </c>
      <c r="L86" s="78">
        <v>69.9285714285714</v>
      </c>
      <c r="M86" s="79">
        <v>5201.69714285714</v>
      </c>
      <c r="N86" s="79">
        <v>1560.00892857143</v>
      </c>
      <c r="O86" s="80">
        <f t="shared" si="13"/>
        <v>0.299903836330341</v>
      </c>
      <c r="P86" s="82">
        <f t="shared" si="14"/>
        <v>0.08682328907048</v>
      </c>
      <c r="Q86" s="87">
        <f t="shared" si="15"/>
        <v>0.613142743522169</v>
      </c>
      <c r="R86" s="85">
        <f t="shared" si="16"/>
        <v>0.576545815191075</v>
      </c>
      <c r="S86" s="85">
        <f t="shared" si="17"/>
        <v>-0.0068038363303406</v>
      </c>
      <c r="T86" s="89">
        <v>0</v>
      </c>
      <c r="U86" s="45" t="s">
        <v>63</v>
      </c>
    </row>
    <row r="87" customHeight="1" spans="1:21">
      <c r="A87" s="54">
        <v>85</v>
      </c>
      <c r="B87" s="62">
        <v>106399</v>
      </c>
      <c r="C87" s="63" t="s">
        <v>198</v>
      </c>
      <c r="D87" s="55" t="s">
        <v>42</v>
      </c>
      <c r="E87" s="62" t="s">
        <v>150</v>
      </c>
      <c r="F87" s="64">
        <v>3.25</v>
      </c>
      <c r="G87" s="64" t="s">
        <v>199</v>
      </c>
      <c r="H87" s="57">
        <v>86</v>
      </c>
      <c r="I87" s="57">
        <v>6371.9</v>
      </c>
      <c r="J87" s="77">
        <f t="shared" si="12"/>
        <v>1858.04604</v>
      </c>
      <c r="K87" s="59" t="s">
        <v>200</v>
      </c>
      <c r="L87" s="78">
        <v>77</v>
      </c>
      <c r="M87" s="79">
        <v>6693.56857142857</v>
      </c>
      <c r="N87" s="79">
        <v>2000.02821428571</v>
      </c>
      <c r="O87" s="80">
        <f t="shared" si="13"/>
        <v>0.298798494845158</v>
      </c>
      <c r="P87" s="81">
        <f t="shared" si="14"/>
        <v>0.116883116883117</v>
      </c>
      <c r="Q87" s="85">
        <f t="shared" si="15"/>
        <v>-0.0480563645529249</v>
      </c>
      <c r="R87" s="85">
        <f t="shared" si="16"/>
        <v>-0.0709900856755751</v>
      </c>
      <c r="S87" s="85">
        <f t="shared" si="17"/>
        <v>-0.00719849484515833</v>
      </c>
      <c r="T87" s="86"/>
      <c r="U87" s="37"/>
    </row>
    <row r="88" customHeight="1" spans="1:21">
      <c r="A88" s="54">
        <v>86</v>
      </c>
      <c r="B88" s="62">
        <v>106399</v>
      </c>
      <c r="C88" s="63" t="s">
        <v>198</v>
      </c>
      <c r="D88" s="55" t="s">
        <v>42</v>
      </c>
      <c r="E88" s="62" t="s">
        <v>150</v>
      </c>
      <c r="F88" s="65">
        <v>3.3</v>
      </c>
      <c r="G88" s="64" t="s">
        <v>199</v>
      </c>
      <c r="H88" s="57">
        <v>90</v>
      </c>
      <c r="I88" s="57">
        <v>7668.89</v>
      </c>
      <c r="J88" s="77">
        <f t="shared" si="12"/>
        <v>1421.812206</v>
      </c>
      <c r="K88" s="57" t="s">
        <v>201</v>
      </c>
      <c r="L88" s="78">
        <v>77</v>
      </c>
      <c r="M88" s="79">
        <v>6693.56857142857</v>
      </c>
      <c r="N88" s="79">
        <v>2000.02821428571</v>
      </c>
      <c r="O88" s="80">
        <f t="shared" si="13"/>
        <v>0.298798494845158</v>
      </c>
      <c r="P88" s="81">
        <f t="shared" si="14"/>
        <v>0.168831168831169</v>
      </c>
      <c r="Q88" s="85">
        <f t="shared" si="15"/>
        <v>0.14571023186863</v>
      </c>
      <c r="R88" s="85">
        <f t="shared" si="16"/>
        <v>-0.289103925712475</v>
      </c>
      <c r="S88" s="85">
        <f t="shared" si="17"/>
        <v>-0.113398494845158</v>
      </c>
      <c r="T88" s="86"/>
      <c r="U88" s="37"/>
    </row>
    <row r="89" customHeight="1" spans="1:21">
      <c r="A89" s="54">
        <v>87</v>
      </c>
      <c r="B89" s="62">
        <v>105267</v>
      </c>
      <c r="C89" s="63" t="s">
        <v>202</v>
      </c>
      <c r="D89" s="55" t="s">
        <v>25</v>
      </c>
      <c r="E89" s="62" t="s">
        <v>150</v>
      </c>
      <c r="F89" s="64">
        <v>3.28</v>
      </c>
      <c r="G89" s="64" t="s">
        <v>203</v>
      </c>
      <c r="H89" s="57">
        <v>21</v>
      </c>
      <c r="I89" s="57">
        <v>1455.8</v>
      </c>
      <c r="J89" s="77">
        <f t="shared" si="12"/>
        <v>502.9789</v>
      </c>
      <c r="K89" s="57" t="s">
        <v>204</v>
      </c>
      <c r="L89" s="78">
        <v>80.25</v>
      </c>
      <c r="M89" s="79">
        <v>6529.39535714286</v>
      </c>
      <c r="N89" s="79">
        <v>2124.05071428571</v>
      </c>
      <c r="O89" s="80">
        <f t="shared" si="13"/>
        <v>0.32530588180146</v>
      </c>
      <c r="P89" s="81">
        <f t="shared" si="14"/>
        <v>-0.738317757009346</v>
      </c>
      <c r="Q89" s="85">
        <f t="shared" si="15"/>
        <v>-0.777039079367828</v>
      </c>
      <c r="R89" s="85">
        <f t="shared" si="16"/>
        <v>-0.763198262349802</v>
      </c>
      <c r="S89" s="85">
        <f t="shared" si="17"/>
        <v>0.0201941181985403</v>
      </c>
      <c r="T89" s="86"/>
      <c r="U89" s="37"/>
    </row>
    <row r="90" customHeight="1" spans="1:21">
      <c r="A90" s="54">
        <v>88</v>
      </c>
      <c r="B90" s="62">
        <v>105267</v>
      </c>
      <c r="C90" s="63" t="s">
        <v>202</v>
      </c>
      <c r="D90" s="55" t="s">
        <v>25</v>
      </c>
      <c r="E90" s="62" t="s">
        <v>150</v>
      </c>
      <c r="F90" s="64">
        <v>3.31</v>
      </c>
      <c r="G90" s="64" t="s">
        <v>203</v>
      </c>
      <c r="H90" s="57">
        <v>86</v>
      </c>
      <c r="I90" s="57">
        <v>7685.12</v>
      </c>
      <c r="J90" s="77">
        <f t="shared" si="12"/>
        <v>1676.893184</v>
      </c>
      <c r="K90" s="57" t="s">
        <v>205</v>
      </c>
      <c r="L90" s="78">
        <v>80.25</v>
      </c>
      <c r="M90" s="79">
        <v>6529.39535714286</v>
      </c>
      <c r="N90" s="79">
        <v>2124.05071428571</v>
      </c>
      <c r="O90" s="80">
        <f t="shared" si="13"/>
        <v>0.32530588180146</v>
      </c>
      <c r="P90" s="81">
        <f t="shared" si="14"/>
        <v>0.0716510903426791</v>
      </c>
      <c r="Q90" s="85">
        <f t="shared" si="15"/>
        <v>0.177003318016703</v>
      </c>
      <c r="R90" s="85">
        <f t="shared" si="16"/>
        <v>-0.210521117635406</v>
      </c>
      <c r="S90" s="85">
        <f t="shared" si="17"/>
        <v>-0.10710588180146</v>
      </c>
      <c r="T90" s="86"/>
      <c r="U90" s="37"/>
    </row>
    <row r="91" customHeight="1" spans="1:21">
      <c r="A91" s="54">
        <v>89</v>
      </c>
      <c r="B91" s="62">
        <v>112415</v>
      </c>
      <c r="C91" s="63" t="s">
        <v>206</v>
      </c>
      <c r="D91" s="55" t="s">
        <v>30</v>
      </c>
      <c r="E91" s="62" t="s">
        <v>150</v>
      </c>
      <c r="F91" s="64">
        <v>3.28</v>
      </c>
      <c r="G91" s="64" t="s">
        <v>207</v>
      </c>
      <c r="H91" s="57">
        <v>14</v>
      </c>
      <c r="I91" s="57">
        <v>814.42</v>
      </c>
      <c r="J91" s="77">
        <f t="shared" si="12"/>
        <v>204.500862</v>
      </c>
      <c r="K91" s="57" t="s">
        <v>208</v>
      </c>
      <c r="L91" s="78">
        <v>54.9285714285714</v>
      </c>
      <c r="M91" s="79">
        <v>3342.36071428571</v>
      </c>
      <c r="N91" s="79">
        <v>840.663571428571</v>
      </c>
      <c r="O91" s="80">
        <f t="shared" si="13"/>
        <v>0.251517907039614</v>
      </c>
      <c r="P91" s="81">
        <f t="shared" si="14"/>
        <v>-0.745123537061118</v>
      </c>
      <c r="Q91" s="85">
        <f t="shared" si="15"/>
        <v>-0.756333900012929</v>
      </c>
      <c r="R91" s="85">
        <f t="shared" si="16"/>
        <v>-0.756738760961791</v>
      </c>
      <c r="S91" s="85">
        <f t="shared" si="17"/>
        <v>-0.000417907039613807</v>
      </c>
      <c r="T91" s="86"/>
      <c r="U91" s="37"/>
    </row>
    <row r="92" customHeight="1" spans="1:21">
      <c r="A92" s="54">
        <v>90</v>
      </c>
      <c r="B92" s="62">
        <v>112415</v>
      </c>
      <c r="C92" s="63" t="s">
        <v>206</v>
      </c>
      <c r="D92" s="55" t="s">
        <v>30</v>
      </c>
      <c r="E92" s="62" t="s">
        <v>150</v>
      </c>
      <c r="F92" s="64">
        <v>3.29</v>
      </c>
      <c r="G92" s="64" t="s">
        <v>207</v>
      </c>
      <c r="H92" s="93">
        <v>71</v>
      </c>
      <c r="I92" s="57">
        <v>4047.06</v>
      </c>
      <c r="J92" s="77">
        <f t="shared" si="12"/>
        <v>1023.501474</v>
      </c>
      <c r="K92" s="57" t="s">
        <v>209</v>
      </c>
      <c r="L92" s="78">
        <v>54.9285714285714</v>
      </c>
      <c r="M92" s="79">
        <v>3342.36071428571</v>
      </c>
      <c r="N92" s="79">
        <v>840.663571428571</v>
      </c>
      <c r="O92" s="80">
        <f t="shared" si="13"/>
        <v>0.251517907039614</v>
      </c>
      <c r="P92" s="81">
        <f t="shared" si="14"/>
        <v>0.2925877763329</v>
      </c>
      <c r="Q92" s="85">
        <f t="shared" si="15"/>
        <v>0.210838789093679</v>
      </c>
      <c r="R92" s="85">
        <f t="shared" si="16"/>
        <v>0.217492358162643</v>
      </c>
      <c r="S92" s="85">
        <f t="shared" si="17"/>
        <v>0.00138209296038622</v>
      </c>
      <c r="T92" s="86"/>
      <c r="U92" s="37"/>
    </row>
    <row r="93" customHeight="1" spans="1:21">
      <c r="A93" s="54">
        <v>91</v>
      </c>
      <c r="B93" s="62">
        <v>570</v>
      </c>
      <c r="C93" s="63" t="s">
        <v>210</v>
      </c>
      <c r="D93" s="55" t="s">
        <v>30</v>
      </c>
      <c r="E93" s="62" t="s">
        <v>150</v>
      </c>
      <c r="F93" s="64">
        <v>3.26</v>
      </c>
      <c r="G93" s="64" t="s">
        <v>211</v>
      </c>
      <c r="H93" s="57">
        <v>62</v>
      </c>
      <c r="I93" s="57">
        <v>3891.62</v>
      </c>
      <c r="J93" s="77">
        <f t="shared" si="12"/>
        <v>1338.71728</v>
      </c>
      <c r="K93" s="59" t="s">
        <v>212</v>
      </c>
      <c r="L93" s="78">
        <v>54.7142857142857</v>
      </c>
      <c r="M93" s="79">
        <v>3473.22357142857</v>
      </c>
      <c r="N93" s="79">
        <v>1102.56035714286</v>
      </c>
      <c r="O93" s="80">
        <f t="shared" si="13"/>
        <v>0.317445835106251</v>
      </c>
      <c r="P93" s="81">
        <f t="shared" si="14"/>
        <v>0.133159268929504</v>
      </c>
      <c r="Q93" s="85">
        <f t="shared" si="15"/>
        <v>0.120463431151752</v>
      </c>
      <c r="R93" s="85">
        <f t="shared" si="16"/>
        <v>0.214189564614049</v>
      </c>
      <c r="S93" s="85">
        <f t="shared" si="17"/>
        <v>0.0265541648937493</v>
      </c>
      <c r="T93" s="86"/>
      <c r="U93" s="37"/>
    </row>
    <row r="94" customHeight="1" spans="1:21">
      <c r="A94" s="54">
        <v>92</v>
      </c>
      <c r="B94" s="62">
        <v>570</v>
      </c>
      <c r="C94" s="63" t="s">
        <v>210</v>
      </c>
      <c r="D94" s="55" t="s">
        <v>30</v>
      </c>
      <c r="E94" s="62" t="s">
        <v>150</v>
      </c>
      <c r="F94" s="64">
        <v>3.28</v>
      </c>
      <c r="G94" s="64" t="s">
        <v>211</v>
      </c>
      <c r="H94" s="57">
        <v>12</v>
      </c>
      <c r="I94" s="57">
        <v>557.85</v>
      </c>
      <c r="J94" s="77">
        <f t="shared" si="12"/>
        <v>205.51194</v>
      </c>
      <c r="K94" s="57" t="s">
        <v>213</v>
      </c>
      <c r="L94" s="78">
        <v>54.7142857142857</v>
      </c>
      <c r="M94" s="79">
        <v>3473.22357142857</v>
      </c>
      <c r="N94" s="79">
        <v>1102.56035714286</v>
      </c>
      <c r="O94" s="80">
        <f t="shared" si="13"/>
        <v>0.317445835106251</v>
      </c>
      <c r="P94" s="81">
        <f t="shared" si="14"/>
        <v>-0.780678851174935</v>
      </c>
      <c r="Q94" s="85">
        <f t="shared" si="15"/>
        <v>-0.839385519380617</v>
      </c>
      <c r="R94" s="85">
        <f t="shared" si="16"/>
        <v>-0.813604816581147</v>
      </c>
      <c r="S94" s="85">
        <f t="shared" si="17"/>
        <v>0.0509541648937494</v>
      </c>
      <c r="T94" s="86"/>
      <c r="U94" s="37"/>
    </row>
    <row r="95" customHeight="1" spans="1:21">
      <c r="A95" s="54">
        <v>93</v>
      </c>
      <c r="B95" s="62">
        <v>706</v>
      </c>
      <c r="C95" s="63" t="s">
        <v>214</v>
      </c>
      <c r="D95" s="55" t="s">
        <v>30</v>
      </c>
      <c r="E95" s="62" t="s">
        <v>21</v>
      </c>
      <c r="F95" s="64">
        <v>3.29</v>
      </c>
      <c r="G95" s="64" t="s">
        <v>215</v>
      </c>
      <c r="H95" s="93">
        <v>44</v>
      </c>
      <c r="I95" s="57">
        <v>3492.61</v>
      </c>
      <c r="J95" s="77">
        <f t="shared" si="12"/>
        <v>1052.323393</v>
      </c>
      <c r="K95" s="57" t="s">
        <v>216</v>
      </c>
      <c r="L95" s="78">
        <v>45.7857142857143</v>
      </c>
      <c r="M95" s="79">
        <v>3458.08</v>
      </c>
      <c r="N95" s="79">
        <v>1161.77035714286</v>
      </c>
      <c r="O95" s="80">
        <f t="shared" si="13"/>
        <v>0.335958207196727</v>
      </c>
      <c r="P95" s="81">
        <f t="shared" si="14"/>
        <v>-0.0390015600624025</v>
      </c>
      <c r="Q95" s="85">
        <f t="shared" si="15"/>
        <v>0.00998530976726962</v>
      </c>
      <c r="R95" s="85">
        <f t="shared" si="16"/>
        <v>-0.0942070551808731</v>
      </c>
      <c r="S95" s="85">
        <f t="shared" si="17"/>
        <v>-0.0346582071967268</v>
      </c>
      <c r="T95" s="86"/>
      <c r="U95" s="37"/>
    </row>
    <row r="96" customHeight="1" spans="1:21">
      <c r="A96" s="54">
        <v>94</v>
      </c>
      <c r="B96" s="62">
        <v>706</v>
      </c>
      <c r="C96" s="63" t="s">
        <v>214</v>
      </c>
      <c r="D96" s="55" t="s">
        <v>30</v>
      </c>
      <c r="E96" s="62" t="s">
        <v>21</v>
      </c>
      <c r="F96" s="64">
        <v>3.31</v>
      </c>
      <c r="G96" s="64" t="s">
        <v>215</v>
      </c>
      <c r="H96" s="57">
        <v>38</v>
      </c>
      <c r="I96" s="57">
        <v>3783.3</v>
      </c>
      <c r="J96" s="77">
        <f t="shared" si="12"/>
        <v>541.0119</v>
      </c>
      <c r="K96" s="57" t="s">
        <v>217</v>
      </c>
      <c r="L96" s="78">
        <v>45.7857142857143</v>
      </c>
      <c r="M96" s="79">
        <v>3458.08</v>
      </c>
      <c r="N96" s="79">
        <v>1161.77035714286</v>
      </c>
      <c r="O96" s="80">
        <f t="shared" si="13"/>
        <v>0.335958207196727</v>
      </c>
      <c r="P96" s="81">
        <f t="shared" si="14"/>
        <v>-0.170046801872075</v>
      </c>
      <c r="Q96" s="85">
        <f t="shared" si="15"/>
        <v>0.0940464072548928</v>
      </c>
      <c r="R96" s="85">
        <f t="shared" si="16"/>
        <v>-0.534321136123227</v>
      </c>
      <c r="S96" s="85">
        <f t="shared" si="17"/>
        <v>-0.192958207196727</v>
      </c>
      <c r="T96" s="86"/>
      <c r="U96" s="37"/>
    </row>
    <row r="97" customHeight="1" spans="1:21">
      <c r="A97" s="54">
        <v>95</v>
      </c>
      <c r="B97" s="62">
        <v>351</v>
      </c>
      <c r="C97" s="63" t="s">
        <v>218</v>
      </c>
      <c r="D97" s="55" t="s">
        <v>30</v>
      </c>
      <c r="E97" s="62" t="s">
        <v>21</v>
      </c>
      <c r="F97" s="64">
        <v>3.28</v>
      </c>
      <c r="G97" s="64" t="s">
        <v>219</v>
      </c>
      <c r="H97" s="57">
        <v>15</v>
      </c>
      <c r="I97" s="57">
        <v>779.6</v>
      </c>
      <c r="J97" s="77">
        <f t="shared" si="12"/>
        <v>285.80136</v>
      </c>
      <c r="K97" s="57" t="s">
        <v>220</v>
      </c>
      <c r="L97" s="78">
        <v>36.2142857142857</v>
      </c>
      <c r="M97" s="79">
        <v>3482.95571428571</v>
      </c>
      <c r="N97" s="79">
        <v>1025.32357142857</v>
      </c>
      <c r="O97" s="80">
        <f t="shared" si="13"/>
        <v>0.29438317783459</v>
      </c>
      <c r="P97" s="81">
        <f t="shared" si="14"/>
        <v>-0.585798816568047</v>
      </c>
      <c r="Q97" s="85">
        <f t="shared" si="15"/>
        <v>-0.776167122423525</v>
      </c>
      <c r="R97" s="85">
        <f t="shared" si="16"/>
        <v>-0.721257398187192</v>
      </c>
      <c r="S97" s="85">
        <f t="shared" si="17"/>
        <v>0.0722168221654104</v>
      </c>
      <c r="T97" s="86"/>
      <c r="U97" s="37"/>
    </row>
    <row r="98" customHeight="1" spans="1:21">
      <c r="A98" s="54">
        <v>96</v>
      </c>
      <c r="B98" s="62">
        <v>351</v>
      </c>
      <c r="C98" s="63" t="s">
        <v>218</v>
      </c>
      <c r="D98" s="55" t="s">
        <v>30</v>
      </c>
      <c r="E98" s="62" t="s">
        <v>21</v>
      </c>
      <c r="F98" s="64">
        <v>3.29</v>
      </c>
      <c r="G98" s="64" t="s">
        <v>219</v>
      </c>
      <c r="H98" s="93">
        <v>33</v>
      </c>
      <c r="I98" s="57">
        <v>4537.23</v>
      </c>
      <c r="J98" s="77">
        <f t="shared" si="12"/>
        <v>1779.047883</v>
      </c>
      <c r="K98" s="57" t="s">
        <v>83</v>
      </c>
      <c r="L98" s="78">
        <v>36.2142857142857</v>
      </c>
      <c r="M98" s="79">
        <v>3482.95571428571</v>
      </c>
      <c r="N98" s="79">
        <v>1025.32357142857</v>
      </c>
      <c r="O98" s="80">
        <f t="shared" si="13"/>
        <v>0.29438317783459</v>
      </c>
      <c r="P98" s="81">
        <f t="shared" si="14"/>
        <v>-0.0887573964497042</v>
      </c>
      <c r="Q98" s="85">
        <f t="shared" si="15"/>
        <v>0.302695288771565</v>
      </c>
      <c r="R98" s="85">
        <f t="shared" si="16"/>
        <v>0.73510873306197</v>
      </c>
      <c r="S98" s="85">
        <f t="shared" si="17"/>
        <v>0.0977168221654104</v>
      </c>
      <c r="T98" s="86"/>
      <c r="U98" s="37"/>
    </row>
    <row r="99" customHeight="1" spans="1:21">
      <c r="A99" s="54">
        <v>97</v>
      </c>
      <c r="B99" s="62">
        <v>710</v>
      </c>
      <c r="C99" s="63" t="s">
        <v>221</v>
      </c>
      <c r="D99" s="55" t="s">
        <v>30</v>
      </c>
      <c r="E99" s="62" t="s">
        <v>21</v>
      </c>
      <c r="F99" s="64">
        <v>3.29</v>
      </c>
      <c r="G99" s="64" t="s">
        <v>215</v>
      </c>
      <c r="H99" s="93">
        <v>66</v>
      </c>
      <c r="I99" s="57">
        <v>3724.7</v>
      </c>
      <c r="J99" s="77">
        <f t="shared" si="12"/>
        <v>1399.36979</v>
      </c>
      <c r="K99" s="57" t="s">
        <v>222</v>
      </c>
      <c r="L99" s="78">
        <v>50.9285714285714</v>
      </c>
      <c r="M99" s="79">
        <v>3682.76928571429</v>
      </c>
      <c r="N99" s="79">
        <v>1295.06785714286</v>
      </c>
      <c r="O99" s="80">
        <f t="shared" si="13"/>
        <v>0.351655984035306</v>
      </c>
      <c r="P99" s="81">
        <f t="shared" si="14"/>
        <v>0.295932678821879</v>
      </c>
      <c r="Q99" s="85">
        <f t="shared" si="15"/>
        <v>0.011385647873291</v>
      </c>
      <c r="R99" s="85">
        <f t="shared" si="16"/>
        <v>0.0805378129662238</v>
      </c>
      <c r="S99" s="85">
        <f t="shared" si="17"/>
        <v>0.0240440159646942</v>
      </c>
      <c r="T99" s="86"/>
      <c r="U99" s="37"/>
    </row>
    <row r="100" customHeight="1" spans="1:21">
      <c r="A100" s="54">
        <v>98</v>
      </c>
      <c r="B100" s="62">
        <v>710</v>
      </c>
      <c r="C100" s="63" t="s">
        <v>221</v>
      </c>
      <c r="D100" s="55" t="s">
        <v>30</v>
      </c>
      <c r="E100" s="62" t="s">
        <v>21</v>
      </c>
      <c r="F100" s="64">
        <v>3.31</v>
      </c>
      <c r="G100" s="64" t="s">
        <v>215</v>
      </c>
      <c r="H100" s="57">
        <v>64</v>
      </c>
      <c r="I100" s="57">
        <v>4648.6</v>
      </c>
      <c r="J100" s="77">
        <f t="shared" ref="J100:J120" si="18">I100*K100</f>
        <v>1620.50196</v>
      </c>
      <c r="K100" s="57" t="s">
        <v>223</v>
      </c>
      <c r="L100" s="78">
        <v>50.9285714285714</v>
      </c>
      <c r="M100" s="79">
        <v>3682.76928571429</v>
      </c>
      <c r="N100" s="79">
        <v>1295.06785714286</v>
      </c>
      <c r="O100" s="80">
        <f t="shared" ref="O100:O121" si="19">N100/M100</f>
        <v>0.351655984035306</v>
      </c>
      <c r="P100" s="81">
        <f t="shared" ref="P100:P121" si="20">(H100-L100)/L100</f>
        <v>0.256661991584853</v>
      </c>
      <c r="Q100" s="85">
        <f t="shared" ref="Q100:Q121" si="21">(I100-M100)/M100</f>
        <v>0.262256644213972</v>
      </c>
      <c r="R100" s="85">
        <f t="shared" ref="R100:R121" si="22">(J100-N100)/N100</f>
        <v>0.251287298238644</v>
      </c>
      <c r="S100" s="85">
        <f t="shared" ref="S100:S121" si="23">K100-O100</f>
        <v>-0.00305598403530577</v>
      </c>
      <c r="T100" s="86"/>
      <c r="U100" s="37"/>
    </row>
    <row r="101" customHeight="1" spans="1:21">
      <c r="A101" s="54">
        <v>99</v>
      </c>
      <c r="B101" s="62">
        <v>732</v>
      </c>
      <c r="C101" s="63" t="s">
        <v>224</v>
      </c>
      <c r="D101" s="55" t="s">
        <v>30</v>
      </c>
      <c r="E101" s="62" t="s">
        <v>76</v>
      </c>
      <c r="F101" s="65">
        <v>3.26</v>
      </c>
      <c r="G101" s="64" t="s">
        <v>225</v>
      </c>
      <c r="H101" s="57">
        <v>31</v>
      </c>
      <c r="I101" s="57">
        <v>2182.1</v>
      </c>
      <c r="J101" s="77">
        <f t="shared" si="18"/>
        <v>846.00017</v>
      </c>
      <c r="K101" s="59" t="s">
        <v>226</v>
      </c>
      <c r="L101" s="78">
        <v>49.3928571428571</v>
      </c>
      <c r="M101" s="79">
        <v>3630.40714285714</v>
      </c>
      <c r="N101" s="79">
        <v>1225.01035714286</v>
      </c>
      <c r="O101" s="80">
        <f t="shared" si="19"/>
        <v>0.337430571541563</v>
      </c>
      <c r="P101" s="81">
        <f t="shared" si="20"/>
        <v>-0.37237888647867</v>
      </c>
      <c r="Q101" s="85">
        <f t="shared" si="21"/>
        <v>-0.398937938877379</v>
      </c>
      <c r="R101" s="85">
        <f t="shared" si="22"/>
        <v>-0.309393455273995</v>
      </c>
      <c r="S101" s="85">
        <f t="shared" si="23"/>
        <v>0.0502694284584374</v>
      </c>
      <c r="T101" s="86"/>
      <c r="U101" s="37"/>
    </row>
    <row r="102" customHeight="1" spans="1:21">
      <c r="A102" s="54">
        <v>100</v>
      </c>
      <c r="B102" s="62">
        <v>748</v>
      </c>
      <c r="C102" s="63" t="s">
        <v>227</v>
      </c>
      <c r="D102" s="55" t="s">
        <v>33</v>
      </c>
      <c r="E102" s="62" t="s">
        <v>76</v>
      </c>
      <c r="F102" s="65">
        <v>3.26</v>
      </c>
      <c r="G102" s="64" t="s">
        <v>228</v>
      </c>
      <c r="H102" s="57">
        <v>52</v>
      </c>
      <c r="I102" s="57">
        <v>5859.33</v>
      </c>
      <c r="J102" s="77">
        <f t="shared" si="18"/>
        <v>2184.358224</v>
      </c>
      <c r="K102" s="59" t="s">
        <v>229</v>
      </c>
      <c r="L102" s="78">
        <v>52.4285714285714</v>
      </c>
      <c r="M102" s="79">
        <v>4766.05892857143</v>
      </c>
      <c r="N102" s="79">
        <v>1490.40214285714</v>
      </c>
      <c r="O102" s="80">
        <f t="shared" si="19"/>
        <v>0.312711648175923</v>
      </c>
      <c r="P102" s="81">
        <f t="shared" si="20"/>
        <v>-0.00817438692098097</v>
      </c>
      <c r="Q102" s="85">
        <f t="shared" si="21"/>
        <v>0.229386813678417</v>
      </c>
      <c r="R102" s="85">
        <f t="shared" si="22"/>
        <v>0.46561666894314</v>
      </c>
      <c r="S102" s="85">
        <f t="shared" si="23"/>
        <v>0.0600883518240775</v>
      </c>
      <c r="T102" s="86"/>
      <c r="U102" s="37"/>
    </row>
    <row r="103" customHeight="1" spans="1:21">
      <c r="A103" s="54">
        <v>101</v>
      </c>
      <c r="B103" s="62">
        <v>341</v>
      </c>
      <c r="C103" s="63" t="s">
        <v>230</v>
      </c>
      <c r="D103" s="55" t="s">
        <v>20</v>
      </c>
      <c r="E103" s="62" t="s">
        <v>76</v>
      </c>
      <c r="F103" s="64">
        <v>3.26</v>
      </c>
      <c r="G103" s="64" t="s">
        <v>231</v>
      </c>
      <c r="H103" s="57">
        <v>94</v>
      </c>
      <c r="I103" s="57">
        <v>12664.64</v>
      </c>
      <c r="J103" s="77">
        <f t="shared" si="18"/>
        <v>4854.356512</v>
      </c>
      <c r="K103" s="59" t="s">
        <v>232</v>
      </c>
      <c r="L103" s="78">
        <v>103.785714285714</v>
      </c>
      <c r="M103" s="79">
        <v>10937.8882142857</v>
      </c>
      <c r="N103" s="79">
        <v>3745.2275</v>
      </c>
      <c r="O103" s="80">
        <f t="shared" si="19"/>
        <v>0.342408646589426</v>
      </c>
      <c r="P103" s="81">
        <f t="shared" si="20"/>
        <v>-0.094287680660702</v>
      </c>
      <c r="Q103" s="85">
        <f t="shared" si="21"/>
        <v>0.157868845602117</v>
      </c>
      <c r="R103" s="85">
        <f t="shared" si="22"/>
        <v>0.296144629932361</v>
      </c>
      <c r="S103" s="85">
        <f t="shared" si="23"/>
        <v>0.0408913534105744</v>
      </c>
      <c r="T103" s="86"/>
      <c r="U103" s="37"/>
    </row>
    <row r="104" customHeight="1" spans="1:21">
      <c r="A104" s="54">
        <v>102</v>
      </c>
      <c r="B104" s="62">
        <v>341</v>
      </c>
      <c r="C104" s="63" t="s">
        <v>230</v>
      </c>
      <c r="D104" s="55" t="s">
        <v>20</v>
      </c>
      <c r="E104" s="62" t="s">
        <v>76</v>
      </c>
      <c r="F104" s="64">
        <v>3.28</v>
      </c>
      <c r="G104" s="64" t="s">
        <v>231</v>
      </c>
      <c r="H104" s="57">
        <v>29</v>
      </c>
      <c r="I104" s="57">
        <v>1882.3</v>
      </c>
      <c r="J104" s="77">
        <f t="shared" si="18"/>
        <v>729.95594</v>
      </c>
      <c r="K104" s="57" t="s">
        <v>233</v>
      </c>
      <c r="L104" s="78">
        <v>103.785714285714</v>
      </c>
      <c r="M104" s="79">
        <v>10937.8882142857</v>
      </c>
      <c r="N104" s="79">
        <v>3745.2275</v>
      </c>
      <c r="O104" s="80">
        <f t="shared" si="19"/>
        <v>0.342408646589426</v>
      </c>
      <c r="P104" s="81">
        <f t="shared" si="20"/>
        <v>-0.720578114246387</v>
      </c>
      <c r="Q104" s="85">
        <f t="shared" si="21"/>
        <v>-0.82791010813755</v>
      </c>
      <c r="R104" s="85">
        <f t="shared" si="22"/>
        <v>-0.805097036161355</v>
      </c>
      <c r="S104" s="85">
        <f t="shared" si="23"/>
        <v>0.0453913534105745</v>
      </c>
      <c r="T104" s="86"/>
      <c r="U104" s="37"/>
    </row>
    <row r="105" customHeight="1" spans="1:21">
      <c r="A105" s="54">
        <v>103</v>
      </c>
      <c r="B105" s="62">
        <v>549</v>
      </c>
      <c r="C105" s="63" t="s">
        <v>234</v>
      </c>
      <c r="D105" s="55" t="s">
        <v>30</v>
      </c>
      <c r="E105" s="62" t="s">
        <v>76</v>
      </c>
      <c r="F105" s="65">
        <v>3.26</v>
      </c>
      <c r="G105" s="64" t="s">
        <v>231</v>
      </c>
      <c r="H105" s="57">
        <v>28</v>
      </c>
      <c r="I105" s="57">
        <v>3379</v>
      </c>
      <c r="J105" s="77">
        <f t="shared" si="18"/>
        <v>1026.2023</v>
      </c>
      <c r="K105" s="59" t="s">
        <v>235</v>
      </c>
      <c r="L105" s="78">
        <v>37.75</v>
      </c>
      <c r="M105" s="79">
        <v>3728.29178571429</v>
      </c>
      <c r="N105" s="79">
        <v>1176.055</v>
      </c>
      <c r="O105" s="80">
        <f t="shared" si="19"/>
        <v>0.315440707861519</v>
      </c>
      <c r="P105" s="81">
        <f t="shared" si="20"/>
        <v>-0.258278145695364</v>
      </c>
      <c r="Q105" s="85">
        <f t="shared" si="21"/>
        <v>-0.0936868157832144</v>
      </c>
      <c r="R105" s="85">
        <f t="shared" si="22"/>
        <v>-0.127419806046486</v>
      </c>
      <c r="S105" s="85">
        <f t="shared" si="23"/>
        <v>-0.0117407078615187</v>
      </c>
      <c r="T105" s="86"/>
      <c r="U105" s="37"/>
    </row>
    <row r="106" customHeight="1" spans="1:21">
      <c r="A106" s="54">
        <v>104</v>
      </c>
      <c r="B106" s="62">
        <v>594</v>
      </c>
      <c r="C106" s="63" t="s">
        <v>236</v>
      </c>
      <c r="D106" s="55" t="s">
        <v>33</v>
      </c>
      <c r="E106" s="62" t="s">
        <v>76</v>
      </c>
      <c r="F106" s="65">
        <v>3.27</v>
      </c>
      <c r="G106" s="64" t="s">
        <v>237</v>
      </c>
      <c r="H106" s="57">
        <v>79</v>
      </c>
      <c r="I106" s="57">
        <v>5641</v>
      </c>
      <c r="J106" s="77">
        <f t="shared" si="18"/>
        <v>1709.7871</v>
      </c>
      <c r="K106" s="57" t="s">
        <v>238</v>
      </c>
      <c r="L106" s="78">
        <v>50.0714285714286</v>
      </c>
      <c r="M106" s="79">
        <v>4524.84857142857</v>
      </c>
      <c r="N106" s="79">
        <v>1516.31821428571</v>
      </c>
      <c r="O106" s="80">
        <f t="shared" si="19"/>
        <v>0.335109162295565</v>
      </c>
      <c r="P106" s="81">
        <f t="shared" si="20"/>
        <v>0.57774607703281</v>
      </c>
      <c r="Q106" s="85">
        <f t="shared" si="21"/>
        <v>0.246671553965184</v>
      </c>
      <c r="R106" s="85">
        <f t="shared" si="22"/>
        <v>0.127591216600552</v>
      </c>
      <c r="S106" s="85">
        <f t="shared" si="23"/>
        <v>-0.0320091622955654</v>
      </c>
      <c r="T106" s="86"/>
      <c r="U106" s="37"/>
    </row>
    <row r="107" customHeight="1" spans="1:21">
      <c r="A107" s="54">
        <v>105</v>
      </c>
      <c r="B107" s="62">
        <v>102564</v>
      </c>
      <c r="C107" s="63" t="s">
        <v>239</v>
      </c>
      <c r="D107" s="55" t="s">
        <v>30</v>
      </c>
      <c r="E107" s="62" t="s">
        <v>76</v>
      </c>
      <c r="F107" s="65">
        <v>3.28</v>
      </c>
      <c r="G107" s="64" t="s">
        <v>240</v>
      </c>
      <c r="H107" s="57">
        <v>29</v>
      </c>
      <c r="I107" s="57">
        <v>1363.5</v>
      </c>
      <c r="J107" s="77">
        <f t="shared" si="18"/>
        <v>583.44165</v>
      </c>
      <c r="K107" s="57" t="s">
        <v>241</v>
      </c>
      <c r="L107" s="78">
        <v>44.4285714285714</v>
      </c>
      <c r="M107" s="79">
        <v>3682.64178571429</v>
      </c>
      <c r="N107" s="79">
        <v>1090.32607142857</v>
      </c>
      <c r="O107" s="80">
        <f t="shared" si="19"/>
        <v>0.296071715597799</v>
      </c>
      <c r="P107" s="81">
        <f t="shared" si="20"/>
        <v>-0.347266881028939</v>
      </c>
      <c r="Q107" s="85">
        <f t="shared" si="21"/>
        <v>-0.629749489812098</v>
      </c>
      <c r="R107" s="85">
        <f t="shared" si="22"/>
        <v>-0.464892507582102</v>
      </c>
      <c r="S107" s="85">
        <f t="shared" si="23"/>
        <v>0.131828284402201</v>
      </c>
      <c r="T107" s="86"/>
      <c r="U107" s="37"/>
    </row>
    <row r="108" customHeight="1" spans="1:21">
      <c r="A108" s="54">
        <v>106</v>
      </c>
      <c r="B108" s="62">
        <v>102479</v>
      </c>
      <c r="C108" s="63" t="s">
        <v>242</v>
      </c>
      <c r="D108" s="55" t="s">
        <v>30</v>
      </c>
      <c r="E108" s="62" t="s">
        <v>102</v>
      </c>
      <c r="F108" s="64">
        <v>3.25</v>
      </c>
      <c r="G108" s="64" t="s">
        <v>243</v>
      </c>
      <c r="H108" s="57">
        <v>61</v>
      </c>
      <c r="I108" s="57">
        <v>4291.24</v>
      </c>
      <c r="J108" s="77">
        <f t="shared" si="18"/>
        <v>1284.368132</v>
      </c>
      <c r="K108" s="59" t="s">
        <v>244</v>
      </c>
      <c r="L108" s="78">
        <v>54.3214285714286</v>
      </c>
      <c r="M108" s="79">
        <v>3318.1575</v>
      </c>
      <c r="N108" s="79">
        <v>1178.78142857143</v>
      </c>
      <c r="O108" s="80">
        <f t="shared" si="19"/>
        <v>0.355251801209385</v>
      </c>
      <c r="P108" s="81">
        <f t="shared" si="20"/>
        <v>0.122945430637738</v>
      </c>
      <c r="Q108" s="85">
        <f t="shared" si="21"/>
        <v>0.29325988895946</v>
      </c>
      <c r="R108" s="85">
        <f t="shared" si="22"/>
        <v>0.0895727578237561</v>
      </c>
      <c r="S108" s="85">
        <f t="shared" si="23"/>
        <v>-0.0559518012093845</v>
      </c>
      <c r="T108" s="86"/>
      <c r="U108" s="37"/>
    </row>
    <row r="109" customHeight="1" spans="1:21">
      <c r="A109" s="54">
        <v>107</v>
      </c>
      <c r="B109" s="62">
        <v>102479</v>
      </c>
      <c r="C109" s="63" t="s">
        <v>242</v>
      </c>
      <c r="D109" s="55" t="s">
        <v>30</v>
      </c>
      <c r="E109" s="62" t="s">
        <v>102</v>
      </c>
      <c r="F109" s="64">
        <v>3.29</v>
      </c>
      <c r="G109" s="64" t="s">
        <v>243</v>
      </c>
      <c r="H109" s="93">
        <v>57</v>
      </c>
      <c r="I109" s="57">
        <v>4333.09</v>
      </c>
      <c r="J109" s="77">
        <f t="shared" si="18"/>
        <v>1299.927</v>
      </c>
      <c r="K109" s="57" t="s">
        <v>245</v>
      </c>
      <c r="L109" s="78">
        <v>54.3214285714286</v>
      </c>
      <c r="M109" s="79">
        <v>3318.1575</v>
      </c>
      <c r="N109" s="79">
        <v>1178.78142857143</v>
      </c>
      <c r="O109" s="80">
        <f t="shared" si="19"/>
        <v>0.355251801209385</v>
      </c>
      <c r="P109" s="81">
        <f t="shared" si="20"/>
        <v>0.0493096646942801</v>
      </c>
      <c r="Q109" s="85">
        <f t="shared" si="21"/>
        <v>0.305872310160081</v>
      </c>
      <c r="R109" s="85">
        <f t="shared" si="22"/>
        <v>0.102771869739572</v>
      </c>
      <c r="S109" s="85">
        <f t="shared" si="23"/>
        <v>-0.0552518012093846</v>
      </c>
      <c r="T109" s="86"/>
      <c r="U109" s="37"/>
    </row>
    <row r="110" customHeight="1" spans="1:21">
      <c r="A110" s="54">
        <v>108</v>
      </c>
      <c r="B110" s="62">
        <v>116482</v>
      </c>
      <c r="C110" s="63" t="s">
        <v>246</v>
      </c>
      <c r="D110" s="55" t="s">
        <v>30</v>
      </c>
      <c r="E110" s="62" t="s">
        <v>102</v>
      </c>
      <c r="F110" s="64">
        <v>3.28</v>
      </c>
      <c r="G110" s="64" t="s">
        <v>43</v>
      </c>
      <c r="H110" s="57">
        <v>17</v>
      </c>
      <c r="I110" s="57">
        <v>1439.3</v>
      </c>
      <c r="J110" s="77">
        <f t="shared" si="18"/>
        <v>583.49222</v>
      </c>
      <c r="K110" s="57" t="s">
        <v>247</v>
      </c>
      <c r="L110" s="78">
        <v>55.5357142857143</v>
      </c>
      <c r="M110" s="79">
        <v>3585.26071428571</v>
      </c>
      <c r="N110" s="79">
        <v>1143.36178571429</v>
      </c>
      <c r="O110" s="80">
        <f t="shared" si="19"/>
        <v>0.318906176378885</v>
      </c>
      <c r="P110" s="81">
        <f t="shared" si="20"/>
        <v>-0.693890675241158</v>
      </c>
      <c r="Q110" s="85">
        <f t="shared" si="21"/>
        <v>-0.598550812702404</v>
      </c>
      <c r="R110" s="85">
        <f t="shared" si="22"/>
        <v>-0.489669650245066</v>
      </c>
      <c r="S110" s="85">
        <f t="shared" si="23"/>
        <v>0.0864938236211154</v>
      </c>
      <c r="T110" s="86"/>
      <c r="U110" s="37"/>
    </row>
    <row r="111" customHeight="1" spans="1:21">
      <c r="A111" s="54">
        <v>109</v>
      </c>
      <c r="B111" s="62">
        <v>116482</v>
      </c>
      <c r="C111" s="63" t="s">
        <v>246</v>
      </c>
      <c r="D111" s="55" t="s">
        <v>30</v>
      </c>
      <c r="E111" s="62" t="s">
        <v>102</v>
      </c>
      <c r="F111" s="64">
        <v>3.29</v>
      </c>
      <c r="G111" s="64" t="s">
        <v>43</v>
      </c>
      <c r="H111" s="93">
        <v>59</v>
      </c>
      <c r="I111" s="57">
        <v>4756.13</v>
      </c>
      <c r="J111" s="77">
        <f t="shared" si="18"/>
        <v>1589.023033</v>
      </c>
      <c r="K111" s="57" t="s">
        <v>248</v>
      </c>
      <c r="L111" s="78">
        <v>55.5357142857143</v>
      </c>
      <c r="M111" s="79">
        <v>3585.26071428571</v>
      </c>
      <c r="N111" s="79">
        <v>1143.36178571429</v>
      </c>
      <c r="O111" s="80">
        <f t="shared" si="19"/>
        <v>0.318906176378885</v>
      </c>
      <c r="P111" s="81">
        <f t="shared" si="20"/>
        <v>0.062379421221865</v>
      </c>
      <c r="Q111" s="85">
        <f t="shared" si="21"/>
        <v>0.326578561232347</v>
      </c>
      <c r="R111" s="85">
        <f t="shared" si="22"/>
        <v>0.389781478490899</v>
      </c>
      <c r="S111" s="85">
        <f t="shared" si="23"/>
        <v>0.0151938236211154</v>
      </c>
      <c r="T111" s="86"/>
      <c r="U111" s="37"/>
    </row>
    <row r="112" customHeight="1" spans="1:21">
      <c r="A112" s="54">
        <v>110</v>
      </c>
      <c r="B112" s="62">
        <v>116919</v>
      </c>
      <c r="C112" s="63" t="s">
        <v>249</v>
      </c>
      <c r="D112" s="55" t="s">
        <v>30</v>
      </c>
      <c r="E112" s="62" t="s">
        <v>102</v>
      </c>
      <c r="F112" s="64">
        <v>3.25</v>
      </c>
      <c r="G112" s="64" t="s">
        <v>250</v>
      </c>
      <c r="H112" s="57">
        <v>64</v>
      </c>
      <c r="I112" s="57">
        <v>2425.25</v>
      </c>
      <c r="J112" s="77">
        <f t="shared" si="18"/>
        <v>951.910625</v>
      </c>
      <c r="K112" s="57" t="s">
        <v>251</v>
      </c>
      <c r="L112" s="78">
        <v>56</v>
      </c>
      <c r="M112" s="79">
        <v>2745.71321428571</v>
      </c>
      <c r="N112" s="79">
        <v>861.108928571429</v>
      </c>
      <c r="O112" s="80">
        <f t="shared" si="19"/>
        <v>0.313619399175104</v>
      </c>
      <c r="P112" s="81">
        <f t="shared" si="20"/>
        <v>0.142857142857143</v>
      </c>
      <c r="Q112" s="85">
        <f t="shared" si="21"/>
        <v>-0.116714015367072</v>
      </c>
      <c r="R112" s="85">
        <f t="shared" si="22"/>
        <v>0.105447398599397</v>
      </c>
      <c r="S112" s="85">
        <f t="shared" si="23"/>
        <v>0.0788806008248963</v>
      </c>
      <c r="T112" s="86"/>
      <c r="U112" s="37"/>
    </row>
    <row r="113" customHeight="1" spans="1:21">
      <c r="A113" s="54">
        <v>111</v>
      </c>
      <c r="B113" s="62">
        <v>116919</v>
      </c>
      <c r="C113" s="63" t="s">
        <v>249</v>
      </c>
      <c r="D113" s="55" t="s">
        <v>30</v>
      </c>
      <c r="E113" s="62" t="s">
        <v>102</v>
      </c>
      <c r="F113" s="64">
        <v>3.26</v>
      </c>
      <c r="G113" s="64" t="s">
        <v>250</v>
      </c>
      <c r="H113" s="57">
        <v>44</v>
      </c>
      <c r="I113" s="57">
        <v>2416.66</v>
      </c>
      <c r="J113" s="77">
        <f t="shared" si="18"/>
        <v>797.4978</v>
      </c>
      <c r="K113" s="57" t="s">
        <v>252</v>
      </c>
      <c r="L113" s="78">
        <v>56</v>
      </c>
      <c r="M113" s="79">
        <v>2745.71321428571</v>
      </c>
      <c r="N113" s="79">
        <v>861.108928571429</v>
      </c>
      <c r="O113" s="80">
        <f t="shared" si="19"/>
        <v>0.313619399175104</v>
      </c>
      <c r="P113" s="81">
        <f t="shared" si="20"/>
        <v>-0.214285714285714</v>
      </c>
      <c r="Q113" s="85">
        <f t="shared" si="21"/>
        <v>-0.119842528554577</v>
      </c>
      <c r="R113" s="85">
        <f t="shared" si="22"/>
        <v>-0.073871175249523</v>
      </c>
      <c r="S113" s="85">
        <f t="shared" si="23"/>
        <v>0.0163806008248963</v>
      </c>
      <c r="T113" s="86"/>
      <c r="U113" s="37"/>
    </row>
    <row r="114" customHeight="1" spans="1:21">
      <c r="A114" s="54">
        <v>112</v>
      </c>
      <c r="B114" s="62">
        <v>115971</v>
      </c>
      <c r="C114" s="63" t="s">
        <v>253</v>
      </c>
      <c r="D114" s="55" t="s">
        <v>30</v>
      </c>
      <c r="E114" s="62" t="s">
        <v>102</v>
      </c>
      <c r="F114" s="64">
        <v>3.25</v>
      </c>
      <c r="G114" s="64" t="s">
        <v>254</v>
      </c>
      <c r="H114" s="57">
        <v>51</v>
      </c>
      <c r="I114" s="57">
        <v>3499.66</v>
      </c>
      <c r="J114" s="77">
        <f t="shared" si="18"/>
        <v>1151.38814</v>
      </c>
      <c r="K114" s="57" t="s">
        <v>255</v>
      </c>
      <c r="L114" s="78">
        <v>41.52</v>
      </c>
      <c r="M114" s="79">
        <v>3354.26</v>
      </c>
      <c r="N114" s="79">
        <v>1040.5164</v>
      </c>
      <c r="O114" s="80">
        <f t="shared" si="19"/>
        <v>0.310207437706081</v>
      </c>
      <c r="P114" s="81">
        <f t="shared" si="20"/>
        <v>0.228323699421965</v>
      </c>
      <c r="Q114" s="85">
        <f t="shared" si="21"/>
        <v>0.0433478621216005</v>
      </c>
      <c r="R114" s="85">
        <f t="shared" si="22"/>
        <v>0.106554533883368</v>
      </c>
      <c r="S114" s="85">
        <f t="shared" si="23"/>
        <v>0.0187925622939188</v>
      </c>
      <c r="T114" s="86"/>
      <c r="U114" s="37"/>
    </row>
    <row r="115" customHeight="1" spans="1:21">
      <c r="A115" s="54">
        <v>113</v>
      </c>
      <c r="B115" s="62">
        <v>581</v>
      </c>
      <c r="C115" s="63" t="s">
        <v>256</v>
      </c>
      <c r="D115" s="55" t="s">
        <v>25</v>
      </c>
      <c r="E115" s="62" t="s">
        <v>102</v>
      </c>
      <c r="F115" s="66">
        <v>3.26</v>
      </c>
      <c r="G115" s="64" t="s">
        <v>250</v>
      </c>
      <c r="H115" s="57">
        <v>122</v>
      </c>
      <c r="I115" s="57">
        <v>10197.82</v>
      </c>
      <c r="J115" s="77">
        <f t="shared" si="18"/>
        <v>3096.058152</v>
      </c>
      <c r="K115" s="57" t="s">
        <v>257</v>
      </c>
      <c r="L115" s="78">
        <v>103.892857142857</v>
      </c>
      <c r="M115" s="79">
        <v>7160.64678571429</v>
      </c>
      <c r="N115" s="79">
        <v>2054.055</v>
      </c>
      <c r="O115" s="80">
        <f t="shared" si="19"/>
        <v>0.286853277569549</v>
      </c>
      <c r="P115" s="82">
        <f t="shared" si="20"/>
        <v>0.174286696459264</v>
      </c>
      <c r="Q115" s="87">
        <f t="shared" si="21"/>
        <v>0.424147888476355</v>
      </c>
      <c r="R115" s="85">
        <f t="shared" si="22"/>
        <v>0.507290774589775</v>
      </c>
      <c r="S115" s="85">
        <f t="shared" si="23"/>
        <v>0.0167467224304508</v>
      </c>
      <c r="T115" s="89">
        <v>0</v>
      </c>
      <c r="U115" s="45" t="s">
        <v>63</v>
      </c>
    </row>
    <row r="116" customHeight="1" spans="1:21">
      <c r="A116" s="54">
        <v>114</v>
      </c>
      <c r="B116" s="62">
        <v>581</v>
      </c>
      <c r="C116" s="63" t="s">
        <v>256</v>
      </c>
      <c r="D116" s="55" t="s">
        <v>25</v>
      </c>
      <c r="E116" s="62" t="s">
        <v>102</v>
      </c>
      <c r="F116" s="64">
        <v>3.27</v>
      </c>
      <c r="G116" s="64" t="s">
        <v>250</v>
      </c>
      <c r="H116" s="57">
        <v>119</v>
      </c>
      <c r="I116" s="57">
        <v>7367.07</v>
      </c>
      <c r="J116" s="77">
        <f t="shared" si="18"/>
        <v>2434.816635</v>
      </c>
      <c r="K116" s="57" t="s">
        <v>258</v>
      </c>
      <c r="L116" s="78">
        <v>103.892857142857</v>
      </c>
      <c r="M116" s="79">
        <v>7160.64678571429</v>
      </c>
      <c r="N116" s="79">
        <v>2054.055</v>
      </c>
      <c r="O116" s="80">
        <f t="shared" si="19"/>
        <v>0.286853277569549</v>
      </c>
      <c r="P116" s="81">
        <f t="shared" si="20"/>
        <v>0.145410794087315</v>
      </c>
      <c r="Q116" s="85">
        <f t="shared" si="21"/>
        <v>0.0288274537849759</v>
      </c>
      <c r="R116" s="85">
        <f t="shared" si="22"/>
        <v>0.185370710618752</v>
      </c>
      <c r="S116" s="85">
        <f t="shared" si="23"/>
        <v>0.0436467224304508</v>
      </c>
      <c r="T116" s="86"/>
      <c r="U116" s="37"/>
    </row>
    <row r="117" customHeight="1" spans="1:21">
      <c r="A117" s="54">
        <v>115</v>
      </c>
      <c r="B117" s="62">
        <v>724</v>
      </c>
      <c r="C117" s="63" t="s">
        <v>259</v>
      </c>
      <c r="D117" s="55" t="s">
        <v>42</v>
      </c>
      <c r="E117" s="62" t="s">
        <v>102</v>
      </c>
      <c r="F117" s="66">
        <v>3.26</v>
      </c>
      <c r="G117" s="64" t="s">
        <v>260</v>
      </c>
      <c r="H117" s="57">
        <v>113</v>
      </c>
      <c r="I117" s="57">
        <v>10157.9</v>
      </c>
      <c r="J117" s="77">
        <f t="shared" si="18"/>
        <v>3130.66478</v>
      </c>
      <c r="K117" s="59" t="s">
        <v>261</v>
      </c>
      <c r="L117" s="78">
        <v>84.3928571428571</v>
      </c>
      <c r="M117" s="79">
        <v>6419.32</v>
      </c>
      <c r="N117" s="79">
        <v>2105.55785714286</v>
      </c>
      <c r="O117" s="80">
        <f t="shared" si="19"/>
        <v>0.328003255351479</v>
      </c>
      <c r="P117" s="82">
        <f t="shared" si="20"/>
        <v>0.338975878121033</v>
      </c>
      <c r="Q117" s="87">
        <f t="shared" si="21"/>
        <v>0.582395020033275</v>
      </c>
      <c r="R117" s="85">
        <f t="shared" si="22"/>
        <v>0.48685763698185</v>
      </c>
      <c r="S117" s="85">
        <f t="shared" si="23"/>
        <v>-0.0198032553514791</v>
      </c>
      <c r="T117" s="89">
        <v>0</v>
      </c>
      <c r="U117" s="45" t="s">
        <v>63</v>
      </c>
    </row>
    <row r="118" customHeight="1" spans="1:21">
      <c r="A118" s="54">
        <v>116</v>
      </c>
      <c r="B118" s="62">
        <v>724</v>
      </c>
      <c r="C118" s="63" t="s">
        <v>259</v>
      </c>
      <c r="D118" s="55" t="s">
        <v>42</v>
      </c>
      <c r="E118" s="62" t="s">
        <v>102</v>
      </c>
      <c r="F118" s="66">
        <v>3.27</v>
      </c>
      <c r="G118" s="64" t="s">
        <v>260</v>
      </c>
      <c r="H118" s="57">
        <v>123</v>
      </c>
      <c r="I118" s="57">
        <v>8990.94</v>
      </c>
      <c r="J118" s="77">
        <f t="shared" si="18"/>
        <v>2806.072374</v>
      </c>
      <c r="K118" s="57" t="s">
        <v>262</v>
      </c>
      <c r="L118" s="78">
        <v>84.3928571428571</v>
      </c>
      <c r="M118" s="79">
        <v>6419.32</v>
      </c>
      <c r="N118" s="79">
        <v>2105.55785714286</v>
      </c>
      <c r="O118" s="80">
        <f t="shared" si="19"/>
        <v>0.328003255351479</v>
      </c>
      <c r="P118" s="82">
        <f t="shared" si="20"/>
        <v>0.457469318662717</v>
      </c>
      <c r="Q118" s="87">
        <f t="shared" si="21"/>
        <v>0.40060629474773</v>
      </c>
      <c r="R118" s="85">
        <f t="shared" si="22"/>
        <v>0.332697823752848</v>
      </c>
      <c r="S118" s="85">
        <f t="shared" si="23"/>
        <v>-0.0159032553514792</v>
      </c>
      <c r="T118" s="89">
        <v>0</v>
      </c>
      <c r="U118" s="45" t="s">
        <v>63</v>
      </c>
    </row>
    <row r="119" customHeight="1" spans="1:21">
      <c r="A119" s="54">
        <v>117</v>
      </c>
      <c r="B119" s="62">
        <v>114622</v>
      </c>
      <c r="C119" s="63" t="s">
        <v>263</v>
      </c>
      <c r="D119" s="55" t="s">
        <v>42</v>
      </c>
      <c r="E119" s="62" t="s">
        <v>102</v>
      </c>
      <c r="F119" s="64">
        <v>3.26</v>
      </c>
      <c r="G119" s="64" t="s">
        <v>250</v>
      </c>
      <c r="H119" s="57">
        <v>103</v>
      </c>
      <c r="I119" s="57">
        <v>6315.39</v>
      </c>
      <c r="J119" s="77">
        <f t="shared" si="18"/>
        <v>2145.337983</v>
      </c>
      <c r="K119" s="59" t="s">
        <v>264</v>
      </c>
      <c r="L119" s="78">
        <v>100.142857142857</v>
      </c>
      <c r="M119" s="79">
        <v>6197.56928571429</v>
      </c>
      <c r="N119" s="79">
        <v>2105.87285714286</v>
      </c>
      <c r="O119" s="80">
        <f t="shared" si="19"/>
        <v>0.33979012739672</v>
      </c>
      <c r="P119" s="81">
        <f t="shared" si="20"/>
        <v>0.0285306704707561</v>
      </c>
      <c r="Q119" s="85">
        <f t="shared" si="21"/>
        <v>0.0190107942088356</v>
      </c>
      <c r="R119" s="85">
        <f t="shared" si="22"/>
        <v>0.0187405073973383</v>
      </c>
      <c r="S119" s="85">
        <f t="shared" si="23"/>
        <v>-9.01273967202076e-5</v>
      </c>
      <c r="T119" s="86"/>
      <c r="U119" s="37"/>
    </row>
    <row r="120" customHeight="1" spans="1:21">
      <c r="A120" s="54">
        <v>118</v>
      </c>
      <c r="B120" s="62">
        <v>114622</v>
      </c>
      <c r="C120" s="63" t="s">
        <v>263</v>
      </c>
      <c r="D120" s="55" t="s">
        <v>42</v>
      </c>
      <c r="E120" s="62" t="s">
        <v>102</v>
      </c>
      <c r="F120" s="64">
        <v>3.27</v>
      </c>
      <c r="G120" s="64" t="s">
        <v>250</v>
      </c>
      <c r="H120" s="57">
        <v>122</v>
      </c>
      <c r="I120" s="57">
        <v>7414.27</v>
      </c>
      <c r="J120" s="77">
        <f t="shared" si="18"/>
        <v>2507.506114</v>
      </c>
      <c r="K120" s="57" t="s">
        <v>265</v>
      </c>
      <c r="L120" s="78">
        <v>100.142857142857</v>
      </c>
      <c r="M120" s="79">
        <v>6197.56928571429</v>
      </c>
      <c r="N120" s="79">
        <v>2105.87285714286</v>
      </c>
      <c r="O120" s="80">
        <f t="shared" si="19"/>
        <v>0.33979012739672</v>
      </c>
      <c r="P120" s="81">
        <f t="shared" si="20"/>
        <v>0.218259629101284</v>
      </c>
      <c r="Q120" s="85">
        <f t="shared" si="21"/>
        <v>0.196319017697837</v>
      </c>
      <c r="R120" s="85">
        <f t="shared" si="22"/>
        <v>0.190720562969815</v>
      </c>
      <c r="S120" s="85">
        <f t="shared" si="23"/>
        <v>-0.00159012739672021</v>
      </c>
      <c r="T120" s="86"/>
      <c r="U120" s="37"/>
    </row>
    <row r="121" customHeight="1" spans="1:21">
      <c r="A121" s="94" t="s">
        <v>266</v>
      </c>
      <c r="B121" s="95"/>
      <c r="C121" s="95"/>
      <c r="D121" s="95"/>
      <c r="E121" s="95"/>
      <c r="F121" s="96"/>
      <c r="G121" s="46"/>
      <c r="H121" s="57">
        <f>SUM(H3:H120)</f>
        <v>6997</v>
      </c>
      <c r="I121" s="57">
        <f>SUM(I3:I120)</f>
        <v>575077.97</v>
      </c>
      <c r="J121" s="77">
        <f>SUM(J3:J120)</f>
        <v>168467.691096</v>
      </c>
      <c r="K121" s="97">
        <f>J121/I121</f>
        <v>0.292947565172771</v>
      </c>
      <c r="L121" s="98">
        <f>SUM(L3:L120)</f>
        <v>6761.17253968254</v>
      </c>
      <c r="M121" s="79">
        <f>SUM(M3:M120)</f>
        <v>491928.639332804</v>
      </c>
      <c r="N121" s="79">
        <f>SUM(N3:N120)</f>
        <v>152474.961784127</v>
      </c>
      <c r="O121" s="80">
        <f t="shared" si="19"/>
        <v>0.309953415176084</v>
      </c>
      <c r="P121" s="81">
        <f t="shared" si="20"/>
        <v>0.0348796690120459</v>
      </c>
      <c r="Q121" s="85">
        <f t="shared" si="21"/>
        <v>0.169027220655357</v>
      </c>
      <c r="R121" s="85">
        <f t="shared" si="22"/>
        <v>0.104887577112598</v>
      </c>
      <c r="S121" s="85">
        <f t="shared" si="23"/>
        <v>-0.0170058500033128</v>
      </c>
      <c r="T121" s="86"/>
      <c r="U121" s="37"/>
    </row>
  </sheetData>
  <mergeCells count="13">
    <mergeCell ref="H1:K1"/>
    <mergeCell ref="L1:O1"/>
    <mergeCell ref="P1:S1"/>
    <mergeCell ref="A121:F121"/>
    <mergeCell ref="A1:A2"/>
    <mergeCell ref="B1:B2"/>
    <mergeCell ref="C1:C2"/>
    <mergeCell ref="D1:D2"/>
    <mergeCell ref="E1:E2"/>
    <mergeCell ref="F1:F2"/>
    <mergeCell ref="G1:G2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opLeftCell="A57" workbookViewId="0">
      <selection activeCell="R64" sqref="R64"/>
    </sheetView>
  </sheetViews>
  <sheetFormatPr defaultColWidth="9" defaultRowHeight="20" customHeight="1"/>
  <cols>
    <col min="1" max="1" width="8.25" style="23" customWidth="1"/>
    <col min="2" max="2" width="29.375" style="23" customWidth="1"/>
    <col min="3" max="3" width="5.375" style="23" customWidth="1"/>
    <col min="4" max="4" width="7.875" style="23" hidden="1" customWidth="1"/>
    <col min="5" max="5" width="13.5" style="24" hidden="1" customWidth="1"/>
    <col min="6" max="6" width="11.75" style="24" hidden="1" customWidth="1"/>
    <col min="7" max="7" width="8" style="25" hidden="1" customWidth="1"/>
    <col min="8" max="8" width="12.25" style="24" hidden="1" customWidth="1"/>
    <col min="9" max="9" width="12.5" style="24" hidden="1" customWidth="1"/>
    <col min="10" max="12" width="8.875" style="26" customWidth="1"/>
    <col min="13" max="13" width="10.75" style="27" customWidth="1"/>
    <col min="14" max="14" width="9" style="28"/>
    <col min="15" max="16384" width="9" style="23"/>
  </cols>
  <sheetData>
    <row r="1" s="22" customFormat="1" customHeight="1" spans="1:14">
      <c r="A1" s="7" t="s">
        <v>1</v>
      </c>
      <c r="B1" s="8" t="s">
        <v>267</v>
      </c>
      <c r="C1" s="7" t="s">
        <v>268</v>
      </c>
      <c r="D1" s="7" t="s">
        <v>269</v>
      </c>
      <c r="E1" s="29" t="s">
        <v>270</v>
      </c>
      <c r="F1" s="29" t="s">
        <v>271</v>
      </c>
      <c r="G1" s="30" t="s">
        <v>272</v>
      </c>
      <c r="H1" s="29" t="s">
        <v>273</v>
      </c>
      <c r="I1" s="29" t="s">
        <v>274</v>
      </c>
      <c r="J1" s="9" t="s">
        <v>16</v>
      </c>
      <c r="K1" s="9" t="s">
        <v>17</v>
      </c>
      <c r="L1" s="9" t="s">
        <v>18</v>
      </c>
      <c r="M1" s="10" t="s">
        <v>10</v>
      </c>
      <c r="N1" s="33" t="s">
        <v>11</v>
      </c>
    </row>
    <row r="2" customHeight="1" spans="1:14">
      <c r="A2" s="12">
        <v>52</v>
      </c>
      <c r="B2" s="13" t="s">
        <v>36</v>
      </c>
      <c r="C2" s="12">
        <v>2</v>
      </c>
      <c r="D2" s="12">
        <v>69</v>
      </c>
      <c r="E2" s="31">
        <v>3308.36</v>
      </c>
      <c r="F2" s="31">
        <v>1024.836462</v>
      </c>
      <c r="G2" s="32">
        <v>74.4</v>
      </c>
      <c r="H2" s="31">
        <v>4732.8184</v>
      </c>
      <c r="I2" s="31">
        <v>1552.7368</v>
      </c>
      <c r="J2" s="14">
        <f>(D2-G2)/G2</f>
        <v>-0.0725806451612904</v>
      </c>
      <c r="K2" s="14">
        <f>(E2-H2)/H2</f>
        <v>-0.3009746581445</v>
      </c>
      <c r="L2" s="14">
        <f>(F2-I2)/I2</f>
        <v>-0.339980567215255</v>
      </c>
      <c r="M2" s="16"/>
      <c r="N2" s="12"/>
    </row>
    <row r="3" customHeight="1" spans="1:14">
      <c r="A3" s="12">
        <v>54</v>
      </c>
      <c r="B3" s="13" t="s">
        <v>24</v>
      </c>
      <c r="C3" s="12">
        <v>2</v>
      </c>
      <c r="D3" s="12">
        <v>164</v>
      </c>
      <c r="E3" s="31">
        <v>14527.22</v>
      </c>
      <c r="F3" s="31">
        <v>4980.05275</v>
      </c>
      <c r="G3" s="32">
        <v>167.785714285714</v>
      </c>
      <c r="H3" s="31">
        <v>13642.7714285714</v>
      </c>
      <c r="I3" s="31">
        <v>4589.42785714286</v>
      </c>
      <c r="J3" s="14">
        <f t="shared" ref="J3:J34" si="0">(D3-G3)/G3</f>
        <v>-0.0225627926777335</v>
      </c>
      <c r="K3" s="14">
        <f t="shared" ref="K3:K34" si="1">(E3-H3)/H3</f>
        <v>0.0648290984027147</v>
      </c>
      <c r="L3" s="14">
        <f t="shared" ref="L3:L34" si="2">(F3-I3)/I3</f>
        <v>0.085114071953257</v>
      </c>
      <c r="M3" s="16"/>
      <c r="N3" s="12"/>
    </row>
    <row r="4" customHeight="1" spans="1:14">
      <c r="A4" s="12">
        <v>56</v>
      </c>
      <c r="B4" s="13" t="s">
        <v>48</v>
      </c>
      <c r="C4" s="12">
        <v>2</v>
      </c>
      <c r="D4" s="12">
        <v>86</v>
      </c>
      <c r="E4" s="31">
        <v>7192.27</v>
      </c>
      <c r="F4" s="31">
        <v>1859.440647</v>
      </c>
      <c r="G4" s="32">
        <v>85.0714285714286</v>
      </c>
      <c r="H4" s="31">
        <v>6804.995</v>
      </c>
      <c r="I4" s="31">
        <v>2016.38142857142</v>
      </c>
      <c r="J4" s="14">
        <f t="shared" si="0"/>
        <v>0.0109151973131819</v>
      </c>
      <c r="K4" s="14">
        <f t="shared" si="1"/>
        <v>0.0569104018445275</v>
      </c>
      <c r="L4" s="14">
        <f t="shared" si="2"/>
        <v>-0.0778328838718826</v>
      </c>
      <c r="M4" s="16"/>
      <c r="N4" s="12"/>
    </row>
    <row r="5" customHeight="1" spans="1:14">
      <c r="A5" s="12">
        <v>308</v>
      </c>
      <c r="B5" s="13" t="s">
        <v>119</v>
      </c>
      <c r="C5" s="12">
        <v>2</v>
      </c>
      <c r="D5" s="12">
        <v>162</v>
      </c>
      <c r="E5" s="31">
        <v>10402.43</v>
      </c>
      <c r="F5" s="31">
        <v>3780.285595</v>
      </c>
      <c r="G5" s="32">
        <v>115.142857142857</v>
      </c>
      <c r="H5" s="31">
        <v>6929.61428571428</v>
      </c>
      <c r="I5" s="31">
        <v>2553.39642857142</v>
      </c>
      <c r="J5" s="15">
        <f t="shared" si="0"/>
        <v>0.40694789081886</v>
      </c>
      <c r="K5" s="15">
        <f t="shared" si="1"/>
        <v>0.501155702337587</v>
      </c>
      <c r="L5" s="14">
        <f t="shared" si="2"/>
        <v>0.480493022039277</v>
      </c>
      <c r="M5" s="16">
        <v>0</v>
      </c>
      <c r="N5" s="34"/>
    </row>
    <row r="6" customHeight="1" spans="1:14">
      <c r="A6" s="12">
        <v>339</v>
      </c>
      <c r="B6" s="13" t="s">
        <v>161</v>
      </c>
      <c r="C6" s="12">
        <v>1</v>
      </c>
      <c r="D6" s="12">
        <v>57</v>
      </c>
      <c r="E6" s="31">
        <v>3130.44</v>
      </c>
      <c r="F6" s="31">
        <v>524.974788</v>
      </c>
      <c r="G6" s="32">
        <v>46.9642857142857</v>
      </c>
      <c r="H6" s="31">
        <v>3102.39571428571</v>
      </c>
      <c r="I6" s="31">
        <v>863.1425</v>
      </c>
      <c r="J6" s="14">
        <f t="shared" si="0"/>
        <v>0.213688212927757</v>
      </c>
      <c r="K6" s="14">
        <f t="shared" si="1"/>
        <v>0.00903955790847497</v>
      </c>
      <c r="L6" s="14">
        <f t="shared" si="2"/>
        <v>-0.391786653999774</v>
      </c>
      <c r="M6" s="16"/>
      <c r="N6" s="12"/>
    </row>
    <row r="7" customHeight="1" spans="1:14">
      <c r="A7" s="12">
        <v>341</v>
      </c>
      <c r="B7" s="13" t="s">
        <v>230</v>
      </c>
      <c r="C7" s="12">
        <v>2</v>
      </c>
      <c r="D7" s="12">
        <v>123</v>
      </c>
      <c r="E7" s="31">
        <v>14546.94</v>
      </c>
      <c r="F7" s="31">
        <v>5584.312452</v>
      </c>
      <c r="G7" s="32">
        <v>207.571428571428</v>
      </c>
      <c r="H7" s="31">
        <v>21875.7764285714</v>
      </c>
      <c r="I7" s="31">
        <v>7490.455</v>
      </c>
      <c r="J7" s="14">
        <f t="shared" si="0"/>
        <v>-0.407432897453543</v>
      </c>
      <c r="K7" s="14">
        <f t="shared" si="1"/>
        <v>-0.335020631267715</v>
      </c>
      <c r="L7" s="14">
        <f t="shared" si="2"/>
        <v>-0.254476203114497</v>
      </c>
      <c r="M7" s="16"/>
      <c r="N7" s="12"/>
    </row>
    <row r="8" customHeight="1" spans="1:14">
      <c r="A8" s="12">
        <v>351</v>
      </c>
      <c r="B8" s="13" t="s">
        <v>218</v>
      </c>
      <c r="C8" s="12">
        <v>2</v>
      </c>
      <c r="D8" s="12">
        <v>48</v>
      </c>
      <c r="E8" s="31">
        <v>5316.83</v>
      </c>
      <c r="F8" s="31">
        <v>2064.849243</v>
      </c>
      <c r="G8" s="32">
        <v>72.4285714285714</v>
      </c>
      <c r="H8" s="31">
        <v>6965.91142857142</v>
      </c>
      <c r="I8" s="31">
        <v>2050.64714285714</v>
      </c>
      <c r="J8" s="14">
        <f t="shared" si="0"/>
        <v>-0.337278106508876</v>
      </c>
      <c r="K8" s="14">
        <f t="shared" si="1"/>
        <v>-0.236735916825979</v>
      </c>
      <c r="L8" s="14">
        <f t="shared" si="2"/>
        <v>0.00692566743738887</v>
      </c>
      <c r="M8" s="16"/>
      <c r="N8" s="12"/>
    </row>
    <row r="9" customHeight="1" spans="1:14">
      <c r="A9" s="12">
        <v>359</v>
      </c>
      <c r="B9" s="13" t="s">
        <v>149</v>
      </c>
      <c r="C9" s="12">
        <v>1</v>
      </c>
      <c r="D9" s="12">
        <v>20</v>
      </c>
      <c r="E9" s="31">
        <v>1675.82</v>
      </c>
      <c r="F9" s="31">
        <v>659.100006</v>
      </c>
      <c r="G9" s="32">
        <v>90.4642857142857</v>
      </c>
      <c r="H9" s="31">
        <v>6774.88214285714</v>
      </c>
      <c r="I9" s="31">
        <v>1956.72285714286</v>
      </c>
      <c r="J9" s="14">
        <f t="shared" si="0"/>
        <v>-0.778918278720884</v>
      </c>
      <c r="K9" s="14">
        <f t="shared" si="1"/>
        <v>-0.752642191456151</v>
      </c>
      <c r="L9" s="14">
        <f t="shared" si="2"/>
        <v>-0.663161288480886</v>
      </c>
      <c r="M9" s="16"/>
      <c r="N9" s="12"/>
    </row>
    <row r="10" customHeight="1" spans="1:14">
      <c r="A10" s="12">
        <v>367</v>
      </c>
      <c r="B10" s="13" t="s">
        <v>57</v>
      </c>
      <c r="C10" s="12">
        <v>2</v>
      </c>
      <c r="D10" s="12">
        <v>130</v>
      </c>
      <c r="E10" s="31">
        <v>10969.14</v>
      </c>
      <c r="F10" s="31">
        <v>2299.689306</v>
      </c>
      <c r="G10" s="32">
        <v>112.357142857143</v>
      </c>
      <c r="H10" s="31">
        <v>8255.28</v>
      </c>
      <c r="I10" s="31">
        <v>2684.33785714286</v>
      </c>
      <c r="J10" s="15">
        <f t="shared" si="0"/>
        <v>0.157024793388428</v>
      </c>
      <c r="K10" s="15">
        <f t="shared" si="1"/>
        <v>0.328742332180132</v>
      </c>
      <c r="L10" s="14">
        <f t="shared" si="2"/>
        <v>-0.143293643204909</v>
      </c>
      <c r="M10" s="16">
        <v>0</v>
      </c>
      <c r="N10" s="34"/>
    </row>
    <row r="11" customHeight="1" spans="1:14">
      <c r="A11" s="12">
        <v>373</v>
      </c>
      <c r="B11" s="13" t="s">
        <v>101</v>
      </c>
      <c r="C11" s="12">
        <v>1</v>
      </c>
      <c r="D11" s="12">
        <v>96</v>
      </c>
      <c r="E11" s="31">
        <v>13329.76</v>
      </c>
      <c r="F11" s="31">
        <v>4677.412784</v>
      </c>
      <c r="G11" s="32">
        <v>78.5357142857143</v>
      </c>
      <c r="H11" s="31">
        <v>7087.57357142857</v>
      </c>
      <c r="I11" s="31">
        <v>2246.92285714286</v>
      </c>
      <c r="J11" s="15">
        <f t="shared" si="0"/>
        <v>0.222373806275579</v>
      </c>
      <c r="K11" s="15">
        <f t="shared" si="1"/>
        <v>0.880722628931139</v>
      </c>
      <c r="L11" s="14">
        <f t="shared" si="2"/>
        <v>1.08169709482047</v>
      </c>
      <c r="M11" s="16">
        <v>0</v>
      </c>
      <c r="N11" s="34"/>
    </row>
    <row r="12" customHeight="1" spans="1:14">
      <c r="A12" s="12">
        <v>379</v>
      </c>
      <c r="B12" s="13" t="s">
        <v>153</v>
      </c>
      <c r="C12" s="12">
        <v>1</v>
      </c>
      <c r="D12" s="12">
        <v>99</v>
      </c>
      <c r="E12" s="31">
        <v>7205.56</v>
      </c>
      <c r="F12" s="31">
        <v>2162.388556</v>
      </c>
      <c r="G12" s="32">
        <v>83.7142857142857</v>
      </c>
      <c r="H12" s="31">
        <v>6187.76892857143</v>
      </c>
      <c r="I12" s="31">
        <v>1511.86214285714</v>
      </c>
      <c r="J12" s="14">
        <f t="shared" si="0"/>
        <v>0.18259385665529</v>
      </c>
      <c r="K12" s="14">
        <f t="shared" si="1"/>
        <v>0.164484337275269</v>
      </c>
      <c r="L12" s="14">
        <f t="shared" si="2"/>
        <v>0.430281567811127</v>
      </c>
      <c r="M12" s="16"/>
      <c r="N12" s="12"/>
    </row>
    <row r="13" customHeight="1" spans="1:14">
      <c r="A13" s="12">
        <v>387</v>
      </c>
      <c r="B13" s="13" t="s">
        <v>138</v>
      </c>
      <c r="C13" s="12">
        <v>1</v>
      </c>
      <c r="D13" s="12">
        <v>127</v>
      </c>
      <c r="E13" s="31">
        <v>13221.97</v>
      </c>
      <c r="F13" s="31">
        <v>3378.213335</v>
      </c>
      <c r="G13" s="32">
        <v>88.9642857142857</v>
      </c>
      <c r="H13" s="31">
        <v>7006.50571428571</v>
      </c>
      <c r="I13" s="31">
        <v>1977.57</v>
      </c>
      <c r="J13" s="15">
        <f t="shared" si="0"/>
        <v>0.427539140907266</v>
      </c>
      <c r="K13" s="15">
        <f t="shared" si="1"/>
        <v>0.887099010429899</v>
      </c>
      <c r="L13" s="14">
        <f t="shared" si="2"/>
        <v>0.708264857881137</v>
      </c>
      <c r="M13" s="16">
        <v>0</v>
      </c>
      <c r="N13" s="34"/>
    </row>
    <row r="14" customHeight="1" spans="1:14">
      <c r="A14" s="12">
        <v>399</v>
      </c>
      <c r="B14" s="13" t="s">
        <v>115</v>
      </c>
      <c r="C14" s="12">
        <v>2</v>
      </c>
      <c r="D14" s="12">
        <v>157</v>
      </c>
      <c r="E14" s="31">
        <v>16092.31</v>
      </c>
      <c r="F14" s="31">
        <v>4282.357691</v>
      </c>
      <c r="G14" s="32">
        <v>123.407407407407</v>
      </c>
      <c r="H14" s="31">
        <v>9627.00148148148</v>
      </c>
      <c r="I14" s="31">
        <v>2789.3637037037</v>
      </c>
      <c r="J14" s="15">
        <f t="shared" si="0"/>
        <v>0.272208883553425</v>
      </c>
      <c r="K14" s="15">
        <f t="shared" si="1"/>
        <v>0.671580712951504</v>
      </c>
      <c r="L14" s="14">
        <f t="shared" si="2"/>
        <v>0.535245362701863</v>
      </c>
      <c r="M14" s="16">
        <v>0</v>
      </c>
      <c r="N14" s="34"/>
    </row>
    <row r="15" customHeight="1" spans="1:14">
      <c r="A15" s="12">
        <v>515</v>
      </c>
      <c r="B15" s="13" t="s">
        <v>142</v>
      </c>
      <c r="C15" s="12">
        <v>1</v>
      </c>
      <c r="D15" s="12">
        <v>82</v>
      </c>
      <c r="E15" s="31">
        <v>5969.72</v>
      </c>
      <c r="F15" s="31">
        <v>1438.70252</v>
      </c>
      <c r="G15" s="32">
        <v>76.9642857142857</v>
      </c>
      <c r="H15" s="31">
        <v>5089.1525</v>
      </c>
      <c r="I15" s="31">
        <v>1712.50928571429</v>
      </c>
      <c r="J15" s="14">
        <f t="shared" si="0"/>
        <v>0.0654292343387474</v>
      </c>
      <c r="K15" s="14">
        <f t="shared" si="1"/>
        <v>0.173028318565812</v>
      </c>
      <c r="L15" s="14">
        <f t="shared" si="2"/>
        <v>-0.159886295507055</v>
      </c>
      <c r="M15" s="16"/>
      <c r="N15" s="12"/>
    </row>
    <row r="16" customHeight="1" spans="1:14">
      <c r="A16" s="12">
        <v>539</v>
      </c>
      <c r="B16" s="13" t="s">
        <v>85</v>
      </c>
      <c r="C16" s="12">
        <v>2</v>
      </c>
      <c r="D16" s="12">
        <v>126</v>
      </c>
      <c r="E16" s="31">
        <v>10656.03</v>
      </c>
      <c r="F16" s="31">
        <v>2667.453207</v>
      </c>
      <c r="G16" s="32">
        <v>111.857142857143</v>
      </c>
      <c r="H16" s="31">
        <v>9013.07214285714</v>
      </c>
      <c r="I16" s="31">
        <v>2750.36285714286</v>
      </c>
      <c r="J16" s="14">
        <f t="shared" si="0"/>
        <v>0.126436781609194</v>
      </c>
      <c r="K16" s="14">
        <f t="shared" si="1"/>
        <v>0.182286109675146</v>
      </c>
      <c r="L16" s="14">
        <f t="shared" si="2"/>
        <v>-0.0301449861161186</v>
      </c>
      <c r="M16" s="16"/>
      <c r="N16" s="12"/>
    </row>
    <row r="17" customHeight="1" spans="1:14">
      <c r="A17" s="12">
        <v>545</v>
      </c>
      <c r="B17" s="13" t="s">
        <v>135</v>
      </c>
      <c r="C17" s="12">
        <v>1</v>
      </c>
      <c r="D17" s="12">
        <v>22</v>
      </c>
      <c r="E17" s="31">
        <v>1368.2</v>
      </c>
      <c r="F17" s="31">
        <v>537.15532</v>
      </c>
      <c r="G17" s="32">
        <v>25.52</v>
      </c>
      <c r="H17" s="31">
        <v>1352.9692</v>
      </c>
      <c r="I17" s="31">
        <v>443.7944</v>
      </c>
      <c r="J17" s="14">
        <f t="shared" si="0"/>
        <v>-0.137931034482759</v>
      </c>
      <c r="K17" s="14">
        <f t="shared" si="1"/>
        <v>0.0112573146528391</v>
      </c>
      <c r="L17" s="14">
        <f t="shared" si="2"/>
        <v>0.210369756806305</v>
      </c>
      <c r="M17" s="16"/>
      <c r="N17" s="12"/>
    </row>
    <row r="18" customHeight="1" spans="1:14">
      <c r="A18" s="12">
        <v>546</v>
      </c>
      <c r="B18" s="13" t="s">
        <v>126</v>
      </c>
      <c r="C18" s="12">
        <v>2</v>
      </c>
      <c r="D18" s="12">
        <v>252</v>
      </c>
      <c r="E18" s="31">
        <v>19220.3</v>
      </c>
      <c r="F18" s="31">
        <v>7371.717822</v>
      </c>
      <c r="G18" s="32">
        <v>244.214285714286</v>
      </c>
      <c r="H18" s="31">
        <v>15968.0914285714</v>
      </c>
      <c r="I18" s="31">
        <v>5560.075</v>
      </c>
      <c r="J18" s="14">
        <f t="shared" si="0"/>
        <v>0.0318806668616542</v>
      </c>
      <c r="K18" s="14">
        <f t="shared" si="1"/>
        <v>0.203669210310851</v>
      </c>
      <c r="L18" s="14">
        <f t="shared" si="2"/>
        <v>0.325830644730512</v>
      </c>
      <c r="M18" s="16"/>
      <c r="N18" s="12"/>
    </row>
    <row r="19" customHeight="1" spans="1:14">
      <c r="A19" s="12">
        <v>549</v>
      </c>
      <c r="B19" s="13" t="s">
        <v>234</v>
      </c>
      <c r="C19" s="12">
        <v>1</v>
      </c>
      <c r="D19" s="12">
        <v>28</v>
      </c>
      <c r="E19" s="31">
        <v>3379</v>
      </c>
      <c r="F19" s="31">
        <v>1026.2023</v>
      </c>
      <c r="G19" s="32">
        <v>37.75</v>
      </c>
      <c r="H19" s="31">
        <v>3728.29178571429</v>
      </c>
      <c r="I19" s="31">
        <v>1176.055</v>
      </c>
      <c r="J19" s="14">
        <f t="shared" si="0"/>
        <v>-0.258278145695364</v>
      </c>
      <c r="K19" s="14">
        <f t="shared" si="1"/>
        <v>-0.0936868157832155</v>
      </c>
      <c r="L19" s="14">
        <f t="shared" si="2"/>
        <v>-0.127419806046486</v>
      </c>
      <c r="M19" s="16"/>
      <c r="N19" s="12"/>
    </row>
    <row r="20" customHeight="1" spans="1:14">
      <c r="A20" s="12">
        <v>570</v>
      </c>
      <c r="B20" s="13" t="s">
        <v>210</v>
      </c>
      <c r="C20" s="12">
        <v>2</v>
      </c>
      <c r="D20" s="12">
        <v>74</v>
      </c>
      <c r="E20" s="31">
        <v>4449.47</v>
      </c>
      <c r="F20" s="31">
        <v>1544.22922</v>
      </c>
      <c r="G20" s="32">
        <v>109.428571428571</v>
      </c>
      <c r="H20" s="31">
        <v>6946.44714285714</v>
      </c>
      <c r="I20" s="31">
        <v>2205.12071428572</v>
      </c>
      <c r="J20" s="14">
        <f t="shared" si="0"/>
        <v>-0.323759791122713</v>
      </c>
      <c r="K20" s="14">
        <f t="shared" si="1"/>
        <v>-0.359461044114432</v>
      </c>
      <c r="L20" s="14">
        <f t="shared" si="2"/>
        <v>-0.299707625983549</v>
      </c>
      <c r="M20" s="16"/>
      <c r="N20" s="12"/>
    </row>
    <row r="21" customHeight="1" spans="1:14">
      <c r="A21" s="12">
        <v>578</v>
      </c>
      <c r="B21" s="13" t="s">
        <v>105</v>
      </c>
      <c r="C21" s="12">
        <v>1</v>
      </c>
      <c r="D21" s="12">
        <v>81</v>
      </c>
      <c r="E21" s="31">
        <v>7077.24</v>
      </c>
      <c r="F21" s="31">
        <v>2043.199188</v>
      </c>
      <c r="G21" s="32">
        <v>79.1071428571429</v>
      </c>
      <c r="H21" s="31">
        <v>5894.805</v>
      </c>
      <c r="I21" s="31">
        <v>1914.9</v>
      </c>
      <c r="J21" s="14">
        <f t="shared" si="0"/>
        <v>0.0239277652370197</v>
      </c>
      <c r="K21" s="14">
        <f t="shared" si="1"/>
        <v>0.200589332471557</v>
      </c>
      <c r="L21" s="14">
        <f t="shared" si="2"/>
        <v>0.0670004637317875</v>
      </c>
      <c r="M21" s="16"/>
      <c r="N21" s="12"/>
    </row>
    <row r="22" customHeight="1" spans="1:14">
      <c r="A22" s="12">
        <v>581</v>
      </c>
      <c r="B22" s="13" t="s">
        <v>256</v>
      </c>
      <c r="C22" s="12">
        <v>2</v>
      </c>
      <c r="D22" s="12">
        <v>241</v>
      </c>
      <c r="E22" s="31">
        <v>17564.89</v>
      </c>
      <c r="F22" s="31">
        <v>5530.874787</v>
      </c>
      <c r="G22" s="32">
        <v>207.785714285714</v>
      </c>
      <c r="H22" s="31">
        <v>14321.2935714286</v>
      </c>
      <c r="I22" s="31">
        <v>4108.11</v>
      </c>
      <c r="J22" s="14">
        <f t="shared" si="0"/>
        <v>0.159848745273291</v>
      </c>
      <c r="K22" s="15">
        <f t="shared" si="1"/>
        <v>0.226487671130663</v>
      </c>
      <c r="L22" s="14">
        <f t="shared" si="2"/>
        <v>0.346330742604263</v>
      </c>
      <c r="M22" s="16">
        <v>0</v>
      </c>
      <c r="N22" s="34"/>
    </row>
    <row r="23" customHeight="1" spans="1:14">
      <c r="A23" s="12">
        <v>585</v>
      </c>
      <c r="B23" s="13" t="s">
        <v>112</v>
      </c>
      <c r="C23" s="12">
        <v>2</v>
      </c>
      <c r="D23" s="12">
        <v>254</v>
      </c>
      <c r="E23" s="31">
        <v>21753.39</v>
      </c>
      <c r="F23" s="31">
        <v>5589.800138</v>
      </c>
      <c r="G23" s="32">
        <v>217.142857142858</v>
      </c>
      <c r="H23" s="31">
        <v>14880.5635714286</v>
      </c>
      <c r="I23" s="31">
        <v>4944.075</v>
      </c>
      <c r="J23" s="14">
        <f t="shared" si="0"/>
        <v>0.169736842105259</v>
      </c>
      <c r="K23" s="15">
        <f t="shared" si="1"/>
        <v>0.46186600363494</v>
      </c>
      <c r="L23" s="14">
        <f t="shared" si="2"/>
        <v>0.130605854077861</v>
      </c>
      <c r="M23" s="16">
        <v>28.5297346</v>
      </c>
      <c r="N23" s="34"/>
    </row>
    <row r="24" customHeight="1" spans="1:14">
      <c r="A24" s="12">
        <v>587</v>
      </c>
      <c r="B24" s="13" t="s">
        <v>51</v>
      </c>
      <c r="C24" s="12">
        <v>1</v>
      </c>
      <c r="D24" s="12">
        <v>74</v>
      </c>
      <c r="E24" s="31">
        <v>5324</v>
      </c>
      <c r="F24" s="31">
        <v>1532.7796</v>
      </c>
      <c r="G24" s="32">
        <v>57.5</v>
      </c>
      <c r="H24" s="31">
        <v>4430.02142857143</v>
      </c>
      <c r="I24" s="31">
        <v>1400.17928571429</v>
      </c>
      <c r="J24" s="14">
        <f t="shared" si="0"/>
        <v>0.28695652173913</v>
      </c>
      <c r="K24" s="14">
        <f t="shared" si="1"/>
        <v>0.201800055788185</v>
      </c>
      <c r="L24" s="14">
        <f t="shared" si="2"/>
        <v>0.0947023825010131</v>
      </c>
      <c r="M24" s="16"/>
      <c r="N24" s="12"/>
    </row>
    <row r="25" customHeight="1" spans="1:14">
      <c r="A25" s="12">
        <v>591</v>
      </c>
      <c r="B25" s="13" t="s">
        <v>75</v>
      </c>
      <c r="C25" s="12">
        <v>2</v>
      </c>
      <c r="D25" s="12">
        <v>33</v>
      </c>
      <c r="E25" s="31">
        <v>3007.46</v>
      </c>
      <c r="F25" s="31">
        <v>753.129593</v>
      </c>
      <c r="G25" s="32">
        <v>36.4</v>
      </c>
      <c r="H25" s="31">
        <v>2389.8352</v>
      </c>
      <c r="I25" s="31">
        <v>677.3608</v>
      </c>
      <c r="J25" s="35">
        <f t="shared" si="0"/>
        <v>-0.0934065934065934</v>
      </c>
      <c r="K25" s="15">
        <f t="shared" si="1"/>
        <v>0.258438238753869</v>
      </c>
      <c r="L25" s="14">
        <f t="shared" si="2"/>
        <v>0.111858839484068</v>
      </c>
      <c r="M25" s="36">
        <v>0</v>
      </c>
      <c r="N25" s="34" t="s">
        <v>275</v>
      </c>
    </row>
    <row r="26" customHeight="1" spans="1:14">
      <c r="A26" s="12">
        <v>594</v>
      </c>
      <c r="B26" s="13" t="s">
        <v>236</v>
      </c>
      <c r="C26" s="12">
        <v>1</v>
      </c>
      <c r="D26" s="12">
        <v>79</v>
      </c>
      <c r="E26" s="31">
        <v>5641</v>
      </c>
      <c r="F26" s="31">
        <v>1709.7871</v>
      </c>
      <c r="G26" s="32">
        <v>50.0714285714286</v>
      </c>
      <c r="H26" s="31">
        <v>4524.84857142857</v>
      </c>
      <c r="I26" s="31">
        <v>1516.31821428571</v>
      </c>
      <c r="J26" s="14">
        <f t="shared" si="0"/>
        <v>0.577746077032809</v>
      </c>
      <c r="K26" s="14">
        <f t="shared" si="1"/>
        <v>0.246671553965184</v>
      </c>
      <c r="L26" s="14">
        <f t="shared" si="2"/>
        <v>0.127591216600552</v>
      </c>
      <c r="M26" s="16"/>
      <c r="N26" s="12"/>
    </row>
    <row r="27" customHeight="1" spans="1:14">
      <c r="A27" s="12">
        <v>706</v>
      </c>
      <c r="B27" s="13" t="s">
        <v>214</v>
      </c>
      <c r="C27" s="12">
        <v>2</v>
      </c>
      <c r="D27" s="12">
        <v>82</v>
      </c>
      <c r="E27" s="31">
        <v>7275.91</v>
      </c>
      <c r="F27" s="31">
        <v>1593.335293</v>
      </c>
      <c r="G27" s="32">
        <v>91.5714285714286</v>
      </c>
      <c r="H27" s="31">
        <v>6916.16</v>
      </c>
      <c r="I27" s="31">
        <v>2323.54071428572</v>
      </c>
      <c r="J27" s="14">
        <f t="shared" si="0"/>
        <v>-0.104524180967239</v>
      </c>
      <c r="K27" s="14">
        <f t="shared" si="1"/>
        <v>0.0520158585110813</v>
      </c>
      <c r="L27" s="14">
        <f t="shared" si="2"/>
        <v>-0.31426409565205</v>
      </c>
      <c r="M27" s="16"/>
      <c r="N27" s="12"/>
    </row>
    <row r="28" customHeight="1" spans="1:14">
      <c r="A28" s="12">
        <v>709</v>
      </c>
      <c r="B28" s="13" t="s">
        <v>41</v>
      </c>
      <c r="C28" s="12">
        <v>2</v>
      </c>
      <c r="D28" s="12">
        <v>196</v>
      </c>
      <c r="E28" s="31">
        <v>13247.89</v>
      </c>
      <c r="F28" s="31">
        <v>3812.861834</v>
      </c>
      <c r="G28" s="32">
        <v>151.285714285714</v>
      </c>
      <c r="H28" s="31">
        <v>11818.3778571429</v>
      </c>
      <c r="I28" s="31">
        <v>3454.78214285714</v>
      </c>
      <c r="J28" s="14">
        <f t="shared" si="0"/>
        <v>0.295561850802647</v>
      </c>
      <c r="K28" s="14">
        <f t="shared" si="1"/>
        <v>0.120956713360888</v>
      </c>
      <c r="L28" s="14">
        <f t="shared" si="2"/>
        <v>0.103647546020579</v>
      </c>
      <c r="M28" s="16"/>
      <c r="N28" s="12"/>
    </row>
    <row r="29" customHeight="1" spans="1:14">
      <c r="A29" s="12">
        <v>710</v>
      </c>
      <c r="B29" s="13" t="s">
        <v>221</v>
      </c>
      <c r="C29" s="12">
        <v>2</v>
      </c>
      <c r="D29" s="12">
        <v>130</v>
      </c>
      <c r="E29" s="31">
        <v>8373.3</v>
      </c>
      <c r="F29" s="31">
        <v>3019.87175</v>
      </c>
      <c r="G29" s="32">
        <v>101.857142857143</v>
      </c>
      <c r="H29" s="31">
        <v>7365.53857142858</v>
      </c>
      <c r="I29" s="31">
        <v>2590.13571428572</v>
      </c>
      <c r="J29" s="14">
        <f t="shared" si="0"/>
        <v>0.276297335203364</v>
      </c>
      <c r="K29" s="14">
        <f t="shared" si="1"/>
        <v>0.13682114604363</v>
      </c>
      <c r="L29" s="14">
        <f t="shared" si="2"/>
        <v>0.165912555602434</v>
      </c>
      <c r="M29" s="16"/>
      <c r="N29" s="12"/>
    </row>
    <row r="30" customHeight="1" spans="1:14">
      <c r="A30" s="12">
        <v>720</v>
      </c>
      <c r="B30" s="13" t="s">
        <v>79</v>
      </c>
      <c r="C30" s="12">
        <v>1</v>
      </c>
      <c r="D30" s="12">
        <v>58</v>
      </c>
      <c r="E30" s="31">
        <v>3790.45</v>
      </c>
      <c r="F30" s="31">
        <v>1197.403155</v>
      </c>
      <c r="G30" s="32">
        <v>54.6785714285714</v>
      </c>
      <c r="H30" s="31">
        <v>3968.15214285714</v>
      </c>
      <c r="I30" s="31">
        <v>1266.35071428571</v>
      </c>
      <c r="J30" s="14">
        <f t="shared" si="0"/>
        <v>0.0607446113651213</v>
      </c>
      <c r="K30" s="14">
        <f t="shared" si="1"/>
        <v>-0.0447820891084059</v>
      </c>
      <c r="L30" s="14">
        <f t="shared" si="2"/>
        <v>-0.0544458644101608</v>
      </c>
      <c r="M30" s="16"/>
      <c r="N30" s="12"/>
    </row>
    <row r="31" customHeight="1" spans="1:14">
      <c r="A31" s="12">
        <v>721</v>
      </c>
      <c r="B31" s="13" t="s">
        <v>88</v>
      </c>
      <c r="C31" s="12">
        <v>1</v>
      </c>
      <c r="D31" s="12">
        <v>93</v>
      </c>
      <c r="E31" s="31">
        <v>7568.13</v>
      </c>
      <c r="F31" s="31">
        <v>2324.929536</v>
      </c>
      <c r="G31" s="32">
        <v>78.4285714285714</v>
      </c>
      <c r="H31" s="31">
        <v>5055.70107142857</v>
      </c>
      <c r="I31" s="31">
        <v>1795.72714285714</v>
      </c>
      <c r="J31" s="14">
        <f t="shared" si="0"/>
        <v>0.185792349726776</v>
      </c>
      <c r="K31" s="15">
        <f t="shared" si="1"/>
        <v>0.496949660012534</v>
      </c>
      <c r="L31" s="14">
        <f t="shared" si="2"/>
        <v>0.294700893311028</v>
      </c>
      <c r="M31" s="16">
        <v>0</v>
      </c>
      <c r="N31" s="34"/>
    </row>
    <row r="32" customHeight="1" spans="1:14">
      <c r="A32" s="12">
        <v>724</v>
      </c>
      <c r="B32" s="13" t="s">
        <v>259</v>
      </c>
      <c r="C32" s="12">
        <v>2</v>
      </c>
      <c r="D32" s="12">
        <v>236</v>
      </c>
      <c r="E32" s="31">
        <v>19148.84</v>
      </c>
      <c r="F32" s="31">
        <v>5936.737154</v>
      </c>
      <c r="G32" s="32">
        <v>168.785714285714</v>
      </c>
      <c r="H32" s="31">
        <v>12838.64</v>
      </c>
      <c r="I32" s="31">
        <v>4211.11571428572</v>
      </c>
      <c r="J32" s="14">
        <f t="shared" si="0"/>
        <v>0.398222598391877</v>
      </c>
      <c r="K32" s="15">
        <f t="shared" si="1"/>
        <v>0.491500657390503</v>
      </c>
      <c r="L32" s="14">
        <f t="shared" si="2"/>
        <v>0.409777730367349</v>
      </c>
      <c r="M32" s="16">
        <v>0</v>
      </c>
      <c r="N32" s="34"/>
    </row>
    <row r="33" customHeight="1" spans="1:14">
      <c r="A33" s="12">
        <v>726</v>
      </c>
      <c r="B33" s="13" t="s">
        <v>195</v>
      </c>
      <c r="C33" s="12">
        <v>2</v>
      </c>
      <c r="D33" s="12">
        <v>87</v>
      </c>
      <c r="E33" s="31">
        <v>9083.53</v>
      </c>
      <c r="F33" s="31">
        <v>2717.293928</v>
      </c>
      <c r="G33" s="32">
        <v>139.857142857143</v>
      </c>
      <c r="H33" s="31">
        <v>10403.3942857143</v>
      </c>
      <c r="I33" s="31">
        <v>3120.01785714286</v>
      </c>
      <c r="J33" s="35">
        <f t="shared" si="0"/>
        <v>-0.377936670071502</v>
      </c>
      <c r="K33" s="15">
        <f t="shared" si="1"/>
        <v>-0.126868620900652</v>
      </c>
      <c r="L33" s="14">
        <f t="shared" si="2"/>
        <v>-0.129077443650163</v>
      </c>
      <c r="M33" s="36">
        <v>0</v>
      </c>
      <c r="N33" s="34" t="s">
        <v>275</v>
      </c>
    </row>
    <row r="34" customHeight="1" spans="1:14">
      <c r="A34" s="12">
        <v>727</v>
      </c>
      <c r="B34" s="13" t="s">
        <v>158</v>
      </c>
      <c r="C34" s="12">
        <v>1</v>
      </c>
      <c r="D34" s="12">
        <v>62</v>
      </c>
      <c r="E34" s="31">
        <v>3771.32</v>
      </c>
      <c r="F34" s="31">
        <v>1122.344832</v>
      </c>
      <c r="G34" s="32">
        <v>50.6785714285714</v>
      </c>
      <c r="H34" s="31">
        <v>3140.95964285714</v>
      </c>
      <c r="I34" s="31">
        <v>1005.79142857143</v>
      </c>
      <c r="J34" s="14">
        <f t="shared" si="0"/>
        <v>0.22339675828048</v>
      </c>
      <c r="K34" s="14">
        <f t="shared" si="1"/>
        <v>0.200690371357163</v>
      </c>
      <c r="L34" s="14">
        <f t="shared" si="2"/>
        <v>0.115882279484243</v>
      </c>
      <c r="M34" s="16"/>
      <c r="N34" s="12"/>
    </row>
    <row r="35" customHeight="1" spans="1:14">
      <c r="A35" s="12">
        <v>730</v>
      </c>
      <c r="B35" s="13" t="s">
        <v>19</v>
      </c>
      <c r="C35" s="12">
        <v>2</v>
      </c>
      <c r="D35" s="12">
        <v>232</v>
      </c>
      <c r="E35" s="31">
        <v>19425.31</v>
      </c>
      <c r="F35" s="31">
        <v>6042.089389</v>
      </c>
      <c r="G35" s="32">
        <v>196.5</v>
      </c>
      <c r="H35" s="31">
        <v>17403.1771428571</v>
      </c>
      <c r="I35" s="31">
        <v>4981.95785714286</v>
      </c>
      <c r="J35" s="14">
        <f t="shared" ref="J35:J73" si="3">(D35-G35)/G35</f>
        <v>0.180661577608142</v>
      </c>
      <c r="K35" s="14">
        <f t="shared" ref="K35:K73" si="4">(E35-H35)/H35</f>
        <v>0.116193315768946</v>
      </c>
      <c r="L35" s="14">
        <f t="shared" ref="L35:L73" si="5">(F35-I35)/I35</f>
        <v>0.212794158894215</v>
      </c>
      <c r="M35" s="16"/>
      <c r="N35" s="12"/>
    </row>
    <row r="36" customHeight="1" spans="1:14">
      <c r="A36" s="12">
        <v>732</v>
      </c>
      <c r="B36" s="13" t="s">
        <v>224</v>
      </c>
      <c r="C36" s="12">
        <v>1</v>
      </c>
      <c r="D36" s="12">
        <v>31</v>
      </c>
      <c r="E36" s="31">
        <v>2182.1</v>
      </c>
      <c r="F36" s="31">
        <v>846.00017</v>
      </c>
      <c r="G36" s="32">
        <v>49.3928571428571</v>
      </c>
      <c r="H36" s="31">
        <v>3630.40714285714</v>
      </c>
      <c r="I36" s="31">
        <v>1225.01035714286</v>
      </c>
      <c r="J36" s="14">
        <f t="shared" si="3"/>
        <v>-0.372378886478669</v>
      </c>
      <c r="K36" s="14">
        <f t="shared" si="4"/>
        <v>-0.398937938877379</v>
      </c>
      <c r="L36" s="14">
        <f t="shared" si="5"/>
        <v>-0.309393455273995</v>
      </c>
      <c r="M36" s="16"/>
      <c r="N36" s="12"/>
    </row>
    <row r="37" customHeight="1" spans="1:14">
      <c r="A37" s="12">
        <v>738</v>
      </c>
      <c r="B37" s="13" t="s">
        <v>45</v>
      </c>
      <c r="C37" s="12">
        <v>1</v>
      </c>
      <c r="D37" s="12">
        <v>43</v>
      </c>
      <c r="E37" s="31">
        <v>12137.1</v>
      </c>
      <c r="F37" s="31">
        <v>1702.83513</v>
      </c>
      <c r="G37" s="32">
        <v>42.1428571428571</v>
      </c>
      <c r="H37" s="31">
        <v>3268.405</v>
      </c>
      <c r="I37" s="31">
        <v>981.948571428571</v>
      </c>
      <c r="J37" s="14">
        <f t="shared" si="3"/>
        <v>0.0203389830508484</v>
      </c>
      <c r="K37" s="15">
        <f t="shared" si="4"/>
        <v>2.71346268286825</v>
      </c>
      <c r="L37" s="14">
        <f t="shared" si="5"/>
        <v>0.734138812914265</v>
      </c>
      <c r="M37" s="16">
        <v>216.265967571429</v>
      </c>
      <c r="N37" s="34"/>
    </row>
    <row r="38" customHeight="1" spans="1:14">
      <c r="A38" s="12">
        <v>744</v>
      </c>
      <c r="B38" s="13" t="s">
        <v>108</v>
      </c>
      <c r="C38" s="12">
        <v>1</v>
      </c>
      <c r="D38" s="12">
        <v>77</v>
      </c>
      <c r="E38" s="31">
        <v>12193.81</v>
      </c>
      <c r="F38" s="31">
        <v>4782.412282</v>
      </c>
      <c r="G38" s="32">
        <v>70.25</v>
      </c>
      <c r="H38" s="31">
        <v>6075.68214285714</v>
      </c>
      <c r="I38" s="31">
        <v>1691.09178571429</v>
      </c>
      <c r="J38" s="14">
        <f t="shared" si="3"/>
        <v>0.096085409252669</v>
      </c>
      <c r="K38" s="15">
        <f t="shared" si="4"/>
        <v>1.00698616439894</v>
      </c>
      <c r="L38" s="14">
        <f t="shared" si="5"/>
        <v>1.82800278636561</v>
      </c>
      <c r="M38" s="16">
        <v>0</v>
      </c>
      <c r="N38" s="34"/>
    </row>
    <row r="39" customHeight="1" spans="1:14">
      <c r="A39" s="12">
        <v>748</v>
      </c>
      <c r="B39" s="13" t="s">
        <v>227</v>
      </c>
      <c r="C39" s="12">
        <v>1</v>
      </c>
      <c r="D39" s="12">
        <v>52</v>
      </c>
      <c r="E39" s="31">
        <v>5859.33</v>
      </c>
      <c r="F39" s="31">
        <v>2184.358224</v>
      </c>
      <c r="G39" s="32">
        <v>52.4285714285714</v>
      </c>
      <c r="H39" s="31">
        <v>4766.05892857143</v>
      </c>
      <c r="I39" s="31">
        <v>1490.40214285714</v>
      </c>
      <c r="J39" s="14">
        <f t="shared" si="3"/>
        <v>-0.00817438692098043</v>
      </c>
      <c r="K39" s="14">
        <f t="shared" si="4"/>
        <v>0.229386813678417</v>
      </c>
      <c r="L39" s="14">
        <f t="shared" si="5"/>
        <v>0.46561666894314</v>
      </c>
      <c r="M39" s="16"/>
      <c r="N39" s="12"/>
    </row>
    <row r="40" customHeight="1" spans="1:14">
      <c r="A40" s="12">
        <v>754</v>
      </c>
      <c r="B40" s="13" t="s">
        <v>53</v>
      </c>
      <c r="C40" s="12">
        <v>1</v>
      </c>
      <c r="D40" s="12">
        <v>62</v>
      </c>
      <c r="E40" s="31">
        <v>5530.95</v>
      </c>
      <c r="F40" s="31">
        <v>1769.904</v>
      </c>
      <c r="G40" s="32">
        <v>65.5</v>
      </c>
      <c r="H40" s="31">
        <v>4187.30964285714</v>
      </c>
      <c r="I40" s="31">
        <v>1308.00571428571</v>
      </c>
      <c r="J40" s="14">
        <f t="shared" si="3"/>
        <v>-0.0534351145038168</v>
      </c>
      <c r="K40" s="14">
        <f t="shared" si="4"/>
        <v>0.320883925896163</v>
      </c>
      <c r="L40" s="14">
        <f t="shared" si="5"/>
        <v>0.353131703225416</v>
      </c>
      <c r="M40" s="16"/>
      <c r="N40" s="12"/>
    </row>
    <row r="41" customHeight="1" spans="1:14">
      <c r="A41" s="12">
        <v>101453</v>
      </c>
      <c r="B41" s="13" t="s">
        <v>59</v>
      </c>
      <c r="C41" s="12">
        <v>1</v>
      </c>
      <c r="D41" s="12">
        <v>92</v>
      </c>
      <c r="E41" s="31">
        <v>6611.3</v>
      </c>
      <c r="F41" s="31">
        <v>2068.67577</v>
      </c>
      <c r="G41" s="32">
        <v>74.4642857142857</v>
      </c>
      <c r="H41" s="31">
        <v>5679.54214285714</v>
      </c>
      <c r="I41" s="31">
        <v>2039.42607142857</v>
      </c>
      <c r="J41" s="14">
        <f t="shared" si="3"/>
        <v>0.235491606714629</v>
      </c>
      <c r="K41" s="14">
        <f t="shared" si="4"/>
        <v>0.164055100518038</v>
      </c>
      <c r="L41" s="14">
        <f t="shared" si="5"/>
        <v>0.0143421225124092</v>
      </c>
      <c r="M41" s="16"/>
      <c r="N41" s="12"/>
    </row>
    <row r="42" customHeight="1" spans="1:14">
      <c r="A42" s="12">
        <v>102479</v>
      </c>
      <c r="B42" s="13" t="s">
        <v>242</v>
      </c>
      <c r="C42" s="12">
        <v>2</v>
      </c>
      <c r="D42" s="12">
        <v>118</v>
      </c>
      <c r="E42" s="31">
        <v>8624.33</v>
      </c>
      <c r="F42" s="31">
        <v>2584.295132</v>
      </c>
      <c r="G42" s="32">
        <v>108.642857142857</v>
      </c>
      <c r="H42" s="31">
        <v>6636.315</v>
      </c>
      <c r="I42" s="31">
        <v>2357.56285714286</v>
      </c>
      <c r="J42" s="14">
        <f t="shared" si="3"/>
        <v>0.0861275476660107</v>
      </c>
      <c r="K42" s="14">
        <f t="shared" si="4"/>
        <v>0.299566099559771</v>
      </c>
      <c r="L42" s="14">
        <f t="shared" si="5"/>
        <v>0.0961723137816643</v>
      </c>
      <c r="M42" s="16"/>
      <c r="N42" s="12"/>
    </row>
    <row r="43" customHeight="1" spans="1:14">
      <c r="A43" s="12">
        <v>102564</v>
      </c>
      <c r="B43" s="13" t="s">
        <v>239</v>
      </c>
      <c r="C43" s="12">
        <v>1</v>
      </c>
      <c r="D43" s="12">
        <v>29</v>
      </c>
      <c r="E43" s="31">
        <v>1363.5</v>
      </c>
      <c r="F43" s="31">
        <v>583.44165</v>
      </c>
      <c r="G43" s="32">
        <v>44.4285714285714</v>
      </c>
      <c r="H43" s="31">
        <v>3682.64178571429</v>
      </c>
      <c r="I43" s="31">
        <v>1090.32607142857</v>
      </c>
      <c r="J43" s="14">
        <f t="shared" si="3"/>
        <v>-0.347266881028939</v>
      </c>
      <c r="K43" s="14">
        <f t="shared" si="4"/>
        <v>-0.629749489812099</v>
      </c>
      <c r="L43" s="14">
        <f t="shared" si="5"/>
        <v>-0.464892507582102</v>
      </c>
      <c r="M43" s="16"/>
      <c r="N43" s="12"/>
    </row>
    <row r="44" customHeight="1" spans="1:14">
      <c r="A44" s="12">
        <v>102565</v>
      </c>
      <c r="B44" s="13" t="s">
        <v>163</v>
      </c>
      <c r="C44" s="12">
        <v>1</v>
      </c>
      <c r="D44" s="12">
        <v>100</v>
      </c>
      <c r="E44" s="31">
        <v>6407.73</v>
      </c>
      <c r="F44" s="31">
        <v>2139.541047</v>
      </c>
      <c r="G44" s="32">
        <v>83.8571428571429</v>
      </c>
      <c r="H44" s="31">
        <v>5161.74392857143</v>
      </c>
      <c r="I44" s="31">
        <v>1733.27535714286</v>
      </c>
      <c r="J44" s="14">
        <f t="shared" si="3"/>
        <v>0.192504258943781</v>
      </c>
      <c r="K44" s="14">
        <f t="shared" si="4"/>
        <v>0.241388586623167</v>
      </c>
      <c r="L44" s="14">
        <f t="shared" si="5"/>
        <v>0.234391891734289</v>
      </c>
      <c r="M44" s="16"/>
      <c r="N44" s="12"/>
    </row>
    <row r="45" customHeight="1" spans="1:14">
      <c r="A45" s="12">
        <v>103198</v>
      </c>
      <c r="B45" s="13" t="s">
        <v>188</v>
      </c>
      <c r="C45" s="12">
        <v>2</v>
      </c>
      <c r="D45" s="12">
        <v>185</v>
      </c>
      <c r="E45" s="31">
        <v>22664.54</v>
      </c>
      <c r="F45" s="31">
        <v>6212.196281</v>
      </c>
      <c r="G45" s="32">
        <v>130.642857142857</v>
      </c>
      <c r="H45" s="31">
        <v>10956.7242857143</v>
      </c>
      <c r="I45" s="31">
        <v>3461.815</v>
      </c>
      <c r="J45" s="14">
        <f t="shared" si="3"/>
        <v>0.416074357572446</v>
      </c>
      <c r="K45" s="15">
        <f t="shared" si="4"/>
        <v>1.06855072820904</v>
      </c>
      <c r="L45" s="14">
        <f t="shared" si="5"/>
        <v>0.794491121275978</v>
      </c>
      <c r="M45" s="16">
        <v>0</v>
      </c>
      <c r="N45" s="34"/>
    </row>
    <row r="46" customHeight="1" spans="1:14">
      <c r="A46" s="12">
        <v>104428</v>
      </c>
      <c r="B46" s="13" t="s">
        <v>32</v>
      </c>
      <c r="C46" s="12">
        <v>1</v>
      </c>
      <c r="D46" s="12">
        <v>59</v>
      </c>
      <c r="E46" s="31">
        <v>4903.5</v>
      </c>
      <c r="F46" s="31">
        <v>1524.49815</v>
      </c>
      <c r="G46" s="32">
        <v>70.8888888888889</v>
      </c>
      <c r="H46" s="31">
        <v>4783.78037037037</v>
      </c>
      <c r="I46" s="31">
        <v>1630.79925925926</v>
      </c>
      <c r="J46" s="14">
        <f t="shared" si="3"/>
        <v>-0.167711598746082</v>
      </c>
      <c r="K46" s="14">
        <f t="shared" si="4"/>
        <v>0.0250261551243333</v>
      </c>
      <c r="L46" s="14">
        <f t="shared" si="5"/>
        <v>-0.0651834422021654</v>
      </c>
      <c r="M46" s="16"/>
      <c r="N46" s="12"/>
    </row>
    <row r="47" customHeight="1" spans="1:14">
      <c r="A47" s="12">
        <v>104533</v>
      </c>
      <c r="B47" s="13" t="s">
        <v>82</v>
      </c>
      <c r="C47" s="12">
        <v>1</v>
      </c>
      <c r="D47" s="12">
        <v>39</v>
      </c>
      <c r="E47" s="31">
        <v>2241.98</v>
      </c>
      <c r="F47" s="31">
        <v>879.080358</v>
      </c>
      <c r="G47" s="32">
        <v>42.7142857142857</v>
      </c>
      <c r="H47" s="31">
        <v>3036.78571428571</v>
      </c>
      <c r="I47" s="31">
        <v>961.5525</v>
      </c>
      <c r="J47" s="14">
        <f t="shared" si="3"/>
        <v>-0.0869565217391302</v>
      </c>
      <c r="K47" s="14">
        <f t="shared" si="4"/>
        <v>-0.261725979066211</v>
      </c>
      <c r="L47" s="14">
        <f t="shared" si="5"/>
        <v>-0.0857697754412785</v>
      </c>
      <c r="M47" s="16"/>
      <c r="N47" s="12"/>
    </row>
    <row r="48" customHeight="1" spans="1:14">
      <c r="A48" s="12">
        <v>104838</v>
      </c>
      <c r="B48" s="13" t="s">
        <v>29</v>
      </c>
      <c r="C48" s="12">
        <v>2</v>
      </c>
      <c r="D48" s="12">
        <v>109</v>
      </c>
      <c r="E48" s="31">
        <v>6403.75</v>
      </c>
      <c r="F48" s="31">
        <v>1598.70846</v>
      </c>
      <c r="G48" s="32">
        <v>118.214285714286</v>
      </c>
      <c r="H48" s="31">
        <v>6045.25857142858</v>
      </c>
      <c r="I48" s="31">
        <v>1837.74642857143</v>
      </c>
      <c r="J48" s="14">
        <f t="shared" si="3"/>
        <v>-0.0779456193353497</v>
      </c>
      <c r="K48" s="14">
        <f t="shared" si="4"/>
        <v>0.0593012564037776</v>
      </c>
      <c r="L48" s="14">
        <f t="shared" si="5"/>
        <v>-0.130071246421763</v>
      </c>
      <c r="M48" s="16"/>
      <c r="N48" s="12"/>
    </row>
    <row r="49" customHeight="1" spans="1:14">
      <c r="A49" s="12">
        <v>105267</v>
      </c>
      <c r="B49" s="13" t="s">
        <v>202</v>
      </c>
      <c r="C49" s="12">
        <v>2</v>
      </c>
      <c r="D49" s="12">
        <v>107</v>
      </c>
      <c r="E49" s="31">
        <v>9140.92</v>
      </c>
      <c r="F49" s="31">
        <v>2179.872084</v>
      </c>
      <c r="G49" s="32">
        <v>160.5</v>
      </c>
      <c r="H49" s="31">
        <v>13058.7907142857</v>
      </c>
      <c r="I49" s="31">
        <v>4248.10142857142</v>
      </c>
      <c r="J49" s="14">
        <f t="shared" si="3"/>
        <v>-0.333333333333333</v>
      </c>
      <c r="K49" s="14">
        <f t="shared" si="4"/>
        <v>-0.300017880675562</v>
      </c>
      <c r="L49" s="14">
        <f t="shared" si="5"/>
        <v>-0.486859689992604</v>
      </c>
      <c r="M49" s="16"/>
      <c r="N49" s="12"/>
    </row>
    <row r="50" customHeight="1" spans="1:14">
      <c r="A50" s="12">
        <v>106399</v>
      </c>
      <c r="B50" s="13" t="s">
        <v>198</v>
      </c>
      <c r="C50" s="12">
        <v>2</v>
      </c>
      <c r="D50" s="12">
        <v>176</v>
      </c>
      <c r="E50" s="31">
        <v>14040.79</v>
      </c>
      <c r="F50" s="31">
        <v>3279.858246</v>
      </c>
      <c r="G50" s="32">
        <v>154</v>
      </c>
      <c r="H50" s="31">
        <v>13387.1371428571</v>
      </c>
      <c r="I50" s="31">
        <v>4000.05642857142</v>
      </c>
      <c r="J50" s="14">
        <f t="shared" si="3"/>
        <v>0.142857142857143</v>
      </c>
      <c r="K50" s="14">
        <f t="shared" si="4"/>
        <v>0.0488269336578558</v>
      </c>
      <c r="L50" s="14">
        <f t="shared" si="5"/>
        <v>-0.180047005694025</v>
      </c>
      <c r="M50" s="16"/>
      <c r="N50" s="12"/>
    </row>
    <row r="51" customHeight="1" spans="1:14">
      <c r="A51" s="12">
        <v>106568</v>
      </c>
      <c r="B51" s="13" t="s">
        <v>131</v>
      </c>
      <c r="C51" s="12">
        <v>2</v>
      </c>
      <c r="D51" s="12">
        <v>75</v>
      </c>
      <c r="E51" s="31">
        <v>7715.94</v>
      </c>
      <c r="F51" s="31">
        <v>2070.810776</v>
      </c>
      <c r="G51" s="32">
        <v>75.76</v>
      </c>
      <c r="H51" s="31">
        <v>4831.5232</v>
      </c>
      <c r="I51" s="31">
        <v>1756.4576</v>
      </c>
      <c r="J51" s="14">
        <f t="shared" si="3"/>
        <v>-0.0100316789862725</v>
      </c>
      <c r="K51" s="14">
        <f t="shared" si="4"/>
        <v>0.596999472133343</v>
      </c>
      <c r="L51" s="14">
        <f t="shared" si="5"/>
        <v>0.178969976844303</v>
      </c>
      <c r="M51" s="16"/>
      <c r="N51" s="12"/>
    </row>
    <row r="52" customHeight="1" spans="1:14">
      <c r="A52" s="12">
        <v>111219</v>
      </c>
      <c r="B52" s="13" t="s">
        <v>184</v>
      </c>
      <c r="C52" s="12">
        <v>2</v>
      </c>
      <c r="D52" s="12">
        <v>158</v>
      </c>
      <c r="E52" s="31">
        <v>17693.95</v>
      </c>
      <c r="F52" s="31">
        <v>4750.667905</v>
      </c>
      <c r="G52" s="32">
        <v>160.642857142857</v>
      </c>
      <c r="H52" s="31">
        <v>13574.025</v>
      </c>
      <c r="I52" s="31">
        <v>3325.06214285714</v>
      </c>
      <c r="J52" s="35">
        <f t="shared" si="3"/>
        <v>-0.0164517563361485</v>
      </c>
      <c r="K52" s="15">
        <f t="shared" si="4"/>
        <v>0.303515353773107</v>
      </c>
      <c r="L52" s="14">
        <f t="shared" si="5"/>
        <v>0.428745599598892</v>
      </c>
      <c r="M52" s="36">
        <v>0</v>
      </c>
      <c r="N52" s="34" t="s">
        <v>275</v>
      </c>
    </row>
    <row r="53" customHeight="1" spans="1:14">
      <c r="A53" s="12">
        <v>112415</v>
      </c>
      <c r="B53" s="13" t="s">
        <v>206</v>
      </c>
      <c r="C53" s="12">
        <v>2</v>
      </c>
      <c r="D53" s="12">
        <v>85</v>
      </c>
      <c r="E53" s="31">
        <v>4861.48</v>
      </c>
      <c r="F53" s="31">
        <v>1228.002336</v>
      </c>
      <c r="G53" s="32">
        <v>109.857142857143</v>
      </c>
      <c r="H53" s="31">
        <v>6684.72142857142</v>
      </c>
      <c r="I53" s="31">
        <v>1681.32714285714</v>
      </c>
      <c r="J53" s="14">
        <f t="shared" si="3"/>
        <v>-0.22626788036411</v>
      </c>
      <c r="K53" s="14">
        <f t="shared" si="4"/>
        <v>-0.272747555459624</v>
      </c>
      <c r="L53" s="14">
        <f t="shared" si="5"/>
        <v>-0.269623201399573</v>
      </c>
      <c r="M53" s="16"/>
      <c r="N53" s="12"/>
    </row>
    <row r="54" customHeight="1" spans="1:14">
      <c r="A54" s="12">
        <v>112888</v>
      </c>
      <c r="B54" s="13" t="s">
        <v>191</v>
      </c>
      <c r="C54" s="12">
        <v>2</v>
      </c>
      <c r="D54" s="12">
        <v>64</v>
      </c>
      <c r="E54" s="31">
        <v>5545.99</v>
      </c>
      <c r="F54" s="31">
        <v>1513.024699</v>
      </c>
      <c r="G54" s="32">
        <v>98.0714285714286</v>
      </c>
      <c r="H54" s="31">
        <v>6404.71785714286</v>
      </c>
      <c r="I54" s="31">
        <v>2133.06571428572</v>
      </c>
      <c r="J54" s="14">
        <f t="shared" si="3"/>
        <v>-0.347414420975965</v>
      </c>
      <c r="K54" s="14">
        <f t="shared" si="4"/>
        <v>-0.134077390495065</v>
      </c>
      <c r="L54" s="14">
        <f t="shared" si="5"/>
        <v>-0.290680690769692</v>
      </c>
      <c r="M54" s="16"/>
      <c r="N54" s="12"/>
    </row>
    <row r="55" customHeight="1" spans="1:14">
      <c r="A55" s="12">
        <v>113298</v>
      </c>
      <c r="B55" s="13" t="s">
        <v>155</v>
      </c>
      <c r="C55" s="12">
        <v>1</v>
      </c>
      <c r="D55" s="12">
        <v>48</v>
      </c>
      <c r="E55" s="31">
        <v>3545.22</v>
      </c>
      <c r="F55" s="31">
        <v>1188.003222</v>
      </c>
      <c r="G55" s="32">
        <v>32.7142857142857</v>
      </c>
      <c r="H55" s="31">
        <v>2843.38714285714</v>
      </c>
      <c r="I55" s="31">
        <v>851.687857142857</v>
      </c>
      <c r="J55" s="14">
        <f t="shared" si="3"/>
        <v>0.467248908296944</v>
      </c>
      <c r="K55" s="14">
        <f t="shared" si="4"/>
        <v>0.246829862372393</v>
      </c>
      <c r="L55" s="14">
        <f t="shared" si="5"/>
        <v>0.394881014254888</v>
      </c>
      <c r="M55" s="16"/>
      <c r="N55" s="12"/>
    </row>
    <row r="56" customHeight="1" spans="1:14">
      <c r="A56" s="12">
        <v>114622</v>
      </c>
      <c r="B56" s="13" t="s">
        <v>263</v>
      </c>
      <c r="C56" s="12">
        <v>2</v>
      </c>
      <c r="D56" s="12">
        <v>225</v>
      </c>
      <c r="E56" s="31">
        <v>13729.66</v>
      </c>
      <c r="F56" s="31">
        <v>4652.844097</v>
      </c>
      <c r="G56" s="32">
        <v>200.285714285714</v>
      </c>
      <c r="H56" s="31">
        <v>12395.1385714286</v>
      </c>
      <c r="I56" s="31">
        <v>4211.74571428572</v>
      </c>
      <c r="J56" s="14">
        <f t="shared" si="3"/>
        <v>0.123395149786022</v>
      </c>
      <c r="K56" s="14">
        <f t="shared" si="4"/>
        <v>0.107664905953334</v>
      </c>
      <c r="L56" s="14">
        <f t="shared" si="5"/>
        <v>0.104730535183577</v>
      </c>
      <c r="M56" s="16"/>
      <c r="N56" s="12"/>
    </row>
    <row r="57" customHeight="1" spans="1:14">
      <c r="A57" s="12">
        <v>115971</v>
      </c>
      <c r="B57" s="13" t="s">
        <v>253</v>
      </c>
      <c r="C57" s="12">
        <v>1</v>
      </c>
      <c r="D57" s="12">
        <v>51</v>
      </c>
      <c r="E57" s="31">
        <v>3499.66</v>
      </c>
      <c r="F57" s="31">
        <v>1151.38814</v>
      </c>
      <c r="G57" s="32">
        <v>41.52</v>
      </c>
      <c r="H57" s="31">
        <v>3354.26</v>
      </c>
      <c r="I57" s="31">
        <v>1040.5164</v>
      </c>
      <c r="J57" s="14">
        <f t="shared" si="3"/>
        <v>0.228323699421965</v>
      </c>
      <c r="K57" s="14">
        <f t="shared" si="4"/>
        <v>0.0433478621216005</v>
      </c>
      <c r="L57" s="14">
        <f t="shared" si="5"/>
        <v>0.106554533883368</v>
      </c>
      <c r="M57" s="16"/>
      <c r="N57" s="12"/>
    </row>
    <row r="58" customHeight="1" spans="1:14">
      <c r="A58" s="12">
        <v>116482</v>
      </c>
      <c r="B58" s="13" t="s">
        <v>246</v>
      </c>
      <c r="C58" s="12">
        <v>2</v>
      </c>
      <c r="D58" s="12">
        <v>76</v>
      </c>
      <c r="E58" s="31">
        <v>6195.43</v>
      </c>
      <c r="F58" s="31">
        <v>2172.515253</v>
      </c>
      <c r="G58" s="32">
        <v>111.071428571429</v>
      </c>
      <c r="H58" s="31">
        <v>7170.52142857142</v>
      </c>
      <c r="I58" s="31">
        <v>2286.72357142858</v>
      </c>
      <c r="J58" s="14">
        <f t="shared" si="3"/>
        <v>-0.315755627009649</v>
      </c>
      <c r="K58" s="14">
        <f t="shared" si="4"/>
        <v>-0.135986125735027</v>
      </c>
      <c r="L58" s="14">
        <f t="shared" si="5"/>
        <v>-0.0499440858770834</v>
      </c>
      <c r="M58" s="16"/>
      <c r="N58" s="12"/>
    </row>
    <row r="59" customHeight="1" spans="1:14">
      <c r="A59" s="12">
        <v>116773</v>
      </c>
      <c r="B59" s="13" t="s">
        <v>181</v>
      </c>
      <c r="C59" s="12">
        <v>2</v>
      </c>
      <c r="D59" s="12">
        <v>64</v>
      </c>
      <c r="E59" s="31">
        <v>4828.77</v>
      </c>
      <c r="F59" s="31">
        <v>1286.180298</v>
      </c>
      <c r="G59" s="32">
        <v>78.5</v>
      </c>
      <c r="H59" s="31">
        <v>4978.98785714286</v>
      </c>
      <c r="I59" s="31">
        <v>1635.32785714286</v>
      </c>
      <c r="J59" s="35">
        <f t="shared" si="3"/>
        <v>-0.184713375796178</v>
      </c>
      <c r="K59" s="15">
        <f t="shared" si="4"/>
        <v>-0.0301703602123385</v>
      </c>
      <c r="L59" s="14">
        <f t="shared" si="5"/>
        <v>-0.213503095185371</v>
      </c>
      <c r="M59" s="36">
        <v>0</v>
      </c>
      <c r="N59" s="34" t="s">
        <v>275</v>
      </c>
    </row>
    <row r="60" customHeight="1" spans="1:14">
      <c r="A60" s="12">
        <v>116919</v>
      </c>
      <c r="B60" s="13" t="s">
        <v>249</v>
      </c>
      <c r="C60" s="12">
        <v>2</v>
      </c>
      <c r="D60" s="12">
        <v>108</v>
      </c>
      <c r="E60" s="31">
        <v>4841.91</v>
      </c>
      <c r="F60" s="31">
        <v>1749.408425</v>
      </c>
      <c r="G60" s="32">
        <v>112</v>
      </c>
      <c r="H60" s="31">
        <v>5491.42642857142</v>
      </c>
      <c r="I60" s="31">
        <v>1722.21785714286</v>
      </c>
      <c r="J60" s="14">
        <f t="shared" si="3"/>
        <v>-0.0357142857142857</v>
      </c>
      <c r="K60" s="14">
        <f t="shared" si="4"/>
        <v>-0.118278271960823</v>
      </c>
      <c r="L60" s="14">
        <f t="shared" si="5"/>
        <v>0.0157881116749357</v>
      </c>
      <c r="M60" s="16"/>
      <c r="N60" s="12"/>
    </row>
    <row r="61" customHeight="1" spans="1:14">
      <c r="A61" s="12">
        <v>118758</v>
      </c>
      <c r="B61" s="13" t="s">
        <v>146</v>
      </c>
      <c r="C61" s="12">
        <v>2</v>
      </c>
      <c r="D61" s="12">
        <v>77</v>
      </c>
      <c r="E61" s="31">
        <v>6515.12</v>
      </c>
      <c r="F61" s="31">
        <v>1591.405048</v>
      </c>
      <c r="G61" s="32">
        <v>60.48</v>
      </c>
      <c r="H61" s="31">
        <v>3943.4392</v>
      </c>
      <c r="I61" s="31">
        <v>982.0152</v>
      </c>
      <c r="J61" s="15">
        <f t="shared" si="3"/>
        <v>0.273148148148148</v>
      </c>
      <c r="K61" s="15">
        <f t="shared" si="4"/>
        <v>0.652141612833792</v>
      </c>
      <c r="L61" s="14">
        <f t="shared" si="5"/>
        <v>0.620550321420687</v>
      </c>
      <c r="M61" s="16">
        <v>138.6676752</v>
      </c>
      <c r="N61" s="34"/>
    </row>
    <row r="62" customHeight="1" spans="1:14">
      <c r="A62" s="12">
        <v>118951</v>
      </c>
      <c r="B62" s="13" t="s">
        <v>169</v>
      </c>
      <c r="C62" s="12">
        <v>3</v>
      </c>
      <c r="D62" s="12">
        <v>188</v>
      </c>
      <c r="E62" s="31">
        <v>11356.13</v>
      </c>
      <c r="F62" s="31">
        <v>3322.081336</v>
      </c>
      <c r="G62" s="32">
        <v>159.107142857143</v>
      </c>
      <c r="H62" s="31">
        <v>7791.29785714287</v>
      </c>
      <c r="I62" s="31">
        <v>2046.79071428571</v>
      </c>
      <c r="J62" s="15">
        <f t="shared" si="3"/>
        <v>0.181593714927047</v>
      </c>
      <c r="K62" s="15">
        <f t="shared" si="4"/>
        <v>0.457540220925963</v>
      </c>
      <c r="L62" s="14">
        <f t="shared" si="5"/>
        <v>0.623068403043514</v>
      </c>
      <c r="M62" s="16">
        <v>88.0980911571429</v>
      </c>
      <c r="N62" s="34"/>
    </row>
    <row r="63" customHeight="1" spans="1:14">
      <c r="A63" s="12">
        <v>119262</v>
      </c>
      <c r="B63" s="13" t="s">
        <v>122</v>
      </c>
      <c r="C63" s="12">
        <v>2</v>
      </c>
      <c r="D63" s="12">
        <v>91</v>
      </c>
      <c r="E63" s="31">
        <v>5556.03</v>
      </c>
      <c r="F63" s="31">
        <v>1682.339883</v>
      </c>
      <c r="G63" s="32">
        <v>74.32</v>
      </c>
      <c r="H63" s="31">
        <v>3706.9896</v>
      </c>
      <c r="I63" s="31">
        <v>1239.0048</v>
      </c>
      <c r="J63" s="15">
        <f t="shared" si="3"/>
        <v>0.22443487621098</v>
      </c>
      <c r="K63" s="15">
        <f t="shared" si="4"/>
        <v>0.498798378069364</v>
      </c>
      <c r="L63" s="14">
        <f t="shared" si="5"/>
        <v>0.357815468511502</v>
      </c>
      <c r="M63" s="16">
        <v>24.3188583</v>
      </c>
      <c r="N63" s="34"/>
    </row>
    <row r="64" customHeight="1" spans="1:14">
      <c r="A64" s="12">
        <v>119263</v>
      </c>
      <c r="B64" s="13" t="s">
        <v>166</v>
      </c>
      <c r="C64" s="12">
        <v>2</v>
      </c>
      <c r="D64" s="12">
        <v>119</v>
      </c>
      <c r="E64" s="31">
        <v>7073</v>
      </c>
      <c r="F64" s="31">
        <v>1869.159886</v>
      </c>
      <c r="G64" s="32">
        <v>96.8571428571428</v>
      </c>
      <c r="H64" s="31">
        <v>5484.47285714286</v>
      </c>
      <c r="I64" s="31">
        <v>1622.34</v>
      </c>
      <c r="J64" s="14">
        <f t="shared" si="3"/>
        <v>0.228613569321535</v>
      </c>
      <c r="K64" s="14">
        <f t="shared" si="4"/>
        <v>0.289640806734648</v>
      </c>
      <c r="L64" s="14">
        <f t="shared" si="5"/>
        <v>0.152138199144446</v>
      </c>
      <c r="M64" s="16"/>
      <c r="N64" s="12"/>
    </row>
    <row r="65" customHeight="1" spans="1:14">
      <c r="A65" s="12">
        <v>119622</v>
      </c>
      <c r="B65" s="13" t="s">
        <v>174</v>
      </c>
      <c r="C65" s="12">
        <v>3</v>
      </c>
      <c r="D65" s="12">
        <v>32</v>
      </c>
      <c r="E65" s="31">
        <v>1636.87</v>
      </c>
      <c r="F65" s="31">
        <v>414.998295</v>
      </c>
      <c r="G65" s="32">
        <v>52.32</v>
      </c>
      <c r="H65" s="31">
        <v>2045.124</v>
      </c>
      <c r="I65" s="31">
        <v>565.0356</v>
      </c>
      <c r="J65" s="14">
        <f t="shared" si="3"/>
        <v>-0.388379204892966</v>
      </c>
      <c r="K65" s="14">
        <f t="shared" si="4"/>
        <v>-0.199623103537976</v>
      </c>
      <c r="L65" s="14">
        <f t="shared" si="5"/>
        <v>-0.265536021093184</v>
      </c>
      <c r="M65" s="16"/>
      <c r="N65" s="12"/>
    </row>
    <row r="66" customHeight="1" spans="1:14">
      <c r="A66" s="12">
        <v>120844</v>
      </c>
      <c r="B66" s="13" t="s">
        <v>64</v>
      </c>
      <c r="C66" s="12">
        <v>2</v>
      </c>
      <c r="D66" s="12">
        <v>91</v>
      </c>
      <c r="E66" s="31">
        <v>11882.05</v>
      </c>
      <c r="F66" s="31">
        <v>2576.872415</v>
      </c>
      <c r="G66" s="32">
        <v>86.8148148148148</v>
      </c>
      <c r="H66" s="31">
        <v>9436.82666666666</v>
      </c>
      <c r="I66" s="31">
        <v>2139.0525925926</v>
      </c>
      <c r="J66" s="14">
        <f t="shared" si="3"/>
        <v>0.0482081911262801</v>
      </c>
      <c r="K66" s="14">
        <f t="shared" si="4"/>
        <v>0.259114999109871</v>
      </c>
      <c r="L66" s="14">
        <f t="shared" si="5"/>
        <v>0.204679316405563</v>
      </c>
      <c r="M66" s="16"/>
      <c r="N66" s="12"/>
    </row>
    <row r="67" customHeight="1" spans="1:14">
      <c r="A67" s="12">
        <v>122176</v>
      </c>
      <c r="B67" s="13" t="s">
        <v>71</v>
      </c>
      <c r="C67" s="12">
        <v>2</v>
      </c>
      <c r="D67" s="12">
        <v>31</v>
      </c>
      <c r="E67" s="31">
        <v>2662.67</v>
      </c>
      <c r="F67" s="31">
        <v>653.931005</v>
      </c>
      <c r="G67" s="32">
        <v>39.7142857142858</v>
      </c>
      <c r="H67" s="31">
        <v>1853.21714285714</v>
      </c>
      <c r="I67" s="31">
        <v>618.122142857142</v>
      </c>
      <c r="J67" s="14">
        <f t="shared" si="3"/>
        <v>-0.219424460431656</v>
      </c>
      <c r="K67" s="14">
        <f t="shared" si="4"/>
        <v>0.436782521823056</v>
      </c>
      <c r="L67" s="14">
        <f t="shared" si="5"/>
        <v>0.0579316928808584</v>
      </c>
      <c r="M67" s="16"/>
      <c r="N67" s="12"/>
    </row>
    <row r="68" customHeight="1" spans="1:14">
      <c r="A68" s="12">
        <v>122198</v>
      </c>
      <c r="B68" s="13" t="s">
        <v>144</v>
      </c>
      <c r="C68" s="12">
        <v>2</v>
      </c>
      <c r="D68" s="12">
        <v>61</v>
      </c>
      <c r="E68" s="31">
        <v>4492.59</v>
      </c>
      <c r="F68" s="31">
        <v>1048.536848</v>
      </c>
      <c r="G68" s="32">
        <v>63.3571428571428</v>
      </c>
      <c r="H68" s="31">
        <v>8183.65928571428</v>
      </c>
      <c r="I68" s="31">
        <v>1582.00642857143</v>
      </c>
      <c r="J68" s="14">
        <f t="shared" si="3"/>
        <v>-0.0372040586245763</v>
      </c>
      <c r="K68" s="14">
        <f t="shared" si="4"/>
        <v>-0.451029198167812</v>
      </c>
      <c r="L68" s="14">
        <f t="shared" si="5"/>
        <v>-0.337210753974723</v>
      </c>
      <c r="M68" s="16"/>
      <c r="N68" s="12"/>
    </row>
    <row r="69" customHeight="1" spans="1:14">
      <c r="A69" s="12">
        <v>122686</v>
      </c>
      <c r="B69" s="13" t="s">
        <v>94</v>
      </c>
      <c r="C69" s="12">
        <v>2</v>
      </c>
      <c r="D69" s="12">
        <v>31</v>
      </c>
      <c r="E69" s="31">
        <v>2047.43</v>
      </c>
      <c r="F69" s="31">
        <v>618.312478</v>
      </c>
      <c r="G69" s="32">
        <v>39.2</v>
      </c>
      <c r="H69" s="31">
        <v>2644.2376</v>
      </c>
      <c r="I69" s="31">
        <v>857.2896</v>
      </c>
      <c r="J69" s="14">
        <f t="shared" si="3"/>
        <v>-0.209183673469388</v>
      </c>
      <c r="K69" s="14">
        <f t="shared" si="4"/>
        <v>-0.225701200224972</v>
      </c>
      <c r="L69" s="14">
        <f t="shared" si="5"/>
        <v>-0.278758918806434</v>
      </c>
      <c r="M69" s="16"/>
      <c r="N69" s="12"/>
    </row>
    <row r="70" customHeight="1" spans="1:14">
      <c r="A70" s="12">
        <v>122718</v>
      </c>
      <c r="B70" s="13" t="s">
        <v>97</v>
      </c>
      <c r="C70" s="12">
        <v>2</v>
      </c>
      <c r="D70" s="12">
        <v>19</v>
      </c>
      <c r="E70" s="31">
        <v>2359.17</v>
      </c>
      <c r="F70" s="31">
        <v>384.954039</v>
      </c>
      <c r="G70" s="32">
        <v>30</v>
      </c>
      <c r="H70" s="31">
        <v>1652.2472</v>
      </c>
      <c r="I70" s="31">
        <v>481.88</v>
      </c>
      <c r="J70" s="14">
        <f t="shared" si="3"/>
        <v>-0.366666666666667</v>
      </c>
      <c r="K70" s="14">
        <f t="shared" si="4"/>
        <v>0.42785534755332</v>
      </c>
      <c r="L70" s="14">
        <f t="shared" si="5"/>
        <v>-0.201141282061924</v>
      </c>
      <c r="M70" s="16"/>
      <c r="N70" s="12"/>
    </row>
    <row r="71" customHeight="1" spans="1:14">
      <c r="A71" s="12">
        <v>122906</v>
      </c>
      <c r="B71" s="13" t="s">
        <v>68</v>
      </c>
      <c r="C71" s="12">
        <v>2</v>
      </c>
      <c r="D71" s="12">
        <v>88</v>
      </c>
      <c r="E71" s="31">
        <v>4388.06</v>
      </c>
      <c r="F71" s="31">
        <v>-53.859598</v>
      </c>
      <c r="G71" s="32">
        <v>70.32</v>
      </c>
      <c r="H71" s="31">
        <v>2785.104</v>
      </c>
      <c r="I71" s="31">
        <v>924.9536</v>
      </c>
      <c r="J71" s="14">
        <f t="shared" si="3"/>
        <v>0.251422070534699</v>
      </c>
      <c r="K71" s="15">
        <f t="shared" si="4"/>
        <v>0.575546191452815</v>
      </c>
      <c r="L71" s="14">
        <f t="shared" si="5"/>
        <v>-1.05822951335072</v>
      </c>
      <c r="M71" s="16">
        <v>0</v>
      </c>
      <c r="N71" s="34"/>
    </row>
    <row r="72" customHeight="1" spans="1:14">
      <c r="A72" s="12">
        <v>123007</v>
      </c>
      <c r="B72" s="13" t="s">
        <v>91</v>
      </c>
      <c r="C72" s="12">
        <v>2</v>
      </c>
      <c r="D72" s="12">
        <v>76</v>
      </c>
      <c r="E72" s="31">
        <v>4330.78</v>
      </c>
      <c r="F72" s="31">
        <v>1470.626045</v>
      </c>
      <c r="G72" s="32">
        <v>66</v>
      </c>
      <c r="H72" s="31">
        <v>3873.94571428572</v>
      </c>
      <c r="I72" s="31">
        <v>1273.97285714286</v>
      </c>
      <c r="J72" s="14">
        <f t="shared" si="3"/>
        <v>0.151515151515152</v>
      </c>
      <c r="K72" s="14">
        <f t="shared" si="4"/>
        <v>0.117924803135377</v>
      </c>
      <c r="L72" s="14">
        <f t="shared" si="5"/>
        <v>0.154362148890813</v>
      </c>
      <c r="M72" s="16"/>
      <c r="N72" s="12"/>
    </row>
    <row r="73" s="22" customFormat="1" customHeight="1" spans="1:14">
      <c r="A73" s="7" t="s">
        <v>276</v>
      </c>
      <c r="B73" s="8"/>
      <c r="C73" s="7">
        <v>118</v>
      </c>
      <c r="D73" s="7">
        <v>13994</v>
      </c>
      <c r="E73" s="29">
        <v>1150155.94</v>
      </c>
      <c r="F73" s="29">
        <v>336935.382192</v>
      </c>
      <c r="G73" s="30">
        <v>13522.3450793651</v>
      </c>
      <c r="H73" s="29">
        <v>983857.278665608</v>
      </c>
      <c r="I73" s="29">
        <v>304949.923568254</v>
      </c>
      <c r="J73" s="9">
        <f t="shared" si="3"/>
        <v>0.0348796690120442</v>
      </c>
      <c r="K73" s="9">
        <f t="shared" si="4"/>
        <v>0.169027220655358</v>
      </c>
      <c r="L73" s="9">
        <f t="shared" si="5"/>
        <v>0.104887577112598</v>
      </c>
      <c r="M73" s="10"/>
      <c r="N73" s="33"/>
    </row>
    <row r="74" customHeight="1" spans="3:4">
      <c r="C74" s="1"/>
      <c r="D74" s="1"/>
    </row>
    <row r="75" customHeight="1" spans="1:1">
      <c r="A75" s="1"/>
    </row>
    <row r="76" customHeight="1" spans="3:3">
      <c r="C76" s="1"/>
    </row>
    <row r="77" customHeight="1" spans="1:1">
      <c r="A77" s="1"/>
    </row>
    <row r="78" customHeight="1" spans="3:3">
      <c r="C78" s="1"/>
    </row>
    <row r="79" customHeight="1" spans="1:1">
      <c r="A79" s="1"/>
    </row>
    <row r="80" customHeight="1" spans="3:3">
      <c r="C80" s="1"/>
    </row>
    <row r="81" customHeight="1" spans="1:1">
      <c r="A81" s="1"/>
    </row>
    <row r="82" customHeight="1" spans="3:3">
      <c r="C82" s="1"/>
    </row>
    <row r="83" customHeight="1" spans="1:1">
      <c r="A83" s="1"/>
    </row>
    <row r="84" customHeight="1" spans="3:3">
      <c r="C84" s="1"/>
    </row>
    <row r="85" customHeight="1" spans="1:1">
      <c r="A85" s="1"/>
    </row>
    <row r="86" customHeight="1" spans="3:3">
      <c r="C86" s="1"/>
    </row>
    <row r="87" customHeight="1" spans="1:4">
      <c r="A87" s="1"/>
      <c r="D87" s="1"/>
    </row>
    <row r="88" customHeight="1" spans="3:4">
      <c r="C88" s="1"/>
      <c r="D88" s="1"/>
    </row>
    <row r="89" customHeight="1" spans="1:1">
      <c r="A89" s="1"/>
    </row>
    <row r="90" customHeight="1" spans="3:3">
      <c r="C90" s="1"/>
    </row>
    <row r="91" customHeight="1" spans="1:1">
      <c r="A91" s="1"/>
    </row>
    <row r="92" customHeight="1" spans="3:3">
      <c r="C92" s="1"/>
    </row>
    <row r="93" customHeight="1" spans="1:1">
      <c r="A93" s="1"/>
    </row>
    <row r="94" customHeight="1" spans="3:3">
      <c r="C94" s="1"/>
    </row>
    <row r="95" customHeight="1" spans="1:1">
      <c r="A95" s="1"/>
    </row>
    <row r="96" customHeight="1" spans="3:3">
      <c r="C96" s="1"/>
    </row>
    <row r="97" customHeight="1" spans="1:1">
      <c r="A97" s="1"/>
    </row>
    <row r="98" customHeight="1" spans="3:3">
      <c r="C98" s="1"/>
    </row>
    <row r="99" customHeight="1" spans="1:1">
      <c r="A99" s="1"/>
    </row>
    <row r="100" customHeight="1" spans="3:3">
      <c r="C100" s="1"/>
    </row>
    <row r="101" customHeight="1" spans="1:4">
      <c r="A101" s="1"/>
      <c r="D101" s="1"/>
    </row>
    <row r="102" customHeight="1" spans="3:4">
      <c r="C102" s="1"/>
      <c r="D102" s="1"/>
    </row>
    <row r="103" customHeight="1" spans="1:1">
      <c r="A103" s="1"/>
    </row>
    <row r="104" customHeight="1" spans="3:3">
      <c r="C104" s="1"/>
    </row>
    <row r="105" customHeight="1" spans="1:1">
      <c r="A105" s="1"/>
    </row>
    <row r="106" customHeight="1" spans="3:3">
      <c r="C106" s="1"/>
    </row>
    <row r="107" customHeight="1" spans="1:1">
      <c r="A107" s="1"/>
    </row>
    <row r="108" customHeight="1" spans="3:3">
      <c r="C108" s="1"/>
    </row>
    <row r="109" customHeight="1" spans="1:1">
      <c r="A109" s="1"/>
    </row>
    <row r="110" customHeight="1" spans="3:3">
      <c r="C110" s="1"/>
    </row>
    <row r="111" customHeight="1" spans="1:1">
      <c r="A111" s="1"/>
    </row>
    <row r="112" customHeight="1" spans="3:3">
      <c r="C112" s="1"/>
    </row>
    <row r="113" customHeight="1" spans="1:1">
      <c r="A113" s="1"/>
    </row>
    <row r="114" customHeight="1" spans="3:3">
      <c r="C114" s="1"/>
    </row>
    <row r="115" customHeight="1" spans="1:4">
      <c r="A115" s="1"/>
      <c r="D115" s="1"/>
    </row>
    <row r="116" customHeight="1" spans="3:4">
      <c r="C116" s="1"/>
      <c r="D116" s="1"/>
    </row>
    <row r="117" customHeight="1" spans="1:1">
      <c r="A117" s="1"/>
    </row>
    <row r="118" customHeight="1" spans="3:3">
      <c r="C118" s="1"/>
    </row>
    <row r="119" customHeight="1" spans="1:4">
      <c r="A119" s="1"/>
      <c r="D119" s="1"/>
    </row>
    <row r="120" customHeight="1" spans="3:4">
      <c r="C120" s="1"/>
      <c r="D120" s="1"/>
    </row>
    <row r="121" customHeight="1" spans="1:4">
      <c r="A121" s="1"/>
      <c r="D121" s="1"/>
    </row>
    <row r="122" customHeight="1" spans="3:4">
      <c r="C122" s="1"/>
      <c r="D122" s="1"/>
    </row>
    <row r="123" customHeight="1" spans="1:4">
      <c r="A123" s="1"/>
      <c r="D123" s="1"/>
    </row>
    <row r="124" customHeight="1" spans="3:4">
      <c r="C124" s="1"/>
      <c r="D124" s="1"/>
    </row>
    <row r="125" customHeight="1" spans="1:1">
      <c r="A125" s="1"/>
    </row>
    <row r="126" customHeight="1" spans="3:3">
      <c r="C126" s="1"/>
    </row>
    <row r="127" customHeight="1" spans="1:1">
      <c r="A127" s="1"/>
    </row>
    <row r="128" customHeight="1" spans="3:3">
      <c r="C128" s="1"/>
    </row>
    <row r="129" customHeight="1" spans="1:1">
      <c r="A129" s="1"/>
    </row>
    <row r="130" customHeight="1" spans="3:3">
      <c r="C130" s="1"/>
    </row>
    <row r="131" customHeight="1" spans="1:1">
      <c r="A131" s="1"/>
    </row>
    <row r="132" customHeight="1" spans="3:3">
      <c r="C132" s="1"/>
    </row>
    <row r="133" customHeight="1" spans="1:1">
      <c r="A133" s="1"/>
    </row>
    <row r="134" customHeight="1" spans="3:3">
      <c r="C134" s="1"/>
    </row>
    <row r="135" customHeight="1" spans="1:1">
      <c r="A135" s="1"/>
    </row>
    <row r="136" customHeight="1" spans="3:3">
      <c r="C136" s="1"/>
    </row>
    <row r="137" customHeight="1" spans="1:1">
      <c r="A137" s="1"/>
    </row>
    <row r="138" customHeight="1" spans="3:3">
      <c r="C138" s="1"/>
    </row>
    <row r="139" customHeight="1" spans="1:4">
      <c r="A139" s="1"/>
      <c r="D139" s="1"/>
    </row>
    <row r="140" customHeight="1" spans="3:4">
      <c r="C140" s="1"/>
      <c r="D140" s="1"/>
    </row>
    <row r="141" customHeight="1" spans="1:1">
      <c r="A141" s="1"/>
    </row>
    <row r="142" customHeight="1" spans="3:3">
      <c r="C142" s="1"/>
    </row>
    <row r="143" customHeight="1" spans="1:1">
      <c r="A143" s="1"/>
    </row>
    <row r="144" customHeight="1" spans="3:3">
      <c r="C144" s="1"/>
    </row>
    <row r="145" customHeight="1" spans="1:4">
      <c r="A145" s="1"/>
      <c r="D145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8"/>
  <sheetViews>
    <sheetView tabSelected="1" workbookViewId="0">
      <selection activeCell="H5" sqref="H5"/>
    </sheetView>
  </sheetViews>
  <sheetFormatPr defaultColWidth="9" defaultRowHeight="27" customHeight="1" outlineLevelRow="7"/>
  <cols>
    <col min="1" max="1" width="5.25" style="1" customWidth="1"/>
    <col min="2" max="2" width="7.625" customWidth="1"/>
    <col min="3" max="3" width="21" customWidth="1"/>
    <col min="4" max="4" width="6.75" customWidth="1"/>
    <col min="8" max="8" width="9.625" style="2" customWidth="1"/>
    <col min="9" max="9" width="13.5" style="3" customWidth="1"/>
  </cols>
  <sheetData>
    <row r="1" customHeight="1" spans="1:9">
      <c r="A1" s="4" t="s">
        <v>277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6" t="s">
        <v>0</v>
      </c>
      <c r="B2" s="7" t="s">
        <v>1</v>
      </c>
      <c r="C2" s="8" t="s">
        <v>267</v>
      </c>
      <c r="D2" s="7" t="s">
        <v>268</v>
      </c>
      <c r="E2" s="9" t="s">
        <v>16</v>
      </c>
      <c r="F2" s="9" t="s">
        <v>17</v>
      </c>
      <c r="G2" s="9" t="s">
        <v>18</v>
      </c>
      <c r="H2" s="10" t="s">
        <v>10</v>
      </c>
      <c r="I2" s="21" t="s">
        <v>278</v>
      </c>
    </row>
    <row r="3" customHeight="1" spans="1:9">
      <c r="A3" s="11">
        <v>1</v>
      </c>
      <c r="B3" s="12">
        <v>585</v>
      </c>
      <c r="C3" s="13" t="s">
        <v>279</v>
      </c>
      <c r="D3" s="12">
        <v>2</v>
      </c>
      <c r="E3" s="14">
        <v>0.169736842105259</v>
      </c>
      <c r="F3" s="15">
        <v>0.46186600363494</v>
      </c>
      <c r="G3" s="14">
        <v>0.130605854077861</v>
      </c>
      <c r="H3" s="16">
        <v>28.5297346</v>
      </c>
      <c r="I3" s="21"/>
    </row>
    <row r="4" customHeight="1" spans="1:9">
      <c r="A4" s="11">
        <v>2</v>
      </c>
      <c r="B4" s="12">
        <v>738</v>
      </c>
      <c r="C4" s="13" t="s">
        <v>280</v>
      </c>
      <c r="D4" s="12">
        <v>1</v>
      </c>
      <c r="E4" s="14">
        <v>0.0203389830508484</v>
      </c>
      <c r="F4" s="15">
        <v>2.71346268286825</v>
      </c>
      <c r="G4" s="14">
        <v>0.734138812914265</v>
      </c>
      <c r="H4" s="16">
        <v>216.265967571429</v>
      </c>
      <c r="I4" s="21"/>
    </row>
    <row r="5" customHeight="1" spans="1:9">
      <c r="A5" s="11">
        <v>3</v>
      </c>
      <c r="B5" s="12">
        <v>118758</v>
      </c>
      <c r="C5" s="13" t="s">
        <v>281</v>
      </c>
      <c r="D5" s="12">
        <v>2</v>
      </c>
      <c r="E5" s="15">
        <v>0.273148148148148</v>
      </c>
      <c r="F5" s="15">
        <v>0.652141612833792</v>
      </c>
      <c r="G5" s="14">
        <v>0.620550321420687</v>
      </c>
      <c r="H5" s="16">
        <v>138.6676752</v>
      </c>
      <c r="I5" s="21"/>
    </row>
    <row r="6" customHeight="1" spans="1:9">
      <c r="A6" s="11">
        <v>4</v>
      </c>
      <c r="B6" s="12">
        <v>118951</v>
      </c>
      <c r="C6" s="13" t="s">
        <v>282</v>
      </c>
      <c r="D6" s="12">
        <v>3</v>
      </c>
      <c r="E6" s="15">
        <v>0.181593714927047</v>
      </c>
      <c r="F6" s="15">
        <v>0.457540220925963</v>
      </c>
      <c r="G6" s="14">
        <v>0.623068403043514</v>
      </c>
      <c r="H6" s="16">
        <v>88.0980911571429</v>
      </c>
      <c r="I6" s="21"/>
    </row>
    <row r="7" customHeight="1" spans="1:9">
      <c r="A7" s="11">
        <v>5</v>
      </c>
      <c r="B7" s="12">
        <v>119262</v>
      </c>
      <c r="C7" s="13" t="s">
        <v>283</v>
      </c>
      <c r="D7" s="12">
        <v>2</v>
      </c>
      <c r="E7" s="15">
        <v>0.22443487621098</v>
      </c>
      <c r="F7" s="15">
        <v>0.498798378069364</v>
      </c>
      <c r="G7" s="14">
        <v>0.357815468511502</v>
      </c>
      <c r="H7" s="16">
        <v>24.3188583</v>
      </c>
      <c r="I7" s="21"/>
    </row>
    <row r="8" customHeight="1" spans="1:9">
      <c r="A8" s="17" t="s">
        <v>284</v>
      </c>
      <c r="B8" s="18"/>
      <c r="C8" s="18"/>
      <c r="D8" s="18"/>
      <c r="E8" s="18"/>
      <c r="F8" s="18"/>
      <c r="G8" s="19"/>
      <c r="H8" s="20">
        <f>SUM(H3:H7)</f>
        <v>495.880326828572</v>
      </c>
      <c r="I8" s="21"/>
    </row>
  </sheetData>
  <mergeCells count="2">
    <mergeCell ref="A1:I1"/>
    <mergeCell ref="A8:G8"/>
  </mergeCells>
  <pageMargins left="0.118055555555556" right="0.03888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3月闪电战明细表</vt:lpstr>
      <vt:lpstr>3月奖励汇总</vt:lpstr>
      <vt:lpstr>3月闪电战奖励汇总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2022-02-10T07:30:00Z</dcterms:created>
  <dcterms:modified xsi:type="dcterms:W3CDTF">2022-05-16T10:30:51Z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F216630E38E849BEAC456403651F3CF9</vt:lpwstr>
  </property>
  <property fmtid="{D5CDD505-2E9C-101B-9397-08002B2CF9AE}" pid="3" name="KSOProductBuildVer">
    <vt:lpwstr>2052-11.1.0.11691</vt:lpwstr>
  </property>
</Properties>
</file>