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firstSheet="2" activeTab="3"/>
  </bookViews>
  <sheets>
    <sheet name="片区门店预售表（每日上报）" sheetId="1" state="hidden" r:id="rId1"/>
    <sheet name="片区任务" sheetId="2" state="hidden" r:id="rId2"/>
    <sheet name="新片区任务" sheetId="8" r:id="rId3"/>
    <sheet name="双十一门店任务及奖励处罚明细" sheetId="5" r:id="rId4"/>
    <sheet name="Sheet1" sheetId="9" r:id="rId5"/>
  </sheets>
  <externalReferences>
    <externalReference r:id="rId6"/>
    <externalReference r:id="rId7"/>
  </externalReferences>
  <definedNames>
    <definedName name="_xlnm._FilterDatabase" localSheetId="3" hidden="1">双十一门店任务及奖励处罚明细!$A$1:$L$144</definedName>
  </definedNames>
  <calcPr calcId="144525"/>
</workbook>
</file>

<file path=xl/sharedStrings.xml><?xml version="1.0" encoding="utf-8"?>
<sst xmlns="http://schemas.openxmlformats.org/spreadsheetml/2006/main" count="227" uniqueCount="192">
  <si>
    <t>《薇诺娜》门店预售情况表</t>
  </si>
  <si>
    <t>序号</t>
  </si>
  <si>
    <t>片区</t>
  </si>
  <si>
    <t>门店</t>
  </si>
  <si>
    <t>预售总数量</t>
  </si>
  <si>
    <t>预售总金额</t>
  </si>
  <si>
    <t>客户</t>
  </si>
  <si>
    <t>10个战区</t>
  </si>
  <si>
    <t>门店数140</t>
  </si>
  <si>
    <t>活动门店</t>
  </si>
  <si>
    <r>
      <rPr>
        <b/>
        <sz val="11"/>
        <rFont val="微软雅黑"/>
        <charset val="134"/>
      </rPr>
      <t>22年双十一冲刺</t>
    </r>
    <r>
      <rPr>
        <b/>
        <sz val="10"/>
        <rFont val="微软雅黑"/>
        <charset val="134"/>
      </rPr>
      <t>PK目标</t>
    </r>
  </si>
  <si>
    <t>备注（5家）</t>
  </si>
  <si>
    <t>基础目标（200万）</t>
  </si>
  <si>
    <t>城郊一片</t>
  </si>
  <si>
    <t>都江堰片区</t>
  </si>
  <si>
    <t>北门片区</t>
  </si>
  <si>
    <t>西门二片</t>
  </si>
  <si>
    <t>东南片区</t>
  </si>
  <si>
    <t>城中片区</t>
  </si>
  <si>
    <t>北东街 不参与</t>
  </si>
  <si>
    <t>西门一片</t>
  </si>
  <si>
    <t>花照壁中横街、十二桥 不参与</t>
  </si>
  <si>
    <t>新津片区</t>
  </si>
  <si>
    <t>崇州片区</t>
  </si>
  <si>
    <t>旗舰片区</t>
  </si>
  <si>
    <t>旗舰店、庆云 不参与</t>
  </si>
  <si>
    <t>合计</t>
  </si>
  <si>
    <t>片区每天预售总任务不得低于6万元</t>
  </si>
  <si>
    <t>每个片区未完成片区任务将上交5元成长金，当日未完成门店片区主管检核做深蹲锻炼</t>
  </si>
  <si>
    <t>活动店数</t>
  </si>
  <si>
    <t>双11任务</t>
  </si>
  <si>
    <t>10.25-11.15销售金额</t>
  </si>
  <si>
    <t>差额（万元）</t>
  </si>
  <si>
    <t>完成率</t>
  </si>
  <si>
    <t>奖励
（片区完成率80%以上不处罚）</t>
  </si>
  <si>
    <t>都江堰片</t>
  </si>
  <si>
    <t>新津片</t>
  </si>
  <si>
    <t>崇州片</t>
  </si>
  <si>
    <t>城中片</t>
  </si>
  <si>
    <t>205万</t>
  </si>
  <si>
    <t>门店ID</t>
  </si>
  <si>
    <t>门店完成率</t>
  </si>
  <si>
    <t>超额5万元门店奖励500元现金</t>
  </si>
  <si>
    <t>差额</t>
  </si>
  <si>
    <t>处罚金额（按照差额2%处罚）</t>
  </si>
  <si>
    <t>因门店总任务已完成故减半处罚（实际处罚金额）</t>
  </si>
  <si>
    <t>备注</t>
  </si>
  <si>
    <t>四川太极光华药店</t>
  </si>
  <si>
    <t>四川太极光华村街药店</t>
  </si>
  <si>
    <t>成都成汉太极大药房有限公司</t>
  </si>
  <si>
    <t>四川太极高新区大源北街药店</t>
  </si>
  <si>
    <t>四川太极成华区二环路北四段药店（汇融名城）</t>
  </si>
  <si>
    <t>四川太极成华区华油路药店</t>
  </si>
  <si>
    <t>四川太极高新区锦城大道药店</t>
  </si>
  <si>
    <t>四川太极成华区万科路药店</t>
  </si>
  <si>
    <t>四川太极五津西路药店</t>
  </si>
  <si>
    <t>四川太极金牛区蜀汉路药店</t>
  </si>
  <si>
    <t>四川太极浆洗街药店</t>
  </si>
  <si>
    <t>四川太极通盈街药店</t>
  </si>
  <si>
    <t>四川太极金牛区花照壁药店</t>
  </si>
  <si>
    <t>四川太极清江东路药店</t>
  </si>
  <si>
    <t>四川太极新津县五津镇五津西路二药房</t>
  </si>
  <si>
    <t>四川太极金牛区交大路第三药店</t>
  </si>
  <si>
    <t>四川太极温江店</t>
  </si>
  <si>
    <t>四川太极成华杉板桥南一路店</t>
  </si>
  <si>
    <t>四川太极新都区新繁镇繁江北路药店</t>
  </si>
  <si>
    <t>四川太极高新区泰和二街药店</t>
  </si>
  <si>
    <t>四川太极武侯区科华街药店</t>
  </si>
  <si>
    <t>四川太极成华区华泰路药店</t>
  </si>
  <si>
    <t>四川太极郫县郫筒镇一环路东南段药店</t>
  </si>
  <si>
    <t>四川太极武侯区丝竹路药店</t>
  </si>
  <si>
    <t>四川太极新都区马超东路店</t>
  </si>
  <si>
    <t>四川太极双林路药店</t>
  </si>
  <si>
    <t>四川太极青羊区青龙街药店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</si>
  <si>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</si>
  <si>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四川太极枣子巷药店</t>
  </si>
  <si>
    <t>四川太极武侯区科华北路药店</t>
  </si>
  <si>
    <t>四川太极成华区西林一街药店</t>
  </si>
  <si>
    <t>四川太极新园大道药店</t>
  </si>
  <si>
    <t>四川太极青羊区光华北五路药店</t>
  </si>
  <si>
    <t>四川太极新乐中街药店</t>
  </si>
  <si>
    <t>四川太极都江堰奎光路中段药店</t>
  </si>
  <si>
    <t>四川太极金牛区金沙路药店</t>
  </si>
  <si>
    <t>四川太极成华区华泰路二药店</t>
  </si>
  <si>
    <t>四川太极新都区新都街道万和北路药店</t>
  </si>
  <si>
    <t>四川太极金牛区银河北街药店</t>
  </si>
  <si>
    <t>四川太极都江堰市蒲阳路药店</t>
  </si>
  <si>
    <t>四川太极成华区培华东路药店</t>
  </si>
  <si>
    <t>四川太极青羊区光华西一路药店</t>
  </si>
  <si>
    <t>四川太极土龙路药店</t>
  </si>
  <si>
    <t>四川太极金带街药店</t>
  </si>
  <si>
    <t>四川太极都江堰景中路店</t>
  </si>
  <si>
    <t>四川太极金牛区银沙路药店</t>
  </si>
  <si>
    <t>四川太极成华区万宇路药店</t>
  </si>
  <si>
    <t>四川太极邛崃市临邛镇洪川小区药店</t>
  </si>
  <si>
    <t>四川太极武侯区顺和街店</t>
  </si>
  <si>
    <t>四川太极邛崃中心药店</t>
  </si>
  <si>
    <t>四川太极西部店</t>
  </si>
  <si>
    <t>四川太极锦江区宏济中路药店</t>
  </si>
  <si>
    <t>四川太极锦江区观音桥街药店</t>
  </si>
  <si>
    <t>四川太极高新区紫薇东路药店</t>
  </si>
  <si>
    <t>四川太极成都高新区元华二巷药店</t>
  </si>
  <si>
    <t>四川太极高新区新下街药店</t>
  </si>
  <si>
    <t>四川太极武侯区大悦路药店</t>
  </si>
  <si>
    <t>四川太极武侯区长寿路药店</t>
  </si>
  <si>
    <t>四川太极郫县郫筒镇东大街药店</t>
  </si>
  <si>
    <t>四川太极成华区金马河路药店</t>
  </si>
  <si>
    <t>四川太极锦江区榕声路店</t>
  </si>
  <si>
    <t>四川太极成华区崔家店路药店</t>
  </si>
  <si>
    <t>四川太极都江堰市永丰街道宝莲路药店</t>
  </si>
  <si>
    <t>四川太极新津县五津镇武阳西路药店</t>
  </si>
  <si>
    <t>四川太极青羊区贝森北路药店</t>
  </si>
  <si>
    <t>四川太极沙河源药店</t>
  </si>
  <si>
    <t>四川太极都江堰市蒲阳镇堰问道西路药店</t>
  </si>
  <si>
    <t>四川太极都江堰聚源镇药店</t>
  </si>
  <si>
    <t>四川太极新津邓双镇岷江店</t>
  </si>
  <si>
    <t>四川太极大邑县沙渠镇方圆路药店</t>
  </si>
  <si>
    <t>四川太极大邑县晋源镇东壕沟段药店</t>
  </si>
  <si>
    <t>四川太极都江堰幸福镇翔凤路药店</t>
  </si>
  <si>
    <t>四川太极锦江区梨花街药店</t>
  </si>
  <si>
    <t>四川太极锦江区劼人路药店</t>
  </si>
  <si>
    <t>四川太极怀远店</t>
  </si>
  <si>
    <t>四川太极兴义镇万兴路药店</t>
  </si>
  <si>
    <t>四川太极锦江区静沙南路药店</t>
  </si>
  <si>
    <t>四川太极大药房连锁有限公司武侯区聚萃街药店</t>
  </si>
  <si>
    <t>四川太极彭州市致和镇南三环路药店</t>
  </si>
  <si>
    <t>四川太极邛崃市文君街道杏林路药店</t>
  </si>
  <si>
    <t>四川太极锦江区水杉街药店</t>
  </si>
  <si>
    <t>四川太极青羊区童子街药店</t>
  </si>
  <si>
    <t>四川太极成华区东昌路一药店</t>
  </si>
  <si>
    <t>四川太极武侯区佳灵路药店</t>
  </si>
  <si>
    <t>四川太极锦江区柳翠路药店</t>
  </si>
  <si>
    <t>四川太极温江区公平街道江安路药店</t>
  </si>
  <si>
    <t>四川太极大邑县晋原镇内蒙古大道桃源药店</t>
  </si>
  <si>
    <t>四川太极金牛区黄苑东街药店</t>
  </si>
  <si>
    <t>四川太极崇州中心店</t>
  </si>
  <si>
    <t>四川太极邛崃市临邛镇翠荫街药店</t>
  </si>
  <si>
    <t>四川太极金丝街药店</t>
  </si>
  <si>
    <t>四川太极大邑县晋原镇东街药店</t>
  </si>
  <si>
    <t>四川太极青羊区蜀鑫路药店</t>
  </si>
  <si>
    <t>四川太极大邑县青霞街道元通路南段药店</t>
  </si>
  <si>
    <t>四川太极青羊区经一路药店</t>
  </si>
  <si>
    <t>四川太极青羊区金祥路药店</t>
  </si>
  <si>
    <t>四川太极高新区中和大道药店</t>
  </si>
  <si>
    <t>四川太极高新区中和公济桥路药店</t>
  </si>
  <si>
    <t>四川太极新都区斑竹园街道医贸大道药店</t>
  </si>
  <si>
    <t>四川太极双流区东升街道三强西路药店</t>
  </si>
  <si>
    <t>四川太极崇州市崇阳镇蜀州中路药店</t>
  </si>
  <si>
    <t>四川太极红星店</t>
  </si>
  <si>
    <t>四川太极大邑县晋原镇北街药店</t>
  </si>
  <si>
    <t>四川太极武侯区逸都路药店</t>
  </si>
  <si>
    <t>四川太极大邑县晋原镇通达东路五段药店</t>
  </si>
  <si>
    <t>四川太极邛崃市羊安镇永康大道药店</t>
  </si>
  <si>
    <t>四川太极成华区羊子山西路药店（兴元华盛）</t>
  </si>
  <si>
    <t>四川太极高新区剑南大道药店</t>
  </si>
  <si>
    <t>四川太极双流县西航港街道锦华路一段药店</t>
  </si>
  <si>
    <t>四川太极大邑县安仁镇千禧街药店</t>
  </si>
  <si>
    <t>四川太极青羊区大石西路药店</t>
  </si>
  <si>
    <t>四川太极武侯区双楠路药店</t>
  </si>
  <si>
    <t>四川太极大邑县晋原镇子龙路店</t>
  </si>
  <si>
    <t>四川太极青羊区蜀辉路药店</t>
  </si>
  <si>
    <t>四川太极崇州市怀远镇文井北路药店</t>
  </si>
  <si>
    <t>四川太极成华区水碾河路药店</t>
  </si>
  <si>
    <t>四川太极大邑县观音阁街西段店</t>
  </si>
  <si>
    <t>四川太极大邑晋原街道金巷西街药店</t>
  </si>
  <si>
    <t>四川太极高新天久北巷药店</t>
  </si>
  <si>
    <t>四川太极青羊区蜀源路药店</t>
  </si>
  <si>
    <t>四川太极邛崃市文君街道凤凰大道药店</t>
  </si>
  <si>
    <t>四川太极武侯区大华街药店</t>
  </si>
  <si>
    <t>四川太极大邑县晋原镇潘家街药店</t>
  </si>
  <si>
    <t>四川太极武侯区倪家桥路药店</t>
  </si>
  <si>
    <t>四川太极都江堰药店</t>
  </si>
  <si>
    <t>四川太极三江店</t>
  </si>
  <si>
    <t>四川太极金牛区沙湾东一路药店</t>
  </si>
  <si>
    <t>尚锦</t>
  </si>
  <si>
    <t>四川太极大邑县晋原街道蜀望路药店</t>
  </si>
  <si>
    <t>四川太极高新区天顺路药店</t>
  </si>
  <si>
    <t>红光路</t>
  </si>
  <si>
    <t>四川太极金牛区五福桥东路药店</t>
  </si>
  <si>
    <t>四川太极大邑县晋原街道南街药店</t>
  </si>
  <si>
    <t>四川太极大邑县新场镇文昌街药店</t>
  </si>
  <si>
    <t>四川太极崇州市崇阳镇尚贤坊街药店</t>
  </si>
  <si>
    <t>四川太极成华区华康路药店</t>
  </si>
  <si>
    <t>四川太极成华区驷马桥三路药店</t>
  </si>
  <si>
    <t>四川太极金牛区花照壁中横街药店</t>
  </si>
  <si>
    <t>四川太极青羊区十二桥药店</t>
  </si>
  <si>
    <t>四川太极旗舰店</t>
  </si>
  <si>
    <t>四川太极锦江区庆云南街药店</t>
  </si>
  <si>
    <t>四川太极青羊区北东街店</t>
  </si>
  <si>
    <t>求和项:10月25日-11月15日销售数据</t>
  </si>
  <si>
    <t>(空白)</t>
  </si>
  <si>
    <t>总计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</si>
</sst>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 "/>
    <numFmt numFmtId="178" formatCode="0.00_ 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name val="宋体"/>
      <charset val="0"/>
    </font>
    <font>
      <b/>
      <sz val="12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14" borderId="10" applyNumberFormat="0" applyAlignment="0" applyProtection="0">
      <alignment vertical="center"/>
    </xf>
    <xf numFmtId="0" fontId="34" fillId="14" borderId="6" applyNumberFormat="0" applyAlignment="0" applyProtection="0">
      <alignment vertical="center"/>
    </xf>
    <xf numFmtId="0" fontId="35" fillId="15" borderId="11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0" fillId="0" borderId="0">
      <alignment vertical="center"/>
    </xf>
    <xf numFmtId="176" fontId="40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0" fontId="0" fillId="3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0" fontId="0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8" fontId="0" fillId="3" borderId="1" xfId="0" applyNumberFormat="1" applyFont="1" applyFill="1" applyBorder="1" applyAlignment="1">
      <alignment horizontal="center" vertical="center"/>
    </xf>
    <xf numFmtId="178" fontId="5" fillId="3" borderId="1" xfId="0" applyNumberFormat="1" applyFont="1" applyFill="1" applyBorder="1" applyAlignment="1">
      <alignment horizontal="center" vertical="center" wrapText="1"/>
    </xf>
    <xf numFmtId="178" fontId="5" fillId="4" borderId="1" xfId="0" applyNumberFormat="1" applyFont="1" applyFill="1" applyBorder="1" applyAlignment="1">
      <alignment horizontal="center" vertical="center" wrapText="1"/>
    </xf>
    <xf numFmtId="178" fontId="0" fillId="2" borderId="1" xfId="0" applyNumberFormat="1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0" fontId="16" fillId="0" borderId="1" xfId="0" applyNumberFormat="1" applyFont="1" applyBorder="1" applyAlignment="1">
      <alignment horizontal="center" vertical="center"/>
    </xf>
    <xf numFmtId="178" fontId="1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货币 2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2022&#24180;10&#26376;&#38376;&#24215;&#31867;&#2241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1.25-11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2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</row>
        <row r="2">
          <cell r="C2">
            <v>307</v>
          </cell>
          <cell r="D2" t="str">
            <v>四川太极旗舰店</v>
          </cell>
          <cell r="E2" t="str">
            <v>旗舰片区</v>
          </cell>
        </row>
        <row r="3">
          <cell r="C3">
            <v>582</v>
          </cell>
          <cell r="D3" t="str">
            <v>四川太极青羊区十二桥药店</v>
          </cell>
          <cell r="E3" t="str">
            <v>西门一片</v>
          </cell>
        </row>
        <row r="4">
          <cell r="C4">
            <v>517</v>
          </cell>
          <cell r="D4" t="str">
            <v>四川太极青羊区北东街店</v>
          </cell>
          <cell r="E4" t="str">
            <v>城中片</v>
          </cell>
        </row>
        <row r="5">
          <cell r="C5">
            <v>114685</v>
          </cell>
          <cell r="D5" t="str">
            <v>四川太极青羊区青龙街药店</v>
          </cell>
          <cell r="E5" t="str">
            <v>城中片</v>
          </cell>
        </row>
        <row r="6">
          <cell r="C6">
            <v>337</v>
          </cell>
          <cell r="D6" t="str">
            <v>四川太极浆洗街药店</v>
          </cell>
          <cell r="E6" t="str">
            <v>城中片</v>
          </cell>
        </row>
        <row r="7">
          <cell r="C7">
            <v>750</v>
          </cell>
          <cell r="D7" t="str">
            <v>成都成汉太极大药房有限公司</v>
          </cell>
          <cell r="E7" t="str">
            <v>旗舰片区</v>
          </cell>
        </row>
        <row r="8">
          <cell r="C8">
            <v>343</v>
          </cell>
          <cell r="D8" t="str">
            <v>四川太极光华药店</v>
          </cell>
          <cell r="E8" t="str">
            <v>西门一片</v>
          </cell>
        </row>
        <row r="9">
          <cell r="C9">
            <v>385</v>
          </cell>
          <cell r="D9" t="str">
            <v>四川太极五津西路药店</v>
          </cell>
          <cell r="E9" t="str">
            <v>新津片</v>
          </cell>
        </row>
        <row r="10">
          <cell r="C10">
            <v>571</v>
          </cell>
          <cell r="D10" t="str">
            <v>四川太极高新区锦城大道药店</v>
          </cell>
          <cell r="E10" t="str">
            <v>东南片区</v>
          </cell>
        </row>
        <row r="11">
          <cell r="C11">
            <v>742</v>
          </cell>
          <cell r="D11" t="str">
            <v>四川太极锦江区庆云南街药店</v>
          </cell>
          <cell r="E11" t="str">
            <v>旗舰片区</v>
          </cell>
        </row>
        <row r="12">
          <cell r="C12">
            <v>365</v>
          </cell>
          <cell r="D12" t="str">
            <v>四川太极光华村街药店</v>
          </cell>
          <cell r="E12" t="str">
            <v>西门一片</v>
          </cell>
        </row>
        <row r="13">
          <cell r="C13">
            <v>117491</v>
          </cell>
          <cell r="D13" t="str">
            <v>四川太极金牛区花照壁中横街药店</v>
          </cell>
          <cell r="E13" t="str">
            <v>西门一片</v>
          </cell>
        </row>
        <row r="14">
          <cell r="C14">
            <v>707</v>
          </cell>
          <cell r="D14" t="str">
            <v>四川太极成华区万科路药店</v>
          </cell>
          <cell r="E14" t="str">
            <v>东南片区</v>
          </cell>
        </row>
        <row r="15">
          <cell r="C15">
            <v>341</v>
          </cell>
          <cell r="D15" t="str">
            <v>四川太极邛崃中心药店</v>
          </cell>
          <cell r="E15" t="str">
            <v>城郊一片</v>
          </cell>
        </row>
        <row r="16">
          <cell r="C16">
            <v>730</v>
          </cell>
          <cell r="D16" t="str">
            <v>四川太极新都区新繁镇繁江北路药店</v>
          </cell>
          <cell r="E16" t="str">
            <v>西门二片</v>
          </cell>
        </row>
        <row r="17">
          <cell r="C17">
            <v>546</v>
          </cell>
          <cell r="D17" t="str">
            <v>四川太极锦江区榕声路店</v>
          </cell>
          <cell r="E17" t="str">
            <v>城中片</v>
          </cell>
        </row>
        <row r="18">
          <cell r="C18">
            <v>737</v>
          </cell>
          <cell r="D18" t="str">
            <v>四川太极高新区大源北街药店</v>
          </cell>
          <cell r="E18" t="str">
            <v>东南片区</v>
          </cell>
        </row>
        <row r="19">
          <cell r="C19">
            <v>712</v>
          </cell>
          <cell r="D19" t="str">
            <v>四川太极成华区华泰路药店</v>
          </cell>
          <cell r="E19" t="str">
            <v>东南片区</v>
          </cell>
        </row>
        <row r="20">
          <cell r="C20">
            <v>373</v>
          </cell>
          <cell r="D20" t="str">
            <v>四川太极通盈街药店</v>
          </cell>
          <cell r="E20" t="str">
            <v>城中片</v>
          </cell>
        </row>
        <row r="21">
          <cell r="C21">
            <v>107658</v>
          </cell>
          <cell r="D21" t="str">
            <v>四川太极新都区新都街道万和北路药店</v>
          </cell>
          <cell r="E21" t="str">
            <v>西门二片</v>
          </cell>
        </row>
        <row r="22">
          <cell r="C22">
            <v>359</v>
          </cell>
          <cell r="D22" t="str">
            <v>四川太极枣子巷药店</v>
          </cell>
          <cell r="E22" t="str">
            <v>西门一片</v>
          </cell>
        </row>
        <row r="23">
          <cell r="C23">
            <v>585</v>
          </cell>
          <cell r="D23" t="str">
            <v>四川太极成华区羊子山西路药店（兴元华盛）</v>
          </cell>
          <cell r="E23" t="str">
            <v>城中片</v>
          </cell>
        </row>
        <row r="24">
          <cell r="C24">
            <v>114844</v>
          </cell>
          <cell r="D24" t="str">
            <v>四川太极成华区培华东路药店</v>
          </cell>
          <cell r="E24" t="str">
            <v>城中片</v>
          </cell>
        </row>
        <row r="25">
          <cell r="C25">
            <v>511</v>
          </cell>
          <cell r="D25" t="str">
            <v>四川太极成华杉板桥南一路店</v>
          </cell>
          <cell r="E25" t="str">
            <v>东南片区</v>
          </cell>
        </row>
        <row r="26">
          <cell r="C26">
            <v>724</v>
          </cell>
          <cell r="D26" t="str">
            <v>四川太极锦江区观音桥街药店</v>
          </cell>
          <cell r="E26" t="str">
            <v>城中片</v>
          </cell>
        </row>
        <row r="27">
          <cell r="C27">
            <v>514</v>
          </cell>
          <cell r="D27" t="str">
            <v>四川太极新津邓双镇岷江店</v>
          </cell>
          <cell r="E27" t="str">
            <v>新津片</v>
          </cell>
        </row>
        <row r="28">
          <cell r="C28">
            <v>581</v>
          </cell>
          <cell r="D28" t="str">
            <v>四川太极成华区二环路北四段药店（汇融名城）</v>
          </cell>
          <cell r="E28" t="str">
            <v>城中片</v>
          </cell>
        </row>
        <row r="29">
          <cell r="C29">
            <v>578</v>
          </cell>
          <cell r="D29" t="str">
            <v>四川太极成华区华油路药店</v>
          </cell>
          <cell r="E29" t="str">
            <v>城中片</v>
          </cell>
        </row>
        <row r="30">
          <cell r="C30">
            <v>106066</v>
          </cell>
          <cell r="D30" t="str">
            <v>四川太极锦江区梨花街药店</v>
          </cell>
          <cell r="E30" t="str">
            <v>旗舰片区</v>
          </cell>
        </row>
        <row r="31">
          <cell r="C31">
            <v>357</v>
          </cell>
          <cell r="D31" t="str">
            <v>四川太极清江东路药店</v>
          </cell>
          <cell r="E31" t="str">
            <v>西门一片</v>
          </cell>
        </row>
        <row r="32">
          <cell r="C32">
            <v>379</v>
          </cell>
          <cell r="D32" t="str">
            <v>四川太极土龙路药店</v>
          </cell>
          <cell r="E32" t="str">
            <v>西门一片</v>
          </cell>
        </row>
        <row r="33">
          <cell r="C33">
            <v>102934</v>
          </cell>
          <cell r="D33" t="str">
            <v>四川太极金牛区银河北街药店</v>
          </cell>
          <cell r="E33" t="str">
            <v>西门一片</v>
          </cell>
        </row>
        <row r="34">
          <cell r="C34">
            <v>108656</v>
          </cell>
          <cell r="D34" t="str">
            <v>四川太极新津县五津镇五津西路二药房</v>
          </cell>
          <cell r="E34" t="str">
            <v>新津片</v>
          </cell>
        </row>
        <row r="35">
          <cell r="C35">
            <v>744</v>
          </cell>
          <cell r="D35" t="str">
            <v>四川太极武侯区科华街药店</v>
          </cell>
          <cell r="E35" t="str">
            <v>城中片</v>
          </cell>
        </row>
        <row r="36">
          <cell r="C36">
            <v>391</v>
          </cell>
          <cell r="D36" t="str">
            <v>四川太极金丝街药店</v>
          </cell>
          <cell r="E36" t="str">
            <v>城中片</v>
          </cell>
        </row>
        <row r="37">
          <cell r="C37">
            <v>513</v>
          </cell>
          <cell r="D37" t="str">
            <v>四川太极武侯区顺和街店</v>
          </cell>
          <cell r="E37" t="str">
            <v>西门一片</v>
          </cell>
        </row>
        <row r="38">
          <cell r="C38">
            <v>377</v>
          </cell>
          <cell r="D38" t="str">
            <v>四川太极新园大道药店</v>
          </cell>
          <cell r="E38" t="str">
            <v>东南片区</v>
          </cell>
        </row>
        <row r="39">
          <cell r="C39">
            <v>726</v>
          </cell>
          <cell r="D39" t="str">
            <v>四川太极金牛区交大路第三药店</v>
          </cell>
          <cell r="E39" t="str">
            <v>西门一片</v>
          </cell>
        </row>
        <row r="40">
          <cell r="C40">
            <v>114622</v>
          </cell>
          <cell r="D40" t="str">
            <v>四川太极成华区东昌路一药店</v>
          </cell>
          <cell r="E40" t="str">
            <v>城中片</v>
          </cell>
        </row>
        <row r="41">
          <cell r="C41">
            <v>111400</v>
          </cell>
          <cell r="D41" t="str">
            <v>四川太极邛崃市文君街道杏林路药店</v>
          </cell>
          <cell r="E41" t="str">
            <v>城郊一片</v>
          </cell>
        </row>
        <row r="42">
          <cell r="C42">
            <v>54</v>
          </cell>
          <cell r="D42" t="str">
            <v>四川太极怀远店</v>
          </cell>
          <cell r="E42" t="str">
            <v>崇州片</v>
          </cell>
        </row>
        <row r="43">
          <cell r="C43">
            <v>118074</v>
          </cell>
          <cell r="D43" t="str">
            <v>四川太极高新区泰和二街药店</v>
          </cell>
          <cell r="E43" t="str">
            <v>东南片区</v>
          </cell>
        </row>
        <row r="44">
          <cell r="C44">
            <v>106399</v>
          </cell>
          <cell r="D44" t="str">
            <v>四川太极青羊区蜀辉路药店</v>
          </cell>
          <cell r="E44" t="str">
            <v>西门二片</v>
          </cell>
        </row>
        <row r="45">
          <cell r="C45">
            <v>387</v>
          </cell>
          <cell r="D45" t="str">
            <v>四川太极新乐中街药店</v>
          </cell>
          <cell r="E45" t="str">
            <v>东南片区</v>
          </cell>
        </row>
        <row r="46">
          <cell r="C46">
            <v>747</v>
          </cell>
          <cell r="D46" t="str">
            <v>四川太极郫县郫筒镇一环路东南段药店</v>
          </cell>
          <cell r="E46" t="str">
            <v>城中片</v>
          </cell>
        </row>
        <row r="47">
          <cell r="C47">
            <v>103198</v>
          </cell>
          <cell r="D47" t="str">
            <v>四川太极青羊区贝森北路药店</v>
          </cell>
          <cell r="E47" t="str">
            <v>西门一片</v>
          </cell>
        </row>
        <row r="48">
          <cell r="C48">
            <v>106569</v>
          </cell>
          <cell r="D48" t="str">
            <v>四川太极武侯区大悦路药店</v>
          </cell>
          <cell r="E48" t="str">
            <v>西门一片</v>
          </cell>
        </row>
        <row r="49">
          <cell r="C49">
            <v>329</v>
          </cell>
          <cell r="D49" t="str">
            <v>四川太极温江店</v>
          </cell>
          <cell r="E49" t="str">
            <v>西门二片</v>
          </cell>
        </row>
        <row r="50">
          <cell r="C50">
            <v>111219</v>
          </cell>
          <cell r="D50" t="str">
            <v>四川太极金牛区花照壁药店</v>
          </cell>
          <cell r="E50" t="str">
            <v>西门一片</v>
          </cell>
        </row>
        <row r="51">
          <cell r="C51">
            <v>709</v>
          </cell>
          <cell r="D51" t="str">
            <v>四川太极新都区马超东路店</v>
          </cell>
          <cell r="E51" t="str">
            <v>西门二片</v>
          </cell>
        </row>
        <row r="52">
          <cell r="C52">
            <v>105267</v>
          </cell>
          <cell r="D52" t="str">
            <v>四川太极金牛区蜀汉路药店</v>
          </cell>
          <cell r="E52" t="str">
            <v>西门一片</v>
          </cell>
        </row>
        <row r="53">
          <cell r="C53">
            <v>745</v>
          </cell>
          <cell r="D53" t="str">
            <v>四川太极金牛区金沙路药店</v>
          </cell>
          <cell r="E53" t="str">
            <v>西门一片</v>
          </cell>
        </row>
        <row r="54">
          <cell r="C54">
            <v>746</v>
          </cell>
          <cell r="D54" t="str">
            <v>四川太极大邑县晋原镇内蒙古大道桃源药店</v>
          </cell>
          <cell r="E54" t="str">
            <v>城郊一片</v>
          </cell>
        </row>
        <row r="55">
          <cell r="C55">
            <v>103199</v>
          </cell>
          <cell r="D55" t="str">
            <v>四川太极成华区西林一街药店</v>
          </cell>
          <cell r="E55" t="str">
            <v>城中片</v>
          </cell>
        </row>
        <row r="56">
          <cell r="C56">
            <v>311</v>
          </cell>
          <cell r="D56" t="str">
            <v>四川太极西部店</v>
          </cell>
          <cell r="E56" t="str">
            <v>西门一片</v>
          </cell>
        </row>
        <row r="57">
          <cell r="C57">
            <v>515</v>
          </cell>
          <cell r="D57" t="str">
            <v>四川太极成华区崔家店路药店</v>
          </cell>
          <cell r="E57" t="str">
            <v>东南片区</v>
          </cell>
        </row>
        <row r="58">
          <cell r="C58">
            <v>116919</v>
          </cell>
          <cell r="D58" t="str">
            <v>四川太极武侯区科华北路药店</v>
          </cell>
          <cell r="E58" t="str">
            <v>旗舰片区</v>
          </cell>
        </row>
        <row r="59">
          <cell r="C59">
            <v>120844</v>
          </cell>
          <cell r="D59" t="str">
            <v>四川太极彭州市致和镇南三环路药店</v>
          </cell>
          <cell r="E59" t="str">
            <v>西门二片</v>
          </cell>
        </row>
        <row r="60">
          <cell r="C60">
            <v>108277</v>
          </cell>
          <cell r="D60" t="str">
            <v>四川太极金牛区银沙路药店</v>
          </cell>
          <cell r="E60" t="str">
            <v>西门一片</v>
          </cell>
        </row>
        <row r="61">
          <cell r="C61">
            <v>114286</v>
          </cell>
          <cell r="D61" t="str">
            <v>四川太极青羊区光华北五路药店</v>
          </cell>
          <cell r="E61" t="str">
            <v>西门二片</v>
          </cell>
        </row>
        <row r="62">
          <cell r="C62">
            <v>102565</v>
          </cell>
          <cell r="D62" t="str">
            <v>四川太极武侯区佳灵路药店</v>
          </cell>
          <cell r="E62" t="str">
            <v>西门一片</v>
          </cell>
        </row>
        <row r="63">
          <cell r="C63">
            <v>101453</v>
          </cell>
          <cell r="D63" t="str">
            <v>四川太极温江区公平街道江安路药店</v>
          </cell>
          <cell r="E63" t="str">
            <v>西门二片</v>
          </cell>
        </row>
        <row r="64">
          <cell r="C64">
            <v>716</v>
          </cell>
          <cell r="D64" t="str">
            <v>四川太极大邑县沙渠镇方圆路药店</v>
          </cell>
          <cell r="E64" t="str">
            <v>城郊一片</v>
          </cell>
        </row>
        <row r="65">
          <cell r="C65">
            <v>721</v>
          </cell>
          <cell r="D65" t="str">
            <v>四川太极邛崃市临邛镇洪川小区药店</v>
          </cell>
          <cell r="E65" t="str">
            <v>城郊一片</v>
          </cell>
        </row>
        <row r="66">
          <cell r="C66">
            <v>598</v>
          </cell>
          <cell r="D66" t="str">
            <v>四川太极锦江区水杉街药店</v>
          </cell>
          <cell r="E66" t="str">
            <v>城中片</v>
          </cell>
        </row>
        <row r="67">
          <cell r="C67">
            <v>539</v>
          </cell>
          <cell r="D67" t="str">
            <v>四川太极大邑县晋原镇子龙路店</v>
          </cell>
          <cell r="E67" t="str">
            <v>城郊一片</v>
          </cell>
        </row>
        <row r="68">
          <cell r="C68">
            <v>117184</v>
          </cell>
          <cell r="D68" t="str">
            <v>四川太极锦江区静沙南路药店</v>
          </cell>
          <cell r="E68" t="str">
            <v>城中片</v>
          </cell>
        </row>
        <row r="69">
          <cell r="C69">
            <v>106485</v>
          </cell>
          <cell r="D69" t="str">
            <v>四川太极成都高新区元华二巷药店</v>
          </cell>
          <cell r="E69" t="str">
            <v>旗舰片区</v>
          </cell>
        </row>
        <row r="70">
          <cell r="C70">
            <v>717</v>
          </cell>
          <cell r="D70" t="str">
            <v>四川太极大邑县晋原镇通达东路五段药店</v>
          </cell>
          <cell r="E70" t="str">
            <v>城郊一片</v>
          </cell>
        </row>
        <row r="71">
          <cell r="C71">
            <v>117310</v>
          </cell>
          <cell r="D71" t="str">
            <v>四川太极武侯区长寿路药店</v>
          </cell>
          <cell r="E71" t="str">
            <v>西门一片</v>
          </cell>
        </row>
        <row r="72">
          <cell r="C72">
            <v>105751</v>
          </cell>
          <cell r="D72" t="str">
            <v>四川太极高新区新下街药店</v>
          </cell>
          <cell r="E72" t="str">
            <v>东南片区</v>
          </cell>
        </row>
        <row r="73">
          <cell r="C73">
            <v>104428</v>
          </cell>
          <cell r="D73" t="str">
            <v>四川太极崇州市崇阳镇永康东路药店 </v>
          </cell>
          <cell r="E73" t="str">
            <v>崇州片</v>
          </cell>
        </row>
        <row r="74">
          <cell r="C74">
            <v>587</v>
          </cell>
          <cell r="D74" t="str">
            <v>四川太极都江堰景中路店</v>
          </cell>
          <cell r="E74" t="str">
            <v>都江堰片</v>
          </cell>
        </row>
        <row r="75">
          <cell r="C75">
            <v>107728</v>
          </cell>
          <cell r="D75" t="str">
            <v>四川太极大邑县晋原镇北街药店</v>
          </cell>
          <cell r="E75" t="str">
            <v>城郊一片</v>
          </cell>
        </row>
        <row r="76">
          <cell r="C76">
            <v>572</v>
          </cell>
          <cell r="D76" t="str">
            <v>四川太极郫县郫筒镇东大街药店</v>
          </cell>
          <cell r="E76" t="str">
            <v>城中片</v>
          </cell>
        </row>
        <row r="77">
          <cell r="C77">
            <v>105910</v>
          </cell>
          <cell r="D77" t="str">
            <v>四川太极高新区紫薇东路药店</v>
          </cell>
          <cell r="E77" t="str">
            <v>西门一片</v>
          </cell>
        </row>
        <row r="78">
          <cell r="C78">
            <v>103639</v>
          </cell>
          <cell r="D78" t="str">
            <v>四川太极成华区金马河路药店</v>
          </cell>
          <cell r="E78" t="str">
            <v>东南片区</v>
          </cell>
        </row>
        <row r="79">
          <cell r="C79">
            <v>355</v>
          </cell>
          <cell r="D79" t="str">
            <v>四川太极双林路药店</v>
          </cell>
          <cell r="E79" t="str">
            <v>东南片区</v>
          </cell>
        </row>
        <row r="80">
          <cell r="C80">
            <v>113008</v>
          </cell>
          <cell r="D80" t="str">
            <v>四川太极成都高新区尚锦路药店</v>
          </cell>
          <cell r="E80" t="str">
            <v>城中片</v>
          </cell>
        </row>
        <row r="81">
          <cell r="C81">
            <v>743</v>
          </cell>
          <cell r="D81" t="str">
            <v>四川太极成华区万宇路药店</v>
          </cell>
          <cell r="E81" t="str">
            <v>东南片区</v>
          </cell>
        </row>
        <row r="82">
          <cell r="C82">
            <v>399</v>
          </cell>
          <cell r="D82" t="str">
            <v>四川太极高新天久北巷药店</v>
          </cell>
          <cell r="E82" t="str">
            <v>西门一片</v>
          </cell>
        </row>
        <row r="83">
          <cell r="C83">
            <v>308</v>
          </cell>
          <cell r="D83" t="str">
            <v>四川太极红星店</v>
          </cell>
          <cell r="E83" t="str">
            <v>城中片</v>
          </cell>
        </row>
        <row r="84">
          <cell r="C84">
            <v>723</v>
          </cell>
          <cell r="D84" t="str">
            <v>四川太极锦江区柳翠路药店</v>
          </cell>
          <cell r="E84" t="str">
            <v>城中片</v>
          </cell>
        </row>
        <row r="85">
          <cell r="C85">
            <v>594</v>
          </cell>
          <cell r="D85" t="str">
            <v>四川太极大邑县安仁镇千禧街药店</v>
          </cell>
          <cell r="E85" t="str">
            <v>城郊一片</v>
          </cell>
        </row>
        <row r="86">
          <cell r="C86">
            <v>704</v>
          </cell>
          <cell r="D86" t="str">
            <v>四川太极都江堰奎光路中段药店</v>
          </cell>
          <cell r="E86" t="str">
            <v>都江堰片</v>
          </cell>
        </row>
        <row r="87">
          <cell r="C87">
            <v>112415</v>
          </cell>
          <cell r="D87" t="str">
            <v>四川太极金牛区五福桥东路药店</v>
          </cell>
          <cell r="E87" t="str">
            <v>西门一片</v>
          </cell>
        </row>
        <row r="88">
          <cell r="C88">
            <v>122198</v>
          </cell>
          <cell r="D88" t="str">
            <v>四川太极成华区华泰路二药店</v>
          </cell>
          <cell r="E88" t="str">
            <v>东南片区</v>
          </cell>
        </row>
        <row r="89">
          <cell r="C89">
            <v>116482</v>
          </cell>
          <cell r="D89" t="str">
            <v>四川太极锦江区宏济中路药店</v>
          </cell>
          <cell r="E89" t="str">
            <v>城中片</v>
          </cell>
        </row>
        <row r="90">
          <cell r="C90">
            <v>367</v>
          </cell>
          <cell r="D90" t="str">
            <v>四川太极金带街药店</v>
          </cell>
          <cell r="E90" t="str">
            <v>崇州片</v>
          </cell>
        </row>
        <row r="91">
          <cell r="C91">
            <v>118151</v>
          </cell>
          <cell r="D91" t="str">
            <v>四川太极金牛区沙湾东一路药店</v>
          </cell>
          <cell r="E91" t="str">
            <v>西门一片</v>
          </cell>
        </row>
        <row r="92">
          <cell r="C92">
            <v>740</v>
          </cell>
          <cell r="D92" t="str">
            <v>四川太极成华区华康路药店</v>
          </cell>
          <cell r="E92" t="str">
            <v>东南片区</v>
          </cell>
        </row>
        <row r="93">
          <cell r="C93">
            <v>104430</v>
          </cell>
          <cell r="D93" t="str">
            <v>四川太极高新区中和大道药店</v>
          </cell>
          <cell r="E93" t="str">
            <v>东南片区</v>
          </cell>
        </row>
        <row r="94">
          <cell r="C94">
            <v>748</v>
          </cell>
          <cell r="D94" t="str">
            <v>四川太极大邑县晋原镇东街药店</v>
          </cell>
          <cell r="E94" t="str">
            <v>城郊一片</v>
          </cell>
        </row>
        <row r="95">
          <cell r="C95">
            <v>106865</v>
          </cell>
          <cell r="D95" t="str">
            <v>四川太极武侯区丝竹路药店</v>
          </cell>
          <cell r="E95" t="str">
            <v>旗舰片区</v>
          </cell>
        </row>
        <row r="96">
          <cell r="C96">
            <v>727</v>
          </cell>
          <cell r="D96" t="str">
            <v>四川太极金牛区黄苑东街药店</v>
          </cell>
          <cell r="E96" t="str">
            <v>西门一片</v>
          </cell>
        </row>
        <row r="97">
          <cell r="C97">
            <v>752</v>
          </cell>
          <cell r="D97" t="str">
            <v>四川太极大药房连锁有限公司武侯区聚萃街药店</v>
          </cell>
          <cell r="E97" t="str">
            <v>西门二片</v>
          </cell>
        </row>
        <row r="98">
          <cell r="C98">
            <v>102479</v>
          </cell>
          <cell r="D98" t="str">
            <v>四川太极锦江区劼人路药店</v>
          </cell>
          <cell r="E98" t="str">
            <v>城中片</v>
          </cell>
        </row>
        <row r="99">
          <cell r="C99">
            <v>710</v>
          </cell>
          <cell r="D99" t="str">
            <v>四川太极都江堰市蒲阳镇堰问道西路药店</v>
          </cell>
          <cell r="E99" t="str">
            <v>都江堰片</v>
          </cell>
        </row>
        <row r="100">
          <cell r="C100">
            <v>113299</v>
          </cell>
          <cell r="D100" t="str">
            <v>四川太极武侯区倪家桥路药店</v>
          </cell>
          <cell r="E100" t="str">
            <v>城中片</v>
          </cell>
        </row>
        <row r="101">
          <cell r="C101">
            <v>733</v>
          </cell>
          <cell r="D101" t="str">
            <v>四川太极双流区东升街道三强西路药店</v>
          </cell>
          <cell r="E101" t="str">
            <v>东南片区</v>
          </cell>
        </row>
        <row r="102">
          <cell r="C102">
            <v>720</v>
          </cell>
          <cell r="D102" t="str">
            <v>四川太极大邑县新场镇文昌街药店</v>
          </cell>
          <cell r="E102" t="str">
            <v>城郊一片</v>
          </cell>
        </row>
        <row r="103">
          <cell r="C103">
            <v>102564</v>
          </cell>
          <cell r="D103" t="str">
            <v>四川太极邛崃市临邛镇翠荫街药店</v>
          </cell>
          <cell r="E103" t="str">
            <v>城郊一片</v>
          </cell>
        </row>
        <row r="104">
          <cell r="C104">
            <v>113025</v>
          </cell>
          <cell r="D104" t="str">
            <v>四川太极青羊区蜀鑫路药店</v>
          </cell>
          <cell r="E104" t="str">
            <v>西门二片</v>
          </cell>
        </row>
        <row r="105">
          <cell r="C105">
            <v>118951</v>
          </cell>
          <cell r="D105" t="str">
            <v>四川太极青羊区金祥路药店</v>
          </cell>
          <cell r="E105" t="str">
            <v>西门二片</v>
          </cell>
        </row>
        <row r="106">
          <cell r="C106">
            <v>754</v>
          </cell>
          <cell r="D106" t="str">
            <v>四川太极崇州市崇阳镇尚贤坊街药店</v>
          </cell>
          <cell r="E106" t="str">
            <v>崇州片</v>
          </cell>
        </row>
        <row r="107">
          <cell r="C107">
            <v>113833</v>
          </cell>
          <cell r="D107" t="str">
            <v>四川太极青羊区光华西一路药店</v>
          </cell>
          <cell r="E107" t="str">
            <v>西门二片</v>
          </cell>
        </row>
        <row r="108">
          <cell r="C108">
            <v>738</v>
          </cell>
          <cell r="D108" t="str">
            <v>四川太极都江堰市蒲阳路药店</v>
          </cell>
          <cell r="E108" t="str">
            <v>都江堰片</v>
          </cell>
        </row>
        <row r="109">
          <cell r="C109">
            <v>102935</v>
          </cell>
          <cell r="D109" t="str">
            <v>四川太极青羊区童子街药店</v>
          </cell>
          <cell r="E109" t="str">
            <v>旗舰片区</v>
          </cell>
        </row>
        <row r="110">
          <cell r="C110">
            <v>570</v>
          </cell>
          <cell r="D110" t="str">
            <v>四川太极青羊区大石西路药店</v>
          </cell>
          <cell r="E110" t="str">
            <v>西门二片</v>
          </cell>
        </row>
        <row r="111">
          <cell r="C111">
            <v>351</v>
          </cell>
          <cell r="D111" t="str">
            <v>四川太极都江堰药店</v>
          </cell>
          <cell r="E111" t="str">
            <v>都江堰片</v>
          </cell>
        </row>
        <row r="112">
          <cell r="C112">
            <v>713</v>
          </cell>
          <cell r="D112" t="str">
            <v>四川太极都江堰聚源镇药店</v>
          </cell>
          <cell r="E112" t="str">
            <v>都江堰片</v>
          </cell>
        </row>
        <row r="113">
          <cell r="C113">
            <v>104429</v>
          </cell>
          <cell r="D113" t="str">
            <v>四川太极武侯区大华街药店</v>
          </cell>
          <cell r="E113" t="str">
            <v>西门二片</v>
          </cell>
        </row>
        <row r="114">
          <cell r="C114">
            <v>549</v>
          </cell>
          <cell r="D114" t="str">
            <v>四川太极大邑县晋源镇东壕沟段药店</v>
          </cell>
          <cell r="E114" t="str">
            <v>城郊一片</v>
          </cell>
        </row>
        <row r="115">
          <cell r="C115">
            <v>115971</v>
          </cell>
          <cell r="D115" t="str">
            <v>四川太极高新区天顺路药店</v>
          </cell>
          <cell r="E115" t="str">
            <v>西门一片</v>
          </cell>
        </row>
        <row r="116">
          <cell r="C116">
            <v>732</v>
          </cell>
          <cell r="D116" t="str">
            <v>四川太极邛崃市羊安镇永康大道药店</v>
          </cell>
          <cell r="E116" t="str">
            <v>城郊一片</v>
          </cell>
        </row>
        <row r="117">
          <cell r="C117">
            <v>112888</v>
          </cell>
          <cell r="D117" t="str">
            <v>四川太极武侯区双楠路药店</v>
          </cell>
          <cell r="E117" t="str">
            <v>西门二片</v>
          </cell>
        </row>
        <row r="118">
          <cell r="C118">
            <v>339</v>
          </cell>
          <cell r="D118" t="str">
            <v>四川太极沙河源药店</v>
          </cell>
          <cell r="E118" t="str">
            <v>西门一片</v>
          </cell>
        </row>
        <row r="119">
          <cell r="C119">
            <v>119263</v>
          </cell>
          <cell r="D119" t="str">
            <v>四川太极青羊区蜀源路药店</v>
          </cell>
          <cell r="E119" t="str">
            <v>西门二片</v>
          </cell>
        </row>
        <row r="120">
          <cell r="C120">
            <v>706</v>
          </cell>
          <cell r="D120" t="str">
            <v>四川太极都江堰幸福镇翔凤路药店</v>
          </cell>
          <cell r="E120" t="str">
            <v>都江堰片</v>
          </cell>
        </row>
        <row r="121">
          <cell r="C121">
            <v>104838</v>
          </cell>
          <cell r="D121" t="str">
            <v>四川太极崇州市崇阳镇蜀州中路药店</v>
          </cell>
          <cell r="E121" t="str">
            <v>崇州片</v>
          </cell>
        </row>
        <row r="122">
          <cell r="C122">
            <v>573</v>
          </cell>
          <cell r="D122" t="str">
            <v>四川太极双流县西航港街道锦华路一段药店</v>
          </cell>
          <cell r="E122" t="str">
            <v>东南片区</v>
          </cell>
        </row>
        <row r="123">
          <cell r="C123">
            <v>110378</v>
          </cell>
          <cell r="D123" t="str">
            <v>四川太极都江堰市永丰街道宝莲路药店</v>
          </cell>
          <cell r="E123" t="str">
            <v>都江堰片</v>
          </cell>
        </row>
        <row r="124">
          <cell r="C124">
            <v>102567</v>
          </cell>
          <cell r="D124" t="str">
            <v>四川太极新津县五津镇武阳西路药店</v>
          </cell>
          <cell r="E124" t="str">
            <v>新津片</v>
          </cell>
        </row>
        <row r="125">
          <cell r="C125">
            <v>122906</v>
          </cell>
          <cell r="D125" t="str">
            <v>四川太极新都区斑竹园街道医贸大道药店</v>
          </cell>
          <cell r="E125" t="str">
            <v>西门二片</v>
          </cell>
        </row>
        <row r="126">
          <cell r="C126">
            <v>106568</v>
          </cell>
          <cell r="D126" t="str">
            <v>四川太极高新区中和公济桥路药店</v>
          </cell>
          <cell r="E126" t="str">
            <v>东南片区</v>
          </cell>
        </row>
        <row r="127">
          <cell r="C127">
            <v>116773</v>
          </cell>
          <cell r="D127" t="str">
            <v>四川太极青羊区经一路药店</v>
          </cell>
          <cell r="E127" t="str">
            <v>西门二片</v>
          </cell>
        </row>
        <row r="128">
          <cell r="C128">
            <v>52</v>
          </cell>
          <cell r="D128" t="str">
            <v>四川太极崇州中心店</v>
          </cell>
          <cell r="E128" t="str">
            <v>崇州片</v>
          </cell>
        </row>
        <row r="129">
          <cell r="C129">
            <v>104533</v>
          </cell>
          <cell r="D129" t="str">
            <v>四川太极大邑县晋原镇潘家街药店</v>
          </cell>
          <cell r="E129" t="str">
            <v>城郊一片</v>
          </cell>
        </row>
        <row r="130">
          <cell r="C130">
            <v>371</v>
          </cell>
          <cell r="D130" t="str">
            <v>四川太极兴义镇万兴路药店</v>
          </cell>
          <cell r="E130" t="str">
            <v>新津片</v>
          </cell>
        </row>
        <row r="131">
          <cell r="C131">
            <v>113298</v>
          </cell>
          <cell r="D131" t="str">
            <v>四川太极武侯区逸都路药店</v>
          </cell>
          <cell r="E131" t="str">
            <v>西门二片</v>
          </cell>
        </row>
        <row r="132">
          <cell r="C132">
            <v>56</v>
          </cell>
          <cell r="D132" t="str">
            <v>四川太极三江店</v>
          </cell>
          <cell r="E132" t="str">
            <v>崇州片</v>
          </cell>
        </row>
        <row r="133">
          <cell r="C133">
            <v>114069</v>
          </cell>
          <cell r="D133" t="str">
            <v>四川太极高新区剑南大道药店</v>
          </cell>
          <cell r="E133" t="str">
            <v>东南片区</v>
          </cell>
        </row>
        <row r="134">
          <cell r="C134">
            <v>118758</v>
          </cell>
          <cell r="D134" t="str">
            <v>四川太极成华区水碾河路药店</v>
          </cell>
          <cell r="E134" t="str">
            <v>东南片区</v>
          </cell>
        </row>
        <row r="135">
          <cell r="C135">
            <v>117923</v>
          </cell>
          <cell r="D135" t="str">
            <v>四川太极大邑县观音阁街西段店</v>
          </cell>
          <cell r="E135" t="str">
            <v>城郊一片</v>
          </cell>
        </row>
        <row r="136">
          <cell r="C136">
            <v>117637</v>
          </cell>
          <cell r="D136" t="str">
            <v>四川太极大邑晋原街道金巷西街药店</v>
          </cell>
          <cell r="E136" t="str">
            <v>城郊一片</v>
          </cell>
        </row>
        <row r="137">
          <cell r="C137">
            <v>123007</v>
          </cell>
          <cell r="D137" t="str">
            <v>四川太极大邑县青霞街道元通路南段药店</v>
          </cell>
          <cell r="E137" t="str">
            <v>城郊一片</v>
          </cell>
        </row>
        <row r="138">
          <cell r="C138">
            <v>119262</v>
          </cell>
          <cell r="D138" t="str">
            <v>四川太极成华区驷马桥三路药店</v>
          </cell>
          <cell r="E138" t="str">
            <v>城中片</v>
          </cell>
        </row>
        <row r="139">
          <cell r="C139">
            <v>122686</v>
          </cell>
          <cell r="D139" t="str">
            <v>四川太极大邑县晋原街道蜀望路药店</v>
          </cell>
          <cell r="E139" t="str">
            <v>城郊一片</v>
          </cell>
        </row>
        <row r="140">
          <cell r="C140">
            <v>591</v>
          </cell>
          <cell r="D140" t="str">
            <v>四川太极邛崃市文君街道凤凰大道药店</v>
          </cell>
          <cell r="E140" t="str">
            <v>城郊一片</v>
          </cell>
        </row>
        <row r="141">
          <cell r="C141">
            <v>122176</v>
          </cell>
          <cell r="D141" t="str">
            <v>四川太极崇州市怀远镇文井北路药店</v>
          </cell>
          <cell r="E141" t="str">
            <v>崇州片</v>
          </cell>
        </row>
        <row r="142">
          <cell r="C142">
            <v>122718</v>
          </cell>
          <cell r="D142" t="str">
            <v>四川太极大邑县晋原街道南街药店</v>
          </cell>
          <cell r="E142" t="str">
            <v>城郊一片</v>
          </cell>
        </row>
        <row r="143">
          <cell r="C143">
            <v>128640</v>
          </cell>
          <cell r="D143" t="str">
            <v>郫都区红高路药店</v>
          </cell>
          <cell r="E143" t="str">
            <v>城中片</v>
          </cell>
        </row>
        <row r="144">
          <cell r="C144">
            <v>114848</v>
          </cell>
          <cell r="D144" t="str">
            <v>泰和二街西二路店</v>
          </cell>
          <cell r="E144" t="str">
            <v>东南片区</v>
          </cell>
        </row>
        <row r="146">
          <cell r="C146" t="str">
            <v>标准</v>
          </cell>
        </row>
        <row r="147">
          <cell r="C147" t="str">
            <v>4万元以上</v>
          </cell>
          <cell r="D147" t="str">
            <v>2家</v>
          </cell>
        </row>
        <row r="148">
          <cell r="C148" t="str">
            <v>2万-4万</v>
          </cell>
          <cell r="D148" t="str">
            <v>3家</v>
          </cell>
        </row>
        <row r="149">
          <cell r="C149" t="str">
            <v>1万-2万</v>
          </cell>
          <cell r="D149" t="str">
            <v>7家</v>
          </cell>
        </row>
        <row r="150">
          <cell r="C150" t="str">
            <v>8千-1万</v>
          </cell>
          <cell r="D150" t="str">
            <v>12家</v>
          </cell>
        </row>
        <row r="151">
          <cell r="C151" t="str">
            <v>6千-8千</v>
          </cell>
          <cell r="D151" t="str">
            <v>29家</v>
          </cell>
        </row>
        <row r="152">
          <cell r="C152" t="str">
            <v>5千-6千</v>
          </cell>
          <cell r="D152" t="str">
            <v>18家</v>
          </cell>
        </row>
        <row r="153">
          <cell r="C153" t="str">
            <v>3千-5千</v>
          </cell>
          <cell r="D153" t="str">
            <v>56家</v>
          </cell>
        </row>
        <row r="154">
          <cell r="C154" t="str">
            <v>3千以下</v>
          </cell>
          <cell r="D154" t="str">
            <v>16家</v>
          </cell>
        </row>
        <row r="157">
          <cell r="C157">
            <v>581</v>
          </cell>
          <cell r="D157" t="str">
            <v>,</v>
          </cell>
        </row>
        <row r="158">
          <cell r="C158">
            <v>391</v>
          </cell>
          <cell r="D158" t="str">
            <v>,</v>
          </cell>
        </row>
        <row r="159">
          <cell r="C159">
            <v>106399</v>
          </cell>
          <cell r="D159" t="str">
            <v>,</v>
          </cell>
        </row>
        <row r="160">
          <cell r="C160">
            <v>103198</v>
          </cell>
          <cell r="D160" t="str">
            <v>,</v>
          </cell>
        </row>
        <row r="161">
          <cell r="C161">
            <v>108277</v>
          </cell>
          <cell r="D161" t="str">
            <v>,</v>
          </cell>
        </row>
        <row r="162">
          <cell r="C162">
            <v>114286</v>
          </cell>
          <cell r="D162" t="str">
            <v>,</v>
          </cell>
        </row>
        <row r="163">
          <cell r="C163">
            <v>116482</v>
          </cell>
          <cell r="D163" t="str">
            <v>,</v>
          </cell>
        </row>
        <row r="164">
          <cell r="C164">
            <v>102479</v>
          </cell>
          <cell r="D164" t="str">
            <v>,</v>
          </cell>
        </row>
        <row r="165">
          <cell r="C165">
            <v>118951</v>
          </cell>
          <cell r="D165" t="str">
            <v>,</v>
          </cell>
        </row>
        <row r="166">
          <cell r="C166">
            <v>113833</v>
          </cell>
          <cell r="D166" t="str">
            <v>,</v>
          </cell>
        </row>
        <row r="167">
          <cell r="C167">
            <v>104429</v>
          </cell>
          <cell r="D167" t="str">
            <v>,</v>
          </cell>
        </row>
        <row r="168">
          <cell r="C168">
            <v>112888</v>
          </cell>
          <cell r="D168" t="str">
            <v>,</v>
          </cell>
        </row>
        <row r="169">
          <cell r="C169">
            <v>119263</v>
          </cell>
          <cell r="D169" t="str">
            <v>,</v>
          </cell>
        </row>
        <row r="170">
          <cell r="C170">
            <v>114069</v>
          </cell>
          <cell r="D170" t="str">
            <v>,</v>
          </cell>
        </row>
        <row r="171">
          <cell r="C171">
            <v>118758</v>
          </cell>
          <cell r="D171" t="str">
            <v>,</v>
          </cell>
        </row>
        <row r="172">
          <cell r="C172">
            <v>119262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求和项:金额</v>
          </cell>
        </row>
        <row r="2">
          <cell r="A2">
            <v>52</v>
          </cell>
          <cell r="B2" t="str">
            <v>四川太极崇州中心店</v>
          </cell>
          <cell r="C2">
            <v>7457</v>
          </cell>
        </row>
        <row r="3">
          <cell r="A3">
            <v>54</v>
          </cell>
          <cell r="B3" t="str">
            <v>四川太极怀远店</v>
          </cell>
          <cell r="C3">
            <v>20174.8</v>
          </cell>
        </row>
        <row r="4">
          <cell r="A4">
            <v>56</v>
          </cell>
          <cell r="B4" t="str">
            <v>四川太极三江店</v>
          </cell>
          <cell r="C4">
            <v>8329</v>
          </cell>
        </row>
        <row r="5">
          <cell r="A5">
            <v>308</v>
          </cell>
          <cell r="B5" t="str">
            <v>四川太极红星店</v>
          </cell>
          <cell r="C5">
            <v>4943</v>
          </cell>
        </row>
        <row r="6">
          <cell r="A6">
            <v>311</v>
          </cell>
          <cell r="B6" t="str">
            <v>四川太极西部店</v>
          </cell>
          <cell r="C6">
            <v>12203</v>
          </cell>
        </row>
        <row r="7">
          <cell r="A7">
            <v>329</v>
          </cell>
          <cell r="B7" t="str">
            <v>四川太极温江店</v>
          </cell>
          <cell r="C7">
            <v>6651</v>
          </cell>
        </row>
        <row r="8">
          <cell r="A8">
            <v>337</v>
          </cell>
          <cell r="B8" t="str">
            <v>四川太极浆洗街药店</v>
          </cell>
          <cell r="C8">
            <v>40154</v>
          </cell>
        </row>
        <row r="9">
          <cell r="A9">
            <v>339</v>
          </cell>
          <cell r="B9" t="str">
            <v>四川太极沙河源药店</v>
          </cell>
          <cell r="C9">
            <v>10268.92</v>
          </cell>
        </row>
        <row r="10">
          <cell r="A10">
            <v>341</v>
          </cell>
          <cell r="B10" t="str">
            <v>四川太极邛崃中心药店</v>
          </cell>
          <cell r="C10">
            <v>11845</v>
          </cell>
        </row>
        <row r="11">
          <cell r="A11">
            <v>343</v>
          </cell>
          <cell r="B11" t="str">
            <v>四川太极光华药店</v>
          </cell>
          <cell r="C11">
            <v>69799.01</v>
          </cell>
        </row>
        <row r="12">
          <cell r="A12">
            <v>345</v>
          </cell>
          <cell r="B12" t="str">
            <v>四川太极B区西部店</v>
          </cell>
          <cell r="C12">
            <v>139087.6</v>
          </cell>
        </row>
        <row r="13">
          <cell r="A13">
            <v>351</v>
          </cell>
          <cell r="B13" t="str">
            <v>四川太极都江堰药店</v>
          </cell>
          <cell r="C13">
            <v>6715.01</v>
          </cell>
        </row>
        <row r="14">
          <cell r="A14">
            <v>355</v>
          </cell>
          <cell r="B14" t="str">
            <v>四川太极双林路药店</v>
          </cell>
          <cell r="C14">
            <v>20588</v>
          </cell>
        </row>
        <row r="15">
          <cell r="A15">
            <v>357</v>
          </cell>
          <cell r="B15" t="str">
            <v>四川太极清江东路药店</v>
          </cell>
          <cell r="C15">
            <v>29411.5</v>
          </cell>
        </row>
        <row r="16">
          <cell r="A16">
            <v>359</v>
          </cell>
          <cell r="B16" t="str">
            <v>四川太极枣子巷药店</v>
          </cell>
          <cell r="C16">
            <v>9948.9</v>
          </cell>
        </row>
        <row r="17">
          <cell r="A17">
            <v>365</v>
          </cell>
          <cell r="B17" t="str">
            <v>四川太极光华村街药店</v>
          </cell>
          <cell r="C17">
            <v>65020</v>
          </cell>
        </row>
        <row r="18">
          <cell r="A18">
            <v>367</v>
          </cell>
          <cell r="B18" t="str">
            <v>四川太极金带街药店</v>
          </cell>
          <cell r="C18">
            <v>13738</v>
          </cell>
        </row>
        <row r="19">
          <cell r="A19">
            <v>371</v>
          </cell>
          <cell r="B19" t="str">
            <v>四川太极兴义镇万兴路药店</v>
          </cell>
          <cell r="C19">
            <v>9180</v>
          </cell>
        </row>
        <row r="20">
          <cell r="A20">
            <v>373</v>
          </cell>
          <cell r="B20" t="str">
            <v>四川太极通盈街药店</v>
          </cell>
          <cell r="C20">
            <v>29580.83</v>
          </cell>
        </row>
        <row r="21">
          <cell r="A21">
            <v>377</v>
          </cell>
          <cell r="B21" t="str">
            <v>四川太极新园大道药店</v>
          </cell>
          <cell r="C21">
            <v>8073</v>
          </cell>
        </row>
        <row r="22">
          <cell r="A22">
            <v>379</v>
          </cell>
          <cell r="B22" t="str">
            <v>四川太极土龙路药店</v>
          </cell>
          <cell r="C22">
            <v>11977.01</v>
          </cell>
        </row>
        <row r="23">
          <cell r="A23">
            <v>385</v>
          </cell>
          <cell r="B23" t="str">
            <v>四川太极五津西路药店</v>
          </cell>
          <cell r="C23">
            <v>35483</v>
          </cell>
        </row>
        <row r="24">
          <cell r="A24">
            <v>387</v>
          </cell>
          <cell r="B24" t="str">
            <v>四川太极新乐中街药店</v>
          </cell>
          <cell r="C24">
            <v>9115.8</v>
          </cell>
        </row>
        <row r="25">
          <cell r="A25">
            <v>391</v>
          </cell>
          <cell r="B25" t="str">
            <v>四川太极金丝街药店</v>
          </cell>
          <cell r="C25">
            <v>3635</v>
          </cell>
        </row>
        <row r="26">
          <cell r="A26">
            <v>399</v>
          </cell>
          <cell r="B26" t="str">
            <v>四川太极高新天久北巷药店</v>
          </cell>
          <cell r="C26">
            <v>18829</v>
          </cell>
        </row>
        <row r="27">
          <cell r="A27">
            <v>511</v>
          </cell>
          <cell r="B27" t="str">
            <v>四川太极成华杉板桥南一路店</v>
          </cell>
          <cell r="C27">
            <v>26594</v>
          </cell>
        </row>
        <row r="28">
          <cell r="A28">
            <v>513</v>
          </cell>
          <cell r="B28" t="str">
            <v>四川太极武侯区顺和街店</v>
          </cell>
          <cell r="C28">
            <v>10671</v>
          </cell>
        </row>
        <row r="29">
          <cell r="A29">
            <v>514</v>
          </cell>
          <cell r="B29" t="str">
            <v>四川太极新津邓双镇岷江店</v>
          </cell>
          <cell r="C29">
            <v>20416.8</v>
          </cell>
        </row>
        <row r="30">
          <cell r="A30">
            <v>515</v>
          </cell>
          <cell r="B30" t="str">
            <v>四川太极成华区崔家店路药店</v>
          </cell>
          <cell r="C30">
            <v>11992</v>
          </cell>
        </row>
        <row r="31">
          <cell r="A31">
            <v>539</v>
          </cell>
          <cell r="B31" t="str">
            <v>四川太极大邑县晋原镇子龙路店</v>
          </cell>
          <cell r="C31">
            <v>4563</v>
          </cell>
        </row>
        <row r="32">
          <cell r="A32">
            <v>546</v>
          </cell>
          <cell r="B32" t="str">
            <v>四川太极锦江区榕声路店</v>
          </cell>
          <cell r="C32">
            <v>16989</v>
          </cell>
        </row>
        <row r="33">
          <cell r="A33">
            <v>549</v>
          </cell>
          <cell r="B33" t="str">
            <v>四川太极大邑县晋源镇东壕沟段药店</v>
          </cell>
          <cell r="C33">
            <v>9923</v>
          </cell>
        </row>
        <row r="34">
          <cell r="A34">
            <v>570</v>
          </cell>
          <cell r="B34" t="str">
            <v>四川太极青羊区大石西路药店</v>
          </cell>
          <cell r="C34">
            <v>5383</v>
          </cell>
        </row>
        <row r="35">
          <cell r="A35">
            <v>571</v>
          </cell>
          <cell r="B35" t="str">
            <v>四川太极高新区锦城大道药店</v>
          </cell>
          <cell r="C35">
            <v>10343.11</v>
          </cell>
        </row>
        <row r="36">
          <cell r="A36">
            <v>572</v>
          </cell>
          <cell r="B36" t="str">
            <v>四川太极郫县郫筒镇东大街药店</v>
          </cell>
          <cell r="C36">
            <v>10744.01</v>
          </cell>
        </row>
        <row r="37">
          <cell r="A37">
            <v>573</v>
          </cell>
          <cell r="B37" t="str">
            <v>四川太极双流县西航港街道锦华路一段药店</v>
          </cell>
          <cell r="C37">
            <v>4470</v>
          </cell>
        </row>
        <row r="38">
          <cell r="A38">
            <v>578</v>
          </cell>
          <cell r="B38" t="str">
            <v>四川太极成华区华油路药店</v>
          </cell>
          <cell r="C38">
            <v>41627</v>
          </cell>
        </row>
        <row r="39">
          <cell r="A39">
            <v>581</v>
          </cell>
          <cell r="B39" t="str">
            <v>四川太极成华区二环路北四段药店（汇融名城）</v>
          </cell>
          <cell r="C39">
            <v>41822.94</v>
          </cell>
        </row>
        <row r="40">
          <cell r="A40">
            <v>585</v>
          </cell>
          <cell r="B40" t="str">
            <v>四川太极成华区羊子山西路药店（兴元华盛）</v>
          </cell>
          <cell r="C40">
            <v>25038.8</v>
          </cell>
        </row>
        <row r="41">
          <cell r="A41">
            <v>587</v>
          </cell>
          <cell r="B41" t="str">
            <v>四川太极都江堰景中路店</v>
          </cell>
          <cell r="C41">
            <v>13320</v>
          </cell>
        </row>
        <row r="42">
          <cell r="A42">
            <v>591</v>
          </cell>
          <cell r="B42" t="str">
            <v>四川太极邛崃市文君街道凤凰大道药店</v>
          </cell>
          <cell r="C42">
            <v>3099</v>
          </cell>
        </row>
        <row r="43">
          <cell r="A43">
            <v>594</v>
          </cell>
          <cell r="B43" t="str">
            <v>四川太极大邑县安仁镇千禧街药店</v>
          </cell>
          <cell r="C43">
            <v>2491</v>
          </cell>
        </row>
        <row r="44">
          <cell r="A44">
            <v>598</v>
          </cell>
          <cell r="B44" t="str">
            <v>四川太极锦江区水杉街药店</v>
          </cell>
          <cell r="C44">
            <v>6427</v>
          </cell>
        </row>
        <row r="45">
          <cell r="A45">
            <v>704</v>
          </cell>
          <cell r="B45" t="str">
            <v>四川太极都江堰奎光路中段药店</v>
          </cell>
          <cell r="C45">
            <v>18522</v>
          </cell>
        </row>
        <row r="46">
          <cell r="A46">
            <v>706</v>
          </cell>
          <cell r="B46" t="str">
            <v>四川太极都江堰幸福镇翔凤路药店</v>
          </cell>
          <cell r="C46">
            <v>9771.01</v>
          </cell>
        </row>
        <row r="47">
          <cell r="A47">
            <v>707</v>
          </cell>
          <cell r="B47" t="str">
            <v>四川太极成华区万科路药店</v>
          </cell>
          <cell r="C47">
            <v>39080.9</v>
          </cell>
        </row>
        <row r="48">
          <cell r="A48">
            <v>709</v>
          </cell>
          <cell r="B48" t="str">
            <v>四川太极新都区马超东路店</v>
          </cell>
          <cell r="C48">
            <v>11530.01</v>
          </cell>
        </row>
        <row r="49">
          <cell r="A49">
            <v>710</v>
          </cell>
          <cell r="B49" t="str">
            <v>四川太极都江堰市蒲阳镇堰问道西路药店</v>
          </cell>
          <cell r="C49">
            <v>10267.8</v>
          </cell>
        </row>
        <row r="50">
          <cell r="A50">
            <v>712</v>
          </cell>
          <cell r="B50" t="str">
            <v>四川太极成华区华泰路药店</v>
          </cell>
          <cell r="C50">
            <v>8404</v>
          </cell>
        </row>
        <row r="51">
          <cell r="A51">
            <v>713</v>
          </cell>
          <cell r="B51" t="str">
            <v>四川太极都江堰聚源镇药店</v>
          </cell>
          <cell r="C51">
            <v>10028</v>
          </cell>
        </row>
        <row r="52">
          <cell r="A52">
            <v>716</v>
          </cell>
          <cell r="B52" t="str">
            <v>四川太极大邑县沙渠镇方圆路药店</v>
          </cell>
          <cell r="C52">
            <v>9931</v>
          </cell>
        </row>
        <row r="53">
          <cell r="A53">
            <v>717</v>
          </cell>
          <cell r="B53" t="str">
            <v>四川太极大邑县晋原镇通达东路五段药店</v>
          </cell>
          <cell r="C53">
            <v>3575</v>
          </cell>
        </row>
        <row r="54">
          <cell r="A54">
            <v>720</v>
          </cell>
          <cell r="B54" t="str">
            <v>四川太极大邑县新场镇文昌街药店</v>
          </cell>
          <cell r="C54">
            <v>5172</v>
          </cell>
        </row>
        <row r="55">
          <cell r="A55">
            <v>721</v>
          </cell>
          <cell r="B55" t="str">
            <v>四川太极邛崃市临邛镇洪川小区药店</v>
          </cell>
          <cell r="C55">
            <v>12484.01</v>
          </cell>
        </row>
        <row r="56">
          <cell r="A56">
            <v>723</v>
          </cell>
          <cell r="B56" t="str">
            <v>四川太极锦江区柳翠路药店</v>
          </cell>
          <cell r="C56">
            <v>7957</v>
          </cell>
        </row>
        <row r="57">
          <cell r="A57">
            <v>724</v>
          </cell>
          <cell r="B57" t="str">
            <v>四川太极锦江区观音桥街药店</v>
          </cell>
          <cell r="C57">
            <v>14076.01</v>
          </cell>
        </row>
        <row r="58">
          <cell r="A58">
            <v>726</v>
          </cell>
          <cell r="B58" t="str">
            <v>四川太极金牛区交大路第三药店</v>
          </cell>
          <cell r="C58">
            <v>27748</v>
          </cell>
        </row>
        <row r="59">
          <cell r="A59">
            <v>727</v>
          </cell>
          <cell r="B59" t="str">
            <v>四川太极金牛区黄苑东街药店</v>
          </cell>
          <cell r="C59">
            <v>2746</v>
          </cell>
        </row>
        <row r="60">
          <cell r="A60">
            <v>730</v>
          </cell>
          <cell r="B60" t="str">
            <v>四川太极新都区新繁镇繁江北路药店</v>
          </cell>
          <cell r="C60">
            <v>8334.9</v>
          </cell>
        </row>
        <row r="61">
          <cell r="A61">
            <v>732</v>
          </cell>
          <cell r="B61" t="str">
            <v>四川太极邛崃市羊安镇永康大道药店</v>
          </cell>
          <cell r="C61">
            <v>1108</v>
          </cell>
        </row>
        <row r="62">
          <cell r="A62">
            <v>733</v>
          </cell>
          <cell r="B62" t="str">
            <v>四川太极双流区东升街道三强西路药店</v>
          </cell>
          <cell r="C62">
            <v>3330.1</v>
          </cell>
        </row>
        <row r="63">
          <cell r="A63">
            <v>737</v>
          </cell>
          <cell r="B63" t="str">
            <v>四川太极高新区大源北街药店</v>
          </cell>
          <cell r="C63">
            <v>50012.9</v>
          </cell>
        </row>
        <row r="64">
          <cell r="A64">
            <v>738</v>
          </cell>
          <cell r="B64" t="str">
            <v>四川太极都江堰市蒲阳路药店</v>
          </cell>
          <cell r="C64">
            <v>16044.8</v>
          </cell>
        </row>
        <row r="65">
          <cell r="A65">
            <v>740</v>
          </cell>
          <cell r="B65" t="str">
            <v>四川太极成华区华康路药店</v>
          </cell>
          <cell r="C65">
            <v>7475</v>
          </cell>
        </row>
        <row r="66">
          <cell r="A66">
            <v>743</v>
          </cell>
          <cell r="B66" t="str">
            <v>四川太极成华区万宇路药店</v>
          </cell>
          <cell r="C66">
            <v>12717</v>
          </cell>
        </row>
        <row r="67">
          <cell r="A67">
            <v>744</v>
          </cell>
          <cell r="B67" t="str">
            <v>四川太极武侯区科华街药店</v>
          </cell>
          <cell r="C67">
            <v>23769</v>
          </cell>
        </row>
        <row r="68">
          <cell r="A68">
            <v>745</v>
          </cell>
          <cell r="B68" t="str">
            <v>四川太极金牛区金沙路药店</v>
          </cell>
          <cell r="C68">
            <v>18420</v>
          </cell>
        </row>
        <row r="69">
          <cell r="A69">
            <v>746</v>
          </cell>
          <cell r="B69" t="str">
            <v>四川太极大邑县晋原镇内蒙古大道桃源药店</v>
          </cell>
          <cell r="C69">
            <v>12209</v>
          </cell>
        </row>
        <row r="70">
          <cell r="A70">
            <v>747</v>
          </cell>
          <cell r="B70" t="str">
            <v>四川太极郫县郫筒镇一环路东南段药店</v>
          </cell>
          <cell r="C70">
            <v>22559.01</v>
          </cell>
        </row>
        <row r="71">
          <cell r="A71">
            <v>748</v>
          </cell>
          <cell r="B71" t="str">
            <v>四川太极大邑县晋原镇东街药店</v>
          </cell>
          <cell r="C71">
            <v>3568</v>
          </cell>
        </row>
        <row r="72">
          <cell r="A72">
            <v>750</v>
          </cell>
          <cell r="B72" t="str">
            <v>成都成汉太极大药房有限公司</v>
          </cell>
          <cell r="C72">
            <v>55075.8</v>
          </cell>
        </row>
        <row r="73">
          <cell r="A73">
            <v>752</v>
          </cell>
          <cell r="B73" t="str">
            <v>四川太极大药房连锁有限公司武侯区聚萃街药店</v>
          </cell>
          <cell r="C73">
            <v>8956</v>
          </cell>
        </row>
        <row r="74">
          <cell r="A74">
            <v>754</v>
          </cell>
          <cell r="B74" t="str">
            <v>四川太极崇州市崇阳镇尚贤坊街药店</v>
          </cell>
          <cell r="C74">
            <v>7973</v>
          </cell>
        </row>
        <row r="75">
          <cell r="A75">
            <v>101453</v>
          </cell>
          <cell r="B75" t="str">
            <v>四川太极温江区公平街道江安路药店</v>
          </cell>
          <cell r="C75">
            <v>23470.4</v>
          </cell>
        </row>
        <row r="76">
          <cell r="A76">
            <v>102479</v>
          </cell>
          <cell r="B76" t="str">
            <v>四川太极锦江区劼人路药店</v>
          </cell>
          <cell r="C76">
            <v>9311</v>
          </cell>
        </row>
        <row r="77">
          <cell r="A77">
            <v>102564</v>
          </cell>
          <cell r="B77" t="str">
            <v>四川太极邛崃市临邛镇翠荫街药店</v>
          </cell>
          <cell r="C77">
            <v>6806</v>
          </cell>
        </row>
        <row r="78">
          <cell r="A78">
            <v>102565</v>
          </cell>
          <cell r="B78" t="str">
            <v>四川太极武侯区佳灵路药店</v>
          </cell>
          <cell r="C78">
            <v>7658</v>
          </cell>
        </row>
        <row r="79">
          <cell r="A79">
            <v>102567</v>
          </cell>
          <cell r="B79" t="str">
            <v>四川太极新津县五津镇武阳西路药店</v>
          </cell>
          <cell r="C79">
            <v>10367.61</v>
          </cell>
        </row>
        <row r="80">
          <cell r="A80">
            <v>102934</v>
          </cell>
          <cell r="B80" t="str">
            <v>四川太极金牛区银河北街药店</v>
          </cell>
          <cell r="C80">
            <v>15857.3</v>
          </cell>
        </row>
        <row r="81">
          <cell r="A81">
            <v>102935</v>
          </cell>
          <cell r="B81" t="str">
            <v>四川太极青羊区童子街药店</v>
          </cell>
          <cell r="C81">
            <v>9648</v>
          </cell>
        </row>
        <row r="82">
          <cell r="A82">
            <v>103198</v>
          </cell>
          <cell r="B82" t="str">
            <v>四川太极青羊区贝森北路药店</v>
          </cell>
          <cell r="C82">
            <v>16348.9</v>
          </cell>
        </row>
        <row r="83">
          <cell r="A83">
            <v>103199</v>
          </cell>
          <cell r="B83" t="str">
            <v>四川太极成华区西林一街药店</v>
          </cell>
          <cell r="C83">
            <v>19473</v>
          </cell>
        </row>
        <row r="84">
          <cell r="A84">
            <v>103639</v>
          </cell>
          <cell r="B84" t="str">
            <v>四川太极成华区金马河路药店</v>
          </cell>
          <cell r="C84">
            <v>11435.8</v>
          </cell>
        </row>
        <row r="85">
          <cell r="A85">
            <v>104428</v>
          </cell>
          <cell r="B85" t="str">
            <v>四川太极崇州市崇阳镇永康东路药店 </v>
          </cell>
          <cell r="C85">
            <v>20366.8</v>
          </cell>
        </row>
        <row r="86">
          <cell r="A86">
            <v>104429</v>
          </cell>
          <cell r="B86" t="str">
            <v>四川太极武侯区大华街药店</v>
          </cell>
          <cell r="C86">
            <v>5025</v>
          </cell>
        </row>
        <row r="87">
          <cell r="A87">
            <v>104430</v>
          </cell>
          <cell r="B87" t="str">
            <v>四川太极高新区中和大道药店</v>
          </cell>
          <cell r="C87">
            <v>6413</v>
          </cell>
        </row>
        <row r="88">
          <cell r="A88">
            <v>104533</v>
          </cell>
          <cell r="B88" t="str">
            <v>四川太极大邑县晋原镇潘家街药店</v>
          </cell>
          <cell r="C88">
            <v>2904.02</v>
          </cell>
        </row>
        <row r="89">
          <cell r="A89">
            <v>104838</v>
          </cell>
          <cell r="B89" t="str">
            <v>四川太极崇州市崇阳镇蜀州中路药店</v>
          </cell>
          <cell r="C89">
            <v>2992</v>
          </cell>
        </row>
        <row r="90">
          <cell r="A90">
            <v>105267</v>
          </cell>
          <cell r="B90" t="str">
            <v>四川太极金牛区蜀汉路药店</v>
          </cell>
          <cell r="C90">
            <v>32873.5</v>
          </cell>
        </row>
        <row r="91">
          <cell r="A91">
            <v>105751</v>
          </cell>
          <cell r="B91" t="str">
            <v>四川太极高新区新下街药店</v>
          </cell>
          <cell r="C91">
            <v>13298</v>
          </cell>
        </row>
        <row r="92">
          <cell r="A92">
            <v>105910</v>
          </cell>
          <cell r="B92" t="str">
            <v>四川太极高新区紫薇东路药店</v>
          </cell>
          <cell r="C92">
            <v>9180</v>
          </cell>
        </row>
        <row r="93">
          <cell r="A93">
            <v>106066</v>
          </cell>
          <cell r="B93" t="str">
            <v>四川太极锦江区梨花街药店</v>
          </cell>
          <cell r="C93">
            <v>32087</v>
          </cell>
        </row>
        <row r="94">
          <cell r="A94">
            <v>106399</v>
          </cell>
          <cell r="B94" t="str">
            <v>四川太极青羊区蜀辉路药店</v>
          </cell>
          <cell r="C94">
            <v>26704</v>
          </cell>
        </row>
        <row r="95">
          <cell r="A95">
            <v>106485</v>
          </cell>
          <cell r="B95" t="str">
            <v>四川太极成都高新区元华二巷药店</v>
          </cell>
          <cell r="C95">
            <v>11901.3</v>
          </cell>
        </row>
        <row r="96">
          <cell r="A96">
            <v>106568</v>
          </cell>
          <cell r="B96" t="str">
            <v>四川太极高新区中和公济桥路药店</v>
          </cell>
          <cell r="C96">
            <v>2619</v>
          </cell>
        </row>
        <row r="97">
          <cell r="A97">
            <v>106569</v>
          </cell>
          <cell r="B97" t="str">
            <v>四川太极武侯区大悦路药店</v>
          </cell>
          <cell r="C97">
            <v>11854</v>
          </cell>
        </row>
        <row r="98">
          <cell r="A98">
            <v>106865</v>
          </cell>
          <cell r="B98" t="str">
            <v>四川太极武侯区丝竹路药店</v>
          </cell>
          <cell r="C98">
            <v>21595.52</v>
          </cell>
        </row>
        <row r="99">
          <cell r="A99">
            <v>107658</v>
          </cell>
          <cell r="B99" t="str">
            <v>四川太极新都区新都街道万和北路药店</v>
          </cell>
          <cell r="C99">
            <v>8560</v>
          </cell>
        </row>
        <row r="100">
          <cell r="A100">
            <v>107728</v>
          </cell>
          <cell r="B100" t="str">
            <v>四川太极大邑县晋原镇北街药店</v>
          </cell>
          <cell r="C100">
            <v>2306</v>
          </cell>
        </row>
        <row r="101">
          <cell r="A101">
            <v>108277</v>
          </cell>
          <cell r="B101" t="str">
            <v>四川太极金牛区银沙路药店</v>
          </cell>
          <cell r="C101">
            <v>5633.8</v>
          </cell>
        </row>
        <row r="102">
          <cell r="A102">
            <v>108656</v>
          </cell>
          <cell r="B102" t="str">
            <v>四川太极新津县五津镇五津西路二药房</v>
          </cell>
          <cell r="C102">
            <v>29388</v>
          </cell>
        </row>
        <row r="103">
          <cell r="A103">
            <v>110378</v>
          </cell>
          <cell r="B103" t="str">
            <v>四川太极都江堰市永丰街道宝莲路药店</v>
          </cell>
          <cell r="C103">
            <v>10540.24</v>
          </cell>
        </row>
        <row r="104">
          <cell r="A104">
            <v>111219</v>
          </cell>
          <cell r="B104" t="str">
            <v>四川太极金牛区花照壁药店</v>
          </cell>
          <cell r="C104">
            <v>29516</v>
          </cell>
        </row>
        <row r="105">
          <cell r="A105">
            <v>111400</v>
          </cell>
          <cell r="B105" t="str">
            <v>四川太极邛崃市文君街道杏林路药店</v>
          </cell>
          <cell r="C105">
            <v>12211</v>
          </cell>
        </row>
        <row r="106">
          <cell r="A106">
            <v>112415</v>
          </cell>
          <cell r="B106" t="str">
            <v>四川太极金牛区五福桥东路药店</v>
          </cell>
          <cell r="C106">
            <v>6700.41</v>
          </cell>
        </row>
        <row r="107">
          <cell r="A107">
            <v>112888</v>
          </cell>
          <cell r="B107" t="str">
            <v>四川太极武侯区双楠路药店</v>
          </cell>
          <cell r="C107">
            <v>5186.9</v>
          </cell>
        </row>
        <row r="108">
          <cell r="A108">
            <v>113008</v>
          </cell>
          <cell r="B108" t="str">
            <v>四川太极成都高新区尚锦路药店</v>
          </cell>
          <cell r="C108">
            <v>1049</v>
          </cell>
        </row>
        <row r="109">
          <cell r="A109">
            <v>113025</v>
          </cell>
          <cell r="B109" t="str">
            <v>四川太极青羊区蜀鑫路药店</v>
          </cell>
          <cell r="C109">
            <v>2707.9</v>
          </cell>
        </row>
        <row r="110">
          <cell r="A110">
            <v>113298</v>
          </cell>
          <cell r="B110" t="str">
            <v>四川太极武侯区逸都路药店</v>
          </cell>
          <cell r="C110">
            <v>2716</v>
          </cell>
        </row>
        <row r="111">
          <cell r="A111">
            <v>113299</v>
          </cell>
          <cell r="B111" t="str">
            <v>四川太极武侯区倪家桥路药店</v>
          </cell>
          <cell r="C111">
            <v>4368</v>
          </cell>
        </row>
        <row r="112">
          <cell r="A112">
            <v>113833</v>
          </cell>
          <cell r="B112" t="str">
            <v>四川太极青羊区光华西一路药店</v>
          </cell>
          <cell r="C112">
            <v>14101</v>
          </cell>
        </row>
        <row r="113">
          <cell r="A113">
            <v>114069</v>
          </cell>
          <cell r="B113" t="str">
            <v>四川太极高新区剑南大道药店</v>
          </cell>
          <cell r="C113">
            <v>4017</v>
          </cell>
        </row>
        <row r="114">
          <cell r="A114">
            <v>114286</v>
          </cell>
          <cell r="B114" t="str">
            <v>四川太极青羊区光华北五路药店</v>
          </cell>
          <cell r="C114">
            <v>19072.3</v>
          </cell>
        </row>
        <row r="115">
          <cell r="A115">
            <v>114622</v>
          </cell>
          <cell r="B115" t="str">
            <v>四川太极成华区东昌路一药店</v>
          </cell>
          <cell r="C115">
            <v>19406</v>
          </cell>
        </row>
        <row r="116">
          <cell r="A116">
            <v>114685</v>
          </cell>
          <cell r="B116" t="str">
            <v>四川太极青羊区青龙街药店</v>
          </cell>
          <cell r="C116">
            <v>21595</v>
          </cell>
        </row>
        <row r="117">
          <cell r="A117">
            <v>114844</v>
          </cell>
          <cell r="B117" t="str">
            <v>四川太极成华区培华东路药店</v>
          </cell>
          <cell r="C117">
            <v>7584</v>
          </cell>
        </row>
        <row r="118">
          <cell r="A118">
            <v>114848</v>
          </cell>
          <cell r="B118" t="str">
            <v>四川太极成都高新区泰和二街二药店 </v>
          </cell>
          <cell r="C118">
            <v>6649</v>
          </cell>
        </row>
        <row r="119">
          <cell r="A119">
            <v>115971</v>
          </cell>
          <cell r="B119" t="str">
            <v>四川太极高新区天顺路药店</v>
          </cell>
          <cell r="C119">
            <v>6368</v>
          </cell>
        </row>
        <row r="120">
          <cell r="A120">
            <v>116482</v>
          </cell>
          <cell r="B120" t="str">
            <v>四川太极锦江区宏济中路药店</v>
          </cell>
          <cell r="C120">
            <v>12143</v>
          </cell>
        </row>
        <row r="121">
          <cell r="A121">
            <v>116773</v>
          </cell>
          <cell r="B121" t="str">
            <v>四川太极青羊区经一路药店</v>
          </cell>
          <cell r="C121">
            <v>5690</v>
          </cell>
        </row>
        <row r="122">
          <cell r="A122">
            <v>116919</v>
          </cell>
          <cell r="B122" t="str">
            <v>四川太极武侯区科华北路药店</v>
          </cell>
          <cell r="C122">
            <v>19658</v>
          </cell>
        </row>
        <row r="123">
          <cell r="A123">
            <v>117184</v>
          </cell>
          <cell r="B123" t="str">
            <v>四川太极锦江区静沙南路药店</v>
          </cell>
          <cell r="C123">
            <v>5120</v>
          </cell>
        </row>
        <row r="124">
          <cell r="A124">
            <v>117310</v>
          </cell>
          <cell r="B124" t="str">
            <v>四川太极武侯区长寿路药店</v>
          </cell>
          <cell r="C124">
            <v>11820</v>
          </cell>
        </row>
        <row r="125">
          <cell r="A125">
            <v>117637</v>
          </cell>
          <cell r="B125" t="str">
            <v>四川太极大邑晋原街道金巷西街药店</v>
          </cell>
          <cell r="C125">
            <v>3497</v>
          </cell>
        </row>
        <row r="126">
          <cell r="A126">
            <v>117923</v>
          </cell>
          <cell r="B126" t="str">
            <v>四川太极大邑县观音阁街西段店</v>
          </cell>
          <cell r="C126">
            <v>2922</v>
          </cell>
        </row>
        <row r="127">
          <cell r="A127">
            <v>118074</v>
          </cell>
          <cell r="B127" t="str">
            <v>四川太极高新区泰和二街药店</v>
          </cell>
          <cell r="C127">
            <v>24900.16</v>
          </cell>
        </row>
        <row r="128">
          <cell r="A128">
            <v>118151</v>
          </cell>
          <cell r="B128" t="str">
            <v>四川太极金牛区沙湾东一路药店</v>
          </cell>
          <cell r="C128">
            <v>4820</v>
          </cell>
        </row>
        <row r="129">
          <cell r="A129">
            <v>118758</v>
          </cell>
          <cell r="B129" t="str">
            <v>四川太极成华区水碾河路药店</v>
          </cell>
          <cell r="C129">
            <v>4167.5</v>
          </cell>
        </row>
        <row r="130">
          <cell r="A130">
            <v>118951</v>
          </cell>
          <cell r="B130" t="str">
            <v>四川太极青羊区金祥路药店</v>
          </cell>
          <cell r="C130">
            <v>2602</v>
          </cell>
        </row>
        <row r="131">
          <cell r="A131">
            <v>119262</v>
          </cell>
          <cell r="B131" t="str">
            <v>四川太极成华区驷马桥三路药店</v>
          </cell>
          <cell r="C131">
            <v>4846.47</v>
          </cell>
        </row>
        <row r="132">
          <cell r="A132">
            <v>119263</v>
          </cell>
          <cell r="B132" t="str">
            <v>四川太极青羊区蜀源路药店</v>
          </cell>
          <cell r="C132">
            <v>6457</v>
          </cell>
        </row>
        <row r="133">
          <cell r="A133">
            <v>120844</v>
          </cell>
          <cell r="B133" t="str">
            <v>四川太极彭州市致和镇南三环路药店</v>
          </cell>
          <cell r="C133">
            <v>4277</v>
          </cell>
        </row>
        <row r="134">
          <cell r="A134">
            <v>122176</v>
          </cell>
          <cell r="B134" t="str">
            <v>四川太极崇州市怀远镇文井北路药店</v>
          </cell>
          <cell r="C134">
            <v>1226</v>
          </cell>
        </row>
        <row r="135">
          <cell r="A135">
            <v>122198</v>
          </cell>
          <cell r="B135" t="str">
            <v>四川太极成华区华泰路二药店</v>
          </cell>
          <cell r="C135">
            <v>17584</v>
          </cell>
        </row>
        <row r="136">
          <cell r="A136">
            <v>122686</v>
          </cell>
          <cell r="B136" t="str">
            <v>四川太极大邑县晋原街道蜀望路药店</v>
          </cell>
          <cell r="C136">
            <v>1128</v>
          </cell>
        </row>
        <row r="137">
          <cell r="A137">
            <v>122718</v>
          </cell>
          <cell r="B137" t="str">
            <v>四川太极大邑县晋原街道南街药店</v>
          </cell>
          <cell r="C137">
            <v>1932</v>
          </cell>
        </row>
        <row r="138">
          <cell r="A138">
            <v>122906</v>
          </cell>
          <cell r="B138" t="str">
            <v>四川太极新都区斑竹园街道医贸大道药店</v>
          </cell>
          <cell r="C138">
            <v>5718</v>
          </cell>
        </row>
        <row r="139">
          <cell r="A139">
            <v>123007</v>
          </cell>
          <cell r="B139" t="str">
            <v>四川太极大邑县青霞街道元通路南段药店</v>
          </cell>
          <cell r="C139">
            <v>6521</v>
          </cell>
        </row>
        <row r="140">
          <cell r="A140">
            <v>128640</v>
          </cell>
          <cell r="B140" t="str">
            <v>四川太极郫都区红光街道红高东路药店</v>
          </cell>
          <cell r="C140">
            <v>1218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C4" sqref="C4"/>
    </sheetView>
  </sheetViews>
  <sheetFormatPr defaultColWidth="9" defaultRowHeight="27" customHeight="1" outlineLevelCol="4"/>
  <cols>
    <col min="2" max="2" width="16.5" customWidth="1"/>
    <col min="3" max="3" width="16.25" customWidth="1"/>
    <col min="4" max="4" width="19.75" customWidth="1"/>
    <col min="5" max="5" width="19.625" customWidth="1"/>
  </cols>
  <sheetData>
    <row r="1" customHeight="1" spans="1:5">
      <c r="A1" s="51" t="s">
        <v>0</v>
      </c>
      <c r="B1" s="51"/>
      <c r="C1" s="51"/>
      <c r="D1" s="51"/>
      <c r="E1" s="51"/>
    </row>
    <row r="2" customHeight="1" spans="1:5">
      <c r="A2" s="51" t="s">
        <v>1</v>
      </c>
      <c r="B2" s="51" t="s">
        <v>2</v>
      </c>
      <c r="C2" s="51" t="s">
        <v>3</v>
      </c>
      <c r="D2" s="51" t="s">
        <v>4</v>
      </c>
      <c r="E2" s="51" t="s">
        <v>5</v>
      </c>
    </row>
    <row r="3" customHeight="1" spans="1:5">
      <c r="A3" s="1"/>
      <c r="B3" s="1"/>
      <c r="C3" s="1"/>
      <c r="D3" s="1"/>
      <c r="E3" s="1"/>
    </row>
    <row r="4" customHeight="1" spans="1:5">
      <c r="A4" s="1"/>
      <c r="B4" s="1"/>
      <c r="C4" s="1"/>
      <c r="D4" s="1"/>
      <c r="E4" s="1"/>
    </row>
    <row r="5" customHeight="1" spans="1:5">
      <c r="A5" s="1"/>
      <c r="B5" s="1"/>
      <c r="C5" s="1"/>
      <c r="D5" s="1"/>
      <c r="E5" s="1"/>
    </row>
    <row r="6" customHeight="1" spans="1:5">
      <c r="A6" s="1"/>
      <c r="B6" s="1"/>
      <c r="C6" s="1"/>
      <c r="D6" s="1"/>
      <c r="E6" s="1"/>
    </row>
    <row r="7" customHeight="1" spans="1:5">
      <c r="A7" s="1"/>
      <c r="B7" s="1"/>
      <c r="C7" s="1"/>
      <c r="D7" s="1"/>
      <c r="E7" s="1"/>
    </row>
    <row r="8" customHeight="1" spans="1:5">
      <c r="A8" s="1"/>
      <c r="B8" s="1"/>
      <c r="C8" s="1"/>
      <c r="D8" s="1"/>
      <c r="E8" s="1"/>
    </row>
    <row r="9" customHeight="1" spans="1:5">
      <c r="A9" s="1"/>
      <c r="B9" s="1"/>
      <c r="C9" s="1"/>
      <c r="D9" s="1"/>
      <c r="E9" s="1"/>
    </row>
    <row r="10" customHeight="1" spans="1:5">
      <c r="A10" s="1"/>
      <c r="B10" s="1"/>
      <c r="C10" s="1"/>
      <c r="D10" s="1"/>
      <c r="E10" s="1"/>
    </row>
    <row r="11" customHeight="1" spans="1:5">
      <c r="A11" s="1"/>
      <c r="B11" s="1"/>
      <c r="C11" s="1"/>
      <c r="D11" s="1"/>
      <c r="E11" s="1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E3" sqref="E3:E4"/>
    </sheetView>
  </sheetViews>
  <sheetFormatPr defaultColWidth="9" defaultRowHeight="21" customHeight="1" outlineLevelCol="5"/>
  <cols>
    <col min="1" max="1" width="8" style="37" customWidth="1"/>
    <col min="2" max="2" width="12.75" customWidth="1"/>
    <col min="3" max="3" width="12" style="37" customWidth="1"/>
    <col min="4" max="4" width="11.125" style="38" customWidth="1"/>
    <col min="5" max="5" width="22.5" customWidth="1"/>
    <col min="6" max="6" width="28.875" style="37" customWidth="1"/>
  </cols>
  <sheetData>
    <row r="1" ht="31" customHeight="1" spans="1:6">
      <c r="A1" s="39" t="s">
        <v>6</v>
      </c>
      <c r="B1" s="39" t="s">
        <v>7</v>
      </c>
      <c r="C1" s="39" t="s">
        <v>8</v>
      </c>
      <c r="D1" s="40" t="s">
        <v>9</v>
      </c>
      <c r="E1" s="39" t="s">
        <v>10</v>
      </c>
      <c r="F1" s="40" t="s">
        <v>11</v>
      </c>
    </row>
    <row r="2" customHeight="1" spans="1:6">
      <c r="A2" s="39"/>
      <c r="B2" s="39"/>
      <c r="C2" s="39"/>
      <c r="D2" s="41"/>
      <c r="E2" s="42" t="s">
        <v>12</v>
      </c>
      <c r="F2" s="41"/>
    </row>
    <row r="3" customHeight="1" spans="1:6">
      <c r="A3" s="1">
        <v>1</v>
      </c>
      <c r="B3" s="1" t="s">
        <v>13</v>
      </c>
      <c r="C3" s="1">
        <v>21</v>
      </c>
      <c r="D3" s="43">
        <v>21</v>
      </c>
      <c r="E3" s="44">
        <v>17</v>
      </c>
      <c r="F3" s="1"/>
    </row>
    <row r="4" customHeight="1" spans="1:6">
      <c r="A4" s="1">
        <v>2</v>
      </c>
      <c r="B4" s="1" t="s">
        <v>14</v>
      </c>
      <c r="C4" s="1">
        <v>8</v>
      </c>
      <c r="D4" s="43">
        <v>8</v>
      </c>
      <c r="E4" s="44">
        <v>7</v>
      </c>
      <c r="F4" s="1"/>
    </row>
    <row r="5" customHeight="1" spans="1:6">
      <c r="A5" s="1">
        <v>3</v>
      </c>
      <c r="B5" s="1" t="s">
        <v>15</v>
      </c>
      <c r="C5" s="1">
        <v>15</v>
      </c>
      <c r="D5" s="43">
        <v>15</v>
      </c>
      <c r="E5" s="44">
        <v>27</v>
      </c>
      <c r="F5" s="1"/>
    </row>
    <row r="6" customHeight="1" spans="1:6">
      <c r="A6" s="1">
        <v>4</v>
      </c>
      <c r="B6" s="1" t="s">
        <v>16</v>
      </c>
      <c r="C6" s="1">
        <v>14</v>
      </c>
      <c r="D6" s="43">
        <v>14</v>
      </c>
      <c r="E6" s="44">
        <v>18</v>
      </c>
      <c r="F6" s="1"/>
    </row>
    <row r="7" customHeight="1" spans="1:6">
      <c r="A7" s="1">
        <v>5</v>
      </c>
      <c r="B7" s="1" t="s">
        <v>17</v>
      </c>
      <c r="C7" s="1">
        <v>17</v>
      </c>
      <c r="D7" s="43">
        <v>17</v>
      </c>
      <c r="E7" s="44">
        <v>30</v>
      </c>
      <c r="F7" s="1"/>
    </row>
    <row r="8" customHeight="1" spans="1:6">
      <c r="A8" s="1">
        <v>6</v>
      </c>
      <c r="B8" s="1" t="s">
        <v>18</v>
      </c>
      <c r="C8" s="1">
        <v>23</v>
      </c>
      <c r="D8" s="43">
        <v>22</v>
      </c>
      <c r="E8" s="44">
        <v>41</v>
      </c>
      <c r="F8" s="1" t="s">
        <v>19</v>
      </c>
    </row>
    <row r="9" customHeight="1" spans="1:6">
      <c r="A9" s="1">
        <v>7</v>
      </c>
      <c r="B9" s="1" t="s">
        <v>20</v>
      </c>
      <c r="C9" s="1">
        <v>23</v>
      </c>
      <c r="D9" s="43">
        <v>21</v>
      </c>
      <c r="E9" s="44">
        <v>48</v>
      </c>
      <c r="F9" s="1" t="s">
        <v>21</v>
      </c>
    </row>
    <row r="10" customHeight="1" spans="1:6">
      <c r="A10" s="1">
        <v>8</v>
      </c>
      <c r="B10" s="1" t="s">
        <v>22</v>
      </c>
      <c r="C10" s="1">
        <v>5</v>
      </c>
      <c r="D10" s="43">
        <v>5</v>
      </c>
      <c r="E10" s="44">
        <v>11</v>
      </c>
      <c r="F10" s="1"/>
    </row>
    <row r="11" customHeight="1" spans="1:6">
      <c r="A11" s="1">
        <v>9</v>
      </c>
      <c r="B11" s="1" t="s">
        <v>23</v>
      </c>
      <c r="C11" s="1">
        <v>8</v>
      </c>
      <c r="D11" s="43">
        <v>8</v>
      </c>
      <c r="E11" s="44">
        <v>9</v>
      </c>
      <c r="F11" s="1"/>
    </row>
    <row r="12" customHeight="1" spans="1:6">
      <c r="A12" s="1">
        <v>10</v>
      </c>
      <c r="B12" s="1" t="s">
        <v>24</v>
      </c>
      <c r="C12" s="1">
        <v>8</v>
      </c>
      <c r="D12" s="43">
        <v>6</v>
      </c>
      <c r="E12" s="44">
        <v>22</v>
      </c>
      <c r="F12" s="1" t="s">
        <v>25</v>
      </c>
    </row>
    <row r="13" customHeight="1" spans="1:6">
      <c r="A13" s="45" t="s">
        <v>26</v>
      </c>
      <c r="B13" s="46"/>
      <c r="C13" s="47">
        <f>SUM(C3:C12)</f>
        <v>142</v>
      </c>
      <c r="D13" s="48">
        <f>SUM(D3:D12)</f>
        <v>137</v>
      </c>
      <c r="E13" s="47">
        <f>SUM(E3:E12)</f>
        <v>230</v>
      </c>
      <c r="F13" s="47"/>
    </row>
    <row r="19" customHeight="1" spans="1:6">
      <c r="A19" s="39" t="s">
        <v>6</v>
      </c>
      <c r="B19" s="39" t="s">
        <v>7</v>
      </c>
      <c r="C19" s="39" t="s">
        <v>8</v>
      </c>
      <c r="D19" s="40" t="s">
        <v>9</v>
      </c>
      <c r="E19" s="49" t="s">
        <v>27</v>
      </c>
      <c r="F19" s="50" t="s">
        <v>28</v>
      </c>
    </row>
    <row r="20" customHeight="1" spans="1:6">
      <c r="A20" s="39"/>
      <c r="B20" s="39"/>
      <c r="C20" s="39"/>
      <c r="D20" s="41"/>
      <c r="E20" s="49"/>
      <c r="F20" s="50"/>
    </row>
    <row r="21" customHeight="1" spans="1:5">
      <c r="A21" s="1">
        <v>1</v>
      </c>
      <c r="B21" s="1" t="s">
        <v>13</v>
      </c>
      <c r="C21" s="1">
        <v>21</v>
      </c>
      <c r="D21" s="43">
        <v>21</v>
      </c>
      <c r="E21">
        <f>438*D21</f>
        <v>9198</v>
      </c>
    </row>
    <row r="22" customHeight="1" spans="1:5">
      <c r="A22" s="1">
        <v>2</v>
      </c>
      <c r="B22" s="1" t="s">
        <v>14</v>
      </c>
      <c r="C22" s="1">
        <v>8</v>
      </c>
      <c r="D22" s="43">
        <v>8</v>
      </c>
      <c r="E22">
        <f t="shared" ref="E22:E30" si="0">438*D22</f>
        <v>3504</v>
      </c>
    </row>
    <row r="23" customHeight="1" spans="1:5">
      <c r="A23" s="1">
        <v>3</v>
      </c>
      <c r="B23" s="1" t="s">
        <v>15</v>
      </c>
      <c r="C23" s="1">
        <v>15</v>
      </c>
      <c r="D23" s="43">
        <v>15</v>
      </c>
      <c r="E23">
        <f t="shared" si="0"/>
        <v>6570</v>
      </c>
    </row>
    <row r="24" customHeight="1" spans="1:5">
      <c r="A24" s="1">
        <v>4</v>
      </c>
      <c r="B24" s="1" t="s">
        <v>16</v>
      </c>
      <c r="C24" s="1">
        <v>14</v>
      </c>
      <c r="D24" s="43">
        <v>14</v>
      </c>
      <c r="E24">
        <f t="shared" si="0"/>
        <v>6132</v>
      </c>
    </row>
    <row r="25" customHeight="1" spans="1:5">
      <c r="A25" s="1">
        <v>5</v>
      </c>
      <c r="B25" s="1" t="s">
        <v>17</v>
      </c>
      <c r="C25" s="1">
        <v>17</v>
      </c>
      <c r="D25" s="43">
        <v>17</v>
      </c>
      <c r="E25">
        <f t="shared" si="0"/>
        <v>7446</v>
      </c>
    </row>
    <row r="26" customHeight="1" spans="1:5">
      <c r="A26" s="1">
        <v>6</v>
      </c>
      <c r="B26" s="1" t="s">
        <v>18</v>
      </c>
      <c r="C26" s="1">
        <v>23</v>
      </c>
      <c r="D26" s="43">
        <v>22</v>
      </c>
      <c r="E26">
        <f t="shared" si="0"/>
        <v>9636</v>
      </c>
    </row>
    <row r="27" customHeight="1" spans="1:5">
      <c r="A27" s="1">
        <v>7</v>
      </c>
      <c r="B27" s="1" t="s">
        <v>20</v>
      </c>
      <c r="C27" s="1">
        <v>23</v>
      </c>
      <c r="D27" s="43">
        <v>21</v>
      </c>
      <c r="E27">
        <f t="shared" si="0"/>
        <v>9198</v>
      </c>
    </row>
    <row r="28" customHeight="1" spans="1:5">
      <c r="A28" s="1">
        <v>8</v>
      </c>
      <c r="B28" s="1" t="s">
        <v>22</v>
      </c>
      <c r="C28" s="1">
        <v>5</v>
      </c>
      <c r="D28" s="43">
        <v>5</v>
      </c>
      <c r="E28">
        <f t="shared" si="0"/>
        <v>2190</v>
      </c>
    </row>
    <row r="29" customHeight="1" spans="1:5">
      <c r="A29" s="1">
        <v>9</v>
      </c>
      <c r="B29" s="1" t="s">
        <v>23</v>
      </c>
      <c r="C29" s="1">
        <v>8</v>
      </c>
      <c r="D29" s="43">
        <v>8</v>
      </c>
      <c r="E29">
        <f t="shared" si="0"/>
        <v>3504</v>
      </c>
    </row>
    <row r="30" customHeight="1" spans="1:5">
      <c r="A30" s="1">
        <v>10</v>
      </c>
      <c r="B30" s="1" t="s">
        <v>24</v>
      </c>
      <c r="C30" s="1">
        <v>8</v>
      </c>
      <c r="D30" s="43">
        <v>6</v>
      </c>
      <c r="E30">
        <f t="shared" si="0"/>
        <v>2628</v>
      </c>
    </row>
  </sheetData>
  <mergeCells count="12">
    <mergeCell ref="A13:B13"/>
    <mergeCell ref="A1:A2"/>
    <mergeCell ref="A19:A20"/>
    <mergeCell ref="B1:B2"/>
    <mergeCell ref="B19:B20"/>
    <mergeCell ref="C1:C2"/>
    <mergeCell ref="C19:C20"/>
    <mergeCell ref="D1:D2"/>
    <mergeCell ref="D19:D20"/>
    <mergeCell ref="E19:E20"/>
    <mergeCell ref="F1:F2"/>
    <mergeCell ref="F19:F2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7" sqref="G7"/>
    </sheetView>
  </sheetViews>
  <sheetFormatPr defaultColWidth="9" defaultRowHeight="18.75" outlineLevelCol="6"/>
  <cols>
    <col min="1" max="1" width="14" style="28" customWidth="1"/>
    <col min="2" max="2" width="11.5" style="28" customWidth="1"/>
    <col min="3" max="3" width="15.25" style="28" customWidth="1"/>
    <col min="4" max="4" width="29.5" style="28" customWidth="1"/>
    <col min="5" max="6" width="18.25" style="29" customWidth="1"/>
    <col min="7" max="7" width="26.125" style="28" customWidth="1"/>
    <col min="8" max="16384" width="9" style="28"/>
  </cols>
  <sheetData>
    <row r="1" s="27" customFormat="1" ht="56" customHeight="1" spans="1:7">
      <c r="A1" s="30" t="s">
        <v>2</v>
      </c>
      <c r="B1" s="30" t="s">
        <v>29</v>
      </c>
      <c r="C1" s="31" t="s">
        <v>30</v>
      </c>
      <c r="D1" s="30" t="s">
        <v>31</v>
      </c>
      <c r="E1" s="31" t="s">
        <v>32</v>
      </c>
      <c r="F1" s="31" t="s">
        <v>33</v>
      </c>
      <c r="G1" s="32" t="s">
        <v>34</v>
      </c>
    </row>
    <row r="2" spans="1:7">
      <c r="A2" s="33" t="s">
        <v>35</v>
      </c>
      <c r="B2" s="33">
        <v>8</v>
      </c>
      <c r="C2" s="33">
        <v>70000</v>
      </c>
      <c r="D2" s="33">
        <f>VLOOKUP(A2,Sheet1!A6:B14,2,0)</f>
        <v>95208.86</v>
      </c>
      <c r="E2" s="34">
        <f t="shared" ref="E2:E10" si="0">D2-C2</f>
        <v>25208.86</v>
      </c>
      <c r="F2" s="35">
        <f>D2/C2</f>
        <v>1.36012657142857</v>
      </c>
      <c r="G2" s="36">
        <f>D2*0.005</f>
        <v>476.0443</v>
      </c>
    </row>
    <row r="3" spans="1:7">
      <c r="A3" s="33" t="s">
        <v>16</v>
      </c>
      <c r="B3" s="33">
        <v>19</v>
      </c>
      <c r="C3" s="33">
        <v>150000</v>
      </c>
      <c r="D3" s="33">
        <f>VLOOKUP(A3,Sheet1!A8:B16,2,0)</f>
        <v>173142.41</v>
      </c>
      <c r="E3" s="34">
        <f t="shared" si="0"/>
        <v>23142.41</v>
      </c>
      <c r="F3" s="35">
        <f t="shared" ref="F3:F10" si="1">D3/C3</f>
        <v>1.15428273333333</v>
      </c>
      <c r="G3" s="36">
        <f>D3*0.005</f>
        <v>865.71205</v>
      </c>
    </row>
    <row r="4" spans="1:7">
      <c r="A4" s="33" t="s">
        <v>24</v>
      </c>
      <c r="B4" s="33">
        <v>6</v>
      </c>
      <c r="C4" s="33">
        <v>150000</v>
      </c>
      <c r="D4" s="33">
        <f>VLOOKUP(A4,Sheet1!A7:B15,2,0)</f>
        <v>149965.62</v>
      </c>
      <c r="E4" s="34">
        <f t="shared" si="0"/>
        <v>-34.3800000000047</v>
      </c>
      <c r="F4" s="35">
        <f t="shared" si="1"/>
        <v>0.9997708</v>
      </c>
      <c r="G4" s="33"/>
    </row>
    <row r="5" spans="1:7">
      <c r="A5" s="33" t="s">
        <v>36</v>
      </c>
      <c r="B5" s="33">
        <v>5</v>
      </c>
      <c r="C5" s="33">
        <v>110000</v>
      </c>
      <c r="D5" s="33">
        <f>VLOOKUP(A5,Sheet1!A10:B18,2,0)</f>
        <v>104835.41</v>
      </c>
      <c r="E5" s="34">
        <f t="shared" si="0"/>
        <v>-5164.59</v>
      </c>
      <c r="F5" s="35">
        <f t="shared" si="1"/>
        <v>0.953049181818182</v>
      </c>
      <c r="G5" s="36"/>
    </row>
    <row r="6" spans="1:7">
      <c r="A6" s="33" t="s">
        <v>37</v>
      </c>
      <c r="B6" s="33">
        <v>8</v>
      </c>
      <c r="C6" s="33">
        <v>90000</v>
      </c>
      <c r="D6" s="33">
        <f>VLOOKUP(A6,Sheet1!A4:B12,2,0)</f>
        <v>82256.6</v>
      </c>
      <c r="E6" s="34">
        <f t="shared" si="0"/>
        <v>-7743.39999999999</v>
      </c>
      <c r="F6" s="35">
        <f t="shared" si="1"/>
        <v>0.913962222222222</v>
      </c>
      <c r="G6" s="36"/>
    </row>
    <row r="7" spans="1:7">
      <c r="A7" s="33" t="s">
        <v>20</v>
      </c>
      <c r="B7" s="33">
        <v>24</v>
      </c>
      <c r="C7" s="33">
        <v>470000</v>
      </c>
      <c r="D7" s="33">
        <f>VLOOKUP(A7,Sheet1!A9:B17,2,0)</f>
        <v>445672.25</v>
      </c>
      <c r="E7" s="34">
        <f t="shared" si="0"/>
        <v>-24327.75</v>
      </c>
      <c r="F7" s="35">
        <f t="shared" si="1"/>
        <v>0.948238829787234</v>
      </c>
      <c r="G7" s="36"/>
    </row>
    <row r="8" spans="1:7">
      <c r="A8" s="33" t="s">
        <v>13</v>
      </c>
      <c r="B8" s="33">
        <v>21</v>
      </c>
      <c r="C8" s="33">
        <v>150000</v>
      </c>
      <c r="D8" s="33">
        <f>VLOOKUP(A8,Sheet1!A2:B10,2,0)</f>
        <v>120195.03</v>
      </c>
      <c r="E8" s="34">
        <f t="shared" si="0"/>
        <v>-29804.97</v>
      </c>
      <c r="F8" s="35">
        <f t="shared" si="1"/>
        <v>0.8013002</v>
      </c>
      <c r="G8" s="36"/>
    </row>
    <row r="9" spans="1:7">
      <c r="A9" s="33" t="s">
        <v>17</v>
      </c>
      <c r="B9" s="33">
        <v>22</v>
      </c>
      <c r="C9" s="33">
        <v>350000</v>
      </c>
      <c r="D9" s="33">
        <f>VLOOKUP(A9,Sheet1!A5:B13,2,0)</f>
        <v>296630.27</v>
      </c>
      <c r="E9" s="34">
        <f t="shared" si="0"/>
        <v>-53369.73</v>
      </c>
      <c r="F9" s="35">
        <f t="shared" si="1"/>
        <v>0.847515057142857</v>
      </c>
      <c r="G9" s="36"/>
    </row>
    <row r="10" spans="1:7">
      <c r="A10" s="33" t="s">
        <v>38</v>
      </c>
      <c r="B10" s="33">
        <v>25</v>
      </c>
      <c r="C10" s="33">
        <v>460000</v>
      </c>
      <c r="D10" s="33">
        <f>VLOOKUP(A10,Sheet1!A3:B11,2,0)</f>
        <v>395436.07</v>
      </c>
      <c r="E10" s="34">
        <f t="shared" si="0"/>
        <v>-64563.93</v>
      </c>
      <c r="F10" s="35">
        <f t="shared" si="1"/>
        <v>0.859643630434783</v>
      </c>
      <c r="G10" s="36"/>
    </row>
    <row r="11" spans="1:7">
      <c r="A11" s="33"/>
      <c r="B11" s="33"/>
      <c r="C11" s="33" t="s">
        <v>39</v>
      </c>
      <c r="D11" s="33"/>
      <c r="E11" s="34"/>
      <c r="F11" s="34"/>
      <c r="G11" s="36"/>
    </row>
    <row r="12" spans="1:7">
      <c r="A12" s="33"/>
      <c r="B12" s="33"/>
      <c r="C12" s="33"/>
      <c r="D12" s="33"/>
      <c r="E12" s="34"/>
      <c r="F12" s="34"/>
      <c r="G12" s="33"/>
    </row>
    <row r="13" spans="1:7">
      <c r="A13" s="33"/>
      <c r="B13" s="33"/>
      <c r="C13" s="33"/>
      <c r="D13" s="33"/>
      <c r="E13" s="34"/>
      <c r="F13" s="34"/>
      <c r="G13" s="33"/>
    </row>
    <row r="14" ht="13.5" spans="1:3">
      <c r="A14" s="37"/>
      <c r="C14" s="37"/>
    </row>
    <row r="15" ht="13.5" spans="1:3">
      <c r="A15" s="37"/>
      <c r="C15" s="37"/>
    </row>
    <row r="16" ht="13.5" spans="1:3">
      <c r="A16" s="37"/>
      <c r="C16" s="37"/>
    </row>
  </sheetData>
  <sortState ref="A2:E16">
    <sortCondition ref="E2" descending="1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4"/>
  <sheetViews>
    <sheetView tabSelected="1" workbookViewId="0">
      <pane ySplit="1" topLeftCell="A2" activePane="bottomLeft" state="frozen"/>
      <selection/>
      <selection pane="bottomLeft" activeCell="E9" sqref="E9"/>
    </sheetView>
  </sheetViews>
  <sheetFormatPr defaultColWidth="9" defaultRowHeight="13.5"/>
  <cols>
    <col min="1" max="1" width="4.5" style="2" customWidth="1"/>
    <col min="2" max="2" width="9" style="3" customWidth="1"/>
    <col min="3" max="3" width="30.25" style="3" customWidth="1"/>
    <col min="4" max="4" width="10.375" style="4" customWidth="1"/>
    <col min="5" max="5" width="13.125" style="5" customWidth="1"/>
    <col min="6" max="7" width="16.875" style="6" customWidth="1"/>
    <col min="8" max="8" width="15.125" style="6" customWidth="1"/>
    <col min="9" max="9" width="13.75" style="7"/>
    <col min="10" max="10" width="13.5" style="8" customWidth="1"/>
    <col min="11" max="11" width="25.625" style="8" customWidth="1"/>
    <col min="12" max="12" width="19.625" style="6" customWidth="1"/>
    <col min="13" max="16384" width="9" style="6"/>
  </cols>
  <sheetData>
    <row r="1" ht="46" customHeight="1" spans="1:12">
      <c r="A1" s="9" t="s">
        <v>1</v>
      </c>
      <c r="B1" s="10" t="s">
        <v>40</v>
      </c>
      <c r="C1" s="10" t="s">
        <v>3</v>
      </c>
      <c r="D1" s="11" t="s">
        <v>2</v>
      </c>
      <c r="E1" s="5" t="s">
        <v>30</v>
      </c>
      <c r="F1" s="12" t="s">
        <v>31</v>
      </c>
      <c r="G1" s="12" t="s">
        <v>41</v>
      </c>
      <c r="H1" s="12" t="s">
        <v>42</v>
      </c>
      <c r="I1" s="19" t="s">
        <v>43</v>
      </c>
      <c r="J1" s="20" t="s">
        <v>44</v>
      </c>
      <c r="K1" s="21" t="s">
        <v>45</v>
      </c>
      <c r="L1" s="6" t="s">
        <v>46</v>
      </c>
    </row>
    <row r="2" ht="14.25" spans="1:11">
      <c r="A2" s="2">
        <v>83</v>
      </c>
      <c r="B2" s="3">
        <v>343</v>
      </c>
      <c r="C2" s="13" t="s">
        <v>47</v>
      </c>
      <c r="D2" s="4" t="str">
        <f>VLOOKUP(B2,[1]Sheet1!$C:$E,3,0)</f>
        <v>西门一片</v>
      </c>
      <c r="E2" s="5">
        <v>52684.8</v>
      </c>
      <c r="F2" s="14">
        <f>VLOOKUP(B:B,[2]Sheet1!$A:$C,3,0)</f>
        <v>69799.01</v>
      </c>
      <c r="G2" s="15">
        <f>F2/E2</f>
        <v>1.32484151026482</v>
      </c>
      <c r="H2" s="16">
        <v>500</v>
      </c>
      <c r="I2" s="22">
        <f>F2-E2</f>
        <v>17114.21</v>
      </c>
      <c r="J2" s="22"/>
      <c r="K2" s="22"/>
    </row>
    <row r="3" ht="14.25" spans="1:11">
      <c r="A3" s="2">
        <v>11</v>
      </c>
      <c r="B3" s="3">
        <v>365</v>
      </c>
      <c r="C3" s="13" t="s">
        <v>48</v>
      </c>
      <c r="D3" s="4" t="str">
        <f>VLOOKUP(B3,[1]Sheet1!$C:$E,3,0)</f>
        <v>西门一片</v>
      </c>
      <c r="E3" s="5">
        <v>33191.424</v>
      </c>
      <c r="F3" s="14">
        <f>VLOOKUP(B:B,[2]Sheet1!$A:$C,3,0)</f>
        <v>65020</v>
      </c>
      <c r="G3" s="15">
        <f t="shared" ref="G3:G35" si="0">F3/E3</f>
        <v>1.95893975504034</v>
      </c>
      <c r="H3" s="16">
        <v>500</v>
      </c>
      <c r="I3" s="22">
        <f t="shared" ref="I3:I35" si="1">F3-E3</f>
        <v>31828.576</v>
      </c>
      <c r="J3" s="22"/>
      <c r="K3" s="22"/>
    </row>
    <row r="4" ht="14.25" spans="1:11">
      <c r="A4" s="2">
        <v>47</v>
      </c>
      <c r="B4" s="3">
        <v>750</v>
      </c>
      <c r="C4" s="13" t="s">
        <v>49</v>
      </c>
      <c r="D4" s="4" t="str">
        <f>VLOOKUP(B4,[1]Sheet1!$C:$E,3,0)</f>
        <v>旗舰片区</v>
      </c>
      <c r="E4" s="5">
        <v>60000</v>
      </c>
      <c r="F4" s="14">
        <f>VLOOKUP(B:B,[2]Sheet1!$A:$C,3,0)</f>
        <v>55075.8</v>
      </c>
      <c r="G4" s="17">
        <f t="shared" si="0"/>
        <v>0.91793</v>
      </c>
      <c r="H4" s="16">
        <v>500</v>
      </c>
      <c r="I4" s="22">
        <f t="shared" si="1"/>
        <v>-4924.2</v>
      </c>
      <c r="J4" s="23"/>
      <c r="K4" s="23"/>
    </row>
    <row r="5" ht="14.25" spans="1:11">
      <c r="A5" s="2">
        <v>49</v>
      </c>
      <c r="B5" s="3">
        <v>737</v>
      </c>
      <c r="C5" s="13" t="s">
        <v>50</v>
      </c>
      <c r="D5" s="4" t="str">
        <f>VLOOKUP(B5,[1]Sheet1!$C:$E,3,0)</f>
        <v>东南片区</v>
      </c>
      <c r="E5" s="5">
        <v>30184</v>
      </c>
      <c r="F5" s="14">
        <f>VLOOKUP(B:B,[2]Sheet1!$A:$C,3,0)</f>
        <v>50012.9</v>
      </c>
      <c r="G5" s="15">
        <f t="shared" si="0"/>
        <v>1.65693413729128</v>
      </c>
      <c r="H5" s="16">
        <v>500</v>
      </c>
      <c r="I5" s="22">
        <f t="shared" si="1"/>
        <v>19828.9</v>
      </c>
      <c r="J5" s="22"/>
      <c r="K5" s="22"/>
    </row>
    <row r="6" spans="1:11">
      <c r="A6" s="2">
        <v>82</v>
      </c>
      <c r="B6" s="3">
        <v>581</v>
      </c>
      <c r="C6" s="13" t="s">
        <v>51</v>
      </c>
      <c r="D6" s="4" t="str">
        <f>VLOOKUP(B6,[1]Sheet1!$C:$E,3,0)</f>
        <v>城中片</v>
      </c>
      <c r="E6" s="5">
        <v>29127.168</v>
      </c>
      <c r="F6" s="14">
        <f>VLOOKUP(B:B,[2]Sheet1!$A:$C,3,0)</f>
        <v>41822.94</v>
      </c>
      <c r="G6" s="15">
        <f t="shared" si="0"/>
        <v>1.4358738892844</v>
      </c>
      <c r="H6" s="18"/>
      <c r="I6" s="22">
        <f t="shared" si="1"/>
        <v>12695.772</v>
      </c>
      <c r="J6" s="22"/>
      <c r="K6" s="22"/>
    </row>
    <row r="7" spans="1:11">
      <c r="A7" s="2">
        <v>41</v>
      </c>
      <c r="B7" s="3">
        <v>578</v>
      </c>
      <c r="C7" s="13" t="s">
        <v>52</v>
      </c>
      <c r="D7" s="4" t="str">
        <f>VLOOKUP(B7,[1]Sheet1!$C:$E,3,0)</f>
        <v>城中片</v>
      </c>
      <c r="E7" s="5">
        <v>30481.92</v>
      </c>
      <c r="F7" s="14">
        <f>VLOOKUP(B:B,[2]Sheet1!$A:$C,3,0)</f>
        <v>41627</v>
      </c>
      <c r="G7" s="15">
        <f t="shared" si="0"/>
        <v>1.36562919921055</v>
      </c>
      <c r="H7" s="14"/>
      <c r="I7" s="22">
        <f t="shared" si="1"/>
        <v>11145.08</v>
      </c>
      <c r="J7" s="22"/>
      <c r="K7" s="22"/>
    </row>
    <row r="8" spans="1:11">
      <c r="A8" s="2">
        <v>129</v>
      </c>
      <c r="B8" s="3">
        <v>571</v>
      </c>
      <c r="C8" s="13" t="s">
        <v>53</v>
      </c>
      <c r="D8" s="4" t="str">
        <f>VLOOKUP(B8,[1]Sheet1!$C:$E,3,0)</f>
        <v>东南片区</v>
      </c>
      <c r="E8" s="5">
        <v>44029.44</v>
      </c>
      <c r="F8" s="14">
        <f>VLOOKUP(B:B,[2]Sheet1!$A:$C,3,0)</f>
        <v>10343.11</v>
      </c>
      <c r="G8" s="17">
        <f t="shared" si="0"/>
        <v>0.234913503328682</v>
      </c>
      <c r="H8" s="14"/>
      <c r="I8" s="22">
        <f t="shared" si="1"/>
        <v>-33686.33</v>
      </c>
      <c r="J8" s="23">
        <f>I8*0.02</f>
        <v>-673.7266</v>
      </c>
      <c r="K8" s="23">
        <f>J8/2</f>
        <v>-336.8633</v>
      </c>
    </row>
    <row r="9" spans="1:11">
      <c r="A9" s="2">
        <v>45</v>
      </c>
      <c r="B9" s="3">
        <v>707</v>
      </c>
      <c r="C9" s="13" t="s">
        <v>54</v>
      </c>
      <c r="D9" s="4" t="str">
        <f>VLOOKUP(B9,[1]Sheet1!$C:$E,3,0)</f>
        <v>东南片区</v>
      </c>
      <c r="E9" s="5">
        <v>32514.048</v>
      </c>
      <c r="F9" s="14">
        <f>VLOOKUP(B:B,[2]Sheet1!$A:$C,3,0)</f>
        <v>39080.9</v>
      </c>
      <c r="G9" s="15">
        <f t="shared" si="0"/>
        <v>1.20196968399628</v>
      </c>
      <c r="H9" s="14"/>
      <c r="I9" s="22">
        <f t="shared" si="1"/>
        <v>6566.852</v>
      </c>
      <c r="J9" s="22"/>
      <c r="K9" s="22"/>
    </row>
    <row r="10" spans="1:11">
      <c r="A10" s="2">
        <v>96</v>
      </c>
      <c r="B10" s="3">
        <v>385</v>
      </c>
      <c r="C10" s="13" t="s">
        <v>55</v>
      </c>
      <c r="D10" s="4" t="str">
        <f>VLOOKUP(B10,[1]Sheet1!$C:$E,3,0)</f>
        <v>新津片</v>
      </c>
      <c r="E10" s="5">
        <v>33868.8</v>
      </c>
      <c r="F10" s="14">
        <f>VLOOKUP(B:B,[2]Sheet1!$A:$C,3,0)</f>
        <v>35483</v>
      </c>
      <c r="G10" s="15">
        <f t="shared" si="0"/>
        <v>1.04766038359788</v>
      </c>
      <c r="H10" s="14"/>
      <c r="I10" s="22">
        <f t="shared" si="1"/>
        <v>1614.2</v>
      </c>
      <c r="J10" s="22"/>
      <c r="K10" s="22"/>
    </row>
    <row r="11" spans="1:11">
      <c r="A11" s="2">
        <v>16</v>
      </c>
      <c r="B11" s="3">
        <v>105267</v>
      </c>
      <c r="C11" s="13" t="s">
        <v>56</v>
      </c>
      <c r="D11" s="4" t="str">
        <f>VLOOKUP(B11,[1]Sheet1!$C:$E,3,0)</f>
        <v>西门一片</v>
      </c>
      <c r="E11" s="5">
        <v>28459.2</v>
      </c>
      <c r="F11" s="14">
        <f>VLOOKUP(B:B,[2]Sheet1!$A:$C,3,0)</f>
        <v>32873.5</v>
      </c>
      <c r="G11" s="15">
        <f t="shared" si="0"/>
        <v>1.1551097711812</v>
      </c>
      <c r="H11" s="14"/>
      <c r="I11" s="22">
        <f t="shared" si="1"/>
        <v>4414.3</v>
      </c>
      <c r="J11" s="22"/>
      <c r="K11" s="22"/>
    </row>
    <row r="12" spans="1:11">
      <c r="A12" s="2">
        <v>101</v>
      </c>
      <c r="B12" s="3">
        <v>337</v>
      </c>
      <c r="C12" s="13" t="s">
        <v>57</v>
      </c>
      <c r="D12" s="4" t="str">
        <f>VLOOKUP(B12,[1]Sheet1!$C:$E,3,0)</f>
        <v>城中片</v>
      </c>
      <c r="E12" s="5">
        <v>66740.94</v>
      </c>
      <c r="F12" s="14">
        <f>VLOOKUP(B:B,[2]Sheet1!$A:$C,3,0)</f>
        <v>40154</v>
      </c>
      <c r="G12" s="17">
        <f t="shared" si="0"/>
        <v>0.601639713195529</v>
      </c>
      <c r="H12" s="14"/>
      <c r="I12" s="22">
        <f t="shared" si="1"/>
        <v>-26586.94</v>
      </c>
      <c r="J12" s="23">
        <f>I12*0.02</f>
        <v>-531.7388</v>
      </c>
      <c r="K12" s="23">
        <f>J12/2</f>
        <v>-265.8694</v>
      </c>
    </row>
    <row r="13" spans="1:11">
      <c r="A13" s="2">
        <v>89</v>
      </c>
      <c r="B13" s="3">
        <v>373</v>
      </c>
      <c r="C13" s="13" t="s">
        <v>58</v>
      </c>
      <c r="D13" s="4" t="str">
        <f>VLOOKUP(B13,[1]Sheet1!$C:$E,3,0)</f>
        <v>城中片</v>
      </c>
      <c r="E13" s="5">
        <v>27697.90464</v>
      </c>
      <c r="F13" s="14">
        <f>VLOOKUP(B:B,[2]Sheet1!$A:$C,3,0)</f>
        <v>29580.83</v>
      </c>
      <c r="G13" s="15">
        <f t="shared" si="0"/>
        <v>1.06798078715604</v>
      </c>
      <c r="H13" s="14"/>
      <c r="I13" s="22">
        <f t="shared" si="1"/>
        <v>1882.92536</v>
      </c>
      <c r="J13" s="22"/>
      <c r="K13" s="22"/>
    </row>
    <row r="14" spans="1:11">
      <c r="A14" s="2">
        <v>62</v>
      </c>
      <c r="B14" s="3">
        <v>111219</v>
      </c>
      <c r="C14" s="13" t="s">
        <v>59</v>
      </c>
      <c r="D14" s="4" t="str">
        <f>VLOOKUP(B14,[1]Sheet1!$C:$E,3,0)</f>
        <v>西门一片</v>
      </c>
      <c r="E14" s="5">
        <v>27941.76</v>
      </c>
      <c r="F14" s="14">
        <f>VLOOKUP(B:B,[2]Sheet1!$A:$C,3,0)</f>
        <v>29516</v>
      </c>
      <c r="G14" s="15">
        <f t="shared" si="0"/>
        <v>1.05634004443528</v>
      </c>
      <c r="H14" s="14"/>
      <c r="I14" s="22">
        <f t="shared" si="1"/>
        <v>1574.24</v>
      </c>
      <c r="J14" s="22"/>
      <c r="K14" s="22"/>
    </row>
    <row r="15" spans="1:11">
      <c r="A15" s="2">
        <v>51</v>
      </c>
      <c r="B15" s="3">
        <v>357</v>
      </c>
      <c r="C15" s="13" t="s">
        <v>60</v>
      </c>
      <c r="D15" s="4" t="str">
        <f>VLOOKUP(B15,[1]Sheet1!$C:$E,3,0)</f>
        <v>西门一片</v>
      </c>
      <c r="E15" s="5">
        <v>29211.84</v>
      </c>
      <c r="F15" s="14">
        <f>VLOOKUP(B:B,[2]Sheet1!$A:$C,3,0)</f>
        <v>29411.5</v>
      </c>
      <c r="G15" s="15">
        <f t="shared" si="0"/>
        <v>1.00683489982144</v>
      </c>
      <c r="H15" s="14"/>
      <c r="I15" s="22">
        <f t="shared" si="1"/>
        <v>199.66</v>
      </c>
      <c r="J15" s="22"/>
      <c r="K15" s="22"/>
    </row>
    <row r="16" spans="1:11">
      <c r="A16" s="2">
        <v>77</v>
      </c>
      <c r="B16" s="3">
        <v>108656</v>
      </c>
      <c r="C16" s="13" t="s">
        <v>61</v>
      </c>
      <c r="D16" s="4" t="str">
        <f>VLOOKUP(B16,[1]Sheet1!$C:$E,3,0)</f>
        <v>新津片</v>
      </c>
      <c r="E16" s="5">
        <v>27408.64</v>
      </c>
      <c r="F16" s="14">
        <f>VLOOKUP(B:B,[2]Sheet1!$A:$C,3,0)</f>
        <v>29388</v>
      </c>
      <c r="G16" s="15">
        <f t="shared" si="0"/>
        <v>1.07221664409471</v>
      </c>
      <c r="H16" s="14"/>
      <c r="I16" s="22">
        <f t="shared" si="1"/>
        <v>1979.36</v>
      </c>
      <c r="J16" s="22"/>
      <c r="K16" s="22"/>
    </row>
    <row r="17" spans="1:11">
      <c r="A17" s="2">
        <v>59</v>
      </c>
      <c r="B17" s="3">
        <v>726</v>
      </c>
      <c r="C17" s="13" t="s">
        <v>62</v>
      </c>
      <c r="D17" s="4" t="str">
        <f>VLOOKUP(B17,[1]Sheet1!$C:$E,3,0)</f>
        <v>西门一片</v>
      </c>
      <c r="E17" s="5">
        <v>26248.32</v>
      </c>
      <c r="F17" s="14">
        <f>VLOOKUP(B:B,[2]Sheet1!$A:$C,3,0)</f>
        <v>27748</v>
      </c>
      <c r="G17" s="15">
        <f t="shared" si="0"/>
        <v>1.05713432326336</v>
      </c>
      <c r="H17" s="14"/>
      <c r="I17" s="22">
        <f t="shared" si="1"/>
        <v>1499.68</v>
      </c>
      <c r="J17" s="22"/>
      <c r="K17" s="22"/>
    </row>
    <row r="18" spans="1:11">
      <c r="A18" s="2">
        <v>58</v>
      </c>
      <c r="B18" s="3">
        <v>329</v>
      </c>
      <c r="C18" s="13" t="s">
        <v>63</v>
      </c>
      <c r="D18" s="4" t="str">
        <f>VLOOKUP(B18,[1]Sheet1!$C:$E,3,0)</f>
        <v>西门二片</v>
      </c>
      <c r="E18" s="5">
        <v>28459.2</v>
      </c>
      <c r="F18" s="14">
        <f>VLOOKUP(B:B,[2]Sheet1!$A:$C,3,0)</f>
        <v>6651</v>
      </c>
      <c r="G18" s="17">
        <f t="shared" si="0"/>
        <v>0.233702985326362</v>
      </c>
      <c r="H18" s="14"/>
      <c r="I18" s="22">
        <f t="shared" si="1"/>
        <v>-21808.2</v>
      </c>
      <c r="J18" s="23">
        <f>I18*0.02</f>
        <v>-436.164</v>
      </c>
      <c r="K18" s="23">
        <f>J18/2</f>
        <v>-218.082</v>
      </c>
    </row>
    <row r="19" spans="1:11">
      <c r="A19" s="2">
        <v>81</v>
      </c>
      <c r="B19" s="3">
        <v>511</v>
      </c>
      <c r="C19" s="13" t="s">
        <v>64</v>
      </c>
      <c r="D19" s="4" t="str">
        <f>VLOOKUP(B19,[1]Sheet1!$C:$E,3,0)</f>
        <v>东南片区</v>
      </c>
      <c r="E19" s="5">
        <v>24643.9424</v>
      </c>
      <c r="F19" s="14">
        <f>VLOOKUP(B:B,[2]Sheet1!$A:$C,3,0)</f>
        <v>26594</v>
      </c>
      <c r="G19" s="15">
        <f t="shared" si="0"/>
        <v>1.07912928736597</v>
      </c>
      <c r="H19" s="14"/>
      <c r="I19" s="22">
        <f t="shared" si="1"/>
        <v>1950.0576</v>
      </c>
      <c r="J19" s="22"/>
      <c r="K19" s="22"/>
    </row>
    <row r="20" spans="1:11">
      <c r="A20" s="2">
        <v>90</v>
      </c>
      <c r="B20" s="3">
        <v>730</v>
      </c>
      <c r="C20" s="13" t="s">
        <v>65</v>
      </c>
      <c r="D20" s="4" t="str">
        <f>VLOOKUP(B20,[1]Sheet1!$C:$E,3,0)</f>
        <v>西门二片</v>
      </c>
      <c r="E20" s="5">
        <v>29635.2</v>
      </c>
      <c r="F20" s="14">
        <f>VLOOKUP(B:B,[2]Sheet1!$A:$C,3,0)</f>
        <v>8334.9</v>
      </c>
      <c r="G20" s="17">
        <f t="shared" si="0"/>
        <v>0.28125</v>
      </c>
      <c r="H20" s="14"/>
      <c r="I20" s="22">
        <f t="shared" si="1"/>
        <v>-21300.3</v>
      </c>
      <c r="J20" s="23">
        <f>I20*0.02</f>
        <v>-426.006</v>
      </c>
      <c r="K20" s="23">
        <f>J20/2</f>
        <v>-213.003</v>
      </c>
    </row>
    <row r="21" spans="1:11">
      <c r="A21" s="2">
        <v>38</v>
      </c>
      <c r="B21" s="3">
        <v>118074</v>
      </c>
      <c r="C21" s="13" t="s">
        <v>66</v>
      </c>
      <c r="D21" s="4" t="str">
        <f>VLOOKUP(B21,[1]Sheet1!$C:$E,3,0)</f>
        <v>东南片区</v>
      </c>
      <c r="E21" s="5">
        <v>11630.64</v>
      </c>
      <c r="F21" s="14">
        <f>VLOOKUP(B:B,[2]Sheet1!$A:$C,3,0)</f>
        <v>24900.16</v>
      </c>
      <c r="G21" s="15">
        <f t="shared" si="0"/>
        <v>2.14091056038189</v>
      </c>
      <c r="H21" s="14"/>
      <c r="I21" s="22">
        <f t="shared" si="1"/>
        <v>13269.52</v>
      </c>
      <c r="J21" s="22"/>
      <c r="K21" s="22"/>
    </row>
    <row r="22" spans="1:11">
      <c r="A22" s="2">
        <v>32</v>
      </c>
      <c r="B22" s="3">
        <v>744</v>
      </c>
      <c r="C22" s="13" t="s">
        <v>67</v>
      </c>
      <c r="D22" s="4" t="str">
        <f>VLOOKUP(B22,[1]Sheet1!$C:$E,3,0)</f>
        <v>城中片</v>
      </c>
      <c r="E22" s="5">
        <v>21967.30368</v>
      </c>
      <c r="F22" s="14">
        <f>VLOOKUP(B:B,[2]Sheet1!$A:$C,3,0)</f>
        <v>23769</v>
      </c>
      <c r="G22" s="15">
        <f t="shared" si="0"/>
        <v>1.08201718090875</v>
      </c>
      <c r="H22" s="14"/>
      <c r="I22" s="22">
        <f t="shared" si="1"/>
        <v>1801.69632</v>
      </c>
      <c r="J22" s="22"/>
      <c r="K22" s="22"/>
    </row>
    <row r="23" spans="1:11">
      <c r="A23" s="2">
        <v>116</v>
      </c>
      <c r="B23" s="3">
        <v>712</v>
      </c>
      <c r="C23" s="13" t="s">
        <v>68</v>
      </c>
      <c r="D23" s="4" t="str">
        <f>VLOOKUP(B23,[1]Sheet1!$C:$E,3,0)</f>
        <v>东南片区</v>
      </c>
      <c r="E23" s="5">
        <v>29635.2</v>
      </c>
      <c r="F23" s="14">
        <f>VLOOKUP(B:B,[2]Sheet1!$A:$C,3,0)</f>
        <v>8404</v>
      </c>
      <c r="G23" s="17">
        <f t="shared" si="0"/>
        <v>0.283581686642911</v>
      </c>
      <c r="H23" s="14"/>
      <c r="I23" s="22">
        <f t="shared" si="1"/>
        <v>-21231.2</v>
      </c>
      <c r="J23" s="23">
        <f>I23*0.02</f>
        <v>-424.624</v>
      </c>
      <c r="K23" s="23">
        <f>J23/2</f>
        <v>-212.312</v>
      </c>
    </row>
    <row r="24" spans="1:11">
      <c r="A24" s="2">
        <v>70</v>
      </c>
      <c r="B24" s="3">
        <v>747</v>
      </c>
      <c r="C24" s="13" t="s">
        <v>69</v>
      </c>
      <c r="D24" s="4" t="str">
        <f>VLOOKUP(B24,[1]Sheet1!$C:$E,3,0)</f>
        <v>城中片</v>
      </c>
      <c r="E24" s="5">
        <v>20375.47008</v>
      </c>
      <c r="F24" s="14">
        <f>VLOOKUP(B:B,[2]Sheet1!$A:$C,3,0)</f>
        <v>22559.01</v>
      </c>
      <c r="G24" s="15">
        <f t="shared" si="0"/>
        <v>1.1071651309848</v>
      </c>
      <c r="H24" s="14"/>
      <c r="I24" s="22">
        <f t="shared" si="1"/>
        <v>2183.53992</v>
      </c>
      <c r="J24" s="22"/>
      <c r="K24" s="22"/>
    </row>
    <row r="25" spans="1:11">
      <c r="A25" s="2">
        <v>33</v>
      </c>
      <c r="B25" s="3">
        <v>106865</v>
      </c>
      <c r="C25" s="13" t="s">
        <v>70</v>
      </c>
      <c r="D25" s="4" t="str">
        <f>VLOOKUP(B25,[1]Sheet1!$C:$E,3,0)</f>
        <v>旗舰片区</v>
      </c>
      <c r="E25" s="5">
        <v>12936</v>
      </c>
      <c r="F25" s="14">
        <f>VLOOKUP(B:B,[2]Sheet1!$A:$C,3,0)</f>
        <v>21595.52</v>
      </c>
      <c r="G25" s="15">
        <f t="shared" si="0"/>
        <v>1.66941249226964</v>
      </c>
      <c r="H25" s="14"/>
      <c r="I25" s="22">
        <f t="shared" si="1"/>
        <v>8659.52</v>
      </c>
      <c r="J25" s="22"/>
      <c r="K25" s="22"/>
    </row>
    <row r="26" spans="1:11">
      <c r="A26" s="2">
        <v>123</v>
      </c>
      <c r="B26" s="3">
        <v>709</v>
      </c>
      <c r="C26" s="13" t="s">
        <v>71</v>
      </c>
      <c r="D26" s="4" t="str">
        <f>VLOOKUP(B26,[1]Sheet1!$C:$E,3,0)</f>
        <v>西门二片</v>
      </c>
      <c r="E26" s="5">
        <v>32175.36</v>
      </c>
      <c r="F26" s="14">
        <f>VLOOKUP(B:B,[2]Sheet1!$A:$C,3,0)</f>
        <v>11530.01</v>
      </c>
      <c r="G26" s="17">
        <f t="shared" si="0"/>
        <v>0.358349059653101</v>
      </c>
      <c r="H26" s="14"/>
      <c r="I26" s="22">
        <f t="shared" si="1"/>
        <v>-20645.35</v>
      </c>
      <c r="J26" s="23">
        <f>I26*0.02</f>
        <v>-412.907</v>
      </c>
      <c r="K26" s="23">
        <f>J26/2</f>
        <v>-206.4535</v>
      </c>
    </row>
    <row r="27" spans="1:11">
      <c r="A27" s="2">
        <v>25</v>
      </c>
      <c r="B27" s="3">
        <v>355</v>
      </c>
      <c r="C27" s="13" t="s">
        <v>72</v>
      </c>
      <c r="D27" s="4" t="str">
        <f>VLOOKUP(B27,[1]Sheet1!$C:$E,3,0)</f>
        <v>东南片区</v>
      </c>
      <c r="E27" s="5">
        <v>11938.752</v>
      </c>
      <c r="F27" s="14">
        <f>VLOOKUP(B:B,[2]Sheet1!$A:$C,3,0)</f>
        <v>20588</v>
      </c>
      <c r="G27" s="15">
        <f t="shared" si="0"/>
        <v>1.7244683531411</v>
      </c>
      <c r="H27" s="14"/>
      <c r="I27" s="22">
        <f t="shared" si="1"/>
        <v>8649.248</v>
      </c>
      <c r="J27" s="22"/>
      <c r="K27" s="22"/>
    </row>
    <row r="28" spans="1:11">
      <c r="A28" s="2">
        <v>94</v>
      </c>
      <c r="B28" s="3">
        <v>114685</v>
      </c>
      <c r="C28" s="13" t="s">
        <v>73</v>
      </c>
      <c r="D28" s="4" t="str">
        <f>VLOOKUP(B28,[1]Sheet1!$C:$E,3,0)</f>
        <v>城中片</v>
      </c>
      <c r="E28" s="5">
        <v>41951.448</v>
      </c>
      <c r="F28" s="14">
        <f>VLOOKUP(B:B,[2]Sheet1!$A:$C,3,0)</f>
        <v>21595</v>
      </c>
      <c r="G28" s="17">
        <f t="shared" si="0"/>
        <v>0.514761731227966</v>
      </c>
      <c r="H28" s="14"/>
      <c r="I28" s="22">
        <f t="shared" si="1"/>
        <v>-20356.448</v>
      </c>
      <c r="J28" s="23">
        <f>I28*0.02</f>
        <v>-407.12896</v>
      </c>
      <c r="K28" s="23">
        <f>J28/2</f>
        <v>-203.56448</v>
      </c>
    </row>
    <row r="29" spans="1:11">
      <c r="A29" s="2">
        <v>18</v>
      </c>
      <c r="B29" s="3">
        <v>104428</v>
      </c>
      <c r="C29" s="13" t="s">
        <v>74</v>
      </c>
      <c r="D29" s="4" t="str">
        <f>VLOOKUP(B29,[1]Sheet1!$C:$E,3,0)</f>
        <v>崇州片</v>
      </c>
      <c r="E29" s="5">
        <v>9917.6</v>
      </c>
      <c r="F29" s="14">
        <f>VLOOKUP(B:B,[2]Sheet1!$A:$C,3,0)</f>
        <v>20366.8</v>
      </c>
      <c r="G29" s="15">
        <f t="shared" si="0"/>
        <v>2.05360167782528</v>
      </c>
      <c r="H29" s="14"/>
      <c r="I29" s="22">
        <f t="shared" si="1"/>
        <v>10449.2</v>
      </c>
      <c r="J29" s="22"/>
      <c r="K29" s="22"/>
    </row>
    <row r="30" spans="1:11">
      <c r="A30" s="2">
        <v>108</v>
      </c>
      <c r="B30" s="3">
        <v>359</v>
      </c>
      <c r="C30" s="13" t="s">
        <v>75</v>
      </c>
      <c r="D30" s="4" t="str">
        <f>VLOOKUP(B30,[1]Sheet1!$C:$E,3,0)</f>
        <v>西门一片</v>
      </c>
      <c r="E30" s="5">
        <v>30184</v>
      </c>
      <c r="F30" s="14">
        <f>VLOOKUP(B:B,[2]Sheet1!$A:$C,3,0)</f>
        <v>9948.9</v>
      </c>
      <c r="G30" s="17">
        <f t="shared" si="0"/>
        <v>0.329608401802279</v>
      </c>
      <c r="H30" s="14"/>
      <c r="I30" s="22">
        <f t="shared" si="1"/>
        <v>-20235.1</v>
      </c>
      <c r="J30" s="23">
        <f>I30*0.02</f>
        <v>-404.702</v>
      </c>
      <c r="K30" s="23">
        <f>J30/2</f>
        <v>-202.351</v>
      </c>
    </row>
    <row r="31" spans="1:11">
      <c r="A31" s="2">
        <v>78</v>
      </c>
      <c r="B31" s="3">
        <v>116919</v>
      </c>
      <c r="C31" s="13" t="s">
        <v>76</v>
      </c>
      <c r="D31" s="4" t="str">
        <f>VLOOKUP(B31,[1]Sheet1!$C:$E,3,0)</f>
        <v>旗舰片区</v>
      </c>
      <c r="E31" s="5">
        <v>12171.6</v>
      </c>
      <c r="F31" s="14">
        <f>VLOOKUP(B:B,[2]Sheet1!$A:$C,3,0)</f>
        <v>19658</v>
      </c>
      <c r="G31" s="15">
        <f t="shared" si="0"/>
        <v>1.61507114923264</v>
      </c>
      <c r="H31" s="14"/>
      <c r="I31" s="22">
        <f t="shared" si="1"/>
        <v>7486.4</v>
      </c>
      <c r="J31" s="22"/>
      <c r="K31" s="22"/>
    </row>
    <row r="32" spans="1:11">
      <c r="A32" s="2">
        <v>3</v>
      </c>
      <c r="B32" s="3">
        <v>103199</v>
      </c>
      <c r="C32" s="13" t="s">
        <v>77</v>
      </c>
      <c r="D32" s="4" t="str">
        <f>VLOOKUP(B32,[1]Sheet1!$C:$E,3,0)</f>
        <v>城中片</v>
      </c>
      <c r="E32" s="5">
        <v>11901.12</v>
      </c>
      <c r="F32" s="14">
        <f>VLOOKUP(B:B,[2]Sheet1!$A:$C,3,0)</f>
        <v>19473</v>
      </c>
      <c r="G32" s="15">
        <f t="shared" si="0"/>
        <v>1.63623255626361</v>
      </c>
      <c r="H32" s="14"/>
      <c r="I32" s="22">
        <f t="shared" si="1"/>
        <v>7571.88</v>
      </c>
      <c r="J32" s="22"/>
      <c r="K32" s="22"/>
    </row>
    <row r="33" spans="1:11">
      <c r="A33" s="2">
        <v>103</v>
      </c>
      <c r="B33" s="3">
        <v>377</v>
      </c>
      <c r="C33" s="13" t="s">
        <v>78</v>
      </c>
      <c r="D33" s="4" t="str">
        <f>VLOOKUP(B33,[1]Sheet1!$C:$E,3,0)</f>
        <v>东南片区</v>
      </c>
      <c r="E33" s="5">
        <v>25401.6</v>
      </c>
      <c r="F33" s="14">
        <f>VLOOKUP(B:B,[2]Sheet1!$A:$C,3,0)</f>
        <v>8073</v>
      </c>
      <c r="G33" s="17">
        <f t="shared" si="0"/>
        <v>0.31781462585034</v>
      </c>
      <c r="H33" s="14"/>
      <c r="I33" s="22">
        <f t="shared" si="1"/>
        <v>-17328.6</v>
      </c>
      <c r="J33" s="23">
        <f>I33*0.02</f>
        <v>-346.572</v>
      </c>
      <c r="K33" s="23">
        <f>J33/2</f>
        <v>-173.286</v>
      </c>
    </row>
    <row r="34" spans="1:11">
      <c r="A34" s="2">
        <v>63</v>
      </c>
      <c r="B34" s="3">
        <v>114286</v>
      </c>
      <c r="C34" s="13" t="s">
        <v>79</v>
      </c>
      <c r="D34" s="4" t="str">
        <f>VLOOKUP(B34,[1]Sheet1!$C:$E,3,0)</f>
        <v>西门二片</v>
      </c>
      <c r="E34" s="5">
        <v>11952.864</v>
      </c>
      <c r="F34" s="14">
        <f>VLOOKUP(B:B,[2]Sheet1!$A:$C,3,0)</f>
        <v>19072.3</v>
      </c>
      <c r="G34" s="15">
        <f t="shared" si="0"/>
        <v>1.59562595207308</v>
      </c>
      <c r="H34" s="14"/>
      <c r="I34" s="22">
        <f t="shared" si="1"/>
        <v>7119.436</v>
      </c>
      <c r="J34" s="22"/>
      <c r="K34" s="22"/>
    </row>
    <row r="35" spans="1:11">
      <c r="A35" s="2">
        <v>85</v>
      </c>
      <c r="B35" s="3">
        <v>387</v>
      </c>
      <c r="C35" s="13" t="s">
        <v>80</v>
      </c>
      <c r="D35" s="4" t="str">
        <f>VLOOKUP(B35,[1]Sheet1!$C:$E,3,0)</f>
        <v>东南片区</v>
      </c>
      <c r="E35" s="5">
        <v>25683.84</v>
      </c>
      <c r="F35" s="14">
        <f>VLOOKUP(B:B,[2]Sheet1!$A:$C,3,0)</f>
        <v>9115.8</v>
      </c>
      <c r="G35" s="17">
        <f t="shared" si="0"/>
        <v>0.354923562831726</v>
      </c>
      <c r="H35" s="14"/>
      <c r="I35" s="22">
        <f t="shared" si="1"/>
        <v>-16568.04</v>
      </c>
      <c r="J35" s="23">
        <f>I35*0.02</f>
        <v>-331.3608</v>
      </c>
      <c r="K35" s="23">
        <f>J35/2</f>
        <v>-165.6804</v>
      </c>
    </row>
    <row r="36" spans="1:11">
      <c r="A36" s="2">
        <v>43</v>
      </c>
      <c r="B36" s="3">
        <v>704</v>
      </c>
      <c r="C36" s="13" t="s">
        <v>81</v>
      </c>
      <c r="D36" s="4" t="str">
        <f>VLOOKUP(B36,[1]Sheet1!$C:$E,3,0)</f>
        <v>都江堰片</v>
      </c>
      <c r="E36" s="5">
        <v>9012.08</v>
      </c>
      <c r="F36" s="14">
        <f>VLOOKUP(B:B,[2]Sheet1!$A:$C,3,0)</f>
        <v>18522</v>
      </c>
      <c r="G36" s="15">
        <f t="shared" ref="G35:G99" si="2">F36/E36</f>
        <v>2.05524140930839</v>
      </c>
      <c r="H36" s="14"/>
      <c r="I36" s="22">
        <f t="shared" ref="I35:I99" si="3">F36-E36</f>
        <v>9509.92</v>
      </c>
      <c r="J36" s="22"/>
      <c r="K36" s="22"/>
    </row>
    <row r="37" spans="1:11">
      <c r="A37" s="2">
        <v>17</v>
      </c>
      <c r="B37" s="3">
        <v>745</v>
      </c>
      <c r="C37" s="13" t="s">
        <v>82</v>
      </c>
      <c r="D37" s="4" t="str">
        <f>VLOOKUP(B37,[1]Sheet1!$C:$E,3,0)</f>
        <v>西门一片</v>
      </c>
      <c r="E37" s="5">
        <v>12418.56</v>
      </c>
      <c r="F37" s="14">
        <f>VLOOKUP(B:B,[2]Sheet1!$A:$C,3,0)</f>
        <v>18420</v>
      </c>
      <c r="G37" s="15">
        <f t="shared" si="2"/>
        <v>1.48326376004947</v>
      </c>
      <c r="H37" s="14"/>
      <c r="I37" s="22">
        <f t="shared" si="3"/>
        <v>6001.44</v>
      </c>
      <c r="J37" s="22"/>
      <c r="K37" s="22"/>
    </row>
    <row r="38" spans="1:11">
      <c r="A38" s="2">
        <v>6</v>
      </c>
      <c r="B38" s="3">
        <v>122198</v>
      </c>
      <c r="C38" s="13" t="s">
        <v>83</v>
      </c>
      <c r="D38" s="4" t="str">
        <f>VLOOKUP(B38,[1]Sheet1!$C:$E,3,0)</f>
        <v>东南片区</v>
      </c>
      <c r="E38" s="5">
        <v>6726.72</v>
      </c>
      <c r="F38" s="14">
        <f>VLOOKUP(B:B,[2]Sheet1!$A:$C,3,0)</f>
        <v>17584</v>
      </c>
      <c r="G38" s="15">
        <f t="shared" si="2"/>
        <v>2.61405261405261</v>
      </c>
      <c r="H38" s="14"/>
      <c r="I38" s="22">
        <f t="shared" si="3"/>
        <v>10857.28</v>
      </c>
      <c r="J38" s="22"/>
      <c r="K38" s="22"/>
    </row>
    <row r="39" spans="1:11">
      <c r="A39" s="2">
        <v>91</v>
      </c>
      <c r="B39" s="3">
        <v>107658</v>
      </c>
      <c r="C39" s="13" t="s">
        <v>84</v>
      </c>
      <c r="D39" s="4" t="str">
        <f>VLOOKUP(B39,[1]Sheet1!$C:$E,3,0)</f>
        <v>西门二片</v>
      </c>
      <c r="E39" s="5">
        <v>24837.12</v>
      </c>
      <c r="F39" s="14">
        <f>VLOOKUP(B:B,[2]Sheet1!$A:$C,3,0)</f>
        <v>8560</v>
      </c>
      <c r="G39" s="17">
        <f t="shared" si="2"/>
        <v>0.344645433931148</v>
      </c>
      <c r="H39" s="14"/>
      <c r="I39" s="22">
        <f t="shared" si="3"/>
        <v>-16277.12</v>
      </c>
      <c r="J39" s="23">
        <f>I39*0.02</f>
        <v>-325.5424</v>
      </c>
      <c r="K39" s="23">
        <f>J39/2</f>
        <v>-162.7712</v>
      </c>
    </row>
    <row r="40" spans="1:11">
      <c r="A40" s="2">
        <v>36</v>
      </c>
      <c r="B40" s="3">
        <v>102934</v>
      </c>
      <c r="C40" s="13" t="s">
        <v>85</v>
      </c>
      <c r="D40" s="4" t="str">
        <f>VLOOKUP(B40,[1]Sheet1!$C:$E,3,0)</f>
        <v>西门一片</v>
      </c>
      <c r="E40" s="5">
        <v>31752</v>
      </c>
      <c r="F40" s="14">
        <f>VLOOKUP(B:B,[2]Sheet1!$A:$C,3,0)</f>
        <v>15857.3</v>
      </c>
      <c r="G40" s="17">
        <f t="shared" si="2"/>
        <v>0.499411060720584</v>
      </c>
      <c r="H40" s="14"/>
      <c r="I40" s="22">
        <f t="shared" si="3"/>
        <v>-15894.7</v>
      </c>
      <c r="J40" s="23">
        <f>I40*0.02</f>
        <v>-317.894</v>
      </c>
      <c r="K40" s="23">
        <f>J40/2</f>
        <v>-158.947</v>
      </c>
    </row>
    <row r="41" spans="1:11">
      <c r="A41" s="2">
        <v>21</v>
      </c>
      <c r="B41" s="3">
        <v>738</v>
      </c>
      <c r="C41" s="13" t="s">
        <v>86</v>
      </c>
      <c r="D41" s="4" t="str">
        <f>VLOOKUP(B41,[1]Sheet1!$C:$E,3,0)</f>
        <v>都江堰片</v>
      </c>
      <c r="E41" s="5">
        <v>8537.76</v>
      </c>
      <c r="F41" s="14">
        <f>VLOOKUP(B:B,[2]Sheet1!$A:$C,3,0)</f>
        <v>16044.8</v>
      </c>
      <c r="G41" s="15">
        <f t="shared" si="2"/>
        <v>1.87927512602837</v>
      </c>
      <c r="H41" s="14"/>
      <c r="I41" s="22">
        <f t="shared" si="3"/>
        <v>7507.04</v>
      </c>
      <c r="J41" s="22"/>
      <c r="K41" s="22"/>
    </row>
    <row r="42" spans="1:11">
      <c r="A42" s="2">
        <v>84</v>
      </c>
      <c r="B42" s="3">
        <v>114844</v>
      </c>
      <c r="C42" s="13" t="s">
        <v>87</v>
      </c>
      <c r="D42" s="4" t="str">
        <f>VLOOKUP(B42,[1]Sheet1!$C:$E,3,0)</f>
        <v>城中片</v>
      </c>
      <c r="E42" s="5">
        <v>23022.6304</v>
      </c>
      <c r="F42" s="14">
        <f>VLOOKUP(B:B,[2]Sheet1!$A:$C,3,0)</f>
        <v>7584</v>
      </c>
      <c r="G42" s="17">
        <f t="shared" si="2"/>
        <v>0.329415008981771</v>
      </c>
      <c r="H42" s="14"/>
      <c r="I42" s="22">
        <f t="shared" si="3"/>
        <v>-15438.6304</v>
      </c>
      <c r="J42" s="23">
        <f>I42*0.02</f>
        <v>-308.772608</v>
      </c>
      <c r="K42" s="23">
        <f>J42/2</f>
        <v>-154.386304</v>
      </c>
    </row>
    <row r="43" spans="1:11">
      <c r="A43" s="2">
        <v>2</v>
      </c>
      <c r="B43" s="3">
        <v>113833</v>
      </c>
      <c r="C43" s="13" t="s">
        <v>88</v>
      </c>
      <c r="D43" s="4" t="str">
        <f>VLOOKUP(B43,[1]Sheet1!$C:$E,3,0)</f>
        <v>西门二片</v>
      </c>
      <c r="E43" s="5">
        <v>6640.48</v>
      </c>
      <c r="F43" s="14">
        <f>VLOOKUP(B:B,[2]Sheet1!$A:$C,3,0)</f>
        <v>14101</v>
      </c>
      <c r="G43" s="15">
        <f t="shared" si="2"/>
        <v>2.12349107293449</v>
      </c>
      <c r="H43" s="14"/>
      <c r="I43" s="22">
        <f t="shared" si="3"/>
        <v>7460.52</v>
      </c>
      <c r="J43" s="22"/>
      <c r="K43" s="22"/>
    </row>
    <row r="44" spans="1:11">
      <c r="A44" s="2">
        <v>92</v>
      </c>
      <c r="B44" s="3">
        <v>379</v>
      </c>
      <c r="C44" s="13" t="s">
        <v>89</v>
      </c>
      <c r="D44" s="4" t="str">
        <f>VLOOKUP(B44,[1]Sheet1!$C:$E,3,0)</f>
        <v>西门一片</v>
      </c>
      <c r="E44" s="5">
        <v>27095.04</v>
      </c>
      <c r="F44" s="14">
        <f>VLOOKUP(B:B,[2]Sheet1!$A:$C,3,0)</f>
        <v>11977.01</v>
      </c>
      <c r="G44" s="17">
        <f t="shared" si="2"/>
        <v>0.442036992748488</v>
      </c>
      <c r="H44" s="14"/>
      <c r="I44" s="22">
        <f t="shared" si="3"/>
        <v>-15118.03</v>
      </c>
      <c r="J44" s="23">
        <f>I44*0.02</f>
        <v>-302.3606</v>
      </c>
      <c r="K44" s="23">
        <f>J44/2</f>
        <v>-151.1803</v>
      </c>
    </row>
    <row r="45" spans="1:11">
      <c r="A45" s="2">
        <v>73</v>
      </c>
      <c r="B45" s="3">
        <v>367</v>
      </c>
      <c r="C45" s="13" t="s">
        <v>90</v>
      </c>
      <c r="D45" s="4" t="str">
        <f>VLOOKUP(B45,[1]Sheet1!$C:$E,3,0)</f>
        <v>崇州片</v>
      </c>
      <c r="E45" s="5">
        <v>9486.4</v>
      </c>
      <c r="F45" s="14">
        <f>VLOOKUP(B:B,[2]Sheet1!$A:$C,3,0)</f>
        <v>13738</v>
      </c>
      <c r="G45" s="15">
        <f t="shared" si="2"/>
        <v>1.44817844493169</v>
      </c>
      <c r="H45" s="14"/>
      <c r="I45" s="22">
        <f t="shared" si="3"/>
        <v>4251.6</v>
      </c>
      <c r="J45" s="22"/>
      <c r="K45" s="22"/>
    </row>
    <row r="46" spans="1:11">
      <c r="A46" s="2">
        <v>72</v>
      </c>
      <c r="B46" s="3">
        <v>587</v>
      </c>
      <c r="C46" s="13" t="s">
        <v>91</v>
      </c>
      <c r="D46" s="4" t="str">
        <f>VLOOKUP(B46,[1]Sheet1!$C:$E,3,0)</f>
        <v>都江堰片</v>
      </c>
      <c r="E46" s="5">
        <v>13091.232</v>
      </c>
      <c r="F46" s="14">
        <f>VLOOKUP(B:B,[2]Sheet1!$A:$C,3,0)</f>
        <v>13320</v>
      </c>
      <c r="G46" s="15">
        <f t="shared" si="2"/>
        <v>1.01747490228574</v>
      </c>
      <c r="H46" s="14"/>
      <c r="I46" s="22">
        <f t="shared" si="3"/>
        <v>228.768</v>
      </c>
      <c r="J46" s="22"/>
      <c r="K46" s="22"/>
    </row>
    <row r="47" spans="1:11">
      <c r="A47" s="2">
        <v>126</v>
      </c>
      <c r="B47" s="3">
        <v>108277</v>
      </c>
      <c r="C47" s="13" t="s">
        <v>92</v>
      </c>
      <c r="D47" s="4" t="str">
        <f>VLOOKUP(B47,[1]Sheet1!$C:$E,3,0)</f>
        <v>西门一片</v>
      </c>
      <c r="E47" s="5">
        <v>20697.6</v>
      </c>
      <c r="F47" s="14">
        <f>VLOOKUP(B:B,[2]Sheet1!$A:$C,3,0)</f>
        <v>5633.8</v>
      </c>
      <c r="G47" s="17">
        <f t="shared" si="2"/>
        <v>0.272195810142239</v>
      </c>
      <c r="H47" s="14"/>
      <c r="I47" s="22">
        <f t="shared" si="3"/>
        <v>-15063.8</v>
      </c>
      <c r="J47" s="23">
        <f>I47*0.02</f>
        <v>-301.276</v>
      </c>
      <c r="K47" s="23">
        <f>J47/2</f>
        <v>-150.638</v>
      </c>
    </row>
    <row r="48" spans="1:11">
      <c r="A48" s="2">
        <v>40</v>
      </c>
      <c r="B48" s="3">
        <v>743</v>
      </c>
      <c r="C48" s="13" t="s">
        <v>93</v>
      </c>
      <c r="D48" s="4" t="str">
        <f>VLOOKUP(B48,[1]Sheet1!$C:$E,3,0)</f>
        <v>东南片区</v>
      </c>
      <c r="E48" s="5">
        <v>9917.6</v>
      </c>
      <c r="F48" s="14">
        <f>VLOOKUP(B:B,[2]Sheet1!$A:$C,3,0)</f>
        <v>12717</v>
      </c>
      <c r="G48" s="15">
        <f t="shared" si="2"/>
        <v>1.28226587077519</v>
      </c>
      <c r="H48" s="14"/>
      <c r="I48" s="22">
        <f t="shared" si="3"/>
        <v>2799.4</v>
      </c>
      <c r="J48" s="22"/>
      <c r="K48" s="22"/>
    </row>
    <row r="49" spans="1:11">
      <c r="A49" s="2">
        <v>98</v>
      </c>
      <c r="B49" s="3">
        <v>721</v>
      </c>
      <c r="C49" s="13" t="s">
        <v>94</v>
      </c>
      <c r="D49" s="4" t="str">
        <f>VLOOKUP(B49,[1]Sheet1!$C:$E,3,0)</f>
        <v>城郊一片</v>
      </c>
      <c r="E49" s="5">
        <v>8576.568</v>
      </c>
      <c r="F49" s="14">
        <f>VLOOKUP(B:B,[2]Sheet1!$A:$C,3,0)</f>
        <v>12484.01</v>
      </c>
      <c r="G49" s="15">
        <f t="shared" si="2"/>
        <v>1.45559505853624</v>
      </c>
      <c r="H49" s="14"/>
      <c r="I49" s="22">
        <f t="shared" si="3"/>
        <v>3907.442</v>
      </c>
      <c r="J49" s="22"/>
      <c r="K49" s="22"/>
    </row>
    <row r="50" spans="1:11">
      <c r="A50" s="2">
        <v>68</v>
      </c>
      <c r="B50" s="3">
        <v>513</v>
      </c>
      <c r="C50" s="13" t="s">
        <v>95</v>
      </c>
      <c r="D50" s="4" t="str">
        <f>VLOOKUP(B50,[1]Sheet1!$C:$E,3,0)</f>
        <v>西门一片</v>
      </c>
      <c r="E50" s="5">
        <v>25401.6</v>
      </c>
      <c r="F50" s="14">
        <f>VLOOKUP(B:B,[2]Sheet1!$A:$C,3,0)</f>
        <v>10671</v>
      </c>
      <c r="G50" s="17">
        <f t="shared" si="2"/>
        <v>0.420091647770219</v>
      </c>
      <c r="H50" s="14"/>
      <c r="I50" s="22">
        <f t="shared" si="3"/>
        <v>-14730.6</v>
      </c>
      <c r="J50" s="23">
        <f>I50*0.02</f>
        <v>-294.612</v>
      </c>
      <c r="K50" s="23">
        <f>J50/2</f>
        <v>-147.306</v>
      </c>
    </row>
    <row r="51" spans="1:11">
      <c r="A51" s="2">
        <v>122</v>
      </c>
      <c r="B51" s="3">
        <v>341</v>
      </c>
      <c r="C51" s="13" t="s">
        <v>96</v>
      </c>
      <c r="D51" s="4" t="str">
        <f>VLOOKUP(B51,[1]Sheet1!$C:$E,3,0)</f>
        <v>城郊一片</v>
      </c>
      <c r="E51" s="5">
        <v>26417.664</v>
      </c>
      <c r="F51" s="14">
        <f>VLOOKUP(B:B,[2]Sheet1!$A:$C,3,0)</f>
        <v>11845</v>
      </c>
      <c r="G51" s="17">
        <f t="shared" si="2"/>
        <v>0.448374239296858</v>
      </c>
      <c r="H51" s="14"/>
      <c r="I51" s="22">
        <f t="shared" si="3"/>
        <v>-14572.664</v>
      </c>
      <c r="J51" s="23">
        <f>I51*0.02</f>
        <v>-291.45328</v>
      </c>
      <c r="K51" s="23">
        <f>J51/2</f>
        <v>-145.72664</v>
      </c>
    </row>
    <row r="52" spans="1:11">
      <c r="A52" s="2">
        <v>64</v>
      </c>
      <c r="B52" s="3">
        <v>311</v>
      </c>
      <c r="C52" s="13" t="s">
        <v>97</v>
      </c>
      <c r="D52" s="4" t="str">
        <f>VLOOKUP(B52,[1]Sheet1!$C:$E,3,0)</f>
        <v>西门一片</v>
      </c>
      <c r="E52" s="5">
        <v>9878.4</v>
      </c>
      <c r="F52" s="14">
        <f>VLOOKUP(B:B,[2]Sheet1!$A:$C,3,0)</f>
        <v>12203</v>
      </c>
      <c r="G52" s="15">
        <f t="shared" si="2"/>
        <v>1.2353215095562</v>
      </c>
      <c r="H52" s="14"/>
      <c r="I52" s="22">
        <f t="shared" si="3"/>
        <v>2324.6</v>
      </c>
      <c r="J52" s="22"/>
      <c r="K52" s="22"/>
    </row>
    <row r="53" spans="1:11">
      <c r="A53" s="2">
        <v>69</v>
      </c>
      <c r="B53" s="3">
        <v>116482</v>
      </c>
      <c r="C53" s="13" t="s">
        <v>98</v>
      </c>
      <c r="D53" s="4" t="str">
        <f>VLOOKUP(B53,[1]Sheet1!$C:$E,3,0)</f>
        <v>城中片</v>
      </c>
      <c r="E53" s="5">
        <v>8051.288</v>
      </c>
      <c r="F53" s="14">
        <f>VLOOKUP(B:B,[2]Sheet1!$A:$C,3,0)</f>
        <v>12143</v>
      </c>
      <c r="G53" s="15">
        <f t="shared" si="2"/>
        <v>1.50820589202622</v>
      </c>
      <c r="H53" s="14"/>
      <c r="I53" s="22">
        <f t="shared" si="3"/>
        <v>4091.712</v>
      </c>
      <c r="J53" s="22"/>
      <c r="K53" s="22"/>
    </row>
    <row r="54" spans="1:11">
      <c r="A54" s="2">
        <v>119</v>
      </c>
      <c r="B54" s="3">
        <v>724</v>
      </c>
      <c r="C54" s="13" t="s">
        <v>99</v>
      </c>
      <c r="D54" s="4" t="str">
        <f>VLOOKUP(B54,[1]Sheet1!$C:$E,3,0)</f>
        <v>城中片</v>
      </c>
      <c r="E54" s="5">
        <v>27857.088</v>
      </c>
      <c r="F54" s="14">
        <f>VLOOKUP(B:B,[2]Sheet1!$A:$C,3,0)</f>
        <v>14076.01</v>
      </c>
      <c r="G54" s="17">
        <f t="shared" si="2"/>
        <v>0.505293661706493</v>
      </c>
      <c r="H54" s="14"/>
      <c r="I54" s="22">
        <f t="shared" si="3"/>
        <v>-13781.078</v>
      </c>
      <c r="J54" s="23">
        <f>I54*0.02</f>
        <v>-275.62156</v>
      </c>
      <c r="K54" s="23">
        <f>J54/2</f>
        <v>-137.81078</v>
      </c>
    </row>
    <row r="55" spans="1:11">
      <c r="A55" s="2">
        <v>109</v>
      </c>
      <c r="B55" s="3">
        <v>105910</v>
      </c>
      <c r="C55" s="13" t="s">
        <v>100</v>
      </c>
      <c r="D55" s="4" t="str">
        <f>VLOOKUP(B55,[1]Sheet1!$C:$E,3,0)</f>
        <v>西门一片</v>
      </c>
      <c r="E55" s="5">
        <v>22853.6</v>
      </c>
      <c r="F55" s="14">
        <f>VLOOKUP(B:B,[2]Sheet1!$A:$C,3,0)</f>
        <v>9180</v>
      </c>
      <c r="G55" s="17">
        <f t="shared" si="2"/>
        <v>0.401687261525536</v>
      </c>
      <c r="H55" s="14"/>
      <c r="I55" s="22">
        <f t="shared" si="3"/>
        <v>-13673.6</v>
      </c>
      <c r="J55" s="23">
        <f>I55*0.02</f>
        <v>-273.472</v>
      </c>
      <c r="K55" s="23">
        <f>J55/2</f>
        <v>-136.736</v>
      </c>
    </row>
    <row r="56" spans="1:11">
      <c r="A56" s="2">
        <v>7</v>
      </c>
      <c r="B56" s="3">
        <v>106485</v>
      </c>
      <c r="C56" s="13" t="s">
        <v>101</v>
      </c>
      <c r="D56" s="4" t="str">
        <f>VLOOKUP(B56,[1]Sheet1!$C:$E,3,0)</f>
        <v>旗舰片区</v>
      </c>
      <c r="E56" s="5">
        <v>11833.5</v>
      </c>
      <c r="F56" s="14">
        <f>VLOOKUP(B:B,[2]Sheet1!$A:$C,3,0)</f>
        <v>11901.3</v>
      </c>
      <c r="G56" s="15">
        <f t="shared" si="2"/>
        <v>1.00572949676765</v>
      </c>
      <c r="H56" s="14"/>
      <c r="I56" s="22">
        <f t="shared" si="3"/>
        <v>67.7999999999993</v>
      </c>
      <c r="J56" s="22"/>
      <c r="K56" s="22"/>
    </row>
    <row r="57" spans="1:11">
      <c r="A57" s="2">
        <v>56</v>
      </c>
      <c r="B57" s="3">
        <v>105751</v>
      </c>
      <c r="C57" s="13" t="s">
        <v>102</v>
      </c>
      <c r="D57" s="4" t="str">
        <f>VLOOKUP(B57,[1]Sheet1!$C:$E,3,0)</f>
        <v>东南片区</v>
      </c>
      <c r="E57" s="5">
        <v>26734.4</v>
      </c>
      <c r="F57" s="14">
        <f>VLOOKUP(B:B,[2]Sheet1!$A:$C,3,0)</f>
        <v>13298</v>
      </c>
      <c r="G57" s="17">
        <f t="shared" si="2"/>
        <v>0.497411574600515</v>
      </c>
      <c r="H57" s="14"/>
      <c r="I57" s="22">
        <f t="shared" si="3"/>
        <v>-13436.4</v>
      </c>
      <c r="J57" s="23">
        <f>I57*0.02</f>
        <v>-268.728</v>
      </c>
      <c r="K57" s="23">
        <f>J57/2</f>
        <v>-134.364</v>
      </c>
    </row>
    <row r="58" spans="1:11">
      <c r="A58" s="2">
        <v>66</v>
      </c>
      <c r="B58" s="3">
        <v>106569</v>
      </c>
      <c r="C58" s="13" t="s">
        <v>103</v>
      </c>
      <c r="D58" s="4" t="str">
        <f>VLOOKUP(B58,[1]Sheet1!$C:$E,3,0)</f>
        <v>西门一片</v>
      </c>
      <c r="E58" s="5">
        <v>24147.2</v>
      </c>
      <c r="F58" s="14">
        <f>VLOOKUP(B:B,[2]Sheet1!$A:$C,3,0)</f>
        <v>11854</v>
      </c>
      <c r="G58" s="17">
        <f t="shared" si="2"/>
        <v>0.490905777895574</v>
      </c>
      <c r="H58" s="14"/>
      <c r="I58" s="22">
        <f t="shared" si="3"/>
        <v>-12293.2</v>
      </c>
      <c r="J58" s="23">
        <f>I58*0.02</f>
        <v>-245.864</v>
      </c>
      <c r="K58" s="23">
        <f>J58/2</f>
        <v>-122.932</v>
      </c>
    </row>
    <row r="59" spans="1:11">
      <c r="A59" s="2">
        <v>74</v>
      </c>
      <c r="B59" s="3">
        <v>117310</v>
      </c>
      <c r="C59" s="13" t="s">
        <v>104</v>
      </c>
      <c r="D59" s="4" t="str">
        <f>VLOOKUP(B59,[1]Sheet1!$C:$E,3,0)</f>
        <v>西门一片</v>
      </c>
      <c r="E59" s="5">
        <v>7212.8</v>
      </c>
      <c r="F59" s="14">
        <f>VLOOKUP(B:B,[2]Sheet1!$A:$C,3,0)</f>
        <v>11820</v>
      </c>
      <c r="G59" s="15">
        <f t="shared" si="2"/>
        <v>1.63875332741792</v>
      </c>
      <c r="H59" s="14"/>
      <c r="I59" s="22">
        <f t="shared" si="3"/>
        <v>4607.2</v>
      </c>
      <c r="J59" s="22"/>
      <c r="K59" s="22"/>
    </row>
    <row r="60" spans="1:11">
      <c r="A60" s="2">
        <v>105</v>
      </c>
      <c r="B60" s="3">
        <v>572</v>
      </c>
      <c r="C60" s="13" t="s">
        <v>105</v>
      </c>
      <c r="D60" s="4" t="str">
        <f>VLOOKUP(B60,[1]Sheet1!$C:$E,3,0)</f>
        <v>城中片</v>
      </c>
      <c r="E60" s="5">
        <v>22293.04</v>
      </c>
      <c r="F60" s="14">
        <f>VLOOKUP(B:B,[2]Sheet1!$A:$C,3,0)</f>
        <v>10744.01</v>
      </c>
      <c r="G60" s="17">
        <f t="shared" si="2"/>
        <v>0.481944588983826</v>
      </c>
      <c r="H60" s="14"/>
      <c r="I60" s="22">
        <f t="shared" si="3"/>
        <v>-11549.03</v>
      </c>
      <c r="J60" s="23">
        <f>I60*0.02</f>
        <v>-230.9806</v>
      </c>
      <c r="K60" s="23">
        <f>J60/2</f>
        <v>-115.4903</v>
      </c>
    </row>
    <row r="61" spans="1:11">
      <c r="A61" s="2">
        <v>37</v>
      </c>
      <c r="B61" s="3">
        <v>103639</v>
      </c>
      <c r="C61" s="13" t="s">
        <v>106</v>
      </c>
      <c r="D61" s="4" t="str">
        <f>VLOOKUP(B61,[1]Sheet1!$C:$E,3,0)</f>
        <v>东南片区</v>
      </c>
      <c r="E61" s="5">
        <v>11007.36</v>
      </c>
      <c r="F61" s="14">
        <f>VLOOKUP(B:B,[2]Sheet1!$A:$C,3,0)</f>
        <v>11435.8</v>
      </c>
      <c r="G61" s="15">
        <f t="shared" si="2"/>
        <v>1.03892304785162</v>
      </c>
      <c r="H61" s="14"/>
      <c r="I61" s="22">
        <f t="shared" si="3"/>
        <v>428.439999999999</v>
      </c>
      <c r="J61" s="22"/>
      <c r="K61" s="22"/>
    </row>
    <row r="62" spans="1:11">
      <c r="A62" s="2">
        <v>125</v>
      </c>
      <c r="B62" s="3">
        <v>546</v>
      </c>
      <c r="C62" s="13" t="s">
        <v>107</v>
      </c>
      <c r="D62" s="4" t="str">
        <f>VLOOKUP(B62,[1]Sheet1!$C:$E,3,0)</f>
        <v>城中片</v>
      </c>
      <c r="E62" s="5">
        <v>28334.63808</v>
      </c>
      <c r="F62" s="14">
        <f>VLOOKUP(B:B,[2]Sheet1!$A:$C,3,0)</f>
        <v>16989</v>
      </c>
      <c r="G62" s="17">
        <f t="shared" si="2"/>
        <v>0.599584153926133</v>
      </c>
      <c r="H62" s="14"/>
      <c r="I62" s="22">
        <f t="shared" si="3"/>
        <v>-11345.63808</v>
      </c>
      <c r="J62" s="23">
        <f>I62*0.02</f>
        <v>-226.9127616</v>
      </c>
      <c r="K62" s="23">
        <f>J62/2</f>
        <v>-113.4563808</v>
      </c>
    </row>
    <row r="63" spans="1:11">
      <c r="A63" s="2">
        <v>54</v>
      </c>
      <c r="B63" s="3">
        <v>515</v>
      </c>
      <c r="C63" s="13" t="s">
        <v>108</v>
      </c>
      <c r="D63" s="4" t="str">
        <f>VLOOKUP(B63,[1]Sheet1!$C:$E,3,0)</f>
        <v>东南片区</v>
      </c>
      <c r="E63" s="5">
        <v>23103.696</v>
      </c>
      <c r="F63" s="14">
        <f>VLOOKUP(B:B,[2]Sheet1!$A:$C,3,0)</f>
        <v>11992</v>
      </c>
      <c r="G63" s="17">
        <f t="shared" si="2"/>
        <v>0.519051150950047</v>
      </c>
      <c r="H63" s="14"/>
      <c r="I63" s="22">
        <f t="shared" si="3"/>
        <v>-11111.696</v>
      </c>
      <c r="J63" s="23">
        <f>I63*0.02</f>
        <v>-222.23392</v>
      </c>
      <c r="K63" s="23">
        <f>J63/2</f>
        <v>-111.11696</v>
      </c>
    </row>
    <row r="64" spans="1:11">
      <c r="A64" s="2">
        <v>55</v>
      </c>
      <c r="B64" s="3">
        <v>110378</v>
      </c>
      <c r="C64" s="13" t="s">
        <v>109</v>
      </c>
      <c r="D64" s="4" t="str">
        <f>VLOOKUP(B64,[1]Sheet1!$C:$E,3,0)</f>
        <v>都江堰片</v>
      </c>
      <c r="E64" s="5">
        <v>9297.75</v>
      </c>
      <c r="F64" s="14">
        <f>VLOOKUP(B:B,[2]Sheet1!$A:$C,3,0)</f>
        <v>10540.24</v>
      </c>
      <c r="G64" s="15">
        <f t="shared" si="2"/>
        <v>1.13363340593154</v>
      </c>
      <c r="H64" s="14"/>
      <c r="I64" s="22">
        <f t="shared" si="3"/>
        <v>1242.49</v>
      </c>
      <c r="J64" s="22"/>
      <c r="K64" s="22"/>
    </row>
    <row r="65" spans="1:11">
      <c r="A65" s="2">
        <v>10</v>
      </c>
      <c r="B65" s="3">
        <v>102567</v>
      </c>
      <c r="C65" s="13" t="s">
        <v>110</v>
      </c>
      <c r="D65" s="4" t="str">
        <f>VLOOKUP(B65,[1]Sheet1!$C:$E,3,0)</f>
        <v>新津片</v>
      </c>
      <c r="E65" s="5">
        <v>6311.2</v>
      </c>
      <c r="F65" s="14">
        <f>VLOOKUP(B:B,[2]Sheet1!$A:$C,3,0)</f>
        <v>10367.61</v>
      </c>
      <c r="G65" s="15">
        <f t="shared" si="2"/>
        <v>1.64273196856382</v>
      </c>
      <c r="H65" s="14"/>
      <c r="I65" s="22">
        <f t="shared" si="3"/>
        <v>4056.41</v>
      </c>
      <c r="J65" s="22"/>
      <c r="K65" s="22"/>
    </row>
    <row r="66" spans="1:11">
      <c r="A66" s="2">
        <v>110</v>
      </c>
      <c r="B66" s="3">
        <v>103198</v>
      </c>
      <c r="C66" s="13" t="s">
        <v>111</v>
      </c>
      <c r="D66" s="4" t="str">
        <f>VLOOKUP(B66,[1]Sheet1!$C:$E,3,0)</f>
        <v>西门一片</v>
      </c>
      <c r="E66" s="5">
        <v>27165.6</v>
      </c>
      <c r="F66" s="14">
        <f>VLOOKUP(B:B,[2]Sheet1!$A:$C,3,0)</f>
        <v>16348.9</v>
      </c>
      <c r="G66" s="17">
        <f t="shared" si="2"/>
        <v>0.601823629884854</v>
      </c>
      <c r="H66" s="14"/>
      <c r="I66" s="22">
        <f t="shared" si="3"/>
        <v>-10816.7</v>
      </c>
      <c r="J66" s="23">
        <f>I66*0.02</f>
        <v>-216.334</v>
      </c>
      <c r="K66" s="23">
        <f>J66/2</f>
        <v>-108.167</v>
      </c>
    </row>
    <row r="67" spans="1:11">
      <c r="A67" s="2">
        <v>80</v>
      </c>
      <c r="B67" s="3">
        <v>339</v>
      </c>
      <c r="C67" s="13" t="s">
        <v>112</v>
      </c>
      <c r="D67" s="4" t="str">
        <f>VLOOKUP(B67,[1]Sheet1!$C:$E,3,0)</f>
        <v>西门一片</v>
      </c>
      <c r="E67" s="5">
        <v>7114.8</v>
      </c>
      <c r="F67" s="14">
        <f>VLOOKUP(B:B,[2]Sheet1!$A:$C,3,0)</f>
        <v>10268.92</v>
      </c>
      <c r="G67" s="15">
        <f t="shared" si="2"/>
        <v>1.44331815370776</v>
      </c>
      <c r="H67" s="14"/>
      <c r="I67" s="22">
        <f t="shared" si="3"/>
        <v>3154.12</v>
      </c>
      <c r="J67" s="22"/>
      <c r="K67" s="22"/>
    </row>
    <row r="68" spans="1:11">
      <c r="A68" s="2">
        <v>100</v>
      </c>
      <c r="B68" s="3">
        <v>710</v>
      </c>
      <c r="C68" s="13" t="s">
        <v>113</v>
      </c>
      <c r="D68" s="4" t="str">
        <f>VLOOKUP(B68,[1]Sheet1!$C:$E,3,0)</f>
        <v>都江堰片</v>
      </c>
      <c r="E68" s="5">
        <v>8677.9</v>
      </c>
      <c r="F68" s="14">
        <f>VLOOKUP(B:B,[2]Sheet1!$A:$C,3,0)</f>
        <v>10267.8</v>
      </c>
      <c r="G68" s="15">
        <f t="shared" si="2"/>
        <v>1.18321252837668</v>
      </c>
      <c r="H68" s="14"/>
      <c r="I68" s="22">
        <f t="shared" si="3"/>
        <v>1589.9</v>
      </c>
      <c r="J68" s="22"/>
      <c r="K68" s="22"/>
    </row>
    <row r="69" spans="1:11">
      <c r="A69" s="2">
        <v>8</v>
      </c>
      <c r="B69" s="3">
        <v>713</v>
      </c>
      <c r="C69" s="13" t="s">
        <v>114</v>
      </c>
      <c r="D69" s="4" t="str">
        <f>VLOOKUP(B69,[1]Sheet1!$C:$E,3,0)</f>
        <v>都江堰片</v>
      </c>
      <c r="E69" s="5">
        <v>6694.38</v>
      </c>
      <c r="F69" s="14">
        <f>VLOOKUP(B:B,[2]Sheet1!$A:$C,3,0)</f>
        <v>10028</v>
      </c>
      <c r="G69" s="15">
        <f t="shared" si="2"/>
        <v>1.49797292654436</v>
      </c>
      <c r="H69" s="14"/>
      <c r="I69" s="22">
        <f t="shared" si="3"/>
        <v>3333.62</v>
      </c>
      <c r="J69" s="22"/>
      <c r="K69" s="22"/>
    </row>
    <row r="70" spans="1:11">
      <c r="A70" s="2">
        <v>75</v>
      </c>
      <c r="B70" s="3">
        <v>514</v>
      </c>
      <c r="C70" s="13" t="s">
        <v>115</v>
      </c>
      <c r="D70" s="4" t="str">
        <f>VLOOKUP(B70,[1]Sheet1!$C:$E,3,0)</f>
        <v>新津片</v>
      </c>
      <c r="E70" s="5">
        <v>30481.92</v>
      </c>
      <c r="F70" s="14">
        <f>VLOOKUP(B:B,[2]Sheet1!$A:$C,3,0)</f>
        <v>20416.8</v>
      </c>
      <c r="G70" s="17">
        <f t="shared" si="2"/>
        <v>0.669800327538423</v>
      </c>
      <c r="H70" s="14"/>
      <c r="I70" s="22">
        <f t="shared" si="3"/>
        <v>-10065.12</v>
      </c>
      <c r="J70" s="23">
        <f>I70*0.02</f>
        <v>-201.3024</v>
      </c>
      <c r="K70" s="23">
        <f>J70/2</f>
        <v>-100.6512</v>
      </c>
    </row>
    <row r="71" spans="1:11">
      <c r="A71" s="2">
        <v>52</v>
      </c>
      <c r="B71" s="3">
        <v>716</v>
      </c>
      <c r="C71" s="13" t="s">
        <v>116</v>
      </c>
      <c r="D71" s="4" t="str">
        <f>VLOOKUP(B71,[1]Sheet1!$C:$E,3,0)</f>
        <v>城郊一片</v>
      </c>
      <c r="E71" s="5">
        <v>8576.568</v>
      </c>
      <c r="F71" s="14">
        <f>VLOOKUP(B:B,[2]Sheet1!$A:$C,3,0)</f>
        <v>9931</v>
      </c>
      <c r="G71" s="15">
        <f t="shared" si="2"/>
        <v>1.15792237640977</v>
      </c>
      <c r="H71" s="14"/>
      <c r="I71" s="22">
        <f t="shared" si="3"/>
        <v>1354.432</v>
      </c>
      <c r="J71" s="22"/>
      <c r="K71" s="22"/>
    </row>
    <row r="72" spans="1:11">
      <c r="A72" s="2">
        <v>13</v>
      </c>
      <c r="B72" s="3">
        <v>549</v>
      </c>
      <c r="C72" s="13" t="s">
        <v>117</v>
      </c>
      <c r="D72" s="4" t="str">
        <f>VLOOKUP(B72,[1]Sheet1!$C:$E,3,0)</f>
        <v>城郊一片</v>
      </c>
      <c r="E72" s="5">
        <v>5045.04</v>
      </c>
      <c r="F72" s="14">
        <f>VLOOKUP(B:B,[2]Sheet1!$A:$C,3,0)</f>
        <v>9923</v>
      </c>
      <c r="G72" s="15">
        <f t="shared" si="2"/>
        <v>1.96688232402518</v>
      </c>
      <c r="H72" s="14"/>
      <c r="I72" s="22">
        <f t="shared" si="3"/>
        <v>4877.96</v>
      </c>
      <c r="J72" s="22"/>
      <c r="K72" s="22"/>
    </row>
    <row r="73" spans="1:11">
      <c r="A73" s="2">
        <v>46</v>
      </c>
      <c r="B73" s="3">
        <v>706</v>
      </c>
      <c r="C73" s="13" t="s">
        <v>118</v>
      </c>
      <c r="D73" s="4" t="str">
        <f>VLOOKUP(B73,[1]Sheet1!$C:$E,3,0)</f>
        <v>都江堰片</v>
      </c>
      <c r="E73" s="5">
        <v>8677.9</v>
      </c>
      <c r="F73" s="14">
        <f>VLOOKUP(B:B,[2]Sheet1!$A:$C,3,0)</f>
        <v>9771.01</v>
      </c>
      <c r="G73" s="15">
        <f t="shared" si="2"/>
        <v>1.1259648071538</v>
      </c>
      <c r="H73" s="14"/>
      <c r="I73" s="22">
        <f t="shared" si="3"/>
        <v>1093.11</v>
      </c>
      <c r="J73" s="22"/>
      <c r="K73" s="22"/>
    </row>
    <row r="74" spans="1:11">
      <c r="A74" s="2">
        <v>20</v>
      </c>
      <c r="B74" s="3">
        <v>106066</v>
      </c>
      <c r="C74" s="13" t="s">
        <v>119</v>
      </c>
      <c r="D74" s="4" t="str">
        <f>VLOOKUP(B74,[1]Sheet1!$C:$E,3,0)</f>
        <v>旗舰片区</v>
      </c>
      <c r="E74" s="5">
        <v>42042</v>
      </c>
      <c r="F74" s="14">
        <f>VLOOKUP(B:B,[2]Sheet1!$A:$C,3,0)</f>
        <v>32087</v>
      </c>
      <c r="G74" s="17">
        <f t="shared" si="2"/>
        <v>0.763212977498692</v>
      </c>
      <c r="H74" s="14"/>
      <c r="I74" s="22">
        <f t="shared" si="3"/>
        <v>-9955</v>
      </c>
      <c r="J74" s="23">
        <f>I74*0.02</f>
        <v>-199.1</v>
      </c>
      <c r="K74" s="23">
        <f>J74/2</f>
        <v>-99.55</v>
      </c>
    </row>
    <row r="75" spans="1:11">
      <c r="A75" s="2">
        <v>57</v>
      </c>
      <c r="B75" s="3">
        <v>102479</v>
      </c>
      <c r="C75" s="13" t="s">
        <v>120</v>
      </c>
      <c r="D75" s="4" t="str">
        <f>VLOOKUP(B75,[1]Sheet1!$C:$E,3,0)</f>
        <v>城中片</v>
      </c>
      <c r="E75" s="5">
        <v>8511.888</v>
      </c>
      <c r="F75" s="14">
        <f>VLOOKUP(B:B,[2]Sheet1!$A:$C,3,0)</f>
        <v>9311</v>
      </c>
      <c r="G75" s="15">
        <f t="shared" si="2"/>
        <v>1.09388187438557</v>
      </c>
      <c r="H75" s="14"/>
      <c r="I75" s="22">
        <f t="shared" si="3"/>
        <v>799.111999999999</v>
      </c>
      <c r="J75" s="22"/>
      <c r="K75" s="22"/>
    </row>
    <row r="76" spans="1:11">
      <c r="A76" s="2">
        <v>79</v>
      </c>
      <c r="B76" s="3">
        <v>54</v>
      </c>
      <c r="C76" s="13" t="s">
        <v>121</v>
      </c>
      <c r="D76" s="4" t="str">
        <f>VLOOKUP(B76,[1]Sheet1!$C:$E,3,0)</f>
        <v>崇州片</v>
      </c>
      <c r="E76" s="5">
        <v>29635.2</v>
      </c>
      <c r="F76" s="14">
        <f>VLOOKUP(B:B,[2]Sheet1!$A:$C,3,0)</f>
        <v>20174.8</v>
      </c>
      <c r="G76" s="17">
        <f t="shared" si="2"/>
        <v>0.680771514955188</v>
      </c>
      <c r="H76" s="14"/>
      <c r="I76" s="22">
        <f t="shared" si="3"/>
        <v>-9460.4</v>
      </c>
      <c r="J76" s="23">
        <f>I76*0.02</f>
        <v>-189.208</v>
      </c>
      <c r="K76" s="23">
        <f>J76/2</f>
        <v>-94.604</v>
      </c>
    </row>
    <row r="77" spans="1:11">
      <c r="A77" s="2">
        <v>93</v>
      </c>
      <c r="B77" s="3">
        <v>371</v>
      </c>
      <c r="C77" s="13" t="s">
        <v>122</v>
      </c>
      <c r="D77" s="4" t="str">
        <f>VLOOKUP(B77,[1]Sheet1!$C:$E,3,0)</f>
        <v>新津片</v>
      </c>
      <c r="E77" s="5">
        <v>9128.7</v>
      </c>
      <c r="F77" s="14">
        <f>VLOOKUP(B:B,[2]Sheet1!$A:$C,3,0)</f>
        <v>9180</v>
      </c>
      <c r="G77" s="15">
        <f t="shared" si="2"/>
        <v>1.00561963916001</v>
      </c>
      <c r="H77" s="14"/>
      <c r="I77" s="22">
        <f t="shared" si="3"/>
        <v>51.2999999999993</v>
      </c>
      <c r="J77" s="22"/>
      <c r="K77" s="22"/>
    </row>
    <row r="78" spans="1:11">
      <c r="A78" s="2">
        <v>95</v>
      </c>
      <c r="B78" s="3">
        <v>117184</v>
      </c>
      <c r="C78" s="13" t="s">
        <v>123</v>
      </c>
      <c r="D78" s="4" t="str">
        <f>VLOOKUP(B78,[1]Sheet1!$C:$E,3,0)</f>
        <v>城中片</v>
      </c>
      <c r="E78" s="5">
        <v>13983.816</v>
      </c>
      <c r="F78" s="14">
        <f>VLOOKUP(B:B,[2]Sheet1!$A:$C,3,0)</f>
        <v>5120</v>
      </c>
      <c r="G78" s="17">
        <f t="shared" si="2"/>
        <v>0.366137540711348</v>
      </c>
      <c r="H78" s="14"/>
      <c r="I78" s="22">
        <f t="shared" si="3"/>
        <v>-8863.816</v>
      </c>
      <c r="J78" s="23">
        <f>I78*0.02</f>
        <v>-177.27632</v>
      </c>
      <c r="K78" s="23">
        <f>J78/2</f>
        <v>-88.63816</v>
      </c>
    </row>
    <row r="79" spans="1:11">
      <c r="A79" s="2">
        <v>28</v>
      </c>
      <c r="B79" s="3">
        <v>752</v>
      </c>
      <c r="C79" s="13" t="s">
        <v>124</v>
      </c>
      <c r="D79" s="4" t="str">
        <f>VLOOKUP(B79,[1]Sheet1!$C:$E,3,0)</f>
        <v>西门二片</v>
      </c>
      <c r="E79" s="5">
        <v>8925.84</v>
      </c>
      <c r="F79" s="14">
        <f>VLOOKUP(B:B,[2]Sheet1!$A:$C,3,0)</f>
        <v>8956</v>
      </c>
      <c r="G79" s="15">
        <f t="shared" si="2"/>
        <v>1.00337895368951</v>
      </c>
      <c r="H79" s="14"/>
      <c r="I79" s="22">
        <f t="shared" si="3"/>
        <v>30.1599999999999</v>
      </c>
      <c r="J79" s="22"/>
      <c r="K79" s="22"/>
    </row>
    <row r="80" spans="1:11">
      <c r="A80" s="2">
        <v>127</v>
      </c>
      <c r="B80" s="3">
        <v>120844</v>
      </c>
      <c r="C80" s="13" t="s">
        <v>125</v>
      </c>
      <c r="D80" s="4" t="str">
        <f>VLOOKUP(B80,[1]Sheet1!$C:$E,3,0)</f>
        <v>西门二片</v>
      </c>
      <c r="E80" s="5">
        <v>12442.08</v>
      </c>
      <c r="F80" s="14">
        <f>VLOOKUP(B:B,[2]Sheet1!$A:$C,3,0)</f>
        <v>4277</v>
      </c>
      <c r="G80" s="17">
        <f t="shared" si="2"/>
        <v>0.343752813034477</v>
      </c>
      <c r="H80" s="14"/>
      <c r="I80" s="22">
        <f t="shared" si="3"/>
        <v>-8165.08</v>
      </c>
      <c r="J80" s="23">
        <f t="shared" ref="J80:J85" si="4">I80*0.02</f>
        <v>-163.3016</v>
      </c>
      <c r="K80" s="23">
        <f t="shared" ref="K80:K85" si="5">J80/2</f>
        <v>-81.6508</v>
      </c>
    </row>
    <row r="81" spans="1:11">
      <c r="A81" s="2">
        <v>114</v>
      </c>
      <c r="B81" s="3">
        <v>111400</v>
      </c>
      <c r="C81" s="13" t="s">
        <v>126</v>
      </c>
      <c r="D81" s="4" t="str">
        <f>VLOOKUP(B81,[1]Sheet1!$C:$E,3,0)</f>
        <v>城郊一片</v>
      </c>
      <c r="E81" s="5">
        <v>20180.16</v>
      </c>
      <c r="F81" s="14">
        <f>VLOOKUP(B:B,[2]Sheet1!$A:$C,3,0)</f>
        <v>12211</v>
      </c>
      <c r="G81" s="17">
        <f t="shared" si="2"/>
        <v>0.605099265813552</v>
      </c>
      <c r="H81" s="14"/>
      <c r="I81" s="22">
        <f t="shared" si="3"/>
        <v>-7969.16</v>
      </c>
      <c r="J81" s="23">
        <f t="shared" si="4"/>
        <v>-159.3832</v>
      </c>
      <c r="K81" s="23">
        <f t="shared" si="5"/>
        <v>-79.6916</v>
      </c>
    </row>
    <row r="82" spans="1:11">
      <c r="A82" s="2">
        <v>88</v>
      </c>
      <c r="B82" s="3">
        <v>598</v>
      </c>
      <c r="C82" s="13" t="s">
        <v>127</v>
      </c>
      <c r="D82" s="4" t="str">
        <f>VLOOKUP(B82,[1]Sheet1!$C:$E,3,0)</f>
        <v>城中片</v>
      </c>
      <c r="E82" s="5">
        <v>14326.5024</v>
      </c>
      <c r="F82" s="14">
        <f>VLOOKUP(B:B,[2]Sheet1!$A:$C,3,0)</f>
        <v>6427</v>
      </c>
      <c r="G82" s="17">
        <f t="shared" si="2"/>
        <v>0.448609145523195</v>
      </c>
      <c r="H82" s="14"/>
      <c r="I82" s="22">
        <f t="shared" si="3"/>
        <v>-7899.5024</v>
      </c>
      <c r="J82" s="23">
        <f t="shared" si="4"/>
        <v>-157.990048</v>
      </c>
      <c r="K82" s="23">
        <f t="shared" si="5"/>
        <v>-78.995024</v>
      </c>
    </row>
    <row r="83" spans="1:11">
      <c r="A83" s="2">
        <v>1</v>
      </c>
      <c r="B83" s="3">
        <v>102935</v>
      </c>
      <c r="C83" s="13" t="s">
        <v>128</v>
      </c>
      <c r="D83" s="4" t="str">
        <f>VLOOKUP(B83,[1]Sheet1!$C:$E,3,0)</f>
        <v>旗舰片区</v>
      </c>
      <c r="E83" s="5">
        <v>17463.6</v>
      </c>
      <c r="F83" s="14">
        <f>VLOOKUP(B:B,[2]Sheet1!$A:$C,3,0)</f>
        <v>9648</v>
      </c>
      <c r="G83" s="17">
        <f t="shared" si="2"/>
        <v>0.552463409606267</v>
      </c>
      <c r="H83" s="14"/>
      <c r="I83" s="22">
        <f t="shared" si="3"/>
        <v>-7815.6</v>
      </c>
      <c r="J83" s="23">
        <f t="shared" si="4"/>
        <v>-156.312</v>
      </c>
      <c r="K83" s="23">
        <f t="shared" si="5"/>
        <v>-78.156</v>
      </c>
    </row>
    <row r="84" spans="1:11">
      <c r="A84" s="2">
        <v>97</v>
      </c>
      <c r="B84" s="3">
        <v>114622</v>
      </c>
      <c r="C84" s="13" t="s">
        <v>129</v>
      </c>
      <c r="D84" s="4" t="str">
        <f>VLOOKUP(B84,[1]Sheet1!$C:$E,3,0)</f>
        <v>城中片</v>
      </c>
      <c r="E84" s="5">
        <v>26734.4</v>
      </c>
      <c r="F84" s="14">
        <f>VLOOKUP(B:B,[2]Sheet1!$A:$C,3,0)</f>
        <v>19406</v>
      </c>
      <c r="G84" s="17">
        <f t="shared" si="2"/>
        <v>0.725881261595547</v>
      </c>
      <c r="H84" s="14"/>
      <c r="I84" s="22">
        <f t="shared" si="3"/>
        <v>-7328.4</v>
      </c>
      <c r="J84" s="23">
        <f t="shared" si="4"/>
        <v>-146.568</v>
      </c>
      <c r="K84" s="23">
        <f t="shared" si="5"/>
        <v>-73.284</v>
      </c>
    </row>
    <row r="85" spans="1:11">
      <c r="A85" s="2">
        <v>22</v>
      </c>
      <c r="B85" s="3">
        <v>102565</v>
      </c>
      <c r="C85" s="13" t="s">
        <v>130</v>
      </c>
      <c r="D85" s="4" t="str">
        <f>VLOOKUP(B85,[1]Sheet1!$C:$E,3,0)</f>
        <v>西门一片</v>
      </c>
      <c r="E85" s="5">
        <v>14488.32</v>
      </c>
      <c r="F85" s="14">
        <f>VLOOKUP(B:B,[2]Sheet1!$A:$C,3,0)</f>
        <v>7658</v>
      </c>
      <c r="G85" s="17">
        <f t="shared" si="2"/>
        <v>0.528563698206555</v>
      </c>
      <c r="H85" s="14"/>
      <c r="I85" s="22">
        <f t="shared" si="3"/>
        <v>-6830.32</v>
      </c>
      <c r="J85" s="23">
        <f t="shared" si="4"/>
        <v>-136.6064</v>
      </c>
      <c r="K85" s="23">
        <f t="shared" si="5"/>
        <v>-68.3032</v>
      </c>
    </row>
    <row r="86" spans="1:11">
      <c r="A86" s="2">
        <v>61</v>
      </c>
      <c r="B86" s="3">
        <v>723</v>
      </c>
      <c r="C86" s="13" t="s">
        <v>131</v>
      </c>
      <c r="D86" s="4" t="str">
        <f>VLOOKUP(B86,[1]Sheet1!$C:$E,3,0)</f>
        <v>城中片</v>
      </c>
      <c r="E86" s="5">
        <v>7415.66</v>
      </c>
      <c r="F86" s="14">
        <f>VLOOKUP(B:B,[2]Sheet1!$A:$C,3,0)</f>
        <v>7957</v>
      </c>
      <c r="G86" s="15">
        <f t="shared" si="2"/>
        <v>1.07299957117775</v>
      </c>
      <c r="H86" s="14"/>
      <c r="I86" s="22">
        <f t="shared" si="3"/>
        <v>541.34</v>
      </c>
      <c r="J86" s="22"/>
      <c r="K86" s="22"/>
    </row>
    <row r="87" spans="1:11">
      <c r="A87" s="2">
        <v>50</v>
      </c>
      <c r="B87" s="3">
        <v>101453</v>
      </c>
      <c r="C87" s="13" t="s">
        <v>132</v>
      </c>
      <c r="D87" s="4" t="str">
        <f>VLOOKUP(B87,[1]Sheet1!$C:$E,3,0)</f>
        <v>西门二片</v>
      </c>
      <c r="E87" s="5">
        <v>30270.24</v>
      </c>
      <c r="F87" s="14">
        <f>VLOOKUP(B:B,[2]Sheet1!$A:$C,3,0)</f>
        <v>23470.4</v>
      </c>
      <c r="G87" s="17">
        <f t="shared" si="2"/>
        <v>0.775362203933633</v>
      </c>
      <c r="H87" s="14"/>
      <c r="I87" s="22">
        <f t="shared" si="3"/>
        <v>-6799.84</v>
      </c>
      <c r="J87" s="23">
        <f>I87*0.02</f>
        <v>-135.9968</v>
      </c>
      <c r="K87" s="23">
        <f>J87/2</f>
        <v>-67.9984</v>
      </c>
    </row>
    <row r="88" spans="1:11">
      <c r="A88" s="2">
        <v>124</v>
      </c>
      <c r="B88" s="3">
        <v>746</v>
      </c>
      <c r="C88" s="13" t="s">
        <v>133</v>
      </c>
      <c r="D88" s="4" t="str">
        <f>VLOOKUP(B88,[1]Sheet1!$C:$E,3,0)</f>
        <v>城郊一片</v>
      </c>
      <c r="E88" s="5">
        <v>18437.328</v>
      </c>
      <c r="F88" s="14">
        <f>VLOOKUP(B:B,[2]Sheet1!$A:$C,3,0)</f>
        <v>12209</v>
      </c>
      <c r="G88" s="17">
        <f t="shared" si="2"/>
        <v>0.662189228287309</v>
      </c>
      <c r="H88" s="14"/>
      <c r="I88" s="22">
        <f t="shared" si="3"/>
        <v>-6228.328</v>
      </c>
      <c r="J88" s="23">
        <f>I88*0.02</f>
        <v>-124.56656</v>
      </c>
      <c r="K88" s="23">
        <f>J88/2</f>
        <v>-62.28328</v>
      </c>
    </row>
    <row r="89" spans="1:11">
      <c r="A89" s="2">
        <v>31</v>
      </c>
      <c r="B89" s="3">
        <v>727</v>
      </c>
      <c r="C89" s="13" t="s">
        <v>134</v>
      </c>
      <c r="D89" s="4" t="str">
        <f>VLOOKUP(B89,[1]Sheet1!$C:$E,3,0)</f>
        <v>西门一片</v>
      </c>
      <c r="E89" s="5">
        <v>8192.8</v>
      </c>
      <c r="F89" s="14">
        <f>VLOOKUP(B:B,[2]Sheet1!$A:$C,3,0)</f>
        <v>2746</v>
      </c>
      <c r="G89" s="17">
        <f t="shared" si="2"/>
        <v>0.335172346450542</v>
      </c>
      <c r="H89" s="14"/>
      <c r="I89" s="22">
        <f t="shared" si="3"/>
        <v>-5446.8</v>
      </c>
      <c r="J89" s="23">
        <f>I89*0.02</f>
        <v>-108.936</v>
      </c>
      <c r="K89" s="23">
        <f>J89/2</f>
        <v>-54.468</v>
      </c>
    </row>
    <row r="90" spans="1:11">
      <c r="A90" s="2">
        <v>135</v>
      </c>
      <c r="B90" s="3">
        <v>52</v>
      </c>
      <c r="C90" s="13" t="s">
        <v>135</v>
      </c>
      <c r="D90" s="4" t="str">
        <f>VLOOKUP(B90,[1]Sheet1!$C:$E,3,0)</f>
        <v>崇州片</v>
      </c>
      <c r="E90" s="5">
        <v>7114.8</v>
      </c>
      <c r="F90" s="14">
        <f>VLOOKUP(B:B,[2]Sheet1!$A:$C,3,0)</f>
        <v>7457</v>
      </c>
      <c r="G90" s="15">
        <f t="shared" si="2"/>
        <v>1.0480969247203</v>
      </c>
      <c r="H90" s="14"/>
      <c r="I90" s="22">
        <f t="shared" si="3"/>
        <v>342.2</v>
      </c>
      <c r="J90" s="22"/>
      <c r="K90" s="22"/>
    </row>
    <row r="91" spans="1:11">
      <c r="A91" s="2">
        <v>104</v>
      </c>
      <c r="B91" s="3">
        <v>102564</v>
      </c>
      <c r="C91" s="13" t="s">
        <v>136</v>
      </c>
      <c r="D91" s="4" t="str">
        <f>VLOOKUP(B91,[1]Sheet1!$C:$E,3,0)</f>
        <v>城郊一片</v>
      </c>
      <c r="E91" s="5">
        <v>5860.4</v>
      </c>
      <c r="F91" s="14">
        <f>VLOOKUP(B:B,[2]Sheet1!$A:$C,3,0)</f>
        <v>6806</v>
      </c>
      <c r="G91" s="15">
        <f t="shared" si="2"/>
        <v>1.16135417377653</v>
      </c>
      <c r="H91" s="14"/>
      <c r="I91" s="22">
        <f t="shared" si="3"/>
        <v>945.6</v>
      </c>
      <c r="J91" s="22"/>
      <c r="K91" s="22"/>
    </row>
    <row r="92" spans="1:11">
      <c r="A92" s="2">
        <v>4</v>
      </c>
      <c r="B92" s="3">
        <v>391</v>
      </c>
      <c r="C92" s="13" t="s">
        <v>137</v>
      </c>
      <c r="D92" s="4" t="str">
        <f>VLOOKUP(B92,[1]Sheet1!$C:$E,3,0)</f>
        <v>城中片</v>
      </c>
      <c r="E92" s="5">
        <v>8954.064</v>
      </c>
      <c r="F92" s="14">
        <f>VLOOKUP(B:B,[2]Sheet1!$A:$C,3,0)</f>
        <v>3635</v>
      </c>
      <c r="G92" s="17">
        <f t="shared" si="2"/>
        <v>0.405960913390836</v>
      </c>
      <c r="H92" s="14"/>
      <c r="I92" s="22">
        <f t="shared" si="3"/>
        <v>-5319.064</v>
      </c>
      <c r="J92" s="23">
        <f>I92*0.02</f>
        <v>-106.38128</v>
      </c>
      <c r="K92" s="23">
        <f>J92/2</f>
        <v>-53.19064</v>
      </c>
    </row>
    <row r="93" spans="1:11">
      <c r="A93" s="2">
        <v>133</v>
      </c>
      <c r="B93" s="3">
        <v>748</v>
      </c>
      <c r="C93" s="13" t="s">
        <v>138</v>
      </c>
      <c r="D93" s="4" t="str">
        <f>VLOOKUP(B93,[1]Sheet1!$C:$E,3,0)</f>
        <v>城郊一片</v>
      </c>
      <c r="E93" s="5">
        <v>8744.736</v>
      </c>
      <c r="F93" s="14">
        <f>VLOOKUP(B:B,[2]Sheet1!$A:$C,3,0)</f>
        <v>3568</v>
      </c>
      <c r="G93" s="17">
        <f t="shared" si="2"/>
        <v>0.408016891533375</v>
      </c>
      <c r="H93" s="14"/>
      <c r="I93" s="22">
        <f t="shared" si="3"/>
        <v>-5176.736</v>
      </c>
      <c r="J93" s="23">
        <f>I93*0.02</f>
        <v>-103.53472</v>
      </c>
      <c r="K93" s="23">
        <f>J93/2</f>
        <v>-51.76736</v>
      </c>
    </row>
    <row r="94" spans="1:11">
      <c r="A94" s="2">
        <v>24</v>
      </c>
      <c r="B94" s="3">
        <v>113025</v>
      </c>
      <c r="C94" s="13" t="s">
        <v>139</v>
      </c>
      <c r="D94" s="4" t="str">
        <f>VLOOKUP(B94,[1]Sheet1!$C:$E,3,0)</f>
        <v>西门二片</v>
      </c>
      <c r="E94" s="5">
        <v>7826.28</v>
      </c>
      <c r="F94" s="14">
        <f>VLOOKUP(B:B,[2]Sheet1!$A:$C,3,0)</f>
        <v>2707.9</v>
      </c>
      <c r="G94" s="17">
        <f t="shared" si="2"/>
        <v>0.346000909755337</v>
      </c>
      <c r="H94" s="14"/>
      <c r="I94" s="22">
        <f t="shared" si="3"/>
        <v>-5118.38</v>
      </c>
      <c r="J94" s="23">
        <f>I94*0.02</f>
        <v>-102.3676</v>
      </c>
      <c r="K94" s="23">
        <f>J94/2</f>
        <v>-51.1838</v>
      </c>
    </row>
    <row r="95" spans="1:11">
      <c r="A95" s="2">
        <v>132</v>
      </c>
      <c r="B95" s="3">
        <v>123007</v>
      </c>
      <c r="C95" s="13" t="s">
        <v>140</v>
      </c>
      <c r="D95" s="4" t="str">
        <f>VLOOKUP(B95,[1]Sheet1!$C:$E,3,0)</f>
        <v>城郊一片</v>
      </c>
      <c r="E95" s="5">
        <v>2942.94</v>
      </c>
      <c r="F95" s="14">
        <f>VLOOKUP(B:B,[2]Sheet1!$A:$C,3,0)</f>
        <v>6521</v>
      </c>
      <c r="G95" s="15">
        <f t="shared" si="2"/>
        <v>2.21581139948487</v>
      </c>
      <c r="H95" s="14"/>
      <c r="I95" s="22">
        <f t="shared" si="3"/>
        <v>3578.06</v>
      </c>
      <c r="J95" s="22"/>
      <c r="K95" s="22"/>
    </row>
    <row r="96" spans="1:11">
      <c r="A96" s="2">
        <v>102</v>
      </c>
      <c r="B96" s="3">
        <v>116773</v>
      </c>
      <c r="C96" s="13" t="s">
        <v>141</v>
      </c>
      <c r="D96" s="4" t="str">
        <f>VLOOKUP(B96,[1]Sheet1!$C:$E,3,0)</f>
        <v>西门二片</v>
      </c>
      <c r="E96" s="5">
        <v>10785.39</v>
      </c>
      <c r="F96" s="14">
        <f>VLOOKUP(B:B,[2]Sheet1!$A:$C,3,0)</f>
        <v>5690</v>
      </c>
      <c r="G96" s="17">
        <f t="shared" si="2"/>
        <v>0.52756553077821</v>
      </c>
      <c r="H96" s="14"/>
      <c r="I96" s="22">
        <f t="shared" si="3"/>
        <v>-5095.39</v>
      </c>
      <c r="J96" s="23">
        <f>I96*0.02</f>
        <v>-101.9078</v>
      </c>
      <c r="K96" s="23">
        <f>J96/2</f>
        <v>-50.9539</v>
      </c>
    </row>
    <row r="97" spans="1:11">
      <c r="A97" s="2">
        <v>27</v>
      </c>
      <c r="B97" s="3">
        <v>118951</v>
      </c>
      <c r="C97" s="13" t="s">
        <v>142</v>
      </c>
      <c r="D97" s="4" t="str">
        <f>VLOOKUP(B97,[1]Sheet1!$C:$E,3,0)</f>
        <v>西门二片</v>
      </c>
      <c r="E97" s="5">
        <v>7438.2</v>
      </c>
      <c r="F97" s="14">
        <f>VLOOKUP(B:B,[2]Sheet1!$A:$C,3,0)</f>
        <v>2602</v>
      </c>
      <c r="G97" s="17">
        <f t="shared" si="2"/>
        <v>0.349815815654325</v>
      </c>
      <c r="H97" s="14"/>
      <c r="I97" s="22">
        <f t="shared" si="3"/>
        <v>-4836.2</v>
      </c>
      <c r="J97" s="23">
        <f>I97*0.02</f>
        <v>-96.724</v>
      </c>
      <c r="K97" s="23">
        <f>J97/2</f>
        <v>-48.362</v>
      </c>
    </row>
    <row r="98" spans="1:11">
      <c r="A98" s="2">
        <v>19</v>
      </c>
      <c r="B98" s="3">
        <v>104430</v>
      </c>
      <c r="C98" s="13" t="s">
        <v>143</v>
      </c>
      <c r="D98" s="4" t="str">
        <f>VLOOKUP(B98,[1]Sheet1!$C:$E,3,0)</f>
        <v>东南片区</v>
      </c>
      <c r="E98" s="5">
        <v>6311.2</v>
      </c>
      <c r="F98" s="14">
        <f>VLOOKUP(B:B,[2]Sheet1!$A:$C,3,0)</f>
        <v>6413</v>
      </c>
      <c r="G98" s="15">
        <f t="shared" si="2"/>
        <v>1.01613005450627</v>
      </c>
      <c r="H98" s="14"/>
      <c r="I98" s="22">
        <f t="shared" si="3"/>
        <v>101.8</v>
      </c>
      <c r="J98" s="22"/>
      <c r="K98" s="22"/>
    </row>
    <row r="99" spans="1:11">
      <c r="A99" s="2">
        <v>26</v>
      </c>
      <c r="B99" s="3">
        <v>106568</v>
      </c>
      <c r="C99" s="13" t="s">
        <v>144</v>
      </c>
      <c r="D99" s="4" t="str">
        <f>VLOOKUP(B99,[1]Sheet1!$C:$E,3,0)</f>
        <v>东南片区</v>
      </c>
      <c r="E99" s="5">
        <v>7438.2</v>
      </c>
      <c r="F99" s="14">
        <f>VLOOKUP(B:B,[2]Sheet1!$A:$C,3,0)</f>
        <v>2619</v>
      </c>
      <c r="G99" s="17">
        <f t="shared" si="2"/>
        <v>0.352101314834234</v>
      </c>
      <c r="H99" s="14"/>
      <c r="I99" s="22">
        <f t="shared" si="3"/>
        <v>-4819.2</v>
      </c>
      <c r="J99" s="23">
        <f>I99*0.02</f>
        <v>-96.384</v>
      </c>
      <c r="K99" s="23">
        <f>J99/2</f>
        <v>-48.192</v>
      </c>
    </row>
    <row r="100" spans="1:11">
      <c r="A100" s="2">
        <v>99</v>
      </c>
      <c r="B100" s="3">
        <v>122906</v>
      </c>
      <c r="C100" s="13" t="s">
        <v>145</v>
      </c>
      <c r="D100" s="4" t="str">
        <f>VLOOKUP(B100,[1]Sheet1!$C:$E,3,0)</f>
        <v>西门二片</v>
      </c>
      <c r="E100" s="5">
        <v>4204.2</v>
      </c>
      <c r="F100" s="14">
        <f>VLOOKUP(B:B,[2]Sheet1!$A:$C,3,0)</f>
        <v>5718</v>
      </c>
      <c r="G100" s="15">
        <f t="shared" ref="G100:G143" si="6">F100/E100</f>
        <v>1.36006850292565</v>
      </c>
      <c r="H100" s="14"/>
      <c r="I100" s="22">
        <f t="shared" ref="I100:I143" si="7">F100-E100</f>
        <v>1513.8</v>
      </c>
      <c r="J100" s="22"/>
      <c r="K100" s="22"/>
    </row>
    <row r="101" spans="1:11">
      <c r="A101" s="2">
        <v>42</v>
      </c>
      <c r="B101" s="3">
        <v>733</v>
      </c>
      <c r="C101" s="13" t="s">
        <v>146</v>
      </c>
      <c r="D101" s="4" t="str">
        <f>VLOOKUP(B101,[1]Sheet1!$C:$E,3,0)</f>
        <v>东南片区</v>
      </c>
      <c r="E101" s="5">
        <v>8114.4</v>
      </c>
      <c r="F101" s="14">
        <f>VLOOKUP(B:B,[2]Sheet1!$A:$C,3,0)</f>
        <v>3330.1</v>
      </c>
      <c r="G101" s="17">
        <f t="shared" si="6"/>
        <v>0.410393867692004</v>
      </c>
      <c r="H101" s="14"/>
      <c r="I101" s="22">
        <f t="shared" si="7"/>
        <v>-4784.3</v>
      </c>
      <c r="J101" s="23">
        <f t="shared" ref="J101:J121" si="8">I101*0.02</f>
        <v>-95.686</v>
      </c>
      <c r="K101" s="23">
        <f t="shared" ref="K101:K121" si="9">J101/2</f>
        <v>-47.843</v>
      </c>
    </row>
    <row r="102" spans="1:11">
      <c r="A102" s="2">
        <v>44</v>
      </c>
      <c r="B102" s="3">
        <v>104838</v>
      </c>
      <c r="C102" s="13" t="s">
        <v>147</v>
      </c>
      <c r="D102" s="4" t="str">
        <f>VLOOKUP(B102,[1]Sheet1!$C:$E,3,0)</f>
        <v>崇州片</v>
      </c>
      <c r="E102" s="5">
        <v>7663.6</v>
      </c>
      <c r="F102" s="14">
        <f>VLOOKUP(B:B,[2]Sheet1!$A:$C,3,0)</f>
        <v>2992</v>
      </c>
      <c r="G102" s="17">
        <f t="shared" si="6"/>
        <v>0.390417036379769</v>
      </c>
      <c r="H102" s="14"/>
      <c r="I102" s="22">
        <f t="shared" si="7"/>
        <v>-4671.6</v>
      </c>
      <c r="J102" s="23">
        <f t="shared" si="8"/>
        <v>-93.432</v>
      </c>
      <c r="K102" s="23">
        <f t="shared" si="9"/>
        <v>-46.716</v>
      </c>
    </row>
    <row r="103" spans="1:11">
      <c r="A103" s="2">
        <v>128</v>
      </c>
      <c r="B103" s="3">
        <v>308</v>
      </c>
      <c r="C103" s="13" t="s">
        <v>148</v>
      </c>
      <c r="D103" s="4" t="str">
        <f>VLOOKUP(B103,[1]Sheet1!$C:$E,3,0)</f>
        <v>城中片</v>
      </c>
      <c r="E103" s="5">
        <v>9525.6</v>
      </c>
      <c r="F103" s="14">
        <f>VLOOKUP(B:B,[2]Sheet1!$A:$C,3,0)</f>
        <v>4943</v>
      </c>
      <c r="G103" s="17">
        <f t="shared" si="6"/>
        <v>0.518917443520618</v>
      </c>
      <c r="H103" s="14"/>
      <c r="I103" s="22">
        <f t="shared" si="7"/>
        <v>-4582.6</v>
      </c>
      <c r="J103" s="23">
        <f t="shared" si="8"/>
        <v>-91.652</v>
      </c>
      <c r="K103" s="23">
        <f t="shared" si="9"/>
        <v>-45.826</v>
      </c>
    </row>
    <row r="104" spans="1:11">
      <c r="A104" s="2">
        <v>23</v>
      </c>
      <c r="B104" s="3">
        <v>107728</v>
      </c>
      <c r="C104" s="13" t="s">
        <v>149</v>
      </c>
      <c r="D104" s="4" t="str">
        <f>VLOOKUP(B104,[1]Sheet1!$C:$E,3,0)</f>
        <v>城郊一片</v>
      </c>
      <c r="E104" s="5">
        <v>6849.024</v>
      </c>
      <c r="F104" s="14">
        <f>VLOOKUP(B:B,[2]Sheet1!$A:$C,3,0)</f>
        <v>2306</v>
      </c>
      <c r="G104" s="17">
        <f t="shared" si="6"/>
        <v>0.336690307991328</v>
      </c>
      <c r="H104" s="14"/>
      <c r="I104" s="22">
        <f t="shared" si="7"/>
        <v>-4543.024</v>
      </c>
      <c r="J104" s="23">
        <f t="shared" si="8"/>
        <v>-90.86048</v>
      </c>
      <c r="K104" s="23">
        <f t="shared" si="9"/>
        <v>-45.43024</v>
      </c>
    </row>
    <row r="105" spans="1:11">
      <c r="A105" s="2">
        <v>12</v>
      </c>
      <c r="B105" s="3">
        <v>113298</v>
      </c>
      <c r="C105" s="13" t="s">
        <v>150</v>
      </c>
      <c r="D105" s="4" t="str">
        <f>VLOOKUP(B105,[1]Sheet1!$C:$E,3,0)</f>
        <v>西门二片</v>
      </c>
      <c r="E105" s="5">
        <v>7114.8</v>
      </c>
      <c r="F105" s="14">
        <f>VLOOKUP(B:B,[2]Sheet1!$A:$C,3,0)</f>
        <v>2716</v>
      </c>
      <c r="G105" s="17">
        <f t="shared" si="6"/>
        <v>0.381739472648564</v>
      </c>
      <c r="H105" s="14"/>
      <c r="I105" s="22">
        <f t="shared" si="7"/>
        <v>-4398.8</v>
      </c>
      <c r="J105" s="23">
        <f t="shared" si="8"/>
        <v>-87.976</v>
      </c>
      <c r="K105" s="23">
        <f t="shared" si="9"/>
        <v>-43.988</v>
      </c>
    </row>
    <row r="106" spans="1:11">
      <c r="A106" s="2">
        <v>67</v>
      </c>
      <c r="B106" s="3">
        <v>717</v>
      </c>
      <c r="C106" s="13" t="s">
        <v>151</v>
      </c>
      <c r="D106" s="4" t="str">
        <f>VLOOKUP(B106,[1]Sheet1!$C:$E,3,0)</f>
        <v>城郊一片</v>
      </c>
      <c r="E106" s="5">
        <v>7903.896</v>
      </c>
      <c r="F106" s="14">
        <f>VLOOKUP(B:B,[2]Sheet1!$A:$C,3,0)</f>
        <v>3575</v>
      </c>
      <c r="G106" s="17">
        <f t="shared" si="6"/>
        <v>0.452308583007671</v>
      </c>
      <c r="H106" s="14"/>
      <c r="I106" s="22">
        <f t="shared" si="7"/>
        <v>-4328.896</v>
      </c>
      <c r="J106" s="23">
        <f t="shared" si="8"/>
        <v>-86.57792</v>
      </c>
      <c r="K106" s="23">
        <f t="shared" si="9"/>
        <v>-43.28896</v>
      </c>
    </row>
    <row r="107" spans="1:11">
      <c r="A107" s="2">
        <v>118</v>
      </c>
      <c r="B107" s="3">
        <v>732</v>
      </c>
      <c r="C107" s="13" t="s">
        <v>152</v>
      </c>
      <c r="D107" s="4" t="str">
        <f>VLOOKUP(B107,[1]Sheet1!$C:$E,3,0)</f>
        <v>城郊一片</v>
      </c>
      <c r="E107" s="5">
        <v>5274.36</v>
      </c>
      <c r="F107" s="14">
        <f>VLOOKUP(B:B,[2]Sheet1!$A:$C,3,0)</f>
        <v>1108</v>
      </c>
      <c r="G107" s="17">
        <f t="shared" si="6"/>
        <v>0.210072880880334</v>
      </c>
      <c r="H107" s="14"/>
      <c r="I107" s="22">
        <f t="shared" si="7"/>
        <v>-4166.36</v>
      </c>
      <c r="J107" s="23">
        <f t="shared" si="8"/>
        <v>-83.3272</v>
      </c>
      <c r="K107" s="23">
        <f t="shared" si="9"/>
        <v>-41.6636</v>
      </c>
    </row>
    <row r="108" spans="1:11">
      <c r="A108" s="2">
        <v>35</v>
      </c>
      <c r="B108" s="3">
        <v>585</v>
      </c>
      <c r="C108" s="13" t="s">
        <v>153</v>
      </c>
      <c r="D108" s="4" t="str">
        <f>VLOOKUP(B108,[1]Sheet1!$C:$E,3,0)</f>
        <v>城中片</v>
      </c>
      <c r="E108" s="5">
        <v>28976.64</v>
      </c>
      <c r="F108" s="14">
        <f>VLOOKUP(B:B,[2]Sheet1!$A:$C,3,0)</f>
        <v>25038.8</v>
      </c>
      <c r="G108" s="17">
        <f t="shared" si="6"/>
        <v>0.864102946373354</v>
      </c>
      <c r="H108" s="14"/>
      <c r="I108" s="22">
        <f t="shared" si="7"/>
        <v>-3937.84</v>
      </c>
      <c r="J108" s="23">
        <f t="shared" si="8"/>
        <v>-78.7568</v>
      </c>
      <c r="K108" s="23">
        <f t="shared" si="9"/>
        <v>-39.3784</v>
      </c>
    </row>
    <row r="109" spans="1:11">
      <c r="A109" s="2">
        <v>29</v>
      </c>
      <c r="B109" s="3">
        <v>114069</v>
      </c>
      <c r="C109" s="13" t="s">
        <v>154</v>
      </c>
      <c r="D109" s="4" t="str">
        <f>VLOOKUP(B109,[1]Sheet1!$C:$E,3,0)</f>
        <v>东南片区</v>
      </c>
      <c r="E109" s="5">
        <v>7761.6</v>
      </c>
      <c r="F109" s="14">
        <f>VLOOKUP(B:B,[2]Sheet1!$A:$C,3,0)</f>
        <v>4017</v>
      </c>
      <c r="G109" s="17">
        <f t="shared" si="6"/>
        <v>0.517547928262214</v>
      </c>
      <c r="H109" s="14"/>
      <c r="I109" s="22">
        <f t="shared" si="7"/>
        <v>-3744.6</v>
      </c>
      <c r="J109" s="23">
        <f t="shared" si="8"/>
        <v>-74.892</v>
      </c>
      <c r="K109" s="23">
        <f t="shared" si="9"/>
        <v>-37.446</v>
      </c>
    </row>
    <row r="110" spans="1:11">
      <c r="A110" s="2">
        <v>14</v>
      </c>
      <c r="B110" s="3">
        <v>573</v>
      </c>
      <c r="C110" s="13" t="s">
        <v>155</v>
      </c>
      <c r="D110" s="4" t="str">
        <f>VLOOKUP(B110,[1]Sheet1!$C:$E,3,0)</f>
        <v>东南片区</v>
      </c>
      <c r="E110" s="5">
        <v>8192.8</v>
      </c>
      <c r="F110" s="14">
        <f>VLOOKUP(B:B,[2]Sheet1!$A:$C,3,0)</f>
        <v>4470</v>
      </c>
      <c r="G110" s="17">
        <f t="shared" si="6"/>
        <v>0.545601015525828</v>
      </c>
      <c r="H110" s="14"/>
      <c r="I110" s="22">
        <f t="shared" si="7"/>
        <v>-3722.8</v>
      </c>
      <c r="J110" s="23">
        <f t="shared" si="8"/>
        <v>-74.456</v>
      </c>
      <c r="K110" s="23">
        <f t="shared" si="9"/>
        <v>-37.228</v>
      </c>
    </row>
    <row r="111" spans="1:11">
      <c r="A111" s="2">
        <v>60</v>
      </c>
      <c r="B111" s="3">
        <v>594</v>
      </c>
      <c r="C111" s="13" t="s">
        <v>156</v>
      </c>
      <c r="D111" s="4" t="str">
        <f>VLOOKUP(B111,[1]Sheet1!$C:$E,3,0)</f>
        <v>城郊一片</v>
      </c>
      <c r="E111" s="5">
        <v>6006.91</v>
      </c>
      <c r="F111" s="14">
        <f>VLOOKUP(B:B,[2]Sheet1!$A:$C,3,0)</f>
        <v>2491</v>
      </c>
      <c r="G111" s="17">
        <f t="shared" si="6"/>
        <v>0.414689083072661</v>
      </c>
      <c r="H111" s="14"/>
      <c r="I111" s="22">
        <f t="shared" si="7"/>
        <v>-3515.91</v>
      </c>
      <c r="J111" s="23">
        <f t="shared" si="8"/>
        <v>-70.3182</v>
      </c>
      <c r="K111" s="23">
        <f t="shared" si="9"/>
        <v>-35.1591</v>
      </c>
    </row>
    <row r="112" spans="1:11">
      <c r="A112" s="2">
        <v>15</v>
      </c>
      <c r="B112" s="3">
        <v>570</v>
      </c>
      <c r="C112" s="13" t="s">
        <v>157</v>
      </c>
      <c r="D112" s="4" t="str">
        <f>VLOOKUP(B112,[1]Sheet1!$C:$E,3,0)</f>
        <v>西门二片</v>
      </c>
      <c r="E112" s="5">
        <v>8774.92</v>
      </c>
      <c r="F112" s="14">
        <f>VLOOKUP(B:B,[2]Sheet1!$A:$C,3,0)</f>
        <v>5383</v>
      </c>
      <c r="G112" s="17">
        <f t="shared" si="6"/>
        <v>0.613452886180159</v>
      </c>
      <c r="H112" s="14"/>
      <c r="I112" s="22">
        <f t="shared" si="7"/>
        <v>-3391.92</v>
      </c>
      <c r="J112" s="23">
        <f t="shared" si="8"/>
        <v>-67.8384</v>
      </c>
      <c r="K112" s="23">
        <f t="shared" si="9"/>
        <v>-33.9192</v>
      </c>
    </row>
    <row r="113" spans="1:11">
      <c r="A113" s="2">
        <v>39</v>
      </c>
      <c r="B113" s="3">
        <v>112888</v>
      </c>
      <c r="C113" s="13" t="s">
        <v>158</v>
      </c>
      <c r="D113" s="4" t="str">
        <f>VLOOKUP(B113,[1]Sheet1!$C:$E,3,0)</f>
        <v>西门二片</v>
      </c>
      <c r="E113" s="5">
        <v>8537.76</v>
      </c>
      <c r="F113" s="14">
        <f>VLOOKUP(B:B,[2]Sheet1!$A:$C,3,0)</f>
        <v>5186.9</v>
      </c>
      <c r="G113" s="17">
        <f t="shared" si="6"/>
        <v>0.607524690316898</v>
      </c>
      <c r="H113" s="14"/>
      <c r="I113" s="22">
        <f t="shared" si="7"/>
        <v>-3350.86</v>
      </c>
      <c r="J113" s="23">
        <f t="shared" si="8"/>
        <v>-67.0172</v>
      </c>
      <c r="K113" s="23">
        <f t="shared" si="9"/>
        <v>-33.5086</v>
      </c>
    </row>
    <row r="114" spans="1:11">
      <c r="A114" s="2">
        <v>112</v>
      </c>
      <c r="B114" s="3">
        <v>539</v>
      </c>
      <c r="C114" s="13" t="s">
        <v>159</v>
      </c>
      <c r="D114" s="4" t="str">
        <f>VLOOKUP(B114,[1]Sheet1!$C:$E,3,0)</f>
        <v>城郊一片</v>
      </c>
      <c r="E114" s="5">
        <v>7735.728</v>
      </c>
      <c r="F114" s="14">
        <f>VLOOKUP(B:B,[2]Sheet1!$A:$C,3,0)</f>
        <v>4563</v>
      </c>
      <c r="G114" s="17">
        <f t="shared" si="6"/>
        <v>0.589860450108897</v>
      </c>
      <c r="H114" s="14"/>
      <c r="I114" s="22">
        <f t="shared" si="7"/>
        <v>-3172.728</v>
      </c>
      <c r="J114" s="23">
        <f t="shared" si="8"/>
        <v>-63.45456</v>
      </c>
      <c r="K114" s="23">
        <f t="shared" si="9"/>
        <v>-31.72728</v>
      </c>
    </row>
    <row r="115" spans="1:11">
      <c r="A115" s="2">
        <v>34</v>
      </c>
      <c r="B115" s="3">
        <v>106399</v>
      </c>
      <c r="C115" s="13" t="s">
        <v>160</v>
      </c>
      <c r="D115" s="4" t="str">
        <f>VLOOKUP(B115,[1]Sheet1!$C:$E,3,0)</f>
        <v>西门二片</v>
      </c>
      <c r="E115" s="5">
        <v>29752.8</v>
      </c>
      <c r="F115" s="14">
        <f>VLOOKUP(B:B,[2]Sheet1!$A:$C,3,0)</f>
        <v>26704</v>
      </c>
      <c r="G115" s="17">
        <f t="shared" si="6"/>
        <v>0.897528972063134</v>
      </c>
      <c r="H115" s="14"/>
      <c r="I115" s="22">
        <f t="shared" si="7"/>
        <v>-3048.8</v>
      </c>
      <c r="J115" s="23">
        <f t="shared" si="8"/>
        <v>-60.976</v>
      </c>
      <c r="K115" s="23">
        <f t="shared" si="9"/>
        <v>-30.488</v>
      </c>
    </row>
    <row r="116" spans="1:11">
      <c r="A116" s="2">
        <v>65</v>
      </c>
      <c r="B116" s="3">
        <v>122176</v>
      </c>
      <c r="C116" s="13" t="s">
        <v>161</v>
      </c>
      <c r="D116" s="4" t="str">
        <f>VLOOKUP(B116,[1]Sheet1!$C:$E,3,0)</f>
        <v>崇州片</v>
      </c>
      <c r="E116" s="5">
        <v>4204.2</v>
      </c>
      <c r="F116" s="14">
        <f>VLOOKUP(B:B,[2]Sheet1!$A:$C,3,0)</f>
        <v>1226</v>
      </c>
      <c r="G116" s="17">
        <f t="shared" si="6"/>
        <v>0.291613148756006</v>
      </c>
      <c r="H116" s="14"/>
      <c r="I116" s="22">
        <f t="shared" si="7"/>
        <v>-2978.2</v>
      </c>
      <c r="J116" s="23">
        <f t="shared" si="8"/>
        <v>-59.564</v>
      </c>
      <c r="K116" s="23">
        <f t="shared" si="9"/>
        <v>-29.782</v>
      </c>
    </row>
    <row r="117" spans="1:11">
      <c r="A117" s="2">
        <v>117</v>
      </c>
      <c r="B117" s="3">
        <v>118758</v>
      </c>
      <c r="C117" s="13" t="s">
        <v>162</v>
      </c>
      <c r="D117" s="4" t="str">
        <f>VLOOKUP(B117,[1]Sheet1!$C:$E,3,0)</f>
        <v>东南片区</v>
      </c>
      <c r="E117" s="5">
        <v>6991.908</v>
      </c>
      <c r="F117" s="14">
        <f>VLOOKUP(B:B,[2]Sheet1!$A:$C,3,0)</f>
        <v>4167.5</v>
      </c>
      <c r="G117" s="17">
        <f t="shared" si="6"/>
        <v>0.596046172232243</v>
      </c>
      <c r="H117" s="14"/>
      <c r="I117" s="22">
        <f t="shared" si="7"/>
        <v>-2824.408</v>
      </c>
      <c r="J117" s="23">
        <f t="shared" si="8"/>
        <v>-56.48816</v>
      </c>
      <c r="K117" s="23">
        <f t="shared" si="9"/>
        <v>-28.24408</v>
      </c>
    </row>
    <row r="118" spans="1:11">
      <c r="A118" s="2">
        <v>130</v>
      </c>
      <c r="B118" s="3">
        <v>117923</v>
      </c>
      <c r="C118" s="13" t="s">
        <v>163</v>
      </c>
      <c r="D118" s="4" t="str">
        <f>VLOOKUP(B118,[1]Sheet1!$C:$E,3,0)</f>
        <v>城郊一片</v>
      </c>
      <c r="E118" s="5">
        <v>5713.89</v>
      </c>
      <c r="F118" s="14">
        <f>VLOOKUP(B:B,[2]Sheet1!$A:$C,3,0)</f>
        <v>2922</v>
      </c>
      <c r="G118" s="17">
        <f t="shared" si="6"/>
        <v>0.511385413439881</v>
      </c>
      <c r="H118" s="14"/>
      <c r="I118" s="22">
        <f t="shared" si="7"/>
        <v>-2791.89</v>
      </c>
      <c r="J118" s="23">
        <f t="shared" si="8"/>
        <v>-55.8378</v>
      </c>
      <c r="K118" s="23">
        <f t="shared" si="9"/>
        <v>-27.9189</v>
      </c>
    </row>
    <row r="119" spans="1:11">
      <c r="A119" s="2">
        <v>113</v>
      </c>
      <c r="B119" s="3">
        <v>117637</v>
      </c>
      <c r="C119" s="13" t="s">
        <v>164</v>
      </c>
      <c r="D119" s="4" t="str">
        <f>VLOOKUP(B119,[1]Sheet1!$C:$E,3,0)</f>
        <v>城郊一片</v>
      </c>
      <c r="E119" s="5">
        <v>6153.42</v>
      </c>
      <c r="F119" s="14">
        <f>VLOOKUP(B:B,[2]Sheet1!$A:$C,3,0)</f>
        <v>3497</v>
      </c>
      <c r="G119" s="17">
        <f t="shared" si="6"/>
        <v>0.568301854903452</v>
      </c>
      <c r="H119" s="14"/>
      <c r="I119" s="22">
        <f t="shared" si="7"/>
        <v>-2656.42</v>
      </c>
      <c r="J119" s="23">
        <f t="shared" si="8"/>
        <v>-53.1284</v>
      </c>
      <c r="K119" s="23">
        <f t="shared" si="9"/>
        <v>-26.5642</v>
      </c>
    </row>
    <row r="120" spans="1:11">
      <c r="A120" s="2">
        <v>120</v>
      </c>
      <c r="B120" s="3">
        <v>399</v>
      </c>
      <c r="C120" s="13" t="s">
        <v>165</v>
      </c>
      <c r="D120" s="4" t="str">
        <f>VLOOKUP(B120,[1]Sheet1!$C:$E,3,0)</f>
        <v>西门一片</v>
      </c>
      <c r="E120" s="5">
        <v>21337.344</v>
      </c>
      <c r="F120" s="14">
        <f>VLOOKUP(B:B,[2]Sheet1!$A:$C,3,0)</f>
        <v>18829</v>
      </c>
      <c r="G120" s="17">
        <f t="shared" si="6"/>
        <v>0.882443475626582</v>
      </c>
      <c r="H120" s="14"/>
      <c r="I120" s="22">
        <f t="shared" si="7"/>
        <v>-2508.344</v>
      </c>
      <c r="J120" s="23">
        <f t="shared" si="8"/>
        <v>-50.16688</v>
      </c>
      <c r="K120" s="23">
        <f t="shared" si="9"/>
        <v>-25.08344</v>
      </c>
    </row>
    <row r="121" spans="1:11">
      <c r="A121" s="2">
        <v>87</v>
      </c>
      <c r="B121" s="3">
        <v>119263</v>
      </c>
      <c r="C121" s="13" t="s">
        <v>166</v>
      </c>
      <c r="D121" s="4" t="str">
        <f>VLOOKUP(B121,[1]Sheet1!$C:$E,3,0)</f>
        <v>西门二片</v>
      </c>
      <c r="E121" s="5">
        <v>8925.84</v>
      </c>
      <c r="F121" s="14">
        <f>VLOOKUP(B:B,[2]Sheet1!$A:$C,3,0)</f>
        <v>6457</v>
      </c>
      <c r="G121" s="17">
        <f t="shared" si="6"/>
        <v>0.723405304150646</v>
      </c>
      <c r="H121" s="14"/>
      <c r="I121" s="22">
        <f t="shared" si="7"/>
        <v>-2468.84</v>
      </c>
      <c r="J121" s="23">
        <f t="shared" si="8"/>
        <v>-49.3768</v>
      </c>
      <c r="K121" s="23">
        <f t="shared" si="9"/>
        <v>-24.6884</v>
      </c>
    </row>
    <row r="122" s="1" customFormat="1" spans="1:11">
      <c r="A122" s="2">
        <v>106</v>
      </c>
      <c r="B122" s="3">
        <v>591</v>
      </c>
      <c r="C122" s="13" t="s">
        <v>167</v>
      </c>
      <c r="D122" s="4" t="str">
        <f>VLOOKUP(B122,[1]Sheet1!$C:$E,3,0)</f>
        <v>城郊一片</v>
      </c>
      <c r="E122" s="5">
        <v>2732.73</v>
      </c>
      <c r="F122" s="14">
        <f>VLOOKUP(B:B,[2]Sheet1!$A:$C,3,0)</f>
        <v>3099</v>
      </c>
      <c r="G122" s="15">
        <f t="shared" si="6"/>
        <v>1.13403080436047</v>
      </c>
      <c r="H122" s="14"/>
      <c r="I122" s="22">
        <f t="shared" si="7"/>
        <v>366.27</v>
      </c>
      <c r="J122" s="22"/>
      <c r="K122" s="22"/>
    </row>
    <row r="123" spans="1:11">
      <c r="A123" s="2">
        <v>86</v>
      </c>
      <c r="B123" s="3">
        <v>104429</v>
      </c>
      <c r="C123" s="13" t="s">
        <v>168</v>
      </c>
      <c r="D123" s="4" t="str">
        <f>VLOOKUP(B123,[1]Sheet1!$C:$E,3,0)</f>
        <v>西门二片</v>
      </c>
      <c r="E123" s="5">
        <v>7438.2</v>
      </c>
      <c r="F123" s="14">
        <f>VLOOKUP(B:B,[2]Sheet1!$A:$C,3,0)</f>
        <v>5025</v>
      </c>
      <c r="G123" s="17">
        <f t="shared" si="6"/>
        <v>0.675566669355489</v>
      </c>
      <c r="H123" s="14"/>
      <c r="I123" s="22">
        <f t="shared" si="7"/>
        <v>-2413.2</v>
      </c>
      <c r="J123" s="23">
        <f t="shared" ref="J123:J143" si="10">I123*0.02</f>
        <v>-48.264</v>
      </c>
      <c r="K123" s="23">
        <f t="shared" ref="K123:K138" si="11">J123/2</f>
        <v>-24.132</v>
      </c>
    </row>
    <row r="124" spans="1:11">
      <c r="A124" s="2">
        <v>134</v>
      </c>
      <c r="B124" s="3">
        <v>104533</v>
      </c>
      <c r="C124" s="13" t="s">
        <v>169</v>
      </c>
      <c r="D124" s="4" t="str">
        <f>VLOOKUP(B124,[1]Sheet1!$C:$E,3,0)</f>
        <v>城郊一片</v>
      </c>
      <c r="E124" s="5">
        <v>5274.36</v>
      </c>
      <c r="F124" s="14">
        <f>VLOOKUP(B:B,[2]Sheet1!$A:$C,3,0)</f>
        <v>2904.02</v>
      </c>
      <c r="G124" s="17">
        <f t="shared" si="6"/>
        <v>0.550591920157138</v>
      </c>
      <c r="H124" s="14"/>
      <c r="I124" s="22">
        <f t="shared" si="7"/>
        <v>-2370.34</v>
      </c>
      <c r="J124" s="23">
        <f t="shared" si="10"/>
        <v>-47.4068</v>
      </c>
      <c r="K124" s="23">
        <f t="shared" si="11"/>
        <v>-23.7034</v>
      </c>
    </row>
    <row r="125" spans="1:11">
      <c r="A125" s="2">
        <v>107</v>
      </c>
      <c r="B125" s="3">
        <v>113299</v>
      </c>
      <c r="C125" s="13" t="s">
        <v>170</v>
      </c>
      <c r="D125" s="4" t="str">
        <f>VLOOKUP(B125,[1]Sheet1!$C:$E,3,0)</f>
        <v>城中片</v>
      </c>
      <c r="E125" s="5">
        <v>6687.912</v>
      </c>
      <c r="F125" s="14">
        <f>VLOOKUP(B:B,[2]Sheet1!$A:$C,3,0)</f>
        <v>4368</v>
      </c>
      <c r="G125" s="17">
        <f t="shared" si="6"/>
        <v>0.653118641513226</v>
      </c>
      <c r="H125" s="14"/>
      <c r="I125" s="22">
        <f t="shared" si="7"/>
        <v>-2319.912</v>
      </c>
      <c r="J125" s="23">
        <f t="shared" si="10"/>
        <v>-46.39824</v>
      </c>
      <c r="K125" s="23">
        <f t="shared" si="11"/>
        <v>-23.19912</v>
      </c>
    </row>
    <row r="126" spans="1:11">
      <c r="A126" s="2">
        <v>71</v>
      </c>
      <c r="B126" s="3">
        <v>351</v>
      </c>
      <c r="C126" s="13" t="s">
        <v>171</v>
      </c>
      <c r="D126" s="4" t="str">
        <f>VLOOKUP(B126,[1]Sheet1!$C:$E,3,0)</f>
        <v>都江堰片</v>
      </c>
      <c r="E126" s="5">
        <v>8537.76</v>
      </c>
      <c r="F126" s="14">
        <f>VLOOKUP(B:B,[2]Sheet1!$A:$C,3,0)</f>
        <v>6715.01</v>
      </c>
      <c r="G126" s="17">
        <f t="shared" si="6"/>
        <v>0.786507233747494</v>
      </c>
      <c r="H126" s="14"/>
      <c r="I126" s="22">
        <f t="shared" si="7"/>
        <v>-1822.75</v>
      </c>
      <c r="J126" s="23">
        <f t="shared" si="10"/>
        <v>-36.455</v>
      </c>
      <c r="K126" s="23">
        <f t="shared" si="11"/>
        <v>-18.2275</v>
      </c>
    </row>
    <row r="127" spans="1:11">
      <c r="A127" s="2">
        <v>115</v>
      </c>
      <c r="B127" s="3">
        <v>56</v>
      </c>
      <c r="C127" s="13" t="s">
        <v>172</v>
      </c>
      <c r="D127" s="4" t="str">
        <f>VLOOKUP(B127,[1]Sheet1!$C:$E,3,0)</f>
        <v>崇州片</v>
      </c>
      <c r="E127" s="5">
        <v>10143</v>
      </c>
      <c r="F127" s="14">
        <f>VLOOKUP(B:B,[2]Sheet1!$A:$C,3,0)</f>
        <v>8329</v>
      </c>
      <c r="G127" s="17">
        <f t="shared" si="6"/>
        <v>0.821157448486641</v>
      </c>
      <c r="H127" s="14"/>
      <c r="I127" s="22">
        <f t="shared" si="7"/>
        <v>-1814</v>
      </c>
      <c r="J127" s="23">
        <f t="shared" si="10"/>
        <v>-36.28</v>
      </c>
      <c r="K127" s="23">
        <f t="shared" si="11"/>
        <v>-18.14</v>
      </c>
    </row>
    <row r="128" spans="1:11">
      <c r="A128" s="2">
        <v>5</v>
      </c>
      <c r="B128" s="3">
        <v>118151</v>
      </c>
      <c r="C128" s="13" t="s">
        <v>173</v>
      </c>
      <c r="D128" s="4" t="str">
        <f>VLOOKUP(B128,[1]Sheet1!$C:$E,3,0)</f>
        <v>西门一片</v>
      </c>
      <c r="E128" s="5">
        <v>6536.6</v>
      </c>
      <c r="F128" s="14">
        <f>VLOOKUP(B:B,[2]Sheet1!$A:$C,3,0)</f>
        <v>4820</v>
      </c>
      <c r="G128" s="17">
        <f t="shared" si="6"/>
        <v>0.737386408836398</v>
      </c>
      <c r="H128" s="14"/>
      <c r="I128" s="22">
        <f t="shared" si="7"/>
        <v>-1716.6</v>
      </c>
      <c r="J128" s="23">
        <f t="shared" si="10"/>
        <v>-34.332</v>
      </c>
      <c r="K128" s="23">
        <f t="shared" si="11"/>
        <v>-17.166</v>
      </c>
    </row>
    <row r="129" spans="1:11">
      <c r="A129" s="2">
        <v>136</v>
      </c>
      <c r="B129" s="3">
        <v>113008</v>
      </c>
      <c r="C129" s="13" t="s">
        <v>174</v>
      </c>
      <c r="D129" s="4" t="str">
        <f>VLOOKUP(B129,[1]Sheet1!$C:$E,3,0)</f>
        <v>城中片</v>
      </c>
      <c r="E129" s="5">
        <v>2732.73</v>
      </c>
      <c r="F129" s="14">
        <f>VLOOKUP(B:B,[2]Sheet1!$A:$C,3,0)</f>
        <v>1049</v>
      </c>
      <c r="G129" s="17">
        <f t="shared" si="6"/>
        <v>0.383865219030054</v>
      </c>
      <c r="H129" s="14"/>
      <c r="I129" s="22">
        <f t="shared" si="7"/>
        <v>-1683.73</v>
      </c>
      <c r="J129" s="23">
        <f t="shared" si="10"/>
        <v>-33.6746</v>
      </c>
      <c r="K129" s="23">
        <f t="shared" si="11"/>
        <v>-16.8373</v>
      </c>
    </row>
    <row r="130" spans="1:11">
      <c r="A130" s="2">
        <v>111</v>
      </c>
      <c r="B130" s="3">
        <v>122686</v>
      </c>
      <c r="C130" s="13" t="s">
        <v>175</v>
      </c>
      <c r="D130" s="4" t="str">
        <f>VLOOKUP(B130,[1]Sheet1!$C:$E,3,0)</f>
        <v>城郊一片</v>
      </c>
      <c r="E130" s="5">
        <v>2732.73</v>
      </c>
      <c r="F130" s="14">
        <f>VLOOKUP(B:B,[2]Sheet1!$A:$C,3,0)</f>
        <v>1128</v>
      </c>
      <c r="G130" s="17">
        <f t="shared" si="6"/>
        <v>0.412774039147666</v>
      </c>
      <c r="H130" s="14"/>
      <c r="I130" s="22">
        <f t="shared" si="7"/>
        <v>-1604.73</v>
      </c>
      <c r="J130" s="23">
        <f t="shared" si="10"/>
        <v>-32.0946</v>
      </c>
      <c r="K130" s="23">
        <f t="shared" si="11"/>
        <v>-16.0473</v>
      </c>
    </row>
    <row r="131" spans="1:11">
      <c r="A131" s="2">
        <v>9</v>
      </c>
      <c r="B131" s="3">
        <v>115971</v>
      </c>
      <c r="C131" s="13" t="s">
        <v>176</v>
      </c>
      <c r="D131" s="4" t="str">
        <f>VLOOKUP(B131,[1]Sheet1!$C:$E,3,0)</f>
        <v>西门一片</v>
      </c>
      <c r="E131" s="5">
        <v>7889</v>
      </c>
      <c r="F131" s="14">
        <f>VLOOKUP(B:B,[2]Sheet1!$A:$C,3,0)</f>
        <v>6368</v>
      </c>
      <c r="G131" s="17">
        <f t="shared" si="6"/>
        <v>0.807199898592978</v>
      </c>
      <c r="H131" s="14"/>
      <c r="I131" s="22">
        <f t="shared" si="7"/>
        <v>-1521</v>
      </c>
      <c r="J131" s="23">
        <f t="shared" si="10"/>
        <v>-30.42</v>
      </c>
      <c r="K131" s="23">
        <f t="shared" si="11"/>
        <v>-15.21</v>
      </c>
    </row>
    <row r="132" spans="1:11">
      <c r="A132" s="2">
        <v>137</v>
      </c>
      <c r="B132" s="3">
        <v>128640</v>
      </c>
      <c r="C132" s="13" t="s">
        <v>177</v>
      </c>
      <c r="D132" s="4" t="str">
        <f>VLOOKUP(B132,[1]Sheet1!$C:$E,3,0)</f>
        <v>城中片</v>
      </c>
      <c r="E132" s="5">
        <v>2732.73</v>
      </c>
      <c r="F132" s="14">
        <f>VLOOKUP(B:B,[2]Sheet1!$A:$C,3,0)</f>
        <v>1218</v>
      </c>
      <c r="G132" s="17">
        <f t="shared" si="6"/>
        <v>0.44570813801583</v>
      </c>
      <c r="H132" s="14"/>
      <c r="I132" s="22">
        <f t="shared" si="7"/>
        <v>-1514.73</v>
      </c>
      <c r="J132" s="23">
        <f t="shared" si="10"/>
        <v>-30.2946</v>
      </c>
      <c r="K132" s="23">
        <f t="shared" si="11"/>
        <v>-15.1473</v>
      </c>
    </row>
    <row r="133" spans="1:11">
      <c r="A133" s="2">
        <v>30</v>
      </c>
      <c r="B133" s="3">
        <v>112415</v>
      </c>
      <c r="C133" s="13" t="s">
        <v>178</v>
      </c>
      <c r="D133" s="4" t="str">
        <f>VLOOKUP(B133,[1]Sheet1!$C:$E,3,0)</f>
        <v>西门一片</v>
      </c>
      <c r="E133" s="5">
        <v>7546</v>
      </c>
      <c r="F133" s="14">
        <f>VLOOKUP(B:B,[2]Sheet1!$A:$C,3,0)</f>
        <v>6700.41</v>
      </c>
      <c r="G133" s="17">
        <f t="shared" si="6"/>
        <v>0.88794195600318</v>
      </c>
      <c r="H133" s="14"/>
      <c r="I133" s="22">
        <f t="shared" si="7"/>
        <v>-845.59</v>
      </c>
      <c r="J133" s="23">
        <f t="shared" si="10"/>
        <v>-16.9118</v>
      </c>
      <c r="K133" s="23">
        <f t="shared" si="11"/>
        <v>-8.4559</v>
      </c>
    </row>
    <row r="134" spans="1:11">
      <c r="A134" s="2">
        <v>121</v>
      </c>
      <c r="B134" s="3">
        <v>122718</v>
      </c>
      <c r="C134" s="13" t="s">
        <v>179</v>
      </c>
      <c r="D134" s="4" t="str">
        <f>VLOOKUP(B134,[1]Sheet1!$C:$E,3,0)</f>
        <v>城郊一片</v>
      </c>
      <c r="E134" s="5">
        <v>2732.73</v>
      </c>
      <c r="F134" s="14">
        <f>VLOOKUP(B:B,[2]Sheet1!$A:$C,3,0)</f>
        <v>1932</v>
      </c>
      <c r="G134" s="17">
        <f t="shared" si="6"/>
        <v>0.706985322369938</v>
      </c>
      <c r="H134" s="14"/>
      <c r="I134" s="22">
        <f t="shared" si="7"/>
        <v>-800.73</v>
      </c>
      <c r="J134" s="23">
        <f t="shared" si="10"/>
        <v>-16.0146</v>
      </c>
      <c r="K134" s="23">
        <f t="shared" si="11"/>
        <v>-8.0073</v>
      </c>
    </row>
    <row r="135" spans="1:11">
      <c r="A135" s="2">
        <v>131</v>
      </c>
      <c r="B135" s="3">
        <v>720</v>
      </c>
      <c r="C135" s="13" t="s">
        <v>180</v>
      </c>
      <c r="D135" s="4" t="str">
        <f>VLOOKUP(B135,[1]Sheet1!$C:$E,3,0)</f>
        <v>城郊一片</v>
      </c>
      <c r="E135" s="5">
        <v>5465.46</v>
      </c>
      <c r="F135" s="14">
        <f>VLOOKUP(B:B,[2]Sheet1!$A:$C,3,0)</f>
        <v>5172</v>
      </c>
      <c r="G135" s="17">
        <f t="shared" si="6"/>
        <v>0.946306440811935</v>
      </c>
      <c r="H135" s="14"/>
      <c r="I135" s="22">
        <f t="shared" si="7"/>
        <v>-293.46</v>
      </c>
      <c r="J135" s="23">
        <f t="shared" si="10"/>
        <v>-5.8692</v>
      </c>
      <c r="K135" s="23">
        <f t="shared" si="11"/>
        <v>-2.9346</v>
      </c>
    </row>
    <row r="136" spans="1:11">
      <c r="A136" s="2">
        <v>53</v>
      </c>
      <c r="B136" s="3">
        <v>754</v>
      </c>
      <c r="C136" s="13" t="s">
        <v>181</v>
      </c>
      <c r="D136" s="4" t="str">
        <f>VLOOKUP(B136,[1]Sheet1!$C:$E,3,0)</f>
        <v>崇州片</v>
      </c>
      <c r="E136" s="5">
        <v>8255.52</v>
      </c>
      <c r="F136" s="14">
        <f>VLOOKUP(B:B,[2]Sheet1!$A:$C,3,0)</f>
        <v>7973</v>
      </c>
      <c r="G136" s="17">
        <f t="shared" si="6"/>
        <v>0.965778049111382</v>
      </c>
      <c r="H136" s="14"/>
      <c r="I136" s="22">
        <f t="shared" si="7"/>
        <v>-282.52</v>
      </c>
      <c r="J136" s="23">
        <f t="shared" si="10"/>
        <v>-5.65040000000001</v>
      </c>
      <c r="K136" s="23">
        <f t="shared" si="11"/>
        <v>-2.8252</v>
      </c>
    </row>
    <row r="137" spans="1:11">
      <c r="A137" s="2">
        <v>48</v>
      </c>
      <c r="B137" s="3">
        <v>740</v>
      </c>
      <c r="C137" s="13" t="s">
        <v>182</v>
      </c>
      <c r="D137" s="4" t="str">
        <f>VLOOKUP(B137,[1]Sheet1!$C:$E,3,0)</f>
        <v>东南片区</v>
      </c>
      <c r="E137" s="5">
        <v>7663.6</v>
      </c>
      <c r="F137" s="14">
        <f>VLOOKUP(B:B,[2]Sheet1!$A:$C,3,0)</f>
        <v>7475</v>
      </c>
      <c r="G137" s="17">
        <f t="shared" si="6"/>
        <v>0.975390156062425</v>
      </c>
      <c r="H137" s="14"/>
      <c r="I137" s="22">
        <f t="shared" si="7"/>
        <v>-188.6</v>
      </c>
      <c r="J137" s="23">
        <f t="shared" si="10"/>
        <v>-3.77200000000001</v>
      </c>
      <c r="K137" s="23">
        <f t="shared" si="11"/>
        <v>-1.88600000000001</v>
      </c>
    </row>
    <row r="138" spans="1:11">
      <c r="A138" s="2">
        <v>76</v>
      </c>
      <c r="B138" s="3">
        <v>119262</v>
      </c>
      <c r="C138" s="13" t="s">
        <v>183</v>
      </c>
      <c r="D138" s="4" t="str">
        <f>VLOOKUP(B138,[1]Sheet1!$C:$E,3,0)</f>
        <v>城中片</v>
      </c>
      <c r="E138" s="5">
        <v>4851</v>
      </c>
      <c r="F138" s="14">
        <f>VLOOKUP(B:B,[2]Sheet1!$A:$C,3,0)</f>
        <v>4846.47</v>
      </c>
      <c r="G138" s="17">
        <f t="shared" si="6"/>
        <v>0.999066171923315</v>
      </c>
      <c r="H138" s="14"/>
      <c r="I138" s="22">
        <f t="shared" si="7"/>
        <v>-4.52999999999975</v>
      </c>
      <c r="J138" s="23">
        <f t="shared" si="10"/>
        <v>-0.0905999999999949</v>
      </c>
      <c r="K138" s="23">
        <f t="shared" si="11"/>
        <v>-0.0452999999999975</v>
      </c>
    </row>
    <row r="139" spans="1:11">
      <c r="A139" s="24">
        <v>138</v>
      </c>
      <c r="B139" s="25">
        <v>117491</v>
      </c>
      <c r="C139" s="26" t="s">
        <v>184</v>
      </c>
      <c r="D139" s="4" t="str">
        <f>VLOOKUP(B139,[1]Sheet1!$C:$E,3,0)</f>
        <v>西门一片</v>
      </c>
      <c r="E139" s="5">
        <v>0</v>
      </c>
      <c r="F139" s="14">
        <v>0</v>
      </c>
      <c r="G139" s="17" t="e">
        <f t="shared" si="6"/>
        <v>#DIV/0!</v>
      </c>
      <c r="H139" s="14"/>
      <c r="I139" s="22">
        <f t="shared" si="7"/>
        <v>0</v>
      </c>
      <c r="J139" s="23">
        <f t="shared" si="10"/>
        <v>0</v>
      </c>
      <c r="K139" s="23"/>
    </row>
    <row r="140" spans="1:11">
      <c r="A140" s="24">
        <v>140</v>
      </c>
      <c r="B140" s="25">
        <v>582</v>
      </c>
      <c r="C140" s="26" t="s">
        <v>185</v>
      </c>
      <c r="D140" s="4" t="str">
        <f>VLOOKUP(B140,[1]Sheet1!$C:$E,3,0)</f>
        <v>西门一片</v>
      </c>
      <c r="E140" s="5">
        <v>0</v>
      </c>
      <c r="F140" s="14">
        <v>0</v>
      </c>
      <c r="G140" s="17" t="e">
        <f t="shared" si="6"/>
        <v>#DIV/0!</v>
      </c>
      <c r="H140" s="14"/>
      <c r="I140" s="22">
        <f t="shared" si="7"/>
        <v>0</v>
      </c>
      <c r="J140" s="23">
        <f t="shared" si="10"/>
        <v>0</v>
      </c>
      <c r="K140" s="23"/>
    </row>
    <row r="141" spans="1:11">
      <c r="A141" s="24">
        <v>139</v>
      </c>
      <c r="B141" s="25">
        <v>307</v>
      </c>
      <c r="C141" s="26" t="s">
        <v>186</v>
      </c>
      <c r="D141" s="4" t="str">
        <f>VLOOKUP(B141,[1]Sheet1!$C:$E,3,0)</f>
        <v>旗舰片区</v>
      </c>
      <c r="E141" s="5">
        <v>0</v>
      </c>
      <c r="F141" s="14">
        <v>0</v>
      </c>
      <c r="G141" s="17" t="e">
        <f t="shared" si="6"/>
        <v>#DIV/0!</v>
      </c>
      <c r="H141" s="14"/>
      <c r="I141" s="22">
        <f t="shared" si="7"/>
        <v>0</v>
      </c>
      <c r="J141" s="23">
        <f t="shared" si="10"/>
        <v>0</v>
      </c>
      <c r="K141" s="23"/>
    </row>
    <row r="142" spans="1:11">
      <c r="A142" s="24">
        <v>142</v>
      </c>
      <c r="B142" s="25">
        <v>742</v>
      </c>
      <c r="C142" s="26" t="s">
        <v>187</v>
      </c>
      <c r="D142" s="4" t="str">
        <f>VLOOKUP(B142,[1]Sheet1!$C:$E,3,0)</f>
        <v>旗舰片区</v>
      </c>
      <c r="E142" s="5">
        <v>0</v>
      </c>
      <c r="F142" s="14">
        <v>0</v>
      </c>
      <c r="G142" s="17" t="e">
        <f t="shared" si="6"/>
        <v>#DIV/0!</v>
      </c>
      <c r="H142" s="14"/>
      <c r="I142" s="22">
        <f t="shared" si="7"/>
        <v>0</v>
      </c>
      <c r="J142" s="23">
        <f t="shared" si="10"/>
        <v>0</v>
      </c>
      <c r="K142" s="23"/>
    </row>
    <row r="143" spans="1:11">
      <c r="A143" s="24">
        <v>141</v>
      </c>
      <c r="B143" s="25">
        <v>517</v>
      </c>
      <c r="C143" s="26" t="s">
        <v>188</v>
      </c>
      <c r="D143" s="4" t="str">
        <f>VLOOKUP(B143,[1]Sheet1!$C:$E,3,0)</f>
        <v>城中片</v>
      </c>
      <c r="E143" s="5">
        <v>0</v>
      </c>
      <c r="F143" s="14">
        <v>0</v>
      </c>
      <c r="G143" s="17" t="e">
        <f t="shared" si="6"/>
        <v>#DIV/0!</v>
      </c>
      <c r="H143" s="14"/>
      <c r="I143" s="22">
        <f t="shared" si="7"/>
        <v>0</v>
      </c>
      <c r="J143" s="23">
        <f t="shared" si="10"/>
        <v>0</v>
      </c>
      <c r="K143" s="23"/>
    </row>
    <row r="144" spans="10:11">
      <c r="J144" s="8">
        <f>SUM(J2:J143)</f>
        <v>-13096.5458576</v>
      </c>
      <c r="K144" s="8">
        <f>SUM(K2:K143)</f>
        <v>-6548.2729288</v>
      </c>
    </row>
  </sheetData>
  <autoFilter ref="A1:L144">
    <extLst/>
  </autoFilter>
  <sortState ref="A2:L143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C15" sqref="C15"/>
    </sheetView>
  </sheetViews>
  <sheetFormatPr defaultColWidth="9" defaultRowHeight="13.5" outlineLevelCol="1"/>
  <cols>
    <col min="1" max="1" width="8.875"/>
    <col min="2" max="2" width="37.375"/>
  </cols>
  <sheetData>
    <row r="1" spans="1:2">
      <c r="A1" t="s">
        <v>2</v>
      </c>
      <c r="B1" t="s">
        <v>189</v>
      </c>
    </row>
    <row r="2" spans="1:2">
      <c r="A2" t="s">
        <v>13</v>
      </c>
      <c r="B2">
        <v>120195.03</v>
      </c>
    </row>
    <row r="3" spans="1:2">
      <c r="A3" t="s">
        <v>38</v>
      </c>
      <c r="B3">
        <v>395436.07</v>
      </c>
    </row>
    <row r="4" spans="1:2">
      <c r="A4" t="s">
        <v>37</v>
      </c>
      <c r="B4">
        <v>82256.6</v>
      </c>
    </row>
    <row r="5" spans="1:2">
      <c r="A5" t="s">
        <v>17</v>
      </c>
      <c r="B5">
        <v>296630.27</v>
      </c>
    </row>
    <row r="6" spans="1:2">
      <c r="A6" t="s">
        <v>35</v>
      </c>
      <c r="B6">
        <v>95208.86</v>
      </c>
    </row>
    <row r="7" spans="1:2">
      <c r="A7" t="s">
        <v>24</v>
      </c>
      <c r="B7">
        <v>149965.62</v>
      </c>
    </row>
    <row r="8" spans="1:2">
      <c r="A8" t="s">
        <v>16</v>
      </c>
      <c r="B8">
        <v>173142.41</v>
      </c>
    </row>
    <row r="9" spans="1:2">
      <c r="A9" t="s">
        <v>20</v>
      </c>
      <c r="B9">
        <v>445672.25</v>
      </c>
    </row>
    <row r="10" spans="1:2">
      <c r="A10" t="s">
        <v>36</v>
      </c>
      <c r="B10">
        <v>104835.41</v>
      </c>
    </row>
    <row r="11" spans="1:1">
      <c r="A11" t="s">
        <v>190</v>
      </c>
    </row>
    <row r="12" spans="1:2">
      <c r="A12" t="s">
        <v>191</v>
      </c>
      <c r="B12">
        <v>1863342.52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片区门店预售表（每日上报）</vt:lpstr>
      <vt:lpstr>片区任务</vt:lpstr>
      <vt:lpstr>新片区任务</vt:lpstr>
      <vt:lpstr>双十一门店任务及奖励处罚明细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2022-09-20T09:13:00Z</dcterms:created>
  <dcterms:modified xsi:type="dcterms:W3CDTF">2022-12-07T10:10:03Z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86D28B0EBE904F3DBA60BEBF1D350E23</vt:lpwstr>
  </property>
  <property fmtid="{D5CDD505-2E9C-101B-9397-08002B2CF9AE}" pid="3" name="KSOProductBuildVer">
    <vt:lpwstr>2052-11.1.0.12763</vt:lpwstr>
  </property>
</Properties>
</file>