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<sst xmlns="http://schemas.openxmlformats.org/spreadsheetml/2006/main" count="835" uniqueCount="270">
  <si>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</si>
  <si>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</si>
  <si>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</si>
  <si>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</si>
  <si>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</si>
  <si>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</si>
  <si>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</si>
  <si>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</si>
  <si>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</si>
  <si>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</si>
  <si>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</si>
  <si>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</si>
  <si>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</si>
  <si>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</si>
  <si>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</si>
  <si>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</si>
  <si>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</si>
  <si>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</si>
  <si>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</si>
  <si>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</si>
  <si>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</si>
  <si>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</si>
  <si>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</si>
  <si>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</si>
  <si>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</si>
  <si>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</si>
  <si>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</si>
  <si>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</si>
  <si>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</si>
  <si>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</si>
  <si>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</si>
  <si>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</si>
  <si>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</si>
  <si>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</si>
  <si>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</si>
  <si>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</si>
  <si>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</si>
  <si>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</si>
  <si>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</si>
  <si>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</si>
  <si>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</si>
  <si>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</si>
  <si>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</si>
  <si>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</si>
  <si>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</si>
  <si>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</si>
  <si>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</si>
  <si>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</si>
  <si>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</si>
  <si>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</si>
  <si>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</si>
  <si>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</si>
  <si>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</si>
  <si>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</si>
  <si>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</si>
  <si>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</si>
  <si>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</si>
  <si>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</si>
  <si>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</si>
  <si>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</si>
  <si>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</si>
  <si>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</si>
  <si>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</si>
  <si>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</si>
  <si>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</si>
  <si>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</si>
  <si>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</si>
  <si>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</si>
  <si>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</si>
  <si>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</si>
  <si>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</si>
  <si>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</si>
  <si>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</si>
  <si>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</si>
  <si>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</si>
  <si>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</si>
  <si>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</si>
  <si>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</si>
  <si>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</si>
  <si>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</si>
  <si>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</si>
  <si>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</si>
  <si>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</si>
  <si>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</si>
  <si>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</si>
  <si>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</si>
  <si>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</si>
  <si>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</si>
  <si>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</si>
  <si>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</si>
  <si>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</si>
  <si>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</si>
  <si>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</si>
  <si>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</si>
  <si>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</si>
  <si>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</si>
  <si>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</si>
  <si>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</si>
  <si>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</si>
  <si>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</si>
  <si>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</si>
  <si>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</si>
  <si>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</si>
  <si>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</si>
  <si>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</si>
  <si>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</si>
  <si>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</si>
  <si>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</si>
  <si>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</si>
  <si>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</si>
  <si>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</si>
  <si>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</si>
  <si>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</si>
  <si>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</si>
  <si>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</si>
  <si>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</si>
  <si>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</si>
  <si>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</si>
  <si>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</si>
  <si>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</si>
  <si>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</si>
  <si>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</si>
  <si>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</si>
  <si>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</si>
  <si>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</si>
  <si>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</si>
  <si>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</si>
  <si>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</si>
  <si>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</si>
  <si>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</si>
  <si>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</si>
  <si>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</si>
  <si>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</si>
  <si>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</si>
  <si>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</si>
  <si>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</si>
  <si>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</si>
  <si>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</si>
  <si>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</si>
  <si>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</si>
  <si>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</si>
  <si>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</si>
  <si>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</si>
  <si>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</si>
  <si>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</si>
  <si>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</si>
  <si>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</si>
  <si>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</si>
  <si>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</si>
  <si>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</si>
  <si>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</si>
  <si>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</si>
  <si>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</si>
  <si>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</si>
  <si>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</si>
  <si>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</si>
  <si>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</si>
  <si>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</si>
  <si>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</si>
  <si>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</si>
  <si>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</si>
  <si>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</si>
  <si>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</si>
  <si>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</si>
  <si>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</si>
  <si>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</si>
  <si>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</si>
  <si>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</si>
  <si>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</si>
  <si>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</si>
  <si>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</si>
  <si>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</si>
  <si>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</si>
  <si>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</si>
  <si>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</si>
  <si>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</si>
  <si>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</si>
  <si>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</si>
  <si>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</si>
  <si>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</si>
  <si>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</si>
  <si>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</si>
  <si>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</si>
  <si>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</si>
  <si>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</si>
  <si>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</si>
  <si>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</si>
  <si>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</si>
  <si>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</si>
  <si>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</si>
  <si>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</si>
  <si>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</si>
  <si>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</si>
  <si>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</si>
  <si>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</si>
  <si>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景中店</t>
  </si>
  <si>
    <t>都江堰片</t>
  </si>
  <si>
    <t>杨科</t>
  </si>
  <si>
    <t>晏祥春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</si>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</sst>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4" applyNumberFormat="0" applyAlignment="0" applyProtection="0">
      <alignment vertical="center"/>
    </xf>
    <xf numFmtId="0" fontId="42" fillId="17" borderId="10" applyNumberFormat="0" applyAlignment="0" applyProtection="0">
      <alignment vertical="center"/>
    </xf>
    <xf numFmtId="0" fontId="43" fillId="18" borderId="15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7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9"/>
  <sheetViews>
    <sheetView workbookViewId="0">
      <pane ySplit="2" topLeftCell="A51" activePane="bottomLeft" state="frozen"/>
      <selection/>
      <selection pane="bottomLeft" activeCell="A61" sqref="$A61:$XFD61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21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2"/>
      <c r="C1" s="122"/>
      <c r="D1" s="122"/>
      <c r="E1" s="17"/>
      <c r="F1" s="17"/>
      <c r="G1" s="17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6" t="s">
        <v>2</v>
      </c>
      <c r="T1" s="126"/>
      <c r="U1" s="126"/>
      <c r="V1" s="126"/>
      <c r="W1" s="126"/>
      <c r="X1" s="126"/>
      <c r="Y1" s="126"/>
      <c r="Z1" s="126"/>
      <c r="AA1" s="126"/>
      <c r="AB1" s="127" t="s">
        <v>3</v>
      </c>
      <c r="AC1" s="127"/>
      <c r="AD1" s="127"/>
      <c r="AE1" s="127"/>
      <c r="AF1" s="127"/>
      <c r="AG1" s="127"/>
      <c r="AH1" s="127"/>
      <c r="AI1" s="127"/>
      <c r="AJ1" s="127"/>
      <c r="AK1" s="127"/>
      <c r="AL1" s="128" t="s">
        <v>4</v>
      </c>
      <c r="AM1" s="128"/>
      <c r="AN1" s="128"/>
      <c r="AO1" s="128"/>
      <c r="AP1" s="128"/>
      <c r="AQ1" s="128"/>
      <c r="AR1" s="128"/>
      <c r="AS1" s="128"/>
      <c r="AT1" s="128"/>
      <c r="AU1" s="56" t="s">
        <v>5</v>
      </c>
      <c r="AV1" s="129" t="s">
        <v>6</v>
      </c>
      <c r="AW1" s="131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4" t="s">
        <v>15</v>
      </c>
      <c r="I2" s="124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9"/>
      <c r="AW2" s="132"/>
    </row>
    <row r="3" s="120" customFormat="1" spans="1:49">
      <c r="A3" s="23">
        <v>1</v>
      </c>
      <c r="B3" s="24">
        <v>385</v>
      </c>
      <c r="C3" s="24" t="s">
        <v>35</v>
      </c>
      <c r="D3" s="24" t="s">
        <v>36</v>
      </c>
      <c r="E3" s="125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7">
        <f>Q3+R3+Z3+AA3+AK3+AP3</f>
        <v>859.85868</v>
      </c>
      <c r="AU3" s="57">
        <v>60</v>
      </c>
      <c r="AV3" s="130">
        <f>VLOOKUP(B3,[4]门店奖励金额汇总!$A:$D,4,0)</f>
        <v>175</v>
      </c>
      <c r="AW3" s="76">
        <f>AV3*4</f>
        <v>700</v>
      </c>
    </row>
    <row r="4" s="120" customFormat="1" spans="1:49">
      <c r="A4" s="23">
        <v>2</v>
      </c>
      <c r="B4" s="24">
        <v>108656</v>
      </c>
      <c r="C4" s="24" t="s">
        <v>37</v>
      </c>
      <c r="D4" s="24" t="s">
        <v>36</v>
      </c>
      <c r="E4" s="125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7">
        <f t="shared" ref="AT4:AT35" si="20">Q4+R4+Z4+AA4+AK4+AP4</f>
        <v>0</v>
      </c>
      <c r="AU4" s="57">
        <v>50</v>
      </c>
      <c r="AV4" s="130">
        <f>VLOOKUP(B4,[4]门店奖励金额汇总!$A:$D,4,0)</f>
        <v>123</v>
      </c>
      <c r="AW4" s="76">
        <f>AV4*4</f>
        <v>492</v>
      </c>
    </row>
    <row r="5" s="120" customFormat="1" spans="1:49">
      <c r="A5" s="23">
        <v>3</v>
      </c>
      <c r="B5" s="24">
        <v>514</v>
      </c>
      <c r="C5" s="24" t="s">
        <v>38</v>
      </c>
      <c r="D5" s="24" t="s">
        <v>36</v>
      </c>
      <c r="E5" s="125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7">
        <f t="shared" si="20"/>
        <v>280</v>
      </c>
      <c r="AU5" s="57">
        <v>50</v>
      </c>
      <c r="AV5" s="130">
        <f>VLOOKUP(B5,[4]门店奖励金额汇总!$A:$D,4,0)</f>
        <v>118</v>
      </c>
      <c r="AW5" s="76">
        <f>AV5*4</f>
        <v>472</v>
      </c>
    </row>
    <row r="6" ht="14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5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7">
        <f t="shared" si="20"/>
        <v>0</v>
      </c>
      <c r="AU6" s="57">
        <v>40</v>
      </c>
      <c r="AV6" s="130">
        <f>VLOOKUP(B6,[4]门店奖励金额汇总!$A:$D,4,0)</f>
        <v>56</v>
      </c>
      <c r="AW6" s="76">
        <f>AV6*4</f>
        <v>224</v>
      </c>
    </row>
    <row r="7" spans="1:48">
      <c r="A7" s="23">
        <v>5</v>
      </c>
      <c r="B7" s="24">
        <v>371</v>
      </c>
      <c r="C7" s="24" t="s">
        <v>40</v>
      </c>
      <c r="D7" s="24" t="s">
        <v>36</v>
      </c>
      <c r="E7" s="125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7">
        <f t="shared" si="20"/>
        <v>0</v>
      </c>
      <c r="AU7" s="57">
        <v>35</v>
      </c>
      <c r="AV7" s="120">
        <f>VLOOKUP(B7,[4]门店奖励金额汇总!$A:$D,4,0)</f>
        <v>30</v>
      </c>
    </row>
    <row r="8" spans="1:48">
      <c r="A8" s="23">
        <v>6</v>
      </c>
      <c r="B8" s="24">
        <v>343</v>
      </c>
      <c r="C8" s="24" t="s">
        <v>41</v>
      </c>
      <c r="D8" s="24" t="s">
        <v>42</v>
      </c>
      <c r="E8" s="125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7">
        <f t="shared" si="20"/>
        <v>900</v>
      </c>
      <c r="AU8" s="57">
        <v>60</v>
      </c>
      <c r="AV8" s="120">
        <f>VLOOKUP(B8,[4]门店奖励金额汇总!$A:$D,4,0)</f>
        <v>51</v>
      </c>
    </row>
    <row r="9" spans="1:48">
      <c r="A9" s="23">
        <v>7</v>
      </c>
      <c r="B9" s="24">
        <v>365</v>
      </c>
      <c r="C9" s="24" t="s">
        <v>43</v>
      </c>
      <c r="D9" s="24" t="s">
        <v>42</v>
      </c>
      <c r="E9" s="125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7">
        <f t="shared" si="20"/>
        <v>4972.23075</v>
      </c>
      <c r="AU9" s="57">
        <v>60</v>
      </c>
      <c r="AV9" s="120">
        <f>VLOOKUP(B9,[4]门店奖励金额汇总!$A:$D,4,0)</f>
        <v>50</v>
      </c>
    </row>
    <row r="10" spans="1:48">
      <c r="A10" s="23">
        <v>8</v>
      </c>
      <c r="B10" s="24">
        <v>582</v>
      </c>
      <c r="C10" s="24" t="s">
        <v>44</v>
      </c>
      <c r="D10" s="24" t="s">
        <v>42</v>
      </c>
      <c r="E10" s="125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7">
        <f t="shared" si="20"/>
        <v>0</v>
      </c>
      <c r="AU10" s="57">
        <v>40</v>
      </c>
      <c r="AV10" s="120">
        <f>VLOOKUP(B10,[4]门店奖励金额汇总!$A:$D,4,0)</f>
        <v>0</v>
      </c>
    </row>
    <row r="11" spans="1:48">
      <c r="A11" s="23">
        <v>9</v>
      </c>
      <c r="B11" s="24">
        <v>117491</v>
      </c>
      <c r="C11" s="24" t="s">
        <v>45</v>
      </c>
      <c r="D11" s="24" t="s">
        <v>42</v>
      </c>
      <c r="E11" s="125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7">
        <f t="shared" si="20"/>
        <v>0</v>
      </c>
      <c r="AU11" s="57">
        <v>35</v>
      </c>
      <c r="AV11" s="120">
        <f>VLOOKUP(B11,[4]门店奖励金额汇总!$A:$D,4,0)</f>
        <v>1</v>
      </c>
    </row>
    <row r="12" spans="1:48">
      <c r="A12" s="23">
        <v>10</v>
      </c>
      <c r="B12" s="24">
        <v>359</v>
      </c>
      <c r="C12" s="24" t="s">
        <v>46</v>
      </c>
      <c r="D12" s="24" t="s">
        <v>42</v>
      </c>
      <c r="E12" s="125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7">
        <f t="shared" si="20"/>
        <v>833.21648</v>
      </c>
      <c r="AU12" s="57">
        <v>50</v>
      </c>
      <c r="AV12" s="120">
        <f>VLOOKUP(B12,[4]门店奖励金额汇总!$A:$D,4,0)</f>
        <v>28</v>
      </c>
    </row>
    <row r="13" spans="1:48">
      <c r="A13" s="23">
        <v>11</v>
      </c>
      <c r="B13" s="24">
        <v>357</v>
      </c>
      <c r="C13" s="24" t="s">
        <v>47</v>
      </c>
      <c r="D13" s="24" t="s">
        <v>42</v>
      </c>
      <c r="E13" s="125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7">
        <f t="shared" si="20"/>
        <v>5202.314</v>
      </c>
      <c r="AU13" s="57">
        <v>60</v>
      </c>
      <c r="AV13" s="120">
        <f>VLOOKUP(B13,[4]门店奖励金额汇总!$A:$D,4,0)</f>
        <v>43</v>
      </c>
    </row>
    <row r="14" spans="1:49">
      <c r="A14" s="23">
        <v>12</v>
      </c>
      <c r="B14" s="24">
        <v>102934</v>
      </c>
      <c r="C14" s="24" t="s">
        <v>48</v>
      </c>
      <c r="D14" s="24" t="s">
        <v>42</v>
      </c>
      <c r="E14" s="125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7">
        <f t="shared" si="20"/>
        <v>558.174</v>
      </c>
      <c r="AU14" s="57">
        <v>50</v>
      </c>
      <c r="AV14" s="130">
        <f>VLOOKUP(B14,[4]门店奖励金额汇总!$A:$D,4,0)</f>
        <v>106</v>
      </c>
      <c r="AW14" s="76">
        <f>AV14*4</f>
        <v>424</v>
      </c>
    </row>
    <row r="15" spans="1:48">
      <c r="A15" s="23">
        <v>13</v>
      </c>
      <c r="B15" s="24">
        <v>379</v>
      </c>
      <c r="C15" s="24" t="s">
        <v>49</v>
      </c>
      <c r="D15" s="24" t="s">
        <v>42</v>
      </c>
      <c r="E15" s="125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7">
        <f t="shared" si="20"/>
        <v>288.5611</v>
      </c>
      <c r="AU15" s="57">
        <v>50</v>
      </c>
      <c r="AV15" s="120">
        <f>VLOOKUP(B15,[4]门店奖励金额汇总!$A:$D,4,0)</f>
        <v>41</v>
      </c>
    </row>
    <row r="16" spans="1:49">
      <c r="A16" s="23">
        <v>14</v>
      </c>
      <c r="B16" s="24">
        <v>513</v>
      </c>
      <c r="C16" s="24" t="s">
        <v>50</v>
      </c>
      <c r="D16" s="24" t="s">
        <v>42</v>
      </c>
      <c r="E16" s="125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7">
        <f t="shared" si="20"/>
        <v>450</v>
      </c>
      <c r="AU16" s="57">
        <v>50</v>
      </c>
      <c r="AV16" s="130">
        <f>VLOOKUP(B16,[4]门店奖励金额汇总!$A:$D,4,0)</f>
        <v>95</v>
      </c>
      <c r="AW16" s="76">
        <f>AV16*4</f>
        <v>380</v>
      </c>
    </row>
    <row r="17" spans="1:49">
      <c r="A17" s="23">
        <v>15</v>
      </c>
      <c r="B17" s="24">
        <v>111219</v>
      </c>
      <c r="C17" s="24" t="s">
        <v>51</v>
      </c>
      <c r="D17" s="24" t="s">
        <v>42</v>
      </c>
      <c r="E17" s="125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7">
        <f t="shared" si="20"/>
        <v>422.41224</v>
      </c>
      <c r="AU17" s="57">
        <v>50</v>
      </c>
      <c r="AV17" s="130">
        <f>VLOOKUP(B17,[4]门店奖励金额汇总!$A:$D,4,0)</f>
        <v>90</v>
      </c>
      <c r="AW17" s="76">
        <f>AV17*4</f>
        <v>360</v>
      </c>
    </row>
    <row r="18" spans="1:49">
      <c r="A18" s="23">
        <v>16</v>
      </c>
      <c r="B18" s="24">
        <v>103198</v>
      </c>
      <c r="C18" s="24" t="s">
        <v>52</v>
      </c>
      <c r="D18" s="24" t="s">
        <v>42</v>
      </c>
      <c r="E18" s="125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7">
        <f t="shared" si="20"/>
        <v>140</v>
      </c>
      <c r="AU18" s="57">
        <v>50</v>
      </c>
      <c r="AV18" s="130">
        <f>VLOOKUP(B18,[4]门店奖励金额汇总!$A:$D,4,0)</f>
        <v>83</v>
      </c>
      <c r="AW18" s="76">
        <f>AV18*4</f>
        <v>332</v>
      </c>
    </row>
    <row r="19" spans="1:49">
      <c r="A19" s="23">
        <v>17</v>
      </c>
      <c r="B19" s="24">
        <v>105267</v>
      </c>
      <c r="C19" s="24" t="s">
        <v>53</v>
      </c>
      <c r="D19" s="24" t="s">
        <v>42</v>
      </c>
      <c r="E19" s="125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7">
        <f t="shared" si="20"/>
        <v>1444.944504</v>
      </c>
      <c r="AU19" s="57">
        <v>50</v>
      </c>
      <c r="AV19" s="130">
        <f>VLOOKUP(B19,[4]门店奖励金额汇总!$A:$D,4,0)</f>
        <v>63</v>
      </c>
      <c r="AW19" s="76">
        <f>AV19*4</f>
        <v>252</v>
      </c>
    </row>
    <row r="20" spans="1:49">
      <c r="A20" s="23">
        <v>18</v>
      </c>
      <c r="B20" s="24">
        <v>726</v>
      </c>
      <c r="C20" s="24" t="s">
        <v>54</v>
      </c>
      <c r="D20" s="24" t="s">
        <v>42</v>
      </c>
      <c r="E20" s="125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7">
        <f t="shared" si="20"/>
        <v>732.129456</v>
      </c>
      <c r="AU20" s="57">
        <v>50</v>
      </c>
      <c r="AV20" s="130">
        <f>VLOOKUP(B20,[4]门店奖励金额汇总!$A:$D,4,0)</f>
        <v>55</v>
      </c>
      <c r="AW20" s="76">
        <f>AV20*4</f>
        <v>220</v>
      </c>
    </row>
    <row r="21" spans="1:48">
      <c r="A21" s="23">
        <v>19</v>
      </c>
      <c r="B21" s="24">
        <v>399</v>
      </c>
      <c r="C21" s="24" t="s">
        <v>55</v>
      </c>
      <c r="D21" s="24" t="s">
        <v>42</v>
      </c>
      <c r="E21" s="125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7">
        <f t="shared" si="20"/>
        <v>300</v>
      </c>
      <c r="AU21" s="57">
        <v>50</v>
      </c>
      <c r="AV21" s="120">
        <f>VLOOKUP(B21,[4]门店奖励金额汇总!$A:$D,4,0)</f>
        <v>29</v>
      </c>
    </row>
    <row r="22" spans="1:49">
      <c r="A22" s="23">
        <v>20</v>
      </c>
      <c r="B22" s="24">
        <v>106569</v>
      </c>
      <c r="C22" s="24" t="s">
        <v>56</v>
      </c>
      <c r="D22" s="24" t="s">
        <v>42</v>
      </c>
      <c r="E22" s="125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7">
        <f t="shared" si="20"/>
        <v>300</v>
      </c>
      <c r="AU22" s="57">
        <v>50</v>
      </c>
      <c r="AV22" s="130">
        <f>VLOOKUP(B22,[4]门店奖励金额汇总!$A:$D,4,0)</f>
        <v>67</v>
      </c>
      <c r="AW22" s="76">
        <f>AV22*4</f>
        <v>268</v>
      </c>
    </row>
    <row r="23" spans="1:48">
      <c r="A23" s="23">
        <v>21</v>
      </c>
      <c r="B23" s="24">
        <v>108277</v>
      </c>
      <c r="C23" s="24" t="s">
        <v>57</v>
      </c>
      <c r="D23" s="24" t="s">
        <v>42</v>
      </c>
      <c r="E23" s="125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7">
        <f t="shared" si="20"/>
        <v>0</v>
      </c>
      <c r="AU23" s="57">
        <v>50</v>
      </c>
      <c r="AV23" s="120">
        <f>VLOOKUP(B23,[4]门店奖励金额汇总!$A:$D,4,0)</f>
        <v>40</v>
      </c>
    </row>
    <row r="24" spans="1:48">
      <c r="A24" s="23">
        <v>22</v>
      </c>
      <c r="B24" s="24">
        <v>102565</v>
      </c>
      <c r="C24" s="24" t="s">
        <v>58</v>
      </c>
      <c r="D24" s="24" t="s">
        <v>42</v>
      </c>
      <c r="E24" s="125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7">
        <f t="shared" si="20"/>
        <v>0</v>
      </c>
      <c r="AU24" s="57">
        <v>40</v>
      </c>
      <c r="AV24" s="120">
        <f>VLOOKUP(B24,[4]门店奖励金额汇总!$A:$D,4,0)</f>
        <v>13</v>
      </c>
    </row>
    <row r="25" spans="1:48">
      <c r="A25" s="23">
        <v>23</v>
      </c>
      <c r="B25" s="24">
        <v>105910</v>
      </c>
      <c r="C25" s="24" t="s">
        <v>59</v>
      </c>
      <c r="D25" s="24" t="s">
        <v>42</v>
      </c>
      <c r="E25" s="125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7">
        <f t="shared" si="20"/>
        <v>0</v>
      </c>
      <c r="AU25" s="57">
        <v>50</v>
      </c>
      <c r="AV25" s="120">
        <f>VLOOKUP(B25,[4]门店奖励金额汇总!$A:$D,4,0)</f>
        <v>15</v>
      </c>
    </row>
    <row r="26" spans="1:49">
      <c r="A26" s="23">
        <v>24</v>
      </c>
      <c r="B26" s="24">
        <v>311</v>
      </c>
      <c r="C26" s="24" t="s">
        <v>60</v>
      </c>
      <c r="D26" s="24" t="s">
        <v>42</v>
      </c>
      <c r="E26" s="125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7">
        <f t="shared" si="20"/>
        <v>0</v>
      </c>
      <c r="AU26" s="57">
        <v>40</v>
      </c>
      <c r="AV26" s="130">
        <f>VLOOKUP(B26,[4]门店奖励金额汇总!$A:$D,4,0)</f>
        <v>60</v>
      </c>
      <c r="AW26" s="76">
        <f>AV26*4</f>
        <v>240</v>
      </c>
    </row>
    <row r="27" spans="1:48">
      <c r="A27" s="23">
        <v>25</v>
      </c>
      <c r="B27" s="24">
        <v>745</v>
      </c>
      <c r="C27" s="24" t="s">
        <v>61</v>
      </c>
      <c r="D27" s="24" t="s">
        <v>42</v>
      </c>
      <c r="E27" s="125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7">
        <f t="shared" si="20"/>
        <v>1264.952472</v>
      </c>
      <c r="AU27" s="57">
        <v>40</v>
      </c>
      <c r="AV27" s="120">
        <f>VLOOKUP(B27,[4]门店奖励金额汇总!$A:$D,4,0)</f>
        <v>3</v>
      </c>
    </row>
    <row r="28" spans="1:48">
      <c r="A28" s="23">
        <v>26</v>
      </c>
      <c r="B28" s="24">
        <v>117310</v>
      </c>
      <c r="C28" s="24" t="s">
        <v>62</v>
      </c>
      <c r="D28" s="24" t="s">
        <v>42</v>
      </c>
      <c r="E28" s="125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7">
        <f t="shared" si="20"/>
        <v>300</v>
      </c>
      <c r="AU28" s="57">
        <v>40</v>
      </c>
      <c r="AV28" s="120">
        <f>VLOOKUP(B28,[4]门店奖励金额汇总!$A:$D,4,0)</f>
        <v>15</v>
      </c>
    </row>
    <row r="29" spans="1:48">
      <c r="A29" s="23">
        <v>27</v>
      </c>
      <c r="B29" s="24">
        <v>118151</v>
      </c>
      <c r="C29" s="24" t="s">
        <v>63</v>
      </c>
      <c r="D29" s="24" t="s">
        <v>42</v>
      </c>
      <c r="E29" s="125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7">
        <f t="shared" si="20"/>
        <v>0</v>
      </c>
      <c r="AU29" s="57">
        <v>40</v>
      </c>
      <c r="AV29" s="120">
        <f>VLOOKUP(B29,[4]门店奖励金额汇总!$A:$D,4,0)</f>
        <v>3</v>
      </c>
    </row>
    <row r="30" spans="1:48">
      <c r="A30" s="23">
        <v>28</v>
      </c>
      <c r="B30" s="24">
        <v>112415</v>
      </c>
      <c r="C30" s="24" t="s">
        <v>64</v>
      </c>
      <c r="D30" s="24" t="s">
        <v>42</v>
      </c>
      <c r="E30" s="125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7">
        <f t="shared" si="20"/>
        <v>0</v>
      </c>
      <c r="AU30" s="57">
        <v>40</v>
      </c>
      <c r="AV30" s="120">
        <f>VLOOKUP(B30,[4]门店奖励金额汇总!$A:$D,4,0)</f>
        <v>14</v>
      </c>
    </row>
    <row r="31" spans="1:48">
      <c r="A31" s="23">
        <v>29</v>
      </c>
      <c r="B31" s="24">
        <v>339</v>
      </c>
      <c r="C31" s="24" t="s">
        <v>65</v>
      </c>
      <c r="D31" s="24" t="s">
        <v>42</v>
      </c>
      <c r="E31" s="125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7">
        <f t="shared" si="20"/>
        <v>0</v>
      </c>
      <c r="AU31" s="57">
        <v>40</v>
      </c>
      <c r="AV31" s="120">
        <f>VLOOKUP(B31,[4]门店奖励金额汇总!$A:$D,4,0)</f>
        <v>18</v>
      </c>
    </row>
    <row r="32" spans="1:49">
      <c r="A32" s="23">
        <v>30</v>
      </c>
      <c r="B32" s="24">
        <v>727</v>
      </c>
      <c r="C32" s="24" t="s">
        <v>66</v>
      </c>
      <c r="D32" s="24" t="s">
        <v>42</v>
      </c>
      <c r="E32" s="125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7">
        <f t="shared" si="20"/>
        <v>0</v>
      </c>
      <c r="AU32" s="57">
        <v>40</v>
      </c>
      <c r="AV32" s="130">
        <f>VLOOKUP(B32,[4]门店奖励金额汇总!$A:$D,4,0)</f>
        <v>63</v>
      </c>
      <c r="AW32" s="76">
        <f>AV32*4</f>
        <v>252</v>
      </c>
    </row>
    <row r="33" spans="1:49">
      <c r="A33" s="23">
        <v>31</v>
      </c>
      <c r="B33" s="24">
        <v>115971</v>
      </c>
      <c r="C33" s="24" t="s">
        <v>67</v>
      </c>
      <c r="D33" s="24" t="s">
        <v>42</v>
      </c>
      <c r="E33" s="125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7">
        <f t="shared" si="20"/>
        <v>0</v>
      </c>
      <c r="AU33" s="57">
        <v>40</v>
      </c>
      <c r="AV33" s="130">
        <f>VLOOKUP(B33,[4]门店奖励金额汇总!$A:$D,4,0)</f>
        <v>67</v>
      </c>
      <c r="AW33" s="76">
        <f>AV33*4</f>
        <v>268</v>
      </c>
    </row>
    <row r="34" spans="1:48">
      <c r="A34" s="23">
        <v>32</v>
      </c>
      <c r="B34" s="24">
        <v>730</v>
      </c>
      <c r="C34" s="24" t="s">
        <v>68</v>
      </c>
      <c r="D34" s="24" t="s">
        <v>69</v>
      </c>
      <c r="E34" s="125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7">
        <f t="shared" si="20"/>
        <v>0</v>
      </c>
      <c r="AU34" s="57">
        <v>60</v>
      </c>
      <c r="AV34" s="120">
        <f>VLOOKUP(B34,[4]门店奖励金额汇总!$A:$D,4,0)</f>
        <v>51</v>
      </c>
    </row>
    <row r="35" spans="1:48">
      <c r="A35" s="23">
        <v>33</v>
      </c>
      <c r="B35" s="24">
        <v>107658</v>
      </c>
      <c r="C35" s="24" t="s">
        <v>70</v>
      </c>
      <c r="D35" s="24" t="s">
        <v>69</v>
      </c>
      <c r="E35" s="125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7">
        <f t="shared" si="20"/>
        <v>0</v>
      </c>
      <c r="AU35" s="57">
        <v>60</v>
      </c>
      <c r="AV35" s="120">
        <f>VLOOKUP(B35,[4]门店奖励金额汇总!$A:$D,4,0)</f>
        <v>35</v>
      </c>
    </row>
    <row r="36" spans="1:48">
      <c r="A36" s="23">
        <v>34</v>
      </c>
      <c r="B36" s="24">
        <v>709</v>
      </c>
      <c r="C36" s="24" t="s">
        <v>71</v>
      </c>
      <c r="D36" s="24" t="s">
        <v>69</v>
      </c>
      <c r="E36" s="125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7">
        <f t="shared" ref="AT36:AT67" si="41">Q36+R36+Z36+AA36+AK36+AP36</f>
        <v>0</v>
      </c>
      <c r="AU36" s="57">
        <v>50</v>
      </c>
      <c r="AV36" s="120">
        <f>VLOOKUP(B36,[4]门店奖励金额汇总!$A:$D,4,0)</f>
        <v>15</v>
      </c>
    </row>
    <row r="37" spans="1:48">
      <c r="A37" s="23">
        <v>35</v>
      </c>
      <c r="B37" s="24">
        <v>329</v>
      </c>
      <c r="C37" s="24" t="s">
        <v>72</v>
      </c>
      <c r="D37" s="24" t="s">
        <v>69</v>
      </c>
      <c r="E37" s="125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7">
        <f t="shared" si="41"/>
        <v>0</v>
      </c>
      <c r="AU37" s="57">
        <v>50</v>
      </c>
      <c r="AV37" s="120">
        <f>VLOOKUP(B37,[4]门店奖励金额汇总!$A:$D,4,0)</f>
        <v>11</v>
      </c>
    </row>
    <row r="38" spans="1:49">
      <c r="A38" s="23">
        <v>36</v>
      </c>
      <c r="B38" s="24">
        <v>106399</v>
      </c>
      <c r="C38" s="24" t="s">
        <v>73</v>
      </c>
      <c r="D38" s="24" t="s">
        <v>69</v>
      </c>
      <c r="E38" s="125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7">
        <f t="shared" si="41"/>
        <v>1081.73988</v>
      </c>
      <c r="AU38" s="57">
        <v>50</v>
      </c>
      <c r="AV38" s="130">
        <f>VLOOKUP(B38,[4]门店奖励金额汇总!$A:$D,4,0)</f>
        <v>106</v>
      </c>
      <c r="AW38" s="76">
        <f>AV38*4</f>
        <v>424</v>
      </c>
    </row>
    <row r="39" spans="1:48">
      <c r="A39" s="23">
        <v>37</v>
      </c>
      <c r="B39" s="24">
        <v>101453</v>
      </c>
      <c r="C39" s="24" t="s">
        <v>74</v>
      </c>
      <c r="D39" s="24" t="s">
        <v>69</v>
      </c>
      <c r="E39" s="125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7">
        <f t="shared" si="41"/>
        <v>0</v>
      </c>
      <c r="AU39" s="57">
        <v>50</v>
      </c>
      <c r="AV39" s="120">
        <f>VLOOKUP(B39,[4]门店奖励金额汇总!$A:$D,4,0)</f>
        <v>49</v>
      </c>
    </row>
    <row r="40" spans="1:48">
      <c r="A40" s="23">
        <v>38</v>
      </c>
      <c r="B40" s="24">
        <v>120844</v>
      </c>
      <c r="C40" s="24" t="s">
        <v>75</v>
      </c>
      <c r="D40" s="24" t="s">
        <v>69</v>
      </c>
      <c r="E40" s="125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7">
        <f t="shared" si="41"/>
        <v>140</v>
      </c>
      <c r="AU40" s="57">
        <v>50</v>
      </c>
      <c r="AV40" s="120">
        <f>VLOOKUP(B40,[4]门店奖励金额汇总!$A:$D,4,0)</f>
        <v>11</v>
      </c>
    </row>
    <row r="41" spans="1:48">
      <c r="A41" s="23">
        <v>39</v>
      </c>
      <c r="B41" s="24">
        <v>114286</v>
      </c>
      <c r="C41" s="24" t="s">
        <v>76</v>
      </c>
      <c r="D41" s="24" t="s">
        <v>69</v>
      </c>
      <c r="E41" s="125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7">
        <f t="shared" si="41"/>
        <v>871.9968</v>
      </c>
      <c r="AU41" s="57">
        <v>50</v>
      </c>
      <c r="AV41" s="120">
        <f>VLOOKUP(B41,[4]门店奖励金额汇总!$A:$D,4,0)</f>
        <v>5</v>
      </c>
    </row>
    <row r="42" spans="1:48">
      <c r="A42" s="23">
        <v>40</v>
      </c>
      <c r="B42" s="24">
        <v>752</v>
      </c>
      <c r="C42" s="24" t="s">
        <v>77</v>
      </c>
      <c r="D42" s="24" t="s">
        <v>69</v>
      </c>
      <c r="E42" s="125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7">
        <f t="shared" si="41"/>
        <v>0</v>
      </c>
      <c r="AU42" s="57">
        <v>40</v>
      </c>
      <c r="AV42" s="120">
        <f>VLOOKUP(B42,[4]门店奖励金额汇总!$A:$D,4,0)</f>
        <v>35</v>
      </c>
    </row>
    <row r="43" spans="1:48">
      <c r="A43" s="23">
        <v>41</v>
      </c>
      <c r="B43" s="24">
        <v>112888</v>
      </c>
      <c r="C43" s="24" t="s">
        <v>78</v>
      </c>
      <c r="D43" s="24" t="s">
        <v>69</v>
      </c>
      <c r="E43" s="125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7">
        <f t="shared" si="41"/>
        <v>0</v>
      </c>
      <c r="AU43" s="57">
        <v>40</v>
      </c>
      <c r="AV43" s="120">
        <f>VLOOKUP(B43,[4]门店奖励金额汇总!$A:$D,4,0)</f>
        <v>2</v>
      </c>
    </row>
    <row r="44" spans="1:48">
      <c r="A44" s="23">
        <v>42</v>
      </c>
      <c r="B44" s="24">
        <v>570</v>
      </c>
      <c r="C44" s="24" t="s">
        <v>79</v>
      </c>
      <c r="D44" s="24" t="s">
        <v>69</v>
      </c>
      <c r="E44" s="125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7">
        <f t="shared" si="41"/>
        <v>443.91376</v>
      </c>
      <c r="AU44" s="57">
        <v>40</v>
      </c>
      <c r="AV44" s="120">
        <f>VLOOKUP(B44,[4]门店奖励金额汇总!$A:$D,4,0)</f>
        <v>23</v>
      </c>
    </row>
    <row r="45" spans="1:48">
      <c r="A45" s="23">
        <v>43</v>
      </c>
      <c r="B45" s="24">
        <v>113833</v>
      </c>
      <c r="C45" s="24" t="s">
        <v>80</v>
      </c>
      <c r="D45" s="24" t="s">
        <v>69</v>
      </c>
      <c r="E45" s="125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7">
        <f t="shared" si="41"/>
        <v>454.4136</v>
      </c>
      <c r="AU45" s="57">
        <v>40</v>
      </c>
      <c r="AV45" s="120">
        <f>VLOOKUP(B45,[4]门店奖励金额汇总!$A:$D,4,0)</f>
        <v>23</v>
      </c>
    </row>
    <row r="46" spans="1:48">
      <c r="A46" s="23">
        <v>44</v>
      </c>
      <c r="B46" s="24">
        <v>104429</v>
      </c>
      <c r="C46" s="24" t="s">
        <v>81</v>
      </c>
      <c r="D46" s="24" t="s">
        <v>69</v>
      </c>
      <c r="E46" s="125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7">
        <f t="shared" si="41"/>
        <v>0</v>
      </c>
      <c r="AU46" s="57">
        <v>40</v>
      </c>
      <c r="AV46" s="120">
        <f>VLOOKUP(B46,[4]门店奖励金额汇总!$A:$D,4,0)</f>
        <v>17</v>
      </c>
    </row>
    <row r="47" spans="1:48">
      <c r="A47" s="23">
        <v>45</v>
      </c>
      <c r="B47" s="24">
        <v>118951</v>
      </c>
      <c r="C47" s="24" t="s">
        <v>82</v>
      </c>
      <c r="D47" s="24" t="s">
        <v>69</v>
      </c>
      <c r="E47" s="125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7">
        <f t="shared" si="41"/>
        <v>0</v>
      </c>
      <c r="AU47" s="57">
        <v>40</v>
      </c>
      <c r="AV47" s="120">
        <f>VLOOKUP(B47,[4]门店奖励金额汇总!$A:$D,4,0)</f>
        <v>3</v>
      </c>
    </row>
    <row r="48" spans="1:49">
      <c r="A48" s="23">
        <v>46</v>
      </c>
      <c r="B48" s="24">
        <v>113025</v>
      </c>
      <c r="C48" s="24" t="s">
        <v>83</v>
      </c>
      <c r="D48" s="24" t="s">
        <v>69</v>
      </c>
      <c r="E48" s="125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7">
        <f t="shared" si="41"/>
        <v>300</v>
      </c>
      <c r="AU48" s="57">
        <v>40</v>
      </c>
      <c r="AV48" s="130">
        <f>VLOOKUP(B48,[4]门店奖励金额汇总!$A:$D,4,0)</f>
        <v>43</v>
      </c>
      <c r="AW48" s="76">
        <f>AV48*4</f>
        <v>172</v>
      </c>
    </row>
    <row r="49" spans="1:48">
      <c r="A49" s="23">
        <v>47</v>
      </c>
      <c r="B49" s="24">
        <v>116773</v>
      </c>
      <c r="C49" s="24" t="s">
        <v>84</v>
      </c>
      <c r="D49" s="24" t="s">
        <v>69</v>
      </c>
      <c r="E49" s="125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7">
        <f t="shared" si="41"/>
        <v>0</v>
      </c>
      <c r="AU49" s="57">
        <v>40</v>
      </c>
      <c r="AV49" s="120">
        <f>VLOOKUP(B49,[4]门店奖励金额汇总!$A:$D,4,0)</f>
        <v>3</v>
      </c>
    </row>
    <row r="50" spans="1:48">
      <c r="A50" s="23">
        <v>48</v>
      </c>
      <c r="B50" s="24">
        <v>119263</v>
      </c>
      <c r="C50" s="24" t="s">
        <v>85</v>
      </c>
      <c r="D50" s="24" t="s">
        <v>69</v>
      </c>
      <c r="E50" s="125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7">
        <f t="shared" si="41"/>
        <v>858.6804</v>
      </c>
      <c r="AU50" s="57">
        <v>40</v>
      </c>
      <c r="AV50" s="120">
        <f>VLOOKUP(B50,[4]门店奖励金额汇总!$A:$D,4,0)</f>
        <v>23</v>
      </c>
    </row>
    <row r="51" spans="1:48">
      <c r="A51" s="23">
        <v>49</v>
      </c>
      <c r="B51" s="24">
        <v>122906</v>
      </c>
      <c r="C51" s="24" t="s">
        <v>86</v>
      </c>
      <c r="D51" s="24" t="s">
        <v>69</v>
      </c>
      <c r="E51" s="125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7">
        <f t="shared" si="41"/>
        <v>0</v>
      </c>
      <c r="AU51" s="57">
        <v>40</v>
      </c>
      <c r="AV51" s="120">
        <f>VLOOKUP(B51,[4]门店奖励金额汇总!$A:$D,4,0)</f>
        <v>35</v>
      </c>
    </row>
    <row r="52" spans="1:48">
      <c r="A52" s="23">
        <v>50</v>
      </c>
      <c r="B52" s="24">
        <v>113298</v>
      </c>
      <c r="C52" s="24" t="s">
        <v>87</v>
      </c>
      <c r="D52" s="24" t="s">
        <v>69</v>
      </c>
      <c r="E52" s="125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7">
        <f t="shared" si="41"/>
        <v>0</v>
      </c>
      <c r="AU52" s="57">
        <v>40</v>
      </c>
      <c r="AV52" s="120">
        <f>VLOOKUP(B52,[4]门店奖励金额汇总!$A:$D,4,0)</f>
        <v>3</v>
      </c>
    </row>
    <row r="53" spans="1:49">
      <c r="A53" s="23">
        <v>51</v>
      </c>
      <c r="B53" s="24">
        <v>307</v>
      </c>
      <c r="C53" s="24" t="s">
        <v>88</v>
      </c>
      <c r="D53" s="24" t="s">
        <v>89</v>
      </c>
      <c r="E53" s="125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7">
        <f t="shared" si="41"/>
        <v>0</v>
      </c>
      <c r="AU53" s="57">
        <v>100</v>
      </c>
      <c r="AV53" s="130">
        <f>VLOOKUP(B53,[4]门店奖励金额汇总!$A:$D,4,0)</f>
        <v>410</v>
      </c>
      <c r="AW53" s="76">
        <f>AV53*4</f>
        <v>1640</v>
      </c>
    </row>
    <row r="54" spans="1:48">
      <c r="A54" s="23">
        <v>52</v>
      </c>
      <c r="B54" s="24">
        <v>750</v>
      </c>
      <c r="C54" s="24" t="s">
        <v>90</v>
      </c>
      <c r="D54" s="24" t="s">
        <v>89</v>
      </c>
      <c r="E54" s="125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7">
        <f t="shared" si="41"/>
        <v>0</v>
      </c>
      <c r="AU54" s="57">
        <v>80</v>
      </c>
      <c r="AV54" s="120">
        <f>VLOOKUP(B54,[4]门店奖励金额汇总!$A:$D,4,0)</f>
        <v>48</v>
      </c>
    </row>
    <row r="55" spans="1:49">
      <c r="A55" s="23">
        <v>53</v>
      </c>
      <c r="B55" s="24">
        <v>742</v>
      </c>
      <c r="C55" s="24" t="s">
        <v>91</v>
      </c>
      <c r="D55" s="24" t="s">
        <v>89</v>
      </c>
      <c r="E55" s="125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7">
        <f t="shared" si="41"/>
        <v>140</v>
      </c>
      <c r="AU55" s="57">
        <v>30</v>
      </c>
      <c r="AV55" s="130">
        <f>VLOOKUP(B55,[4]门店奖励金额汇总!$A:$D,4,0)</f>
        <v>31</v>
      </c>
      <c r="AW55" s="76">
        <f>AV55*4</f>
        <v>124</v>
      </c>
    </row>
    <row r="56" spans="1:48">
      <c r="A56" s="23">
        <v>54</v>
      </c>
      <c r="B56" s="24">
        <v>106066</v>
      </c>
      <c r="C56" s="24" t="s">
        <v>92</v>
      </c>
      <c r="D56" s="24" t="s">
        <v>89</v>
      </c>
      <c r="E56" s="125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7">
        <f t="shared" si="41"/>
        <v>0</v>
      </c>
      <c r="AU56" s="57">
        <v>50</v>
      </c>
      <c r="AV56" s="120">
        <f>VLOOKUP(B56,[4]门店奖励金额汇总!$A:$D,4,0)</f>
        <v>30</v>
      </c>
    </row>
    <row r="57" spans="1:49">
      <c r="A57" s="23">
        <v>55</v>
      </c>
      <c r="B57" s="24">
        <v>106485</v>
      </c>
      <c r="C57" s="24" t="s">
        <v>93</v>
      </c>
      <c r="D57" s="24" t="s">
        <v>89</v>
      </c>
      <c r="E57" s="125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7">
        <f t="shared" si="41"/>
        <v>0</v>
      </c>
      <c r="AU57" s="57">
        <v>50</v>
      </c>
      <c r="AV57" s="130">
        <f>VLOOKUP(B57,[4]门店奖励金额汇总!$A:$D,4,0)</f>
        <v>70</v>
      </c>
      <c r="AW57" s="76">
        <f>AV57*4</f>
        <v>280</v>
      </c>
    </row>
    <row r="58" spans="1:48">
      <c r="A58" s="23">
        <v>56</v>
      </c>
      <c r="B58" s="24">
        <v>106865</v>
      </c>
      <c r="C58" s="24" t="s">
        <v>94</v>
      </c>
      <c r="D58" s="24" t="s">
        <v>89</v>
      </c>
      <c r="E58" s="125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7">
        <f t="shared" si="41"/>
        <v>0</v>
      </c>
      <c r="AU58" s="57">
        <v>50</v>
      </c>
      <c r="AV58" s="120">
        <f>VLOOKUP(B58,[4]门店奖励金额汇总!$A:$D,4,0)</f>
        <v>40</v>
      </c>
    </row>
    <row r="59" spans="1:48">
      <c r="A59" s="23">
        <v>57</v>
      </c>
      <c r="B59" s="24">
        <v>102935</v>
      </c>
      <c r="C59" s="24" t="s">
        <v>95</v>
      </c>
      <c r="D59" s="24" t="s">
        <v>89</v>
      </c>
      <c r="E59" s="125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7">
        <f t="shared" si="41"/>
        <v>140</v>
      </c>
      <c r="AU59" s="57">
        <v>40</v>
      </c>
      <c r="AV59" s="120">
        <f>VLOOKUP(B59,[4]门店奖励金额汇总!$A:$D,4,0)</f>
        <v>33</v>
      </c>
    </row>
    <row r="60" spans="1:49">
      <c r="A60" s="23">
        <v>58</v>
      </c>
      <c r="B60" s="24">
        <v>116919</v>
      </c>
      <c r="C60" s="24" t="s">
        <v>96</v>
      </c>
      <c r="D60" s="24" t="s">
        <v>89</v>
      </c>
      <c r="E60" s="125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7">
        <f t="shared" si="41"/>
        <v>0</v>
      </c>
      <c r="AU60" s="57">
        <v>40</v>
      </c>
      <c r="AV60" s="130">
        <f>VLOOKUP(B60,[4]门店奖励金额汇总!$A:$D,4,0)</f>
        <v>40</v>
      </c>
      <c r="AW60" s="76">
        <f>AV60*4</f>
        <v>160</v>
      </c>
    </row>
    <row r="61" spans="1:48">
      <c r="A61" s="23">
        <v>59</v>
      </c>
      <c r="B61" s="24">
        <v>587</v>
      </c>
      <c r="C61" s="24" t="s">
        <v>97</v>
      </c>
      <c r="D61" s="24" t="s">
        <v>98</v>
      </c>
      <c r="E61" s="125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7">
        <f t="shared" si="41"/>
        <v>643.537888</v>
      </c>
      <c r="AU61" s="57">
        <v>50</v>
      </c>
      <c r="AV61" s="120">
        <f>VLOOKUP(B61,[4]门店奖励金额汇总!$A:$D,4,0)</f>
        <v>20</v>
      </c>
    </row>
    <row r="62" spans="1:48">
      <c r="A62" s="23">
        <v>60</v>
      </c>
      <c r="B62" s="24">
        <v>704</v>
      </c>
      <c r="C62" s="24" t="s">
        <v>99</v>
      </c>
      <c r="D62" s="24" t="s">
        <v>98</v>
      </c>
      <c r="E62" s="125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7">
        <f t="shared" si="41"/>
        <v>626.599904</v>
      </c>
      <c r="AU62" s="57">
        <v>40</v>
      </c>
      <c r="AV62" s="120">
        <f>VLOOKUP(B62,[4]门店奖励金额汇总!$A:$D,4,0)</f>
        <v>10</v>
      </c>
    </row>
    <row r="63" spans="1:48">
      <c r="A63" s="23">
        <v>61</v>
      </c>
      <c r="B63" s="24">
        <v>738</v>
      </c>
      <c r="C63" s="24" t="s">
        <v>100</v>
      </c>
      <c r="D63" s="24" t="s">
        <v>98</v>
      </c>
      <c r="E63" s="125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7">
        <f t="shared" si="41"/>
        <v>195.48496</v>
      </c>
      <c r="AU63" s="57">
        <v>40</v>
      </c>
      <c r="AV63" s="120">
        <f>VLOOKUP(B63,[4]门店奖励金额汇总!$A:$D,4,0)</f>
        <v>20</v>
      </c>
    </row>
    <row r="64" spans="1:48">
      <c r="A64" s="23">
        <v>62</v>
      </c>
      <c r="B64" s="24">
        <v>710</v>
      </c>
      <c r="C64" s="24" t="s">
        <v>101</v>
      </c>
      <c r="D64" s="24" t="s">
        <v>98</v>
      </c>
      <c r="E64" s="125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7">
        <f t="shared" si="41"/>
        <v>0</v>
      </c>
      <c r="AU64" s="57">
        <v>40</v>
      </c>
      <c r="AV64" s="120">
        <f>VLOOKUP(B64,[4]门店奖励金额汇总!$A:$D,4,0)</f>
        <v>31</v>
      </c>
    </row>
    <row r="65" spans="1:49">
      <c r="A65" s="23">
        <v>63</v>
      </c>
      <c r="B65" s="24">
        <v>706</v>
      </c>
      <c r="C65" s="24" t="s">
        <v>102</v>
      </c>
      <c r="D65" s="24" t="s">
        <v>98</v>
      </c>
      <c r="E65" s="125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7">
        <f t="shared" si="41"/>
        <v>450</v>
      </c>
      <c r="AU65" s="57">
        <v>40</v>
      </c>
      <c r="AV65" s="130">
        <f>VLOOKUP(B65,[4]门店奖励金额汇总!$A:$D,4,0)</f>
        <v>41</v>
      </c>
      <c r="AW65" s="76">
        <f>AV65*4</f>
        <v>164</v>
      </c>
    </row>
    <row r="66" spans="1:48">
      <c r="A66" s="23">
        <v>64</v>
      </c>
      <c r="B66" s="24">
        <v>351</v>
      </c>
      <c r="C66" s="24" t="s">
        <v>103</v>
      </c>
      <c r="D66" s="24" t="s">
        <v>98</v>
      </c>
      <c r="E66" s="125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7">
        <f t="shared" si="41"/>
        <v>450</v>
      </c>
      <c r="AU66" s="57">
        <v>40</v>
      </c>
      <c r="AV66" s="120">
        <f>VLOOKUP(B66,[4]门店奖励金额汇总!$A:$D,4,0)</f>
        <v>20</v>
      </c>
    </row>
    <row r="67" spans="1:48">
      <c r="A67" s="23">
        <v>65</v>
      </c>
      <c r="B67" s="24">
        <v>713</v>
      </c>
      <c r="C67" s="24" t="s">
        <v>104</v>
      </c>
      <c r="D67" s="24" t="s">
        <v>98</v>
      </c>
      <c r="E67" s="125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7">
        <f t="shared" si="41"/>
        <v>140</v>
      </c>
      <c r="AU67" s="57">
        <v>40</v>
      </c>
      <c r="AV67" s="120">
        <f>VLOOKUP(B67,[4]门店奖励金额汇总!$A:$D,4,0)</f>
        <v>30</v>
      </c>
    </row>
    <row r="68" spans="1:48">
      <c r="A68" s="23">
        <v>66</v>
      </c>
      <c r="B68" s="24">
        <v>110378</v>
      </c>
      <c r="C68" s="24" t="s">
        <v>105</v>
      </c>
      <c r="D68" s="24" t="s">
        <v>98</v>
      </c>
      <c r="E68" s="125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7">
        <f t="shared" ref="AT68:AT99" si="62">Q68+R68+Z68+AA68+AK68+AP68</f>
        <v>140</v>
      </c>
      <c r="AU68" s="57">
        <v>40</v>
      </c>
      <c r="AV68" s="120">
        <f>VLOOKUP(B68,[4]门店奖励金额汇总!$A:$D,4,0)</f>
        <v>23</v>
      </c>
    </row>
    <row r="69" spans="1:48">
      <c r="A69" s="23">
        <v>67</v>
      </c>
      <c r="B69" s="24">
        <v>571</v>
      </c>
      <c r="C69" s="24" t="s">
        <v>106</v>
      </c>
      <c r="D69" s="24" t="s">
        <v>107</v>
      </c>
      <c r="E69" s="125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7">
        <f t="shared" si="62"/>
        <v>0</v>
      </c>
      <c r="AU69" s="57">
        <v>60</v>
      </c>
      <c r="AV69" s="120">
        <f>VLOOKUP(B69,[4]门店奖励金额汇总!$A:$D,4,0)</f>
        <v>53</v>
      </c>
    </row>
    <row r="70" spans="1:49">
      <c r="A70" s="23">
        <v>68</v>
      </c>
      <c r="B70" s="24">
        <v>712</v>
      </c>
      <c r="C70" s="24" t="s">
        <v>108</v>
      </c>
      <c r="D70" s="24" t="s">
        <v>107</v>
      </c>
      <c r="E70" s="125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7">
        <f t="shared" si="62"/>
        <v>0</v>
      </c>
      <c r="AU70" s="57">
        <v>60</v>
      </c>
      <c r="AV70" s="130">
        <f>VLOOKUP(B70,[4]门店奖励金额汇总!$A:$D,4,0)</f>
        <v>72</v>
      </c>
      <c r="AW70" s="76">
        <f>AV70*4</f>
        <v>288</v>
      </c>
    </row>
    <row r="71" spans="1:48">
      <c r="A71" s="23">
        <v>69</v>
      </c>
      <c r="B71" s="24">
        <v>707</v>
      </c>
      <c r="C71" s="24" t="s">
        <v>109</v>
      </c>
      <c r="D71" s="24" t="s">
        <v>107</v>
      </c>
      <c r="E71" s="125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7">
        <f t="shared" si="62"/>
        <v>921.172</v>
      </c>
      <c r="AU71" s="57">
        <v>60</v>
      </c>
      <c r="AV71" s="120">
        <f>VLOOKUP(B71,[4]门店奖励金额汇总!$A:$D,4,0)</f>
        <v>25</v>
      </c>
    </row>
    <row r="72" spans="1:48">
      <c r="A72" s="23">
        <v>70</v>
      </c>
      <c r="B72" s="24">
        <v>511</v>
      </c>
      <c r="C72" s="24" t="s">
        <v>110</v>
      </c>
      <c r="D72" s="24" t="s">
        <v>107</v>
      </c>
      <c r="E72" s="125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7">
        <f t="shared" si="62"/>
        <v>1216.48296</v>
      </c>
      <c r="AU72" s="57">
        <v>60</v>
      </c>
      <c r="AV72" s="120">
        <f>VLOOKUP(B72,[4]门店奖励金额汇总!$A:$D,4,0)</f>
        <v>30</v>
      </c>
    </row>
    <row r="73" spans="1:49">
      <c r="A73" s="23">
        <v>71</v>
      </c>
      <c r="B73" s="24">
        <v>387</v>
      </c>
      <c r="C73" s="24" t="s">
        <v>111</v>
      </c>
      <c r="D73" s="24" t="s">
        <v>107</v>
      </c>
      <c r="E73" s="125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7">
        <f t="shared" si="62"/>
        <v>0</v>
      </c>
      <c r="AU73" s="57">
        <v>50</v>
      </c>
      <c r="AV73" s="130">
        <f>VLOOKUP(B73,[4]门店奖励金额汇总!$A:$D,4,0)</f>
        <v>171</v>
      </c>
      <c r="AW73" s="76">
        <f>AV73*4</f>
        <v>684</v>
      </c>
    </row>
    <row r="74" spans="1:49">
      <c r="A74" s="23">
        <v>72</v>
      </c>
      <c r="B74" s="24">
        <v>737</v>
      </c>
      <c r="C74" s="24" t="s">
        <v>112</v>
      </c>
      <c r="D74" s="24" t="s">
        <v>107</v>
      </c>
      <c r="E74" s="125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7">
        <f t="shared" si="62"/>
        <v>140</v>
      </c>
      <c r="AU74" s="57">
        <v>50</v>
      </c>
      <c r="AV74" s="130">
        <f>VLOOKUP(B74,[4]门店奖励金额汇总!$A:$D,4,0)</f>
        <v>63</v>
      </c>
      <c r="AW74" s="76">
        <f>AV74*4</f>
        <v>252</v>
      </c>
    </row>
    <row r="75" spans="1:49">
      <c r="A75" s="23">
        <v>73</v>
      </c>
      <c r="B75" s="24">
        <v>377</v>
      </c>
      <c r="C75" s="24" t="s">
        <v>113</v>
      </c>
      <c r="D75" s="24" t="s">
        <v>107</v>
      </c>
      <c r="E75" s="125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7">
        <f t="shared" si="62"/>
        <v>210</v>
      </c>
      <c r="AU75" s="57">
        <v>50</v>
      </c>
      <c r="AV75" s="130">
        <f>VLOOKUP(B75,[4]门店奖励金额汇总!$A:$D,4,0)</f>
        <v>80</v>
      </c>
      <c r="AW75" s="76">
        <f>AV75*4</f>
        <v>320</v>
      </c>
    </row>
    <row r="76" spans="1:49">
      <c r="A76" s="23">
        <v>74</v>
      </c>
      <c r="B76" s="24">
        <v>118074</v>
      </c>
      <c r="C76" s="24" t="s">
        <v>114</v>
      </c>
      <c r="D76" s="24" t="s">
        <v>107</v>
      </c>
      <c r="E76" s="125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7">
        <f t="shared" si="62"/>
        <v>3233.175214688</v>
      </c>
      <c r="AU76" s="57">
        <v>50</v>
      </c>
      <c r="AV76" s="130">
        <f>VLOOKUP(B76,[4]门店奖励金额汇总!$A:$D,4,0)</f>
        <v>93</v>
      </c>
      <c r="AW76" s="76">
        <f>AV76*4</f>
        <v>372</v>
      </c>
    </row>
    <row r="77" spans="1:49">
      <c r="A77" s="23">
        <v>75</v>
      </c>
      <c r="B77" s="24">
        <v>105751</v>
      </c>
      <c r="C77" s="24" t="s">
        <v>115</v>
      </c>
      <c r="D77" s="24" t="s">
        <v>107</v>
      </c>
      <c r="E77" s="125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7">
        <f t="shared" si="62"/>
        <v>0</v>
      </c>
      <c r="AU77" s="57">
        <v>40</v>
      </c>
      <c r="AV77" s="130">
        <f>VLOOKUP(B77,[4]门店奖励金额汇总!$A:$D,4,0)</f>
        <v>132</v>
      </c>
      <c r="AW77" s="76">
        <f>AV77*4</f>
        <v>528</v>
      </c>
    </row>
    <row r="78" spans="1:48">
      <c r="A78" s="23">
        <v>76</v>
      </c>
      <c r="B78" s="24">
        <v>515</v>
      </c>
      <c r="C78" s="24" t="s">
        <v>116</v>
      </c>
      <c r="D78" s="24" t="s">
        <v>107</v>
      </c>
      <c r="E78" s="125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7">
        <f t="shared" si="62"/>
        <v>300</v>
      </c>
      <c r="AU78" s="57">
        <v>50</v>
      </c>
      <c r="AV78" s="120">
        <f>VLOOKUP(B78,[4]门店奖励金额汇总!$A:$D,4,0)</f>
        <v>46</v>
      </c>
    </row>
    <row r="79" spans="1:48">
      <c r="A79" s="23">
        <v>77</v>
      </c>
      <c r="B79" s="24">
        <v>103639</v>
      </c>
      <c r="C79" s="24" t="s">
        <v>117</v>
      </c>
      <c r="D79" s="24" t="s">
        <v>107</v>
      </c>
      <c r="E79" s="125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7">
        <f t="shared" si="62"/>
        <v>140</v>
      </c>
      <c r="AU79" s="57">
        <v>50</v>
      </c>
      <c r="AV79" s="120">
        <f>VLOOKUP(B79,[4]门店奖励金额汇总!$A:$D,4,0)</f>
        <v>33</v>
      </c>
    </row>
    <row r="80" spans="1:49">
      <c r="A80" s="23">
        <v>78</v>
      </c>
      <c r="B80" s="24">
        <v>355</v>
      </c>
      <c r="C80" s="24" t="s">
        <v>118</v>
      </c>
      <c r="D80" s="24" t="s">
        <v>107</v>
      </c>
      <c r="E80" s="125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7">
        <f t="shared" si="62"/>
        <v>140</v>
      </c>
      <c r="AU80" s="57">
        <v>40</v>
      </c>
      <c r="AV80" s="130">
        <f>VLOOKUP(B80,[4]门店奖励金额汇总!$A:$D,4,0)</f>
        <v>40</v>
      </c>
      <c r="AW80" s="76">
        <f>AV80*4</f>
        <v>160</v>
      </c>
    </row>
    <row r="81" spans="1:49">
      <c r="A81" s="23">
        <v>79</v>
      </c>
      <c r="B81" s="24">
        <v>743</v>
      </c>
      <c r="C81" s="24" t="s">
        <v>119</v>
      </c>
      <c r="D81" s="24" t="s">
        <v>107</v>
      </c>
      <c r="E81" s="125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7">
        <f t="shared" si="62"/>
        <v>0</v>
      </c>
      <c r="AU81" s="57">
        <v>40</v>
      </c>
      <c r="AV81" s="130">
        <f>VLOOKUP(B81,[4]门店奖励金额汇总!$A:$D,4,0)</f>
        <v>70</v>
      </c>
      <c r="AW81" s="76">
        <f>AV81*4</f>
        <v>280</v>
      </c>
    </row>
    <row r="82" spans="1:48">
      <c r="A82" s="23">
        <v>80</v>
      </c>
      <c r="B82" s="24">
        <v>573</v>
      </c>
      <c r="C82" s="24" t="s">
        <v>120</v>
      </c>
      <c r="D82" s="24" t="s">
        <v>107</v>
      </c>
      <c r="E82" s="125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7">
        <f t="shared" si="62"/>
        <v>0</v>
      </c>
      <c r="AU82" s="57">
        <v>40</v>
      </c>
      <c r="AV82" s="120">
        <f>VLOOKUP(B82,[4]门店奖励金额汇总!$A:$D,4,0)</f>
        <v>33</v>
      </c>
    </row>
    <row r="83" spans="1:49">
      <c r="A83" s="23">
        <v>81</v>
      </c>
      <c r="B83" s="24">
        <v>740</v>
      </c>
      <c r="C83" s="24" t="s">
        <v>121</v>
      </c>
      <c r="D83" s="24" t="s">
        <v>107</v>
      </c>
      <c r="E83" s="125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7">
        <f t="shared" si="62"/>
        <v>210</v>
      </c>
      <c r="AU83" s="57">
        <v>40</v>
      </c>
      <c r="AV83" s="130">
        <f>VLOOKUP(B83,[4]门店奖励金额汇总!$A:$D,4,0)</f>
        <v>84</v>
      </c>
      <c r="AW83" s="76">
        <f>AV83*4</f>
        <v>336</v>
      </c>
    </row>
    <row r="84" spans="1:48">
      <c r="A84" s="23">
        <v>82</v>
      </c>
      <c r="B84" s="24">
        <v>733</v>
      </c>
      <c r="C84" s="24" t="s">
        <v>122</v>
      </c>
      <c r="D84" s="24" t="s">
        <v>107</v>
      </c>
      <c r="E84" s="125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7">
        <f t="shared" si="62"/>
        <v>0</v>
      </c>
      <c r="AU84" s="57">
        <v>40</v>
      </c>
      <c r="AV84" s="120">
        <f>VLOOKUP(B84,[4]门店奖励金额汇总!$A:$D,4,0)</f>
        <v>35</v>
      </c>
    </row>
    <row r="85" spans="1:48">
      <c r="A85" s="23">
        <v>83</v>
      </c>
      <c r="B85" s="24">
        <v>122198</v>
      </c>
      <c r="C85" s="24" t="s">
        <v>123</v>
      </c>
      <c r="D85" s="24" t="s">
        <v>107</v>
      </c>
      <c r="E85" s="125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7">
        <f t="shared" si="62"/>
        <v>0</v>
      </c>
      <c r="AU85" s="57">
        <v>40</v>
      </c>
      <c r="AV85" s="120">
        <f>VLOOKUP(B85,[4]门店奖励金额汇总!$A:$D,4,0)</f>
        <v>32</v>
      </c>
    </row>
    <row r="86" spans="1:49">
      <c r="A86" s="23">
        <v>84</v>
      </c>
      <c r="B86" s="24">
        <v>104430</v>
      </c>
      <c r="C86" s="24" t="s">
        <v>124</v>
      </c>
      <c r="D86" s="24" t="s">
        <v>107</v>
      </c>
      <c r="E86" s="125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7">
        <f t="shared" si="62"/>
        <v>0</v>
      </c>
      <c r="AU86" s="57">
        <v>40</v>
      </c>
      <c r="AV86" s="130">
        <f>VLOOKUP(B86,[4]门店奖励金额汇总!$A:$D,4,0)</f>
        <v>41</v>
      </c>
      <c r="AW86" s="76">
        <f>AV86*4</f>
        <v>164</v>
      </c>
    </row>
    <row r="87" spans="1:48">
      <c r="A87" s="23">
        <v>85</v>
      </c>
      <c r="B87" s="24">
        <v>114069</v>
      </c>
      <c r="C87" s="24" t="s">
        <v>125</v>
      </c>
      <c r="D87" s="24" t="s">
        <v>107</v>
      </c>
      <c r="E87" s="125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7">
        <f t="shared" si="62"/>
        <v>0</v>
      </c>
      <c r="AU87" s="57">
        <v>35</v>
      </c>
      <c r="AV87" s="120">
        <f>VLOOKUP(B87,[4]门店奖励金额汇总!$A:$D,4,0)</f>
        <v>4</v>
      </c>
    </row>
    <row r="88" spans="1:48">
      <c r="A88" s="23">
        <v>86</v>
      </c>
      <c r="B88" s="24">
        <v>106568</v>
      </c>
      <c r="C88" s="24" t="s">
        <v>126</v>
      </c>
      <c r="D88" s="24" t="s">
        <v>107</v>
      </c>
      <c r="E88" s="125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7">
        <f t="shared" si="62"/>
        <v>882.6134</v>
      </c>
      <c r="AU88" s="57">
        <v>35</v>
      </c>
      <c r="AV88" s="120">
        <f>VLOOKUP(B88,[4]门店奖励金额汇总!$A:$D,4,0)</f>
        <v>34</v>
      </c>
    </row>
    <row r="89" spans="1:48">
      <c r="A89" s="23">
        <v>87</v>
      </c>
      <c r="B89" s="24">
        <v>118758</v>
      </c>
      <c r="C89" s="24" t="s">
        <v>127</v>
      </c>
      <c r="D89" s="24" t="s">
        <v>107</v>
      </c>
      <c r="E89" s="125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7">
        <f t="shared" si="62"/>
        <v>0</v>
      </c>
      <c r="AU89" s="57">
        <v>35</v>
      </c>
      <c r="AV89" s="120">
        <f>VLOOKUP(B89,[4]门店奖励金额汇总!$A:$D,4,0)</f>
        <v>10</v>
      </c>
    </row>
    <row r="90" spans="1:48">
      <c r="A90" s="23">
        <v>88</v>
      </c>
      <c r="B90" s="24">
        <v>114848</v>
      </c>
      <c r="C90" s="24" t="s">
        <v>128</v>
      </c>
      <c r="D90" s="24" t="s">
        <v>107</v>
      </c>
      <c r="E90" s="125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7">
        <f t="shared" si="62"/>
        <v>679.9572</v>
      </c>
      <c r="AU90" s="57">
        <v>35</v>
      </c>
      <c r="AV90" s="120">
        <f>VLOOKUP(B90,[4]门店奖励金额汇总!$A:$D,4,0)</f>
        <v>33</v>
      </c>
    </row>
    <row r="91" spans="1:49">
      <c r="A91" s="23">
        <v>89</v>
      </c>
      <c r="B91" s="24">
        <v>54</v>
      </c>
      <c r="C91" s="24" t="s">
        <v>129</v>
      </c>
      <c r="D91" s="24" t="s">
        <v>130</v>
      </c>
      <c r="E91" s="125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7">
        <f t="shared" si="62"/>
        <v>0</v>
      </c>
      <c r="AU91" s="57">
        <v>50</v>
      </c>
      <c r="AV91" s="130">
        <f>VLOOKUP(B91,[4]门店奖励金额汇总!$A:$D,4,0)</f>
        <v>313</v>
      </c>
      <c r="AW91" s="76">
        <f>AV91*4</f>
        <v>1252</v>
      </c>
    </row>
    <row r="92" spans="1:48">
      <c r="A92" s="23">
        <v>90</v>
      </c>
      <c r="B92" s="24">
        <v>367</v>
      </c>
      <c r="C92" s="24" t="s">
        <v>131</v>
      </c>
      <c r="D92" s="24" t="s">
        <v>130</v>
      </c>
      <c r="E92" s="125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7">
        <f t="shared" si="62"/>
        <v>0</v>
      </c>
      <c r="AU92" s="57">
        <v>40</v>
      </c>
      <c r="AV92" s="120">
        <f>VLOOKUP(B92,[4]门店奖励金额汇总!$A:$D,4,0)</f>
        <v>23</v>
      </c>
    </row>
    <row r="93" spans="1:49">
      <c r="A93" s="23">
        <v>91</v>
      </c>
      <c r="B93" s="24">
        <v>104428</v>
      </c>
      <c r="C93" s="24" t="s">
        <v>132</v>
      </c>
      <c r="D93" s="24" t="s">
        <v>130</v>
      </c>
      <c r="E93" s="125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7">
        <f t="shared" si="62"/>
        <v>70</v>
      </c>
      <c r="AU93" s="57">
        <v>50</v>
      </c>
      <c r="AV93" s="130">
        <f>VLOOKUP(B93,[4]门店奖励金额汇总!$A:$D,4,0)</f>
        <v>73</v>
      </c>
      <c r="AW93" s="76">
        <f>AV93*4</f>
        <v>292</v>
      </c>
    </row>
    <row r="94" spans="1:48">
      <c r="A94" s="23">
        <v>92</v>
      </c>
      <c r="B94" s="24">
        <v>754</v>
      </c>
      <c r="C94" s="24" t="s">
        <v>133</v>
      </c>
      <c r="D94" s="24" t="s">
        <v>130</v>
      </c>
      <c r="E94" s="125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7">
        <f t="shared" si="62"/>
        <v>0</v>
      </c>
      <c r="AU94" s="57">
        <v>40</v>
      </c>
      <c r="AV94" s="120">
        <f>VLOOKUP(B94,[4]门店奖励金额汇总!$A:$D,4,0)</f>
        <v>25</v>
      </c>
    </row>
    <row r="95" spans="1:48">
      <c r="A95" s="23">
        <v>93</v>
      </c>
      <c r="B95" s="24">
        <v>104838</v>
      </c>
      <c r="C95" s="24" t="s">
        <v>134</v>
      </c>
      <c r="D95" s="24" t="s">
        <v>130</v>
      </c>
      <c r="E95" s="125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7">
        <f t="shared" si="62"/>
        <v>0</v>
      </c>
      <c r="AU95" s="57">
        <v>40</v>
      </c>
      <c r="AV95" s="120">
        <f>VLOOKUP(B95,[4]门店奖励金额汇总!$A:$D,4,0)</f>
        <v>8</v>
      </c>
    </row>
    <row r="96" spans="1:49">
      <c r="A96" s="23">
        <v>94</v>
      </c>
      <c r="B96" s="58">
        <v>56</v>
      </c>
      <c r="C96" s="58" t="s">
        <v>135</v>
      </c>
      <c r="D96" s="24" t="s">
        <v>130</v>
      </c>
      <c r="E96" s="125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7">
        <f t="shared" si="62"/>
        <v>0</v>
      </c>
      <c r="AU96" s="57">
        <v>35</v>
      </c>
      <c r="AV96" s="130">
        <f>VLOOKUP(B96,[4]门店奖励金额汇总!$A:$D,4,0)</f>
        <v>35</v>
      </c>
      <c r="AW96" s="76">
        <f>AV96*4</f>
        <v>140</v>
      </c>
    </row>
    <row r="97" spans="1:48">
      <c r="A97" s="23">
        <v>95</v>
      </c>
      <c r="B97" s="24">
        <v>52</v>
      </c>
      <c r="C97" s="24" t="s">
        <v>136</v>
      </c>
      <c r="D97" s="24" t="s">
        <v>130</v>
      </c>
      <c r="E97" s="125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7">
        <f t="shared" si="62"/>
        <v>0</v>
      </c>
      <c r="AU97" s="57">
        <v>40</v>
      </c>
      <c r="AV97" s="120">
        <f>VLOOKUP(B97,[4]门店奖励金额汇总!$A:$D,4,0)</f>
        <v>15</v>
      </c>
    </row>
    <row r="98" spans="1:48">
      <c r="A98" s="23">
        <v>96</v>
      </c>
      <c r="B98" s="24">
        <v>122176</v>
      </c>
      <c r="C98" s="24" t="s">
        <v>137</v>
      </c>
      <c r="D98" s="24" t="s">
        <v>130</v>
      </c>
      <c r="E98" s="125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7">
        <f t="shared" si="62"/>
        <v>0</v>
      </c>
      <c r="AU98" s="57">
        <v>30</v>
      </c>
      <c r="AV98" s="120">
        <f>VLOOKUP(B98,[4]门店奖励金额汇总!$A:$D,4,0)</f>
        <v>5</v>
      </c>
    </row>
    <row r="99" spans="1:49">
      <c r="A99" s="23">
        <v>97</v>
      </c>
      <c r="B99" s="24">
        <v>517</v>
      </c>
      <c r="C99" s="24" t="s">
        <v>138</v>
      </c>
      <c r="D99" s="24" t="s">
        <v>139</v>
      </c>
      <c r="E99" s="125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7">
        <f t="shared" si="62"/>
        <v>1285.33068</v>
      </c>
      <c r="AU99" s="57">
        <v>50</v>
      </c>
      <c r="AV99" s="130">
        <f>VLOOKUP(B99,[4]门店奖励金额汇总!$A:$D,4,0)</f>
        <v>87</v>
      </c>
      <c r="AW99" s="76">
        <f>AV99*4</f>
        <v>348</v>
      </c>
    </row>
    <row r="100" spans="1:49">
      <c r="A100" s="23">
        <v>98</v>
      </c>
      <c r="B100" s="24">
        <v>114685</v>
      </c>
      <c r="C100" s="24" t="s">
        <v>140</v>
      </c>
      <c r="D100" s="24" t="s">
        <v>139</v>
      </c>
      <c r="E100" s="125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7">
        <f t="shared" ref="AT100:AT145" si="83">Q100+R100+Z100+AA100+AK100+AP100</f>
        <v>0</v>
      </c>
      <c r="AU100" s="57">
        <v>40</v>
      </c>
      <c r="AV100" s="130">
        <f>VLOOKUP(B100,[4]门店奖励金额汇总!$A:$D,4,0)</f>
        <v>61</v>
      </c>
      <c r="AW100" s="76">
        <f>AV100*4</f>
        <v>244</v>
      </c>
    </row>
    <row r="101" spans="1:49">
      <c r="A101" s="23">
        <v>99</v>
      </c>
      <c r="B101" s="24">
        <v>337</v>
      </c>
      <c r="C101" s="24" t="s">
        <v>141</v>
      </c>
      <c r="D101" s="24" t="s">
        <v>139</v>
      </c>
      <c r="E101" s="125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7">
        <f t="shared" si="83"/>
        <v>600</v>
      </c>
      <c r="AU101" s="57">
        <v>50</v>
      </c>
      <c r="AV101" s="130">
        <f>VLOOKUP(B101,[4]门店奖励金额汇总!$A:$D,4,0)</f>
        <v>108</v>
      </c>
      <c r="AW101" s="76">
        <f>AV101*4</f>
        <v>432</v>
      </c>
    </row>
    <row r="102" spans="1:49">
      <c r="A102" s="23">
        <v>100</v>
      </c>
      <c r="B102" s="24">
        <v>373</v>
      </c>
      <c r="C102" s="24" t="s">
        <v>142</v>
      </c>
      <c r="D102" s="24" t="s">
        <v>139</v>
      </c>
      <c r="E102" s="125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7">
        <f t="shared" si="83"/>
        <v>971.979000000001</v>
      </c>
      <c r="AU102" s="57">
        <v>50</v>
      </c>
      <c r="AV102" s="130">
        <f>VLOOKUP(B102,[4]门店奖励金额汇总!$A:$D,4,0)</f>
        <v>95</v>
      </c>
      <c r="AW102" s="76">
        <f>AV102*4</f>
        <v>380</v>
      </c>
    </row>
    <row r="103" spans="1:48">
      <c r="A103" s="23">
        <v>101</v>
      </c>
      <c r="B103" s="24">
        <v>546</v>
      </c>
      <c r="C103" s="24" t="s">
        <v>143</v>
      </c>
      <c r="D103" s="24" t="s">
        <v>139</v>
      </c>
      <c r="E103" s="125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7">
        <f t="shared" si="83"/>
        <v>0</v>
      </c>
      <c r="AU103" s="57">
        <v>60</v>
      </c>
      <c r="AV103" s="120">
        <f>VLOOKUP(B103,[4]门店奖励金额汇总!$A:$D,4,0)</f>
        <v>18</v>
      </c>
    </row>
    <row r="104" spans="1:48">
      <c r="A104" s="23">
        <v>102</v>
      </c>
      <c r="B104" s="24">
        <v>585</v>
      </c>
      <c r="C104" s="24" t="s">
        <v>144</v>
      </c>
      <c r="D104" s="24" t="s">
        <v>139</v>
      </c>
      <c r="E104" s="125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7">
        <f t="shared" si="83"/>
        <v>210</v>
      </c>
      <c r="AU104" s="57">
        <v>60</v>
      </c>
      <c r="AV104" s="120">
        <f>VLOOKUP(B104,[4]门店奖励金额汇总!$A:$D,4,0)</f>
        <v>26</v>
      </c>
    </row>
    <row r="105" spans="1:49">
      <c r="A105" s="23">
        <v>103</v>
      </c>
      <c r="B105" s="24">
        <v>581</v>
      </c>
      <c r="C105" s="24" t="s">
        <v>145</v>
      </c>
      <c r="D105" s="24" t="s">
        <v>139</v>
      </c>
      <c r="E105" s="125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7">
        <f t="shared" si="83"/>
        <v>561.149568</v>
      </c>
      <c r="AU105" s="57">
        <v>50</v>
      </c>
      <c r="AV105" s="130">
        <f>VLOOKUP(B105,[4]门店奖励金额汇总!$A:$D,4,0)</f>
        <v>72</v>
      </c>
      <c r="AW105" s="76">
        <f>AV105*4</f>
        <v>288</v>
      </c>
    </row>
    <row r="106" spans="1:48">
      <c r="A106" s="23">
        <v>104</v>
      </c>
      <c r="B106" s="24">
        <v>114844</v>
      </c>
      <c r="C106" s="24" t="s">
        <v>146</v>
      </c>
      <c r="D106" s="24" t="s">
        <v>139</v>
      </c>
      <c r="E106" s="125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7">
        <f t="shared" si="83"/>
        <v>0</v>
      </c>
      <c r="AU106" s="57">
        <v>50</v>
      </c>
      <c r="AV106" s="120">
        <f>VLOOKUP(B106,[4]门店奖励金额汇总!$A:$D,4,0)</f>
        <v>17</v>
      </c>
    </row>
    <row r="107" spans="1:48">
      <c r="A107" s="23">
        <v>105</v>
      </c>
      <c r="B107" s="24">
        <v>744</v>
      </c>
      <c r="C107" s="24" t="s">
        <v>147</v>
      </c>
      <c r="D107" s="24" t="s">
        <v>139</v>
      </c>
      <c r="E107" s="125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7">
        <f t="shared" si="83"/>
        <v>0</v>
      </c>
      <c r="AU107" s="57">
        <v>50</v>
      </c>
      <c r="AV107" s="120">
        <f>VLOOKUP(B107,[4]门店奖励金额汇总!$A:$D,4,0)</f>
        <v>20</v>
      </c>
    </row>
    <row r="108" spans="1:48">
      <c r="A108" s="23">
        <v>106</v>
      </c>
      <c r="B108" s="24">
        <v>578</v>
      </c>
      <c r="C108" s="24" t="s">
        <v>148</v>
      </c>
      <c r="D108" s="24" t="s">
        <v>139</v>
      </c>
      <c r="E108" s="125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7">
        <f t="shared" si="83"/>
        <v>300</v>
      </c>
      <c r="AU108" s="57">
        <v>50</v>
      </c>
      <c r="AV108" s="120">
        <f>VLOOKUP(B108,[4]门店奖励金额汇总!$A:$D,4,0)</f>
        <v>8</v>
      </c>
    </row>
    <row r="109" spans="1:49">
      <c r="A109" s="23">
        <v>107</v>
      </c>
      <c r="B109" s="24">
        <v>724</v>
      </c>
      <c r="C109" s="24" t="s">
        <v>149</v>
      </c>
      <c r="D109" s="24" t="s">
        <v>139</v>
      </c>
      <c r="E109" s="125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7">
        <f t="shared" si="83"/>
        <v>0</v>
      </c>
      <c r="AU109" s="57">
        <v>50</v>
      </c>
      <c r="AV109" s="130">
        <f>VLOOKUP(B109,[4]门店奖励金额汇总!$A:$D,4,0)</f>
        <v>89</v>
      </c>
      <c r="AW109" s="76">
        <f>AV109*4</f>
        <v>356</v>
      </c>
    </row>
    <row r="110" spans="1:48">
      <c r="A110" s="23">
        <v>108</v>
      </c>
      <c r="B110" s="24">
        <v>747</v>
      </c>
      <c r="C110" s="24" t="s">
        <v>150</v>
      </c>
      <c r="D110" s="24" t="s">
        <v>139</v>
      </c>
      <c r="E110" s="125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7">
        <f t="shared" si="83"/>
        <v>1287.0544544</v>
      </c>
      <c r="AU110" s="57">
        <v>50</v>
      </c>
      <c r="AV110" s="120">
        <f>VLOOKUP(B110,[4]门店奖励金额汇总!$A:$D,4,0)</f>
        <v>43</v>
      </c>
    </row>
    <row r="111" spans="1:48">
      <c r="A111" s="23">
        <v>109</v>
      </c>
      <c r="B111" s="24">
        <v>114622</v>
      </c>
      <c r="C111" s="24" t="s">
        <v>151</v>
      </c>
      <c r="D111" s="24" t="s">
        <v>139</v>
      </c>
      <c r="E111" s="125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7">
        <f t="shared" si="83"/>
        <v>0</v>
      </c>
      <c r="AU111" s="57">
        <v>50</v>
      </c>
      <c r="AV111" s="120">
        <f>VLOOKUP(B111,[4]门店奖励金额汇总!$A:$D,4,0)</f>
        <v>30</v>
      </c>
    </row>
    <row r="112" spans="1:49">
      <c r="A112" s="23">
        <v>110</v>
      </c>
      <c r="B112" s="24">
        <v>598</v>
      </c>
      <c r="C112" s="24" t="s">
        <v>152</v>
      </c>
      <c r="D112" s="24" t="s">
        <v>139</v>
      </c>
      <c r="E112" s="125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7">
        <f t="shared" si="83"/>
        <v>0</v>
      </c>
      <c r="AU112" s="57">
        <v>50</v>
      </c>
      <c r="AV112" s="130">
        <f>VLOOKUP(B112,[4]门店奖励金额汇总!$A:$D,4,0)</f>
        <v>60</v>
      </c>
      <c r="AW112" s="76">
        <f>AV112*4</f>
        <v>240</v>
      </c>
    </row>
    <row r="113" spans="1:48">
      <c r="A113" s="23">
        <v>111</v>
      </c>
      <c r="B113" s="24">
        <v>117184</v>
      </c>
      <c r="C113" s="24" t="s">
        <v>153</v>
      </c>
      <c r="D113" s="24" t="s">
        <v>139</v>
      </c>
      <c r="E113" s="125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7">
        <f t="shared" si="83"/>
        <v>0</v>
      </c>
      <c r="AU113" s="57">
        <v>50</v>
      </c>
      <c r="AV113" s="120">
        <f>VLOOKUP(B113,[4]门店奖励金额汇总!$A:$D,4,0)</f>
        <v>38</v>
      </c>
    </row>
    <row r="114" spans="1:48">
      <c r="A114" s="23">
        <v>112</v>
      </c>
      <c r="B114" s="24">
        <v>103199</v>
      </c>
      <c r="C114" s="24" t="s">
        <v>154</v>
      </c>
      <c r="D114" s="24" t="s">
        <v>139</v>
      </c>
      <c r="E114" s="125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7">
        <f t="shared" si="83"/>
        <v>0</v>
      </c>
      <c r="AU114" s="57">
        <v>50</v>
      </c>
      <c r="AV114" s="120">
        <f>VLOOKUP(B114,[4]门店奖励金额汇总!$A:$D,4,0)</f>
        <v>33</v>
      </c>
    </row>
    <row r="115" spans="1:49">
      <c r="A115" s="23">
        <v>113</v>
      </c>
      <c r="B115" s="24">
        <v>572</v>
      </c>
      <c r="C115" s="24" t="s">
        <v>155</v>
      </c>
      <c r="D115" s="24" t="s">
        <v>139</v>
      </c>
      <c r="E115" s="125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7">
        <f t="shared" si="83"/>
        <v>0</v>
      </c>
      <c r="AU115" s="57">
        <v>40</v>
      </c>
      <c r="AV115" s="130">
        <f>VLOOKUP(B115,[4]门店奖励金额汇总!$A:$D,4,0)</f>
        <v>40</v>
      </c>
      <c r="AW115" s="76">
        <f>AV115*4</f>
        <v>160</v>
      </c>
    </row>
    <row r="116" spans="1:48">
      <c r="A116" s="23">
        <v>114</v>
      </c>
      <c r="B116" s="24">
        <v>391</v>
      </c>
      <c r="C116" s="24" t="s">
        <v>156</v>
      </c>
      <c r="D116" s="24" t="s">
        <v>139</v>
      </c>
      <c r="E116" s="125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7">
        <f t="shared" si="83"/>
        <v>0</v>
      </c>
      <c r="AU116" s="57">
        <v>40</v>
      </c>
      <c r="AV116" s="120">
        <f>VLOOKUP(B116,[4]门店奖励金额汇总!$A:$D,4,0)</f>
        <v>16</v>
      </c>
    </row>
    <row r="117" spans="1:48">
      <c r="A117" s="23">
        <v>115</v>
      </c>
      <c r="B117" s="24">
        <v>308</v>
      </c>
      <c r="C117" s="24" t="s">
        <v>157</v>
      </c>
      <c r="D117" s="24" t="s">
        <v>139</v>
      </c>
      <c r="E117" s="125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7">
        <f t="shared" si="83"/>
        <v>0</v>
      </c>
      <c r="AU117" s="57">
        <v>40</v>
      </c>
      <c r="AV117" s="120">
        <f>VLOOKUP(B117,[4]门店奖励金额汇总!$A:$D,4,0)</f>
        <v>24</v>
      </c>
    </row>
    <row r="118" spans="1:48">
      <c r="A118" s="23">
        <v>116</v>
      </c>
      <c r="B118" s="24">
        <v>113008</v>
      </c>
      <c r="C118" s="24" t="s">
        <v>158</v>
      </c>
      <c r="D118" s="24" t="s">
        <v>139</v>
      </c>
      <c r="E118" s="125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7">
        <f t="shared" si="83"/>
        <v>140</v>
      </c>
      <c r="AU118" s="57">
        <v>40</v>
      </c>
      <c r="AV118" s="120">
        <f>VLOOKUP(B118,[4]门店奖励金额汇总!$A:$D,4,0)</f>
        <v>14</v>
      </c>
    </row>
    <row r="119" spans="1:48">
      <c r="A119" s="23">
        <v>117</v>
      </c>
      <c r="B119" s="24">
        <v>116482</v>
      </c>
      <c r="C119" s="24" t="s">
        <v>159</v>
      </c>
      <c r="D119" s="24" t="s">
        <v>139</v>
      </c>
      <c r="E119" s="125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7">
        <f t="shared" si="83"/>
        <v>217.4308</v>
      </c>
      <c r="AU119" s="57">
        <v>40</v>
      </c>
      <c r="AV119" s="120">
        <f>VLOOKUP(B119,[4]门店奖励金额汇总!$A:$D,4,0)</f>
        <v>20</v>
      </c>
    </row>
    <row r="120" spans="1:49">
      <c r="A120" s="23">
        <v>118</v>
      </c>
      <c r="B120" s="24">
        <v>723</v>
      </c>
      <c r="C120" s="24" t="s">
        <v>160</v>
      </c>
      <c r="D120" s="24" t="s">
        <v>139</v>
      </c>
      <c r="E120" s="125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7">
        <f t="shared" si="83"/>
        <v>140</v>
      </c>
      <c r="AU120" s="57">
        <v>40</v>
      </c>
      <c r="AV120" s="130">
        <f>VLOOKUP(B120,[4]门店奖励金额汇总!$A:$D,4,0)</f>
        <v>94</v>
      </c>
      <c r="AW120" s="76">
        <f>AV120*4</f>
        <v>376</v>
      </c>
    </row>
    <row r="121" spans="1:49">
      <c r="A121" s="23">
        <v>119</v>
      </c>
      <c r="B121" s="24">
        <v>113299</v>
      </c>
      <c r="C121" s="24" t="s">
        <v>161</v>
      </c>
      <c r="D121" s="24" t="s">
        <v>139</v>
      </c>
      <c r="E121" s="125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7">
        <f t="shared" si="83"/>
        <v>0</v>
      </c>
      <c r="AU121" s="57">
        <v>40</v>
      </c>
      <c r="AV121" s="130">
        <f>VLOOKUP(B121,[4]门店奖励金额汇总!$A:$D,4,0)</f>
        <v>71</v>
      </c>
      <c r="AW121" s="76">
        <f>AV121*4</f>
        <v>284</v>
      </c>
    </row>
    <row r="122" spans="1:48">
      <c r="A122" s="23">
        <v>120</v>
      </c>
      <c r="B122" s="24">
        <v>102479</v>
      </c>
      <c r="C122" s="24" t="s">
        <v>162</v>
      </c>
      <c r="D122" s="24" t="s">
        <v>139</v>
      </c>
      <c r="E122" s="125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7">
        <f t="shared" si="83"/>
        <v>0</v>
      </c>
      <c r="AU122" s="57">
        <v>40</v>
      </c>
      <c r="AV122" s="120">
        <f>VLOOKUP(B122,[4]门店奖励金额汇总!$A:$D,4,0)</f>
        <v>16</v>
      </c>
    </row>
    <row r="123" spans="1:48">
      <c r="A123" s="23">
        <v>121</v>
      </c>
      <c r="B123" s="24">
        <v>119262</v>
      </c>
      <c r="C123" s="24" t="s">
        <v>163</v>
      </c>
      <c r="D123" s="24" t="s">
        <v>139</v>
      </c>
      <c r="E123" s="125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7">
        <f t="shared" si="83"/>
        <v>321.2844</v>
      </c>
      <c r="AU123" s="57">
        <v>35</v>
      </c>
      <c r="AV123" s="120">
        <f>VLOOKUP(B123,[4]门店奖励金额汇总!$A:$D,4,0)</f>
        <v>10</v>
      </c>
    </row>
    <row r="124" spans="1:49">
      <c r="A124" s="23">
        <v>122</v>
      </c>
      <c r="B124" s="24">
        <v>128640</v>
      </c>
      <c r="C124" s="24" t="s">
        <v>164</v>
      </c>
      <c r="D124" s="24" t="s">
        <v>139</v>
      </c>
      <c r="E124" s="125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7">
        <f t="shared" si="83"/>
        <v>0</v>
      </c>
      <c r="AU124" s="57">
        <v>30</v>
      </c>
      <c r="AV124" s="130">
        <f>VLOOKUP(B124,[4]门店奖励金额汇总!$A:$D,4,0)</f>
        <v>30</v>
      </c>
      <c r="AW124" s="76">
        <f>AV124*4</f>
        <v>120</v>
      </c>
    </row>
    <row r="125" spans="1:48">
      <c r="A125" s="23">
        <v>123</v>
      </c>
      <c r="B125" s="24">
        <v>341</v>
      </c>
      <c r="C125" s="24" t="s">
        <v>165</v>
      </c>
      <c r="D125" s="24" t="s">
        <v>166</v>
      </c>
      <c r="E125" s="125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7">
        <f t="shared" si="83"/>
        <v>0</v>
      </c>
      <c r="AU125" s="57">
        <v>60</v>
      </c>
      <c r="AV125" s="120">
        <f>VLOOKUP(B125,[4]门店奖励金额汇总!$A:$D,4,0)</f>
        <v>34</v>
      </c>
    </row>
    <row r="126" spans="1:48">
      <c r="A126" s="23">
        <v>124</v>
      </c>
      <c r="B126" s="24">
        <v>111400</v>
      </c>
      <c r="C126" s="24" t="s">
        <v>167</v>
      </c>
      <c r="D126" s="24" t="s">
        <v>166</v>
      </c>
      <c r="E126" s="125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7">
        <f t="shared" si="83"/>
        <v>0</v>
      </c>
      <c r="AU126" s="57">
        <v>60</v>
      </c>
      <c r="AV126" s="120">
        <f>VLOOKUP(B126,[4]门店奖励金额汇总!$A:$D,4,0)</f>
        <v>13</v>
      </c>
    </row>
    <row r="127" spans="1:49">
      <c r="A127" s="23">
        <v>125</v>
      </c>
      <c r="B127" s="24">
        <v>746</v>
      </c>
      <c r="C127" s="24" t="s">
        <v>168</v>
      </c>
      <c r="D127" s="24" t="s">
        <v>166</v>
      </c>
      <c r="E127" s="125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7">
        <f t="shared" si="83"/>
        <v>0</v>
      </c>
      <c r="AU127" s="57">
        <v>50</v>
      </c>
      <c r="AV127" s="130">
        <f>VLOOKUP(B127,[4]门店奖励金额汇总!$A:$D,4,0)</f>
        <v>233</v>
      </c>
      <c r="AW127" s="76">
        <f t="shared" ref="AW127:AW133" si="84">AV127*4</f>
        <v>932</v>
      </c>
    </row>
    <row r="128" spans="1:49">
      <c r="A128" s="23">
        <v>126</v>
      </c>
      <c r="B128" s="24">
        <v>721</v>
      </c>
      <c r="C128" s="24" t="s">
        <v>169</v>
      </c>
      <c r="D128" s="24" t="s">
        <v>166</v>
      </c>
      <c r="E128" s="125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7">
        <f t="shared" si="83"/>
        <v>521.3764</v>
      </c>
      <c r="AU128" s="57">
        <v>50</v>
      </c>
      <c r="AV128" s="130">
        <f>VLOOKUP(B128,[4]门店奖励金额汇总!$A:$D,4,0)</f>
        <v>50</v>
      </c>
      <c r="AW128" s="76">
        <f t="shared" si="84"/>
        <v>200</v>
      </c>
    </row>
    <row r="129" spans="1:49">
      <c r="A129" s="23">
        <v>127</v>
      </c>
      <c r="B129" s="24">
        <v>717</v>
      </c>
      <c r="C129" s="24" t="s">
        <v>170</v>
      </c>
      <c r="D129" s="24" t="s">
        <v>166</v>
      </c>
      <c r="E129" s="125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7">
        <f t="shared" si="83"/>
        <v>0</v>
      </c>
      <c r="AU129" s="57">
        <v>50</v>
      </c>
      <c r="AV129" s="130">
        <f>VLOOKUP(B129,[4]门店奖励金额汇总!$A:$D,4,0)</f>
        <v>104</v>
      </c>
      <c r="AW129" s="76">
        <f t="shared" si="84"/>
        <v>416</v>
      </c>
    </row>
    <row r="130" spans="1:49">
      <c r="A130" s="23">
        <v>128</v>
      </c>
      <c r="B130" s="24">
        <v>716</v>
      </c>
      <c r="C130" s="24" t="s">
        <v>171</v>
      </c>
      <c r="D130" s="24" t="s">
        <v>166</v>
      </c>
      <c r="E130" s="125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7">
        <f t="shared" si="83"/>
        <v>0</v>
      </c>
      <c r="AU130" s="57">
        <v>50</v>
      </c>
      <c r="AV130" s="130">
        <f>VLOOKUP(B130,[4]门店奖励金额汇总!$A:$D,4,0)</f>
        <v>106</v>
      </c>
      <c r="AW130" s="76">
        <f t="shared" si="84"/>
        <v>424</v>
      </c>
    </row>
    <row r="131" spans="1:49">
      <c r="A131" s="23">
        <v>129</v>
      </c>
      <c r="B131" s="24">
        <v>107728</v>
      </c>
      <c r="C131" s="24" t="s">
        <v>172</v>
      </c>
      <c r="D131" s="24" t="s">
        <v>166</v>
      </c>
      <c r="E131" s="125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7">
        <f t="shared" si="83"/>
        <v>0</v>
      </c>
      <c r="AU131" s="57">
        <v>50</v>
      </c>
      <c r="AV131" s="130">
        <f>VLOOKUP(B131,[4]门店奖励金额汇总!$A:$D,4,0)</f>
        <v>133</v>
      </c>
      <c r="AW131" s="76">
        <f t="shared" si="84"/>
        <v>532</v>
      </c>
    </row>
    <row r="132" spans="1:49">
      <c r="A132" s="23">
        <v>130</v>
      </c>
      <c r="B132" s="24">
        <v>539</v>
      </c>
      <c r="C132" s="24" t="s">
        <v>173</v>
      </c>
      <c r="D132" s="24" t="s">
        <v>166</v>
      </c>
      <c r="E132" s="125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7">
        <f t="shared" si="83"/>
        <v>600</v>
      </c>
      <c r="AU132" s="57">
        <v>50</v>
      </c>
      <c r="AV132" s="130">
        <f>VLOOKUP(B132,[4]门店奖励金额汇总!$A:$D,4,0)</f>
        <v>157</v>
      </c>
      <c r="AW132" s="76">
        <f t="shared" si="84"/>
        <v>628</v>
      </c>
    </row>
    <row r="133" spans="1:49">
      <c r="A133" s="23">
        <v>131</v>
      </c>
      <c r="B133" s="24">
        <v>748</v>
      </c>
      <c r="C133" s="24" t="s">
        <v>174</v>
      </c>
      <c r="D133" s="24" t="s">
        <v>166</v>
      </c>
      <c r="E133" s="125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7">
        <f t="shared" si="83"/>
        <v>0</v>
      </c>
      <c r="AU133" s="57">
        <v>40</v>
      </c>
      <c r="AV133" s="130">
        <f>VLOOKUP(B133,[4]门店奖励金额汇总!$A:$D,4,0)</f>
        <v>68</v>
      </c>
      <c r="AW133" s="76">
        <f t="shared" si="84"/>
        <v>272</v>
      </c>
    </row>
    <row r="134" spans="1:48">
      <c r="A134" s="23">
        <v>132</v>
      </c>
      <c r="B134" s="24">
        <v>594</v>
      </c>
      <c r="C134" s="24" t="s">
        <v>175</v>
      </c>
      <c r="D134" s="24" t="s">
        <v>166</v>
      </c>
      <c r="E134" s="125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7">
        <f t="shared" si="83"/>
        <v>0</v>
      </c>
      <c r="AU134" s="57">
        <v>40</v>
      </c>
      <c r="AV134" s="120">
        <f>VLOOKUP(B134,[4]门店奖励金额汇总!$A:$D,4,0)</f>
        <v>33</v>
      </c>
    </row>
    <row r="135" spans="1:49">
      <c r="A135" s="23">
        <v>133</v>
      </c>
      <c r="B135" s="24">
        <v>102564</v>
      </c>
      <c r="C135" s="24" t="s">
        <v>176</v>
      </c>
      <c r="D135" s="24" t="s">
        <v>166</v>
      </c>
      <c r="E135" s="125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7">
        <f t="shared" si="83"/>
        <v>0</v>
      </c>
      <c r="AU135" s="57">
        <v>40</v>
      </c>
      <c r="AV135" s="130">
        <f>VLOOKUP(B135,[4]门店奖励金额汇总!$A:$D,4,0)</f>
        <v>41</v>
      </c>
      <c r="AW135" s="76">
        <f>AV135*4</f>
        <v>164</v>
      </c>
    </row>
    <row r="136" spans="1:49">
      <c r="A136" s="23">
        <v>134</v>
      </c>
      <c r="B136" s="24">
        <v>720</v>
      </c>
      <c r="C136" s="24" t="s">
        <v>177</v>
      </c>
      <c r="D136" s="24" t="s">
        <v>166</v>
      </c>
      <c r="E136" s="125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7">
        <f t="shared" si="83"/>
        <v>300</v>
      </c>
      <c r="AU136" s="57">
        <v>40</v>
      </c>
      <c r="AV136" s="130">
        <f>VLOOKUP(B136,[4]门店奖励金额汇总!$A:$D,4,0)</f>
        <v>295</v>
      </c>
      <c r="AW136" s="76">
        <f>AV136*4</f>
        <v>1180</v>
      </c>
    </row>
    <row r="137" spans="1:49">
      <c r="A137" s="23">
        <v>135</v>
      </c>
      <c r="B137" s="24">
        <v>549</v>
      </c>
      <c r="C137" s="24" t="s">
        <v>178</v>
      </c>
      <c r="D137" s="24" t="s">
        <v>166</v>
      </c>
      <c r="E137" s="125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7">
        <f t="shared" si="83"/>
        <v>356.813496</v>
      </c>
      <c r="AU137" s="57">
        <v>40</v>
      </c>
      <c r="AV137" s="130">
        <f>VLOOKUP(B137,[4]门店奖励金额汇总!$A:$D,4,0)</f>
        <v>62</v>
      </c>
      <c r="AW137" s="76">
        <f>AV137*4</f>
        <v>248</v>
      </c>
    </row>
    <row r="138" spans="1:48">
      <c r="A138" s="23">
        <v>136</v>
      </c>
      <c r="B138" s="24">
        <v>732</v>
      </c>
      <c r="C138" s="24" t="s">
        <v>179</v>
      </c>
      <c r="D138" s="24" t="s">
        <v>166</v>
      </c>
      <c r="E138" s="125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7">
        <f t="shared" si="83"/>
        <v>0</v>
      </c>
      <c r="AU138" s="57">
        <v>40</v>
      </c>
      <c r="AV138" s="120">
        <f>VLOOKUP(B138,[4]门店奖励金额汇总!$A:$D,4,0)</f>
        <v>36</v>
      </c>
    </row>
    <row r="139" spans="1:49">
      <c r="A139" s="23">
        <v>137</v>
      </c>
      <c r="B139" s="24">
        <v>104533</v>
      </c>
      <c r="C139" s="24" t="s">
        <v>180</v>
      </c>
      <c r="D139" s="24" t="s">
        <v>166</v>
      </c>
      <c r="E139" s="125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7">
        <f t="shared" si="83"/>
        <v>0</v>
      </c>
      <c r="AU139" s="57">
        <v>35</v>
      </c>
      <c r="AV139" s="130">
        <f>VLOOKUP(B139,[4]门店奖励金额汇总!$A:$D,4,0)</f>
        <v>40</v>
      </c>
      <c r="AW139" s="76">
        <f>AV139*4</f>
        <v>160</v>
      </c>
    </row>
    <row r="140" spans="1:48">
      <c r="A140" s="23">
        <v>138</v>
      </c>
      <c r="B140" s="24">
        <v>117923</v>
      </c>
      <c r="C140" s="24" t="s">
        <v>181</v>
      </c>
      <c r="D140" s="24" t="s">
        <v>166</v>
      </c>
      <c r="E140" s="125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7">
        <f t="shared" si="83"/>
        <v>0</v>
      </c>
      <c r="AU140" s="57">
        <v>35</v>
      </c>
      <c r="AV140" s="120">
        <f>VLOOKUP(B140,[4]门店奖励金额汇总!$A:$D,4,0)</f>
        <v>32</v>
      </c>
    </row>
    <row r="141" spans="1:48">
      <c r="A141" s="23">
        <v>139</v>
      </c>
      <c r="B141" s="24">
        <v>117637</v>
      </c>
      <c r="C141" s="24" t="s">
        <v>182</v>
      </c>
      <c r="D141" s="24" t="s">
        <v>166</v>
      </c>
      <c r="E141" s="125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7">
        <f t="shared" si="83"/>
        <v>0</v>
      </c>
      <c r="AU141" s="57">
        <v>35</v>
      </c>
      <c r="AV141" s="120">
        <f>VLOOKUP(B141,[4]门店奖励金额汇总!$A:$D,4,0)</f>
        <v>20</v>
      </c>
    </row>
    <row r="142" spans="1:49">
      <c r="A142" s="23">
        <v>140</v>
      </c>
      <c r="B142" s="24">
        <v>123007</v>
      </c>
      <c r="C142" s="24" t="s">
        <v>183</v>
      </c>
      <c r="D142" s="24" t="s">
        <v>166</v>
      </c>
      <c r="E142" s="125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7">
        <f t="shared" si="83"/>
        <v>0</v>
      </c>
      <c r="AU142" s="57">
        <v>35</v>
      </c>
      <c r="AV142" s="130">
        <f>VLOOKUP(B142,[4]门店奖励金额汇总!$A:$D,4,0)</f>
        <v>38</v>
      </c>
      <c r="AW142" s="76">
        <f>AV142*4</f>
        <v>152</v>
      </c>
    </row>
    <row r="143" spans="1:49">
      <c r="A143" s="23">
        <v>141</v>
      </c>
      <c r="B143" s="24">
        <v>591</v>
      </c>
      <c r="C143" s="24" t="s">
        <v>184</v>
      </c>
      <c r="D143" s="24" t="s">
        <v>166</v>
      </c>
      <c r="E143" s="125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7">
        <f t="shared" si="83"/>
        <v>0</v>
      </c>
      <c r="AU143" s="57">
        <v>35</v>
      </c>
      <c r="AV143" s="130">
        <f>VLOOKUP(B143,[4]门店奖励金额汇总!$A:$D,4,0)</f>
        <v>36</v>
      </c>
      <c r="AW143" s="76">
        <f>AV143*4</f>
        <v>144</v>
      </c>
    </row>
    <row r="144" spans="1:48">
      <c r="A144" s="23">
        <v>142</v>
      </c>
      <c r="B144" s="24">
        <v>122686</v>
      </c>
      <c r="C144" s="24" t="s">
        <v>185</v>
      </c>
      <c r="D144" s="24" t="s">
        <v>166</v>
      </c>
      <c r="E144" s="125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7">
        <f t="shared" si="83"/>
        <v>0</v>
      </c>
      <c r="AU144" s="57">
        <v>35</v>
      </c>
      <c r="AV144" s="120">
        <f>VLOOKUP(B144,[4]门店奖励金额汇总!$A:$D,4,0)</f>
        <v>10</v>
      </c>
    </row>
    <row r="145" spans="1:49">
      <c r="A145" s="23">
        <v>143</v>
      </c>
      <c r="B145" s="24">
        <v>122718</v>
      </c>
      <c r="C145" s="24" t="s">
        <v>186</v>
      </c>
      <c r="D145" s="24" t="s">
        <v>166</v>
      </c>
      <c r="E145" s="125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7">
        <f t="shared" si="83"/>
        <v>0</v>
      </c>
      <c r="AU145" s="57">
        <v>30</v>
      </c>
      <c r="AV145" s="130">
        <f>VLOOKUP(B145,[4]门店奖励金额汇总!$A:$D,4,0)</f>
        <v>50</v>
      </c>
      <c r="AW145" s="76">
        <f>AV145*4</f>
        <v>200</v>
      </c>
    </row>
    <row r="146" spans="2:49">
      <c r="B146" s="24" t="s">
        <v>187</v>
      </c>
      <c r="E146" s="125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3">
        <f>SUM(L3:L145)</f>
        <v>2204440</v>
      </c>
      <c r="M146" s="134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5">
        <f ca="1">SUM(Q3:Q146)</f>
        <v>4480</v>
      </c>
      <c r="R146" s="135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7">
        <f>SUM(Z3:Z145)</f>
        <v>10650</v>
      </c>
      <c r="AA146" s="137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7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7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7">
        <f>SUM(AT3:AT145)</f>
        <v>42280.980447088</v>
      </c>
      <c r="AU146" s="57">
        <f>SUM(AU3:AU145)</f>
        <v>6500</v>
      </c>
      <c r="AV146" s="120">
        <f>SUM(AV3:AV145)</f>
        <v>7447</v>
      </c>
      <c r="AW146" s="139">
        <f>SUM(AW3:AW145)</f>
        <v>21796</v>
      </c>
    </row>
    <row r="148" spans="17:17">
      <c r="Q148" s="136"/>
    </row>
    <row r="149" spans="42:42">
      <c r="AP149" s="138">
        <v>42572.58</v>
      </c>
    </row>
  </sheetData>
  <autoFilter ref="A2:AV146"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"/>
  <sheetViews>
    <sheetView tabSelected="1" workbookViewId="0">
      <selection activeCell="F23" sqref="F23"/>
    </sheetView>
  </sheetViews>
  <sheetFormatPr defaultColWidth="9" defaultRowHeight="13.5" outlineLevelRow="2"/>
  <cols>
    <col min="7" max="7" width="25.5" customWidth="1"/>
    <col min="8" max="8" width="19.625" customWidth="1"/>
  </cols>
  <sheetData>
    <row r="1" s="116" customFormat="1" spans="1:9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  <c r="I1" s="119"/>
    </row>
    <row r="2" spans="1:8">
      <c r="A2" s="118">
        <v>1</v>
      </c>
      <c r="B2" s="118">
        <v>587</v>
      </c>
      <c r="C2" s="118" t="s">
        <v>195</v>
      </c>
      <c r="D2" s="118" t="s">
        <v>196</v>
      </c>
      <c r="E2" s="118">
        <v>8073</v>
      </c>
      <c r="F2" s="118" t="s">
        <v>197</v>
      </c>
      <c r="G2" s="118">
        <v>70</v>
      </c>
      <c r="H2" s="118">
        <v>251.77</v>
      </c>
    </row>
    <row r="3" spans="1:8">
      <c r="A3" s="118">
        <v>2</v>
      </c>
      <c r="B3" s="118">
        <v>587</v>
      </c>
      <c r="C3" s="118" t="s">
        <v>195</v>
      </c>
      <c r="D3" s="118" t="s">
        <v>196</v>
      </c>
      <c r="E3" s="118">
        <v>6497</v>
      </c>
      <c r="F3" s="118" t="s">
        <v>198</v>
      </c>
      <c r="G3" s="118">
        <v>70</v>
      </c>
      <c r="H3" s="118">
        <v>251.77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199</v>
      </c>
      <c r="B1" s="100" t="s">
        <v>190</v>
      </c>
      <c r="C1" s="100" t="s">
        <v>200</v>
      </c>
      <c r="D1" s="101" t="s">
        <v>201</v>
      </c>
      <c r="E1" s="101" t="s">
        <v>202</v>
      </c>
      <c r="F1" s="101" t="s">
        <v>203</v>
      </c>
      <c r="G1" s="100" t="s">
        <v>204</v>
      </c>
      <c r="H1" s="101" t="s">
        <v>205</v>
      </c>
      <c r="I1" s="101" t="s">
        <v>206</v>
      </c>
      <c r="J1" s="107" t="s">
        <v>207</v>
      </c>
      <c r="K1" s="107" t="s">
        <v>208</v>
      </c>
      <c r="L1" s="100" t="s">
        <v>209</v>
      </c>
    </row>
    <row r="2" ht="33" customHeight="1" spans="1:12">
      <c r="A2" s="100"/>
      <c r="B2" s="100"/>
      <c r="C2" s="100"/>
      <c r="D2" s="100" t="s">
        <v>210</v>
      </c>
      <c r="E2" s="100" t="s">
        <v>211</v>
      </c>
      <c r="F2" s="101"/>
      <c r="G2" s="100"/>
      <c r="H2" s="101"/>
      <c r="I2" s="101"/>
      <c r="J2" s="108"/>
      <c r="K2" s="108"/>
      <c r="L2" s="109" t="s">
        <v>212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213</v>
      </c>
      <c r="E3" s="100" t="s">
        <v>214</v>
      </c>
      <c r="F3" s="101" t="s">
        <v>215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216</v>
      </c>
    </row>
    <row r="4" ht="24" customHeight="1" spans="1:12">
      <c r="A4" s="100"/>
      <c r="B4" s="100" t="s">
        <v>42</v>
      </c>
      <c r="C4" s="102">
        <v>26</v>
      </c>
      <c r="D4" s="100" t="s">
        <v>213</v>
      </c>
      <c r="E4" s="100" t="s">
        <v>214</v>
      </c>
      <c r="F4" s="101" t="s">
        <v>215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217</v>
      </c>
      <c r="K4" s="113" t="s">
        <v>218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219</v>
      </c>
      <c r="E5" s="100" t="s">
        <v>214</v>
      </c>
      <c r="F5" s="101" t="s">
        <v>220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221</v>
      </c>
      <c r="K5" s="101" t="s">
        <v>220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222</v>
      </c>
      <c r="E6" s="100" t="s">
        <v>214</v>
      </c>
      <c r="F6" s="101" t="s">
        <v>223</v>
      </c>
      <c r="G6" s="104">
        <v>701340</v>
      </c>
      <c r="H6" s="105">
        <v>579067.39</v>
      </c>
      <c r="I6" s="110">
        <f t="shared" si="1"/>
        <v>0.825658582142755</v>
      </c>
      <c r="J6" s="111" t="s">
        <v>221</v>
      </c>
      <c r="K6" s="101" t="s">
        <v>223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224</v>
      </c>
      <c r="E7" s="100" t="s">
        <v>214</v>
      </c>
      <c r="F7" s="101" t="s">
        <v>225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226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227</v>
      </c>
      <c r="E8" s="100" t="s">
        <v>228</v>
      </c>
      <c r="F8" s="101" t="s">
        <v>229</v>
      </c>
      <c r="G8" s="104">
        <v>256200</v>
      </c>
      <c r="H8" s="105">
        <v>262653.25</v>
      </c>
      <c r="I8" s="113">
        <f t="shared" si="1"/>
        <v>1.02518832943013</v>
      </c>
      <c r="J8" s="113" t="s">
        <v>230</v>
      </c>
      <c r="K8" s="115" t="s">
        <v>231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227</v>
      </c>
      <c r="E9" s="100" t="s">
        <v>228</v>
      </c>
      <c r="F9" s="101" t="s">
        <v>229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232</v>
      </c>
      <c r="E10" s="100" t="s">
        <v>228</v>
      </c>
      <c r="F10" s="101" t="s">
        <v>233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221</v>
      </c>
      <c r="K10" s="101" t="s">
        <v>233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227</v>
      </c>
      <c r="E11" s="100" t="s">
        <v>228</v>
      </c>
      <c r="F11" s="101" t="s">
        <v>229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221</v>
      </c>
      <c r="K11" s="101" t="s">
        <v>229</v>
      </c>
      <c r="L11" s="112"/>
    </row>
    <row r="14" spans="1:6">
      <c r="A14" s="64"/>
      <c r="B14" s="64" t="s">
        <v>234</v>
      </c>
      <c r="C14" s="64"/>
      <c r="D14" s="64" t="s">
        <v>235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236</v>
      </c>
      <c r="E15" s="106" t="s">
        <v>237</v>
      </c>
      <c r="F15" s="64" t="s">
        <v>206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238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239</v>
      </c>
    </row>
    <row r="2" ht="27.75" spans="1:6">
      <c r="A2" s="79" t="s">
        <v>240</v>
      </c>
      <c r="B2" s="80" t="s">
        <v>241</v>
      </c>
      <c r="C2" s="80" t="s">
        <v>242</v>
      </c>
      <c r="D2" s="80" t="s">
        <v>243</v>
      </c>
      <c r="E2" s="80" t="s">
        <v>244</v>
      </c>
      <c r="F2" s="80" t="s">
        <v>245</v>
      </c>
    </row>
    <row r="3" ht="14.25" spans="1:6">
      <c r="A3" s="81" t="s">
        <v>246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247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248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249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250</v>
      </c>
    </row>
    <row r="11" ht="27.75" spans="1:6">
      <c r="A11" s="85" t="s">
        <v>240</v>
      </c>
      <c r="B11" s="80" t="s">
        <v>241</v>
      </c>
      <c r="C11" s="80" t="s">
        <v>242</v>
      </c>
      <c r="D11" s="80" t="s">
        <v>243</v>
      </c>
      <c r="E11" s="80" t="s">
        <v>244</v>
      </c>
      <c r="F11" s="80" t="s">
        <v>245</v>
      </c>
    </row>
    <row r="12" ht="15" spans="1:6">
      <c r="A12" s="86" t="s">
        <v>246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247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248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249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251</v>
      </c>
      <c r="B19" t="s">
        <v>252</v>
      </c>
    </row>
    <row r="20" ht="27.75" spans="1:6">
      <c r="A20" s="85" t="s">
        <v>240</v>
      </c>
      <c r="B20" s="79" t="s">
        <v>241</v>
      </c>
      <c r="C20" s="79" t="s">
        <v>242</v>
      </c>
      <c r="D20" s="79" t="s">
        <v>243</v>
      </c>
      <c r="E20" s="79" t="s">
        <v>244</v>
      </c>
      <c r="F20" s="79" t="s">
        <v>245</v>
      </c>
    </row>
    <row r="21" ht="15" spans="1:6">
      <c r="A21" s="86" t="s">
        <v>246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253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248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254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240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255</v>
      </c>
      <c r="C28" s="96" t="s">
        <v>256</v>
      </c>
      <c r="D28" s="92" t="s">
        <v>255</v>
      </c>
      <c r="E28" s="92" t="s">
        <v>255</v>
      </c>
    </row>
    <row r="29" ht="43.5" spans="1:5">
      <c r="A29" s="96" t="s">
        <v>257</v>
      </c>
      <c r="B29" s="96" t="s">
        <v>258</v>
      </c>
      <c r="C29" s="96" t="s">
        <v>259</v>
      </c>
      <c r="D29" s="96" t="s">
        <v>260</v>
      </c>
      <c r="E29" s="86" t="s">
        <v>261</v>
      </c>
    </row>
    <row r="30" ht="29.25" spans="1:5">
      <c r="A30" s="96" t="s">
        <v>262</v>
      </c>
      <c r="B30" s="96" t="s">
        <v>263</v>
      </c>
      <c r="C30" s="96"/>
      <c r="D30" s="96" t="s">
        <v>264</v>
      </c>
      <c r="E30" s="96"/>
    </row>
    <row r="31" ht="15" spans="1:5">
      <c r="A31" s="96" t="s">
        <v>206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234</v>
      </c>
      <c r="C1" s="64"/>
      <c r="D1" s="73" t="s">
        <v>235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236</v>
      </c>
      <c r="E2" s="73" t="s">
        <v>237</v>
      </c>
      <c r="F2" s="64" t="s">
        <v>206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238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265</v>
      </c>
      <c r="I1" s="22" t="s">
        <v>266</v>
      </c>
      <c r="J1" s="33" t="s">
        <v>267</v>
      </c>
      <c r="K1" s="33" t="s">
        <v>268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269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2022-12-22T11:07:41Z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2B5A8A1F146C4FFC9E4D8FB6BBC52C3B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