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处罚明细" sheetId="2" r:id="rId1"/>
    <sheet name="万店掌过期明细" sheetId="1" r:id="rId2"/>
  </sheets>
  <definedNames>
    <definedName name="_xlnm._FilterDatabase" localSheetId="0" hidden="1">处罚明细!$A$1:$D$22</definedName>
    <definedName name="_xlnm._FilterDatabase" localSheetId="1" hidden="1">万店掌过期明细!$A$1:$T$68</definedName>
  </definedNames>
  <calcPr calcId="144525"/>
</workbook>
</file>

<file path=xl/sharedStrings.xml><?xml version="1.0" encoding="utf-8"?>
<sst xmlns="http://schemas.openxmlformats.org/spreadsheetml/2006/main" count="1282" uniqueCount="370">
  <si>
    <t>门店ID</t>
  </si>
  <si>
    <t>门店</t>
  </si>
  <si>
    <t>片区名称</t>
  </si>
  <si>
    <t>过期条数</t>
  </si>
  <si>
    <t>处罚金额</t>
  </si>
  <si>
    <t>清江东路药店</t>
  </si>
  <si>
    <t>西门一片</t>
  </si>
  <si>
    <t>高新天久北巷药店</t>
  </si>
  <si>
    <t>武侯区顺和街店</t>
  </si>
  <si>
    <t>十二桥店</t>
  </si>
  <si>
    <t>金牛区交大路第三药店</t>
  </si>
  <si>
    <t>武侯区佳灵路店</t>
  </si>
  <si>
    <t>青羊区贝森北路店</t>
  </si>
  <si>
    <t>金牛区蜀汉路店</t>
  </si>
  <si>
    <t>紫薇东路店</t>
  </si>
  <si>
    <t>花照壁店</t>
  </si>
  <si>
    <t>长寿路店</t>
  </si>
  <si>
    <t>沙湾东一路店</t>
  </si>
  <si>
    <t>都江堰中心药店</t>
  </si>
  <si>
    <t>都江堰片</t>
  </si>
  <si>
    <t>都江堰奎光路店</t>
  </si>
  <si>
    <t>新园大道药店</t>
  </si>
  <si>
    <t>东南片区</t>
  </si>
  <si>
    <t>剑南大道店</t>
  </si>
  <si>
    <t>泰和二街二店</t>
  </si>
  <si>
    <t>崇州怀远店</t>
  </si>
  <si>
    <t>崇州片</t>
  </si>
  <si>
    <t>红星店</t>
  </si>
  <si>
    <t>城中片</t>
  </si>
  <si>
    <t>邛崃翠荫街药店</t>
  </si>
  <si>
    <t>城郊一片</t>
  </si>
  <si>
    <t>大邑元通路店</t>
  </si>
  <si>
    <t>点检项分类</t>
  </si>
  <si>
    <t>点检项</t>
  </si>
  <si>
    <t>标准分</t>
  </si>
  <si>
    <t>得分</t>
  </si>
  <si>
    <t>奖惩金额</t>
  </si>
  <si>
    <t>是否过期</t>
  </si>
  <si>
    <t>流程状态</t>
  </si>
  <si>
    <t>提交时间</t>
  </si>
  <si>
    <t>创建时间</t>
  </si>
  <si>
    <t>到期时间</t>
  </si>
  <si>
    <t>整改时间</t>
  </si>
  <si>
    <t>复检时间</t>
  </si>
  <si>
    <t>整改人</t>
  </si>
  <si>
    <t>创建人</t>
  </si>
  <si>
    <t>问题图片</t>
  </si>
  <si>
    <t>整改图片</t>
  </si>
  <si>
    <t>问题来源</t>
  </si>
  <si>
    <t>评论</t>
  </si>
  <si>
    <t>片区点检任务（第二批）</t>
  </si>
  <si>
    <t>周五：（2）体重管理专区陈列宣传品种陈列。</t>
  </si>
  <si>
    <t>0.0</t>
  </si>
  <si>
    <t>-0.0</t>
  </si>
  <si>
    <t>已过期</t>
  </si>
  <si>
    <t>已完成</t>
  </si>
  <si>
    <t>2022-10-28 17:07:16</t>
  </si>
  <si>
    <t>2022-10-28</t>
  </si>
  <si>
    <t>2022-10-31</t>
  </si>
  <si>
    <t xml:space="preserve">2022-11-01 10:42:04
</t>
  </si>
  <si>
    <t xml:space="preserve">2022-11-02 10:16:43
</t>
  </si>
  <si>
    <t>黄焰</t>
  </si>
  <si>
    <t>刘琴英</t>
  </si>
  <si>
    <t>暂无图片</t>
  </si>
  <si>
    <t>点检</t>
  </si>
  <si>
    <t xml:space="preserve"> 刘琴英  发现问题  2022-10-28 17:07:16
黄焰  整改  2022-11-01 10:42:04
 已整改
刘琴英  复检通过  2022-11-02 10:16:43
</t>
  </si>
  <si>
    <t>周五：（3）睡眠管理专区陈列宣传品种陈列。</t>
  </si>
  <si>
    <t>2022-10-28 17:07:02</t>
  </si>
  <si>
    <t xml:space="preserve">2022-11-02 17:31:32
</t>
  </si>
  <si>
    <t xml:space="preserve">2022-11-03 08:40:25
</t>
  </si>
  <si>
    <t>王娅</t>
  </si>
  <si>
    <t xml:space="preserve"> 刘琴英  发现问题  2022-10-28 17:07:02
王娅  整改  2022-11-02 17:31:32
刘琴英  复检通过  2022-11-03 08:40:25
</t>
  </si>
  <si>
    <t xml:space="preserve">2022-11-02 17:32:06
</t>
  </si>
  <si>
    <t xml:space="preserve">2022-11-03 08:40:23
</t>
  </si>
  <si>
    <t xml:space="preserve"> 刘琴英  发现问题  2022-10-28 17:07:02
王娅  整改  2022-11-02 17:32:06
刘琴英  复检通过  2022-11-03 08:40:23
</t>
  </si>
  <si>
    <t>周五：（1）进门端架灯片首层陈列是否一致，陈列品种无空缺。</t>
  </si>
  <si>
    <t xml:space="preserve">2022-11-02 17:32:26
</t>
  </si>
  <si>
    <t xml:space="preserve">2022-11-03 08:40:20
</t>
  </si>
  <si>
    <t xml:space="preserve"> 刘琴英  发现问题  2022-10-28 17:07:02
王娅  整改  2022-11-02 17:32:26
刘琴英  复检通过  2022-11-03 08:40:20
</t>
  </si>
  <si>
    <t>2022-10-28 17:06:52</t>
  </si>
  <si>
    <t xml:space="preserve">2022-11-06 16:39:28
</t>
  </si>
  <si>
    <t xml:space="preserve">2022-11-06 18:41:47
</t>
  </si>
  <si>
    <t>肖瑶</t>
  </si>
  <si>
    <t xml:space="preserve"> 刘琴英  发现问题  2022-10-28 17:06:52
肖瑶  整改  2022-11-06 16:39:28
刘琴英  复检通过  2022-11-06 18:41:47
</t>
  </si>
  <si>
    <t xml:space="preserve">2022-11-06 16:40:44
</t>
  </si>
  <si>
    <t xml:space="preserve">2022-11-06 18:41:44
</t>
  </si>
  <si>
    <t xml:space="preserve"> 刘琴英  发现问题  2022-10-28 17:06:52
肖瑶  整改  2022-11-06 16:40:44
刘琴英  复检通过  2022-11-06 18:41:44
</t>
  </si>
  <si>
    <t xml:space="preserve">2022-11-06 16:41:19
</t>
  </si>
  <si>
    <t xml:space="preserve">2022-11-06 18:41:42
</t>
  </si>
  <si>
    <t xml:space="preserve"> 刘琴英  发现问题  2022-10-28 17:06:52
肖瑶  整改  2022-11-06 16:41:19
刘琴英  复检通过  2022-11-06 18:41:42
</t>
  </si>
  <si>
    <t>2022-10-28 17:06:46</t>
  </si>
  <si>
    <t xml:space="preserve">2022-11-08 09:56:47
</t>
  </si>
  <si>
    <t xml:space="preserve">2022-11-08 10:43:25
</t>
  </si>
  <si>
    <t>梁娟</t>
  </si>
  <si>
    <t xml:space="preserve"> 刘琴英  发现问题  2022-10-28 17:06:46
梁娟  整改  2022-11-08 09:56:47
刘琴英  复检通过  2022-11-08 10:43:25
</t>
  </si>
  <si>
    <t xml:space="preserve">2022-11-08 09:57:21
</t>
  </si>
  <si>
    <t xml:space="preserve">2022-11-08 10:43:21
</t>
  </si>
  <si>
    <t xml:space="preserve"> 刘琴英  发现问题  2022-10-28 17:06:46
梁娟  整改  2022-11-08 09:57:21
刘琴英  复检通过  2022-11-08 10:43:21
</t>
  </si>
  <si>
    <t xml:space="preserve">2022-11-08 09:59:12
</t>
  </si>
  <si>
    <t xml:space="preserve">2022-11-08 10:43:16
</t>
  </si>
  <si>
    <t xml:space="preserve"> 刘琴英  发现问题  2022-10-28 17:06:46
梁娟  整改  2022-11-08 09:59:12
刘琴英  复检通过  2022-11-08 10:43:16
</t>
  </si>
  <si>
    <t>2022-10-28 17:07:42</t>
  </si>
  <si>
    <t xml:space="preserve">2022-11-01 18:09:37
</t>
  </si>
  <si>
    <t xml:space="preserve">2022-11-02 10:16:33
</t>
  </si>
  <si>
    <t>陈文芳</t>
  </si>
  <si>
    <t xml:space="preserve"> 刘琴英  发现问题  2022-10-28 17:07:42
陈文芳  整改  2022-11-01 18:09:37
 已整改
刘琴英  复检通过  2022-11-02 10:16:33
</t>
  </si>
  <si>
    <t xml:space="preserve">2022-11-01 18:09:49
</t>
  </si>
  <si>
    <t xml:space="preserve">2022-11-02 10:16:28
</t>
  </si>
  <si>
    <t xml:space="preserve"> 刘琴英  发现问题  2022-10-28 17:07:42
陈文芳  整改  2022-11-01 18:09:49
 已整改
刘琴英  复检通过  2022-11-02 10:16:28
</t>
  </si>
  <si>
    <t xml:space="preserve">2022-11-01 18:10:00
</t>
  </si>
  <si>
    <t xml:space="preserve">2022-11-02 10:16:25
</t>
  </si>
  <si>
    <t xml:space="preserve"> 刘琴英  发现问题  2022-10-28 17:07:42
陈文芳  整改  2022-11-01 18:10:00
 已整改
刘琴英  复检通过  2022-11-02 10:16:25
</t>
  </si>
  <si>
    <t>2022-10-28 17:06:23</t>
  </si>
  <si>
    <t xml:space="preserve">2022-11-04 20:51:39
</t>
  </si>
  <si>
    <t xml:space="preserve">2022-11-05 11:15:14
</t>
  </si>
  <si>
    <t>李梦菊</t>
  </si>
  <si>
    <t xml:space="preserve"> 刘琴英  发现问题  2022-10-28 17:06:23
李梦菊  整改  2022-11-04 20:51:39
 已整改
刘琴英  复检通过  2022-11-05 11:15:14
</t>
  </si>
  <si>
    <t xml:space="preserve">2022-11-04 20:51:50
</t>
  </si>
  <si>
    <t xml:space="preserve">2022-11-05 11:15:12
</t>
  </si>
  <si>
    <t xml:space="preserve"> 刘琴英  发现问题  2022-10-28 17:06:23
李梦菊  整改  2022-11-04 20:51:50
 已整改
刘琴英  复检通过  2022-11-05 11:15:12
</t>
  </si>
  <si>
    <t>待整改</t>
  </si>
  <si>
    <t>2022-10-28 17:07:12</t>
  </si>
  <si>
    <t/>
  </si>
  <si>
    <t>林铃</t>
  </si>
  <si>
    <t xml:space="preserve"> 刘琴英  发现问题  2022-10-28 17:07:12
</t>
  </si>
  <si>
    <t>周四：爱心药箱无过期商品、爱心服务牌、爱心雨伞、茶饮，干净整洁。</t>
  </si>
  <si>
    <t>2022-10-27 19:56:59</t>
  </si>
  <si>
    <t>2022-10-27</t>
  </si>
  <si>
    <t>2022-10-30</t>
  </si>
  <si>
    <t xml:space="preserve">2022-11-05 11:51:28
</t>
  </si>
  <si>
    <t xml:space="preserve">2022-11-05 19:15:50
</t>
  </si>
  <si>
    <t>李秀丽</t>
  </si>
  <si>
    <t xml:space="preserve"> 刘琴英  发现问题  2022-10-27 19:56:59
郭俊梅    2022-10-31 08:37:27
 已整改
李秀丽  整改  2022-11-05 11:51:28
刘琴英  复检通过  2022-11-05 19:15:50
</t>
  </si>
  <si>
    <t>2022-10-27 19:56:42</t>
  </si>
  <si>
    <t xml:space="preserve">2022-11-05 11:57:32
</t>
  </si>
  <si>
    <t xml:space="preserve">2022-11-05 19:14:31
</t>
  </si>
  <si>
    <t>吴湘燏</t>
  </si>
  <si>
    <t xml:space="preserve"> 刘琴英  发现问题  2022-10-27 19:56:42
吴湘燏  整改  2022-11-05 11:57:32
 已整改
刘琴英  复检通过  2022-11-05 19:14:31
</t>
  </si>
  <si>
    <t>2022-10-27 19:57:30</t>
  </si>
  <si>
    <t xml:space="preserve">2022-10-31 08:46:30
</t>
  </si>
  <si>
    <t xml:space="preserve">2022-10-31 09:51:34
</t>
  </si>
  <si>
    <t>辜瑞琪</t>
  </si>
  <si>
    <t xml:space="preserve"> 刘琴英  发现问题  2022-10-27 19:57:30
辜瑞琪  整改  2022-10-31 08:46:30
 已整改
刘琴英  复检通过  2022-10-31 09:51:34
</t>
  </si>
  <si>
    <t>2022-10-27 19:58:03</t>
  </si>
  <si>
    <t xml:space="preserve">2022-10-31 10:56:23
</t>
  </si>
  <si>
    <t xml:space="preserve">2022-10-31 12:33:56
</t>
  </si>
  <si>
    <t>胡艳弘</t>
  </si>
  <si>
    <t xml:space="preserve"> 刘琴英  发现问题  2022-10-27 19:58:03
胡艳弘  整改  2022-10-31 10:56:23
 已整改
刘琴英  复检通过  2022-10-31 12:33:56
</t>
  </si>
  <si>
    <t>2022-10-27 19:57:07</t>
  </si>
  <si>
    <t xml:space="preserve">2022-11-06 16:23:25
</t>
  </si>
  <si>
    <t xml:space="preserve">2022-11-06 18:41:52
</t>
  </si>
  <si>
    <t xml:space="preserve"> 刘琴英  发现问题  2022-10-27 19:57:07
肖瑶  整改  2022-11-06 16:23:25
刘琴英  复检通过  2022-11-06 18:41:52
</t>
  </si>
  <si>
    <t>2022-10-27 19:56:48</t>
  </si>
  <si>
    <t xml:space="preserve">2022-11-04 20:51:28
</t>
  </si>
  <si>
    <t xml:space="preserve">2022-11-05 11:15:18
</t>
  </si>
  <si>
    <t xml:space="preserve"> 刘琴英  发现问题  2022-10-27 19:56:48
李梦菊  整改  2022-11-04 20:51:28
 已整改
刘琴英  复检通过  2022-11-05 11:15:18
</t>
  </si>
  <si>
    <t>2022-10-27 19:57:41</t>
  </si>
  <si>
    <t xml:space="preserve"> 刘琴英  发现问题  2022-10-27 19:57:41
</t>
  </si>
  <si>
    <t>超低特价商品筛选（新店巡店）</t>
  </si>
  <si>
    <t>不低于250个，特价、限购，放插卡在货架上</t>
  </si>
  <si>
    <t>5.0</t>
  </si>
  <si>
    <t>+0.0</t>
  </si>
  <si>
    <t>2022-10-26 13:04:56</t>
  </si>
  <si>
    <t>2022-10-26</t>
  </si>
  <si>
    <t>2022-10-29</t>
  </si>
  <si>
    <t>李蕊如</t>
  </si>
  <si>
    <t>曾蕾蕾</t>
  </si>
  <si>
    <t>现场巡店</t>
  </si>
  <si>
    <t xml:space="preserve"> 曾蕾蕾  发现问题  2022-10-26 13:04:56
</t>
  </si>
  <si>
    <t>伞架、爱心伞（新店巡店）</t>
  </si>
  <si>
    <t>伞架1个、爱心伞2-4把  服务顾客</t>
  </si>
  <si>
    <t>2022-10-25 16:50:08</t>
  </si>
  <si>
    <t>2022-10-25</t>
  </si>
  <si>
    <t xml:space="preserve">2022-10-29 11:45:45
</t>
  </si>
  <si>
    <t xml:space="preserve">2022-10-30 17:05:22
</t>
  </si>
  <si>
    <t>韩启敏</t>
  </si>
  <si>
    <t>苗凯</t>
  </si>
  <si>
    <t xml:space="preserve"> 苗凯  发现问题  2022-10-25 16:50:08
韩启敏  整改  2022-10-29 11:45:45
 睡眠专区陈列整改
苗凯  复检通过  2022-10-30 17:05:22
</t>
  </si>
  <si>
    <t xml:space="preserve">2022-10-29 11:46:36
</t>
  </si>
  <si>
    <t xml:space="preserve">2022-10-30 17:05:19
</t>
  </si>
  <si>
    <t xml:space="preserve"> 苗凯  发现问题  2022-10-25 16:50:08
韩启敏  整改  2022-10-29 11:46:36
 体重管理专区陈列整改
苗凯  复检通过  2022-10-30 17:05:19
</t>
  </si>
  <si>
    <t xml:space="preserve">2022-10-29 11:47:14
</t>
  </si>
  <si>
    <t xml:space="preserve">2022-10-30 17:05:15
</t>
  </si>
  <si>
    <t xml:space="preserve"> 苗凯  发现问题  2022-10-25 16:50:08
韩启敏  整改  2022-10-29 11:47:14
 进门端头无空位
苗凯  复检通过  2022-10-30 17:05:15
</t>
  </si>
  <si>
    <t>片区主管点检任务（2022年新）</t>
  </si>
  <si>
    <t>1.货架从上到下第2层至第5层陈列“妆字号”对应类别品种；第6层至第7层陈列“医疗器械”类别品种。</t>
  </si>
  <si>
    <t>2022-10-25 16:49:14</t>
  </si>
  <si>
    <t xml:space="preserve">2022-10-29 11:49:23
</t>
  </si>
  <si>
    <t xml:space="preserve">2022-10-30 17:05:10
</t>
  </si>
  <si>
    <t xml:space="preserve"> 苗凯  发现问题  2022-10-25 16:49:14
韩启敏  整改  2022-10-29 11:49:23
 货架从上到下陈列2-5层化妆品6-7层医疗器械
苗凯  复检通过  2022-10-30 17:05:10
</t>
  </si>
  <si>
    <t>周一.进门桌面应季商品陈列（藿香口服液、藿香胶囊，夏桑菊，板蓝根，玄麦冲剂，百多邦喷剂），团购pop张贴，团购检测试剂pop。</t>
  </si>
  <si>
    <t>2022-10-25 16:46:21</t>
  </si>
  <si>
    <t xml:space="preserve">2022-10-29 11:50:00
</t>
  </si>
  <si>
    <t xml:space="preserve">2022-10-30 17:05:07
</t>
  </si>
  <si>
    <t xml:space="preserve"> 苗凯  发现问题  2022-10-25 16:46:21
韩启敏  整改  2022-10-29 11:50:00
 进门端头应季品种陈列
苗凯  复检通过  2022-10-30 17:05:07
</t>
  </si>
  <si>
    <t>周三.（1）营采6号京润面膜陈列</t>
  </si>
  <si>
    <t>2022-10-25 16:45:07</t>
  </si>
  <si>
    <t xml:space="preserve">2022-10-29 11:50:33
</t>
  </si>
  <si>
    <t xml:space="preserve">2022-10-30 17:05:03
</t>
  </si>
  <si>
    <t xml:space="preserve"> 苗凯  发现问题  2022-10-25 16:45:07
韩启敏  整改  2022-10-29 11:50:33
 营采6号面膜陈列
苗凯  复检通过  2022-10-30 17:05:03
</t>
  </si>
  <si>
    <t>周二.（2）店外氛围：收纳篮陈列应季品种，丰满无空缺，配活动爆炸卡。</t>
  </si>
  <si>
    <t>2022-10-25 16:45:00</t>
  </si>
  <si>
    <t xml:space="preserve">2022-10-29 11:56:34
</t>
  </si>
  <si>
    <t xml:space="preserve">2022-10-30 17:04:55
</t>
  </si>
  <si>
    <t xml:space="preserve"> 苗凯  发现问题  2022-10-25 16:45:00
韩启敏  整改  2022-10-29 11:56:34
 店外陈列，收纳篮无空位陈列丰满配爆炸卡
苗凯  复检通过  2022-10-30 17:04:55
</t>
  </si>
  <si>
    <t>周二.（1）橱窗pop陈列，有无无破损、变色、无执行单宣传的张贴。</t>
  </si>
  <si>
    <t xml:space="preserve">2022-10-29 11:57:21
</t>
  </si>
  <si>
    <t xml:space="preserve">2022-10-30 17:04:51
</t>
  </si>
  <si>
    <t xml:space="preserve"> 苗凯  发现问题  2022-10-25 16:45:00
韩启敏  整改  2022-10-29 11:57:21
 橱窗陈列无破损变色过期pop
苗凯  复检通过  2022-10-30 17:04:51
</t>
  </si>
  <si>
    <t>2022-10-24 15:01:10</t>
  </si>
  <si>
    <t>2022-10-24</t>
  </si>
  <si>
    <t xml:space="preserve">2022-11-04 12:14:07
</t>
  </si>
  <si>
    <t xml:space="preserve">2022-11-04 21:42:12
</t>
  </si>
  <si>
    <t>费诗尧</t>
  </si>
  <si>
    <t>胡建梅</t>
  </si>
  <si>
    <t xml:space="preserve"> 胡建梅  发现问题  2022-10-24 15:01:10
费诗尧  整改  2022-11-04 12:14:07
胡建梅  复检通过  2022-11-04 21:42:12
 通过
</t>
  </si>
  <si>
    <t>设施设备（通用）</t>
  </si>
  <si>
    <t>冷藏柜/阴凉柜24小时不断电，</t>
  </si>
  <si>
    <t>0.5</t>
  </si>
  <si>
    <t>2022-10-23 16:14:57</t>
  </si>
  <si>
    <t>2022-10-23</t>
  </si>
  <si>
    <t>陈礼凤</t>
  </si>
  <si>
    <t>任会茹</t>
  </si>
  <si>
    <t xml:space="preserve"> 任会茹  发现问题  2022-10-23 16:14:57
</t>
  </si>
  <si>
    <t>价签专项检查（商品部）</t>
  </si>
  <si>
    <t>价签上物价员未按照毛利段进行打印陈列</t>
  </si>
  <si>
    <t>2022-10-21 12:13:13</t>
  </si>
  <si>
    <t>2022-10-21</t>
  </si>
  <si>
    <t>贾兰</t>
  </si>
  <si>
    <t xml:space="preserve"> 曾蕾蕾  发现问题  2022-10-21 12:13:14
</t>
  </si>
  <si>
    <t>宣传氛围及陈列（营业部）</t>
  </si>
  <si>
    <t>会员超低特价商品：配有特价插卡</t>
  </si>
  <si>
    <t>1.0</t>
  </si>
  <si>
    <t>-10.0</t>
  </si>
  <si>
    <t>2022-10-20 20:01:59</t>
  </si>
  <si>
    <t>2022-10-20</t>
  </si>
  <si>
    <t xml:space="preserve">2022-10-25 10:34:45
</t>
  </si>
  <si>
    <t xml:space="preserve">2022-10-25 16:56:26
</t>
  </si>
  <si>
    <t>聂丽</t>
  </si>
  <si>
    <t xml:space="preserve"> 苗凯  发现问题  2022-10-20 20:01:59
聂丽  整改  2022-10-25 10:34:45
 已整改请审批
苗凯  复检通过  2022-10-25 16:56:26
</t>
  </si>
  <si>
    <t>2022-10-20 19:58:42</t>
  </si>
  <si>
    <t xml:space="preserve">2022-10-25 10:35:49
</t>
  </si>
  <si>
    <t xml:space="preserve">2022-10-25 16:56:23
</t>
  </si>
  <si>
    <t xml:space="preserve"> 苗凯  发现问题  2022-10-20 19:58:42
聂丽  整改  2022-10-25 10:35:49
 已整改请审批
苗凯  复检通过  2022-10-25 16:56:23
</t>
  </si>
  <si>
    <t>2022-10-20 19:59:22</t>
  </si>
  <si>
    <t xml:space="preserve">2022-10-25 10:36:09
</t>
  </si>
  <si>
    <t xml:space="preserve">2022-10-25 16:56:20
</t>
  </si>
  <si>
    <t xml:space="preserve"> 苗凯  发现问题  2022-10-20 19:59:22
聂丽  整改  2022-10-25 10:36:09
 已整改请审批
苗凯  复检通过  2022-10-25 16:56:20
</t>
  </si>
  <si>
    <t>2022-10-20 19:59:49</t>
  </si>
  <si>
    <t xml:space="preserve">2022-10-25 10:36:17
</t>
  </si>
  <si>
    <t xml:space="preserve">2022-10-25 16:56:17
</t>
  </si>
  <si>
    <t xml:space="preserve"> 苗凯  发现问题  2022-10-20 19:59:49
聂丽  整改  2022-10-25 10:36:17
 已整改请审批
苗凯  复检通过  2022-10-25 16:56:17
</t>
  </si>
  <si>
    <t>周三（3）漱口水陈列</t>
  </si>
  <si>
    <t xml:space="preserve">2022-10-25 10:36:33
</t>
  </si>
  <si>
    <t xml:space="preserve">2022-10-25 16:56:13
</t>
  </si>
  <si>
    <t xml:space="preserve"> 苗凯  发现问题  2022-10-20 19:59:49
聂丽  整改  2022-10-25 10:36:33
 已整改请审批
苗凯  复检通过  2022-10-25 16:56:13
</t>
  </si>
  <si>
    <t>2022-10-20 20:00:37</t>
  </si>
  <si>
    <t xml:space="preserve">2022-10-25 10:36:56
</t>
  </si>
  <si>
    <t xml:space="preserve">2022-10-25 16:56:10
</t>
  </si>
  <si>
    <t xml:space="preserve"> 苗凯  发现问题  2022-10-20 20:00:37
聂丽  整改  2022-10-25 10:36:56
 已整改请审批
苗凯  复检通过  2022-10-25 16:56:10
</t>
  </si>
  <si>
    <t>周三.（2）9号马油套装陈列</t>
  </si>
  <si>
    <t xml:space="preserve">2022-10-25 10:37:04
</t>
  </si>
  <si>
    <t xml:space="preserve">2022-10-25 16:56:06
</t>
  </si>
  <si>
    <t xml:space="preserve"> 苗凯  发现问题  2022-10-20 19:59:49
聂丽  整改  2022-10-25 10:37:04
 已整改请审批
苗凯  复检通过  2022-10-25 16:56:06
</t>
  </si>
  <si>
    <t>陈列展示（评星）</t>
  </si>
  <si>
    <t>1.未经公司允许（没有门店执行单），门店乱张贴厂家宣传物料的或摆放陈列架的</t>
  </si>
  <si>
    <t>2022-10-19 12:55:59</t>
  </si>
  <si>
    <t>2022-10-19</t>
  </si>
  <si>
    <t>2022-10-22</t>
  </si>
  <si>
    <t xml:space="preserve">2022-10-27 22:00:21
</t>
  </si>
  <si>
    <t xml:space="preserve">2022-10-28 15:03:43
</t>
  </si>
  <si>
    <t>杨红</t>
  </si>
  <si>
    <t xml:space="preserve"> 刘琴英  发现问题  2022-10-19 12:55:59
杨红  整改  2022-10-27 22:00:21
 已整改
刘琴英  复检通过  2022-10-28 15:03:43
</t>
  </si>
  <si>
    <t>清洁卫生（评星）</t>
  </si>
  <si>
    <t>3.玻璃橱窗：无污渍、无印记，不得陈列厂家无执行单的物料</t>
  </si>
  <si>
    <t xml:space="preserve">2022-10-27 22:01:05
</t>
  </si>
  <si>
    <t xml:space="preserve">2022-10-28 15:03:40
</t>
  </si>
  <si>
    <t xml:space="preserve"> 刘琴英  发现问题  2022-10-19 12:55:59
杨红  整改  2022-10-27 22:01:05
 已整改
刘琴英  复检通过  2022-10-28 15:03:40
</t>
  </si>
  <si>
    <t>1.白色手套触摸货架、商品、设施设备无尘</t>
  </si>
  <si>
    <t xml:space="preserve">2022-10-27 22:01:31
</t>
  </si>
  <si>
    <t xml:space="preserve">2022-10-28 15:03:38
</t>
  </si>
  <si>
    <t xml:space="preserve"> 刘琴英  发现问题  2022-10-19 12:55:59
杨红  整改  2022-10-27 22:01:31
 已整改
刘琴英  复检通过  2022-10-28 15:03:38
</t>
  </si>
  <si>
    <t>店面形象（评星）</t>
  </si>
  <si>
    <t>13.冷柜：温湿度记录规范、及时；冷柜商品陈列整洁；不得存放与经营活动无关的物品及私人用品</t>
  </si>
  <si>
    <t>2.0</t>
  </si>
  <si>
    <t xml:space="preserve">2022-10-27 22:03:37
</t>
  </si>
  <si>
    <t xml:space="preserve">2022-10-28 15:03:35
</t>
  </si>
  <si>
    <t xml:space="preserve"> 刘琴英  发现问题  2022-10-19 12:55:59
杨红  整改  2022-10-27 22:03:37
 已整改
刘琴英  复检通过  2022-10-28 15:03:35
</t>
  </si>
  <si>
    <t>1.店招、店门、橱窗明净通透，无污渍、无张贴残留物、无胶印</t>
  </si>
  <si>
    <t xml:space="preserve">2022-10-27 22:04:01
</t>
  </si>
  <si>
    <t xml:space="preserve">2022-10-28 15:03:32
</t>
  </si>
  <si>
    <t xml:space="preserve"> 刘琴英  发现问题  2022-10-19 12:55:59
杨红  整改  2022-10-27 22:04:01
 已整改
刘琴英  复检通过  2022-10-28 15:03:32
</t>
  </si>
  <si>
    <t>2.橱窗、店内吊旗、爆炸花、POP、海报、插卡等宣传物料齐全无缺失，无破损、开胶、卷边、褪色，无过期内容</t>
  </si>
  <si>
    <t>2022-10-09 14:10:20</t>
  </si>
  <si>
    <t>2022-10-09</t>
  </si>
  <si>
    <t>2022-10-12</t>
  </si>
  <si>
    <t xml:space="preserve">2022-10-28 13:09:15
</t>
  </si>
  <si>
    <t xml:space="preserve">2022-10-28 15:03:22
</t>
  </si>
  <si>
    <t xml:space="preserve"> 刘琴英  发现问题  2022-10-09 14:10:20
陈文芳  整改  2022-10-28 13:09:15
 已整改
刘琴英  复检通过  2022-10-28 15:03:22
</t>
  </si>
  <si>
    <t>2022-10-09 09:35:08</t>
  </si>
  <si>
    <t xml:space="preserve">2022-10-13 10:55:02
</t>
  </si>
  <si>
    <t xml:space="preserve">2022-10-15 12:04:12
</t>
  </si>
  <si>
    <t xml:space="preserve"> 苗凯  发现问题  2022-10-09 09:35:08
聂丽  整改  2022-10-13 10:55:02
 已整改请审批
苗凯  复检通过  2022-10-15 12:04:12
</t>
  </si>
  <si>
    <t>未按照规定使用价签：有会员价的品种用-红色-价签打印，无会员价的品种用-黄色-价签打印</t>
  </si>
  <si>
    <t>2022-10-08 12:49:33</t>
  </si>
  <si>
    <t>2022-10-08</t>
  </si>
  <si>
    <t>2022-10-11</t>
  </si>
  <si>
    <t xml:space="preserve">2022-10-12 14:14:14
</t>
  </si>
  <si>
    <t xml:space="preserve">2022-10-13 12:52:49
</t>
  </si>
  <si>
    <t>朱文艺</t>
  </si>
  <si>
    <t xml:space="preserve"> 曾蕾蕾  发现问题  2022-10-08 12:49:34
朱文艺  整改  2022-10-12 14:14:14
 已整改
曾蕾蕾  复检通过  2022-10-13 12:52:49
</t>
  </si>
  <si>
    <t>仪容仪表（通用）</t>
  </si>
  <si>
    <t>着装标准：服装干净、整洁、无污渍</t>
  </si>
  <si>
    <t xml:space="preserve">2022-10-12 14:04:02
</t>
  </si>
  <si>
    <t xml:space="preserve">2022-10-13 12:52:37
</t>
  </si>
  <si>
    <t xml:space="preserve"> 曾蕾蕾  发现问题  2022-10-08 12:49:34
朱文艺  整改  2022-10-12 14:04:02
 已申领
曾蕾蕾  复检通过  2022-10-13 12:52:37
</t>
  </si>
  <si>
    <t>文件重要记录（营业部）</t>
  </si>
  <si>
    <t>门店是否按时、按要求进行交接班，并有记录，员工签字确认</t>
  </si>
  <si>
    <t xml:space="preserve">2022-10-12 14:03:39
</t>
  </si>
  <si>
    <t xml:space="preserve">2022-10-13 12:52:31
</t>
  </si>
  <si>
    <t xml:space="preserve"> 曾蕾蕾  发现问题  2022-10-08 12:49:34
朱文艺  整改  2022-10-12 14:03:39
 已整改
曾蕾蕾  复检通过  2022-10-13 12:52:31
</t>
  </si>
  <si>
    <t>纸板是否按时准确记录，人员签字</t>
  </si>
  <si>
    <t>2022-10-08 14:34:38</t>
  </si>
  <si>
    <t xml:space="preserve">2022-10-19 16:17:57
</t>
  </si>
  <si>
    <t xml:space="preserve">2022-10-24 20:14:15
</t>
  </si>
  <si>
    <t>王进</t>
  </si>
  <si>
    <t>朱朝霞</t>
  </si>
  <si>
    <t xml:space="preserve"> 朱朝霞  发现问题  2022-10-08 14:34:39
王进  整改  2022-10-19 16:17:57
朱朝霞  复检通过  2022-10-24 20:14:15
</t>
  </si>
  <si>
    <t>风险防控（通用）</t>
  </si>
  <si>
    <t>贵重商品交接记录</t>
  </si>
  <si>
    <t xml:space="preserve">2022-10-19 16:18:25
</t>
  </si>
  <si>
    <t xml:space="preserve">2022-10-24 20:14:06
</t>
  </si>
  <si>
    <t xml:space="preserve"> 朱朝霞  发现问题  2022-10-08 14:34:39
王进  整改  2022-10-19 16:18:25
朱朝霞  复检通过  2022-10-24 20:14:06
</t>
  </si>
  <si>
    <t>2022-10-04 21:45:12</t>
  </si>
  <si>
    <t>2022-10-04</t>
  </si>
  <si>
    <t>2022-10-07</t>
  </si>
  <si>
    <t xml:space="preserve">2022-10-08 10:25:20
</t>
  </si>
  <si>
    <t xml:space="preserve">2022-10-09 09:34:27
</t>
  </si>
  <si>
    <t xml:space="preserve"> 苗凯  发现问题  2022-10-04 21:45:12
韩启敏  整改  2022-10-08 10:25:20
苗凯  复检通过  2022-10-09 09:34:27
</t>
  </si>
  <si>
    <t xml:space="preserve">2022-10-08 10:25:33
</t>
  </si>
  <si>
    <t xml:space="preserve">2022-10-09 09:34:24
</t>
  </si>
  <si>
    <t xml:space="preserve"> 苗凯  发现问题  2022-10-04 21:45:12
韩启敏  整改  2022-10-08 10:25:33
苗凯  复检通过  2022-10-09 09:34:24
</t>
  </si>
  <si>
    <t xml:space="preserve">2022-10-08 10:25:48
</t>
  </si>
  <si>
    <t xml:space="preserve">2022-10-09 09:34:21
</t>
  </si>
  <si>
    <t xml:space="preserve"> 苗凯  发现问题  2022-10-04 21:45:12
韩启敏  整改  2022-10-08 10:25:48
苗凯  复检通过  2022-10-09 09:34:21
</t>
  </si>
  <si>
    <t>2022-10-04 21:44:14</t>
  </si>
  <si>
    <t xml:space="preserve">2022-10-08 10:26:03
</t>
  </si>
  <si>
    <t xml:space="preserve">2022-10-09 09:34:16
</t>
  </si>
  <si>
    <t xml:space="preserve"> 苗凯  发现问题  2022-10-04 21:44:14
韩启敏  整改  2022-10-08 10:26:03
苗凯  复检通过  2022-10-09 09:34:16
</t>
  </si>
  <si>
    <t>2022-10-04 21:42:34</t>
  </si>
  <si>
    <t xml:space="preserve">2022-10-08 10:26:12
</t>
  </si>
  <si>
    <t xml:space="preserve">2022-10-09 09:34:13
</t>
  </si>
  <si>
    <t xml:space="preserve"> 苗凯  发现问题  2022-10-04 21:42:34
韩启敏  整改  2022-10-08 10:26:12
苗凯  复检通过  2022-10-09 09:34:13
</t>
  </si>
  <si>
    <t>2022-10-04 21:41:20</t>
  </si>
  <si>
    <t xml:space="preserve">2022-10-08 10:26:40
</t>
  </si>
  <si>
    <t xml:space="preserve">2022-10-09 09:34:08
</t>
  </si>
  <si>
    <t xml:space="preserve"> 苗凯  发现问题  2022-10-04 21:41:21
韩启敏  整改  2022-10-08 10:26:40
苗凯  复检通过  2022-10-09 09:34:08
</t>
  </si>
  <si>
    <t xml:space="preserve">2022-10-08 10:26:52
</t>
  </si>
  <si>
    <t xml:space="preserve">2022-10-09 09:34:05
</t>
  </si>
  <si>
    <t xml:space="preserve"> 苗凯  发现问题  2022-10-04 21:41:21
韩启敏  整改  2022-10-08 10:26:52
苗凯  复检通过  2022-10-09 09:34:05
</t>
  </si>
  <si>
    <t>2022-10-04 20:17:30</t>
  </si>
  <si>
    <t xml:space="preserve">2022-10-08 08:56:10
</t>
  </si>
  <si>
    <t xml:space="preserve">2022-10-08 15:42:53
</t>
  </si>
  <si>
    <t>李秀辉</t>
  </si>
  <si>
    <t xml:space="preserve"> 任会茹  发现问题  2022-10-04 20:17:30
李秀辉  整改  2022-10-08 08:56:10
任会茹  复检通过  2022-10-08 15:42:53
</t>
  </si>
  <si>
    <t>2022-10-01 11:40:05</t>
  </si>
  <si>
    <t>2022-10-01</t>
  </si>
  <si>
    <t xml:space="preserve">2022-10-08 08:56:21
</t>
  </si>
  <si>
    <t xml:space="preserve">2022-10-08 15:42:48
</t>
  </si>
  <si>
    <t xml:space="preserve"> 任会茹  发现问题  2022-10-01 11:40:05
李秀辉  整改  2022-10-08 08:56:21
任会茹  复检通过  2022-10-08 15:42:48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</si>
</sst>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12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D31" sqref="D31"/>
    </sheetView>
  </sheetViews>
  <sheetFormatPr defaultColWidth="9" defaultRowHeight="13.5" outlineLevelCol="4"/>
  <cols>
    <col min="1" max="1" width="9.625" style="9"/>
    <col min="2" max="3" width="21.25" style="9"/>
    <col min="4" max="4" width="20.75" style="9" customWidth="1"/>
    <col min="5" max="5" width="9" style="10"/>
    <col min="6" max="16384" width="9" style="9"/>
  </cols>
  <sheetData>
    <row r="1" spans="1:5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</row>
    <row r="2" spans="1:5">
      <c r="A2" s="9">
        <v>357</v>
      </c>
      <c r="B2" s="9" t="s">
        <v>5</v>
      </c>
      <c r="C2" s="9" t="s">
        <v>6</v>
      </c>
      <c r="D2" s="9">
        <v>1</v>
      </c>
      <c r="E2" s="10">
        <f>D2*5</f>
        <v>5</v>
      </c>
    </row>
    <row r="3" spans="1:5">
      <c r="A3" s="9">
        <v>399</v>
      </c>
      <c r="B3" s="9" t="s">
        <v>7</v>
      </c>
      <c r="C3" s="9" t="s">
        <v>6</v>
      </c>
      <c r="D3" s="9">
        <v>4</v>
      </c>
      <c r="E3" s="10">
        <f t="shared" ref="E3:E22" si="0">D3*5</f>
        <v>20</v>
      </c>
    </row>
    <row r="4" spans="1:5">
      <c r="A4" s="9">
        <v>513</v>
      </c>
      <c r="B4" s="9" t="s">
        <v>8</v>
      </c>
      <c r="C4" s="9" t="s">
        <v>6</v>
      </c>
      <c r="D4" s="9">
        <v>1</v>
      </c>
      <c r="E4" s="10">
        <f t="shared" si="0"/>
        <v>5</v>
      </c>
    </row>
    <row r="5" spans="1:5">
      <c r="A5" s="9">
        <v>582</v>
      </c>
      <c r="B5" s="9" t="s">
        <v>9</v>
      </c>
      <c r="C5" s="9" t="s">
        <v>6</v>
      </c>
      <c r="D5" s="9">
        <v>1</v>
      </c>
      <c r="E5" s="10">
        <f t="shared" si="0"/>
        <v>5</v>
      </c>
    </row>
    <row r="6" spans="1:5">
      <c r="A6" s="9">
        <v>726</v>
      </c>
      <c r="B6" s="9" t="s">
        <v>10</v>
      </c>
      <c r="C6" s="9" t="s">
        <v>6</v>
      </c>
      <c r="D6" s="9">
        <v>4</v>
      </c>
      <c r="E6" s="10">
        <f t="shared" si="0"/>
        <v>20</v>
      </c>
    </row>
    <row r="7" spans="1:5">
      <c r="A7" s="9">
        <v>102565</v>
      </c>
      <c r="B7" s="9" t="s">
        <v>11</v>
      </c>
      <c r="C7" s="9" t="s">
        <v>6</v>
      </c>
      <c r="D7" s="9">
        <v>3</v>
      </c>
      <c r="E7" s="10">
        <f t="shared" si="0"/>
        <v>15</v>
      </c>
    </row>
    <row r="8" spans="1:5">
      <c r="A8" s="9">
        <v>103198</v>
      </c>
      <c r="B8" s="9" t="s">
        <v>12</v>
      </c>
      <c r="C8" s="9" t="s">
        <v>6</v>
      </c>
      <c r="D8" s="9">
        <v>4</v>
      </c>
      <c r="E8" s="10">
        <f t="shared" si="0"/>
        <v>20</v>
      </c>
    </row>
    <row r="9" spans="1:5">
      <c r="A9" s="9">
        <v>105267</v>
      </c>
      <c r="B9" s="9" t="s">
        <v>13</v>
      </c>
      <c r="C9" s="9" t="s">
        <v>6</v>
      </c>
      <c r="D9" s="9">
        <v>3</v>
      </c>
      <c r="E9" s="10">
        <f t="shared" si="0"/>
        <v>15</v>
      </c>
    </row>
    <row r="10" spans="1:5">
      <c r="A10" s="9">
        <v>105910</v>
      </c>
      <c r="B10" s="9" t="s">
        <v>14</v>
      </c>
      <c r="C10" s="9" t="s">
        <v>6</v>
      </c>
      <c r="D10" s="9">
        <v>1</v>
      </c>
      <c r="E10" s="10">
        <f t="shared" si="0"/>
        <v>5</v>
      </c>
    </row>
    <row r="11" spans="1:5">
      <c r="A11" s="9">
        <v>111219</v>
      </c>
      <c r="B11" s="9" t="s">
        <v>15</v>
      </c>
      <c r="C11" s="9" t="s">
        <v>6</v>
      </c>
      <c r="D11" s="9">
        <v>3</v>
      </c>
      <c r="E11" s="10">
        <f t="shared" si="0"/>
        <v>15</v>
      </c>
    </row>
    <row r="12" spans="1:5">
      <c r="A12" s="9">
        <v>117310</v>
      </c>
      <c r="B12" s="9" t="s">
        <v>16</v>
      </c>
      <c r="C12" s="9" t="s">
        <v>6</v>
      </c>
      <c r="D12" s="9">
        <v>1</v>
      </c>
      <c r="E12" s="10">
        <f t="shared" si="0"/>
        <v>5</v>
      </c>
    </row>
    <row r="13" spans="1:5">
      <c r="A13" s="9">
        <v>118151</v>
      </c>
      <c r="B13" s="9" t="s">
        <v>17</v>
      </c>
      <c r="C13" s="9" t="s">
        <v>6</v>
      </c>
      <c r="D13" s="9">
        <v>5</v>
      </c>
      <c r="E13" s="10">
        <f t="shared" si="0"/>
        <v>25</v>
      </c>
    </row>
    <row r="14" spans="1:5">
      <c r="A14" s="9">
        <v>351</v>
      </c>
      <c r="B14" s="9" t="s">
        <v>18</v>
      </c>
      <c r="C14" s="9" t="s">
        <v>19</v>
      </c>
      <c r="D14" s="9">
        <v>8</v>
      </c>
      <c r="E14" s="10">
        <f t="shared" si="0"/>
        <v>40</v>
      </c>
    </row>
    <row r="15" spans="1:5">
      <c r="A15" s="9">
        <v>704</v>
      </c>
      <c r="B15" s="9" t="s">
        <v>20</v>
      </c>
      <c r="C15" s="9" t="s">
        <v>19</v>
      </c>
      <c r="D15" s="9">
        <v>15</v>
      </c>
      <c r="E15" s="10">
        <f t="shared" si="0"/>
        <v>75</v>
      </c>
    </row>
    <row r="16" spans="1:5">
      <c r="A16" s="9">
        <v>377</v>
      </c>
      <c r="B16" s="9" t="s">
        <v>21</v>
      </c>
      <c r="C16" s="9" t="s">
        <v>22</v>
      </c>
      <c r="D16" s="9">
        <v>3</v>
      </c>
      <c r="E16" s="10">
        <f t="shared" si="0"/>
        <v>15</v>
      </c>
    </row>
    <row r="17" spans="1:5">
      <c r="A17" s="9">
        <v>114069</v>
      </c>
      <c r="B17" s="9" t="s">
        <v>23</v>
      </c>
      <c r="C17" s="9" t="s">
        <v>22</v>
      </c>
      <c r="D17" s="9">
        <v>2</v>
      </c>
      <c r="E17" s="10">
        <f t="shared" si="0"/>
        <v>10</v>
      </c>
    </row>
    <row r="18" spans="1:5">
      <c r="A18" s="9">
        <v>114848</v>
      </c>
      <c r="B18" s="9" t="s">
        <v>24</v>
      </c>
      <c r="C18" s="9" t="s">
        <v>22</v>
      </c>
      <c r="D18" s="9">
        <v>2</v>
      </c>
      <c r="E18" s="10">
        <f t="shared" si="0"/>
        <v>10</v>
      </c>
    </row>
    <row r="19" spans="1:5">
      <c r="A19" s="9">
        <v>54</v>
      </c>
      <c r="B19" s="9" t="s">
        <v>25</v>
      </c>
      <c r="C19" s="9" t="s">
        <v>26</v>
      </c>
      <c r="D19" s="9">
        <v>1</v>
      </c>
      <c r="E19" s="10">
        <f t="shared" si="0"/>
        <v>5</v>
      </c>
    </row>
    <row r="20" spans="1:5">
      <c r="A20" s="9">
        <v>308</v>
      </c>
      <c r="B20" s="9" t="s">
        <v>27</v>
      </c>
      <c r="C20" s="9" t="s">
        <v>28</v>
      </c>
      <c r="D20" s="9">
        <v>2</v>
      </c>
      <c r="E20" s="10">
        <f t="shared" si="0"/>
        <v>10</v>
      </c>
    </row>
    <row r="21" spans="1:5">
      <c r="A21" s="9">
        <v>102564</v>
      </c>
      <c r="B21" s="9" t="s">
        <v>29</v>
      </c>
      <c r="C21" s="9" t="s">
        <v>30</v>
      </c>
      <c r="D21" s="9">
        <v>1</v>
      </c>
      <c r="E21" s="10">
        <f t="shared" si="0"/>
        <v>5</v>
      </c>
    </row>
    <row r="22" spans="1:5">
      <c r="A22" s="9">
        <v>123007</v>
      </c>
      <c r="B22" s="9" t="s">
        <v>31</v>
      </c>
      <c r="C22" s="9" t="s">
        <v>30</v>
      </c>
      <c r="D22" s="9">
        <v>2</v>
      </c>
      <c r="E22" s="10">
        <f t="shared" si="0"/>
        <v>10</v>
      </c>
    </row>
  </sheetData>
  <autoFilter ref="A1:D22">
    <sortState ref="A2:D22">
      <sortCondition ref="C2" descending="1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8"/>
  <sheetViews>
    <sheetView tabSelected="1" topLeftCell="C1" workbookViewId="0">
      <pane ySplit="1" topLeftCell="A34" activePane="bottomLeft" state="frozen"/>
      <selection/>
      <selection pane="bottomLeft" activeCell="J36" sqref="J36"/>
    </sheetView>
  </sheetViews>
  <sheetFormatPr defaultColWidth="9" defaultRowHeight="44" customHeight="1"/>
  <cols>
    <col min="1" max="1" width="17.875" customWidth="1"/>
    <col min="2" max="2" width="23.4416666666667" customWidth="1"/>
    <col min="3" max="3" width="19.125" customWidth="1"/>
    <col min="4" max="4" width="25.75" customWidth="1"/>
    <col min="5" max="6" width="11.7166666666667" customWidth="1"/>
    <col min="7" max="7" width="13.25" customWidth="1"/>
    <col min="8" max="8" width="13.75" customWidth="1"/>
    <col min="9" max="11" width="19.5333333333333" customWidth="1"/>
    <col min="12" max="12" width="19.5333333333333" style="1" customWidth="1"/>
    <col min="13" max="13" width="27.3416666666667" style="1" customWidth="1"/>
    <col min="14" max="14" width="27.3416666666667" customWidth="1"/>
    <col min="15" max="19" width="19.5333333333333" customWidth="1"/>
    <col min="20" max="20" width="46.875" customWidth="1"/>
  </cols>
  <sheetData>
    <row r="1" customHeight="1" spans="1:20">
      <c r="A1" s="2" t="s">
        <v>0</v>
      </c>
      <c r="B1" s="2" t="s">
        <v>1</v>
      </c>
      <c r="C1" s="3" t="s">
        <v>32</v>
      </c>
      <c r="D1" s="3" t="s">
        <v>33</v>
      </c>
      <c r="E1" s="3" t="s">
        <v>34</v>
      </c>
      <c r="F1" s="3" t="s">
        <v>35</v>
      </c>
      <c r="G1" s="3" t="s">
        <v>36</v>
      </c>
      <c r="H1" s="3" t="s">
        <v>37</v>
      </c>
      <c r="I1" s="3" t="s">
        <v>38</v>
      </c>
      <c r="J1" s="3" t="s">
        <v>39</v>
      </c>
      <c r="K1" s="3" t="s">
        <v>40</v>
      </c>
      <c r="L1" s="6" t="s">
        <v>41</v>
      </c>
      <c r="M1" s="6" t="s">
        <v>42</v>
      </c>
      <c r="N1" s="3" t="s">
        <v>43</v>
      </c>
      <c r="O1" s="3" t="s">
        <v>44</v>
      </c>
      <c r="P1" s="3" t="s">
        <v>45</v>
      </c>
      <c r="Q1" s="3" t="s">
        <v>46</v>
      </c>
      <c r="R1" s="3" t="s">
        <v>47</v>
      </c>
      <c r="S1" s="3" t="s">
        <v>48</v>
      </c>
      <c r="T1" s="3" t="s">
        <v>49</v>
      </c>
    </row>
    <row r="2" customHeight="1" spans="1:20">
      <c r="A2" s="4">
        <v>513</v>
      </c>
      <c r="B2" s="4" t="s">
        <v>8</v>
      </c>
      <c r="C2" s="5" t="s">
        <v>50</v>
      </c>
      <c r="D2" s="5" t="s">
        <v>51</v>
      </c>
      <c r="E2" s="5" t="s">
        <v>52</v>
      </c>
      <c r="F2" s="5" t="s">
        <v>52</v>
      </c>
      <c r="G2" s="5" t="s">
        <v>53</v>
      </c>
      <c r="H2" s="5" t="s">
        <v>54</v>
      </c>
      <c r="I2" s="5" t="s">
        <v>55</v>
      </c>
      <c r="J2" s="5" t="s">
        <v>56</v>
      </c>
      <c r="K2" s="5" t="s">
        <v>57</v>
      </c>
      <c r="L2" s="7" t="s">
        <v>58</v>
      </c>
      <c r="M2" s="7" t="s">
        <v>59</v>
      </c>
      <c r="N2" s="5" t="s">
        <v>60</v>
      </c>
      <c r="O2" s="5" t="s">
        <v>61</v>
      </c>
      <c r="P2" s="5" t="s">
        <v>62</v>
      </c>
      <c r="Q2" s="5" t="s">
        <v>63</v>
      </c>
      <c r="R2" s="8" t="str">
        <f>HYPERLINK("http://ovopark.oss-cn-hangzhou.aliyuncs.com/62_1667270522230_5208_252636416060290_.jpg","查看图片")</f>
        <v>查看图片</v>
      </c>
      <c r="S2" s="5" t="s">
        <v>64</v>
      </c>
      <c r="T2" s="5" t="s">
        <v>65</v>
      </c>
    </row>
    <row r="3" customHeight="1" spans="1:20">
      <c r="A3" s="4">
        <v>102565</v>
      </c>
      <c r="B3" s="4" t="s">
        <v>11</v>
      </c>
      <c r="C3" s="5" t="s">
        <v>50</v>
      </c>
      <c r="D3" s="5" t="s">
        <v>66</v>
      </c>
      <c r="E3" s="5" t="s">
        <v>52</v>
      </c>
      <c r="F3" s="5" t="s">
        <v>52</v>
      </c>
      <c r="G3" s="5" t="s">
        <v>53</v>
      </c>
      <c r="H3" s="5" t="s">
        <v>54</v>
      </c>
      <c r="I3" s="5" t="s">
        <v>55</v>
      </c>
      <c r="J3" s="5" t="s">
        <v>67</v>
      </c>
      <c r="K3" s="5" t="s">
        <v>57</v>
      </c>
      <c r="L3" s="7" t="s">
        <v>58</v>
      </c>
      <c r="M3" s="7" t="s">
        <v>68</v>
      </c>
      <c r="N3" s="5" t="s">
        <v>69</v>
      </c>
      <c r="O3" s="5" t="s">
        <v>70</v>
      </c>
      <c r="P3" s="5" t="s">
        <v>62</v>
      </c>
      <c r="Q3" s="5" t="s">
        <v>63</v>
      </c>
      <c r="R3" s="8" t="str">
        <f>HYPERLINK("https://ovopark.oss-cn-hangzhou.aliyuncs.com/2022/11/02/image_1667381488504.jpg","查看图片")</f>
        <v>查看图片</v>
      </c>
      <c r="S3" s="5" t="s">
        <v>64</v>
      </c>
      <c r="T3" s="5" t="s">
        <v>71</v>
      </c>
    </row>
    <row r="4" customHeight="1" spans="1:20">
      <c r="A4" s="4">
        <v>102565</v>
      </c>
      <c r="B4" s="4" t="s">
        <v>11</v>
      </c>
      <c r="C4" s="5" t="s">
        <v>50</v>
      </c>
      <c r="D4" s="5" t="s">
        <v>51</v>
      </c>
      <c r="E4" s="5" t="s">
        <v>52</v>
      </c>
      <c r="F4" s="5" t="s">
        <v>52</v>
      </c>
      <c r="G4" s="5" t="s">
        <v>53</v>
      </c>
      <c r="H4" s="5" t="s">
        <v>54</v>
      </c>
      <c r="I4" s="5" t="s">
        <v>55</v>
      </c>
      <c r="J4" s="5" t="s">
        <v>67</v>
      </c>
      <c r="K4" s="5" t="s">
        <v>57</v>
      </c>
      <c r="L4" s="7" t="s">
        <v>58</v>
      </c>
      <c r="M4" s="7" t="s">
        <v>72</v>
      </c>
      <c r="N4" s="5" t="s">
        <v>73</v>
      </c>
      <c r="O4" s="5" t="s">
        <v>70</v>
      </c>
      <c r="P4" s="5" t="s">
        <v>62</v>
      </c>
      <c r="Q4" s="5" t="s">
        <v>63</v>
      </c>
      <c r="R4" s="8" t="str">
        <f>HYPERLINK("https://ovopark.oss-cn-hangzhou.aliyuncs.com/2022/11/02/image_1667381522642.jpg","查看图片")</f>
        <v>查看图片</v>
      </c>
      <c r="S4" s="5" t="s">
        <v>64</v>
      </c>
      <c r="T4" s="5" t="s">
        <v>74</v>
      </c>
    </row>
    <row r="5" customHeight="1" spans="1:20">
      <c r="A5" s="4">
        <v>102565</v>
      </c>
      <c r="B5" s="4" t="s">
        <v>11</v>
      </c>
      <c r="C5" s="5" t="s">
        <v>50</v>
      </c>
      <c r="D5" s="5" t="s">
        <v>75</v>
      </c>
      <c r="E5" s="5" t="s">
        <v>52</v>
      </c>
      <c r="F5" s="5" t="s">
        <v>52</v>
      </c>
      <c r="G5" s="5" t="s">
        <v>53</v>
      </c>
      <c r="H5" s="5" t="s">
        <v>54</v>
      </c>
      <c r="I5" s="5" t="s">
        <v>55</v>
      </c>
      <c r="J5" s="5" t="s">
        <v>67</v>
      </c>
      <c r="K5" s="5" t="s">
        <v>57</v>
      </c>
      <c r="L5" s="7" t="s">
        <v>58</v>
      </c>
      <c r="M5" s="7" t="s">
        <v>76</v>
      </c>
      <c r="N5" s="5" t="s">
        <v>77</v>
      </c>
      <c r="O5" s="5" t="s">
        <v>70</v>
      </c>
      <c r="P5" s="5" t="s">
        <v>62</v>
      </c>
      <c r="Q5" s="5" t="s">
        <v>63</v>
      </c>
      <c r="R5" s="8" t="str">
        <f>HYPERLINK("https://ovopark.oss-cn-hangzhou.aliyuncs.com/2022/11/02/image_1667381543147.jpg","查看图片")</f>
        <v>查看图片</v>
      </c>
      <c r="S5" s="5" t="s">
        <v>64</v>
      </c>
      <c r="T5" s="5" t="s">
        <v>78</v>
      </c>
    </row>
    <row r="6" customHeight="1" spans="1:20">
      <c r="A6" s="4">
        <v>103198</v>
      </c>
      <c r="B6" s="4" t="s">
        <v>12</v>
      </c>
      <c r="C6" s="5" t="s">
        <v>50</v>
      </c>
      <c r="D6" s="5" t="s">
        <v>75</v>
      </c>
      <c r="E6" s="5" t="s">
        <v>52</v>
      </c>
      <c r="F6" s="5" t="s">
        <v>52</v>
      </c>
      <c r="G6" s="5" t="s">
        <v>53</v>
      </c>
      <c r="H6" s="5" t="s">
        <v>54</v>
      </c>
      <c r="I6" s="5" t="s">
        <v>55</v>
      </c>
      <c r="J6" s="5" t="s">
        <v>79</v>
      </c>
      <c r="K6" s="5" t="s">
        <v>57</v>
      </c>
      <c r="L6" s="7" t="s">
        <v>58</v>
      </c>
      <c r="M6" s="7" t="s">
        <v>80</v>
      </c>
      <c r="N6" s="5" t="s">
        <v>81</v>
      </c>
      <c r="O6" s="5" t="s">
        <v>82</v>
      </c>
      <c r="P6" s="5" t="s">
        <v>62</v>
      </c>
      <c r="Q6" s="5" t="s">
        <v>63</v>
      </c>
      <c r="R6" s="8" t="str">
        <f>HYPERLINK("https://ovopark.oss-cn-hangzhou.aliyuncs.com/2022/11/06/image_1667723943978.jpg","查看图片")</f>
        <v>查看图片</v>
      </c>
      <c r="S6" s="5" t="s">
        <v>64</v>
      </c>
      <c r="T6" s="5" t="s">
        <v>83</v>
      </c>
    </row>
    <row r="7" customHeight="1" spans="1:20">
      <c r="A7" s="4">
        <v>103198</v>
      </c>
      <c r="B7" s="4" t="s">
        <v>12</v>
      </c>
      <c r="C7" s="5" t="s">
        <v>50</v>
      </c>
      <c r="D7" s="5" t="s">
        <v>51</v>
      </c>
      <c r="E7" s="5" t="s">
        <v>52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79</v>
      </c>
      <c r="K7" s="5" t="s">
        <v>57</v>
      </c>
      <c r="L7" s="7" t="s">
        <v>58</v>
      </c>
      <c r="M7" s="7" t="s">
        <v>84</v>
      </c>
      <c r="N7" s="5" t="s">
        <v>85</v>
      </c>
      <c r="O7" s="5" t="s">
        <v>82</v>
      </c>
      <c r="P7" s="5" t="s">
        <v>62</v>
      </c>
      <c r="Q7" s="5" t="s">
        <v>63</v>
      </c>
      <c r="R7" s="8" t="str">
        <f>HYPERLINK("https://ovopark.oss-cn-hangzhou.aliyuncs.com/2022/11/06/image_1667724039884.jpg","查看图片")</f>
        <v>查看图片</v>
      </c>
      <c r="S7" s="5" t="s">
        <v>64</v>
      </c>
      <c r="T7" s="5" t="s">
        <v>86</v>
      </c>
    </row>
    <row r="8" customHeight="1" spans="1:20">
      <c r="A8" s="4">
        <v>103198</v>
      </c>
      <c r="B8" s="4" t="s">
        <v>12</v>
      </c>
      <c r="C8" s="5" t="s">
        <v>50</v>
      </c>
      <c r="D8" s="5" t="s">
        <v>66</v>
      </c>
      <c r="E8" s="5" t="s">
        <v>52</v>
      </c>
      <c r="F8" s="5" t="s">
        <v>52</v>
      </c>
      <c r="G8" s="5" t="s">
        <v>53</v>
      </c>
      <c r="H8" s="5" t="s">
        <v>54</v>
      </c>
      <c r="I8" s="5" t="s">
        <v>55</v>
      </c>
      <c r="J8" s="5" t="s">
        <v>79</v>
      </c>
      <c r="K8" s="5" t="s">
        <v>57</v>
      </c>
      <c r="L8" s="7" t="s">
        <v>58</v>
      </c>
      <c r="M8" s="7" t="s">
        <v>87</v>
      </c>
      <c r="N8" s="5" t="s">
        <v>88</v>
      </c>
      <c r="O8" s="5" t="s">
        <v>82</v>
      </c>
      <c r="P8" s="5" t="s">
        <v>62</v>
      </c>
      <c r="Q8" s="5" t="s">
        <v>63</v>
      </c>
      <c r="R8" s="8" t="str">
        <f>HYPERLINK("https://ovopark.oss-cn-hangzhou.aliyuncs.com/2022/11/06/image_1667724072890.jpg","查看图片")</f>
        <v>查看图片</v>
      </c>
      <c r="S8" s="5" t="s">
        <v>64</v>
      </c>
      <c r="T8" s="5" t="s">
        <v>89</v>
      </c>
    </row>
    <row r="9" customHeight="1" spans="1:20">
      <c r="A9" s="5">
        <v>105267</v>
      </c>
      <c r="B9" s="5" t="s">
        <v>13</v>
      </c>
      <c r="C9" s="5" t="s">
        <v>50</v>
      </c>
      <c r="D9" s="5" t="s">
        <v>75</v>
      </c>
      <c r="E9" s="5" t="s">
        <v>52</v>
      </c>
      <c r="F9" s="5" t="s">
        <v>52</v>
      </c>
      <c r="G9" s="5" t="s">
        <v>53</v>
      </c>
      <c r="H9" s="5" t="s">
        <v>54</v>
      </c>
      <c r="I9" s="5" t="s">
        <v>55</v>
      </c>
      <c r="J9" s="5" t="s">
        <v>90</v>
      </c>
      <c r="K9" s="5" t="s">
        <v>57</v>
      </c>
      <c r="L9" s="7" t="s">
        <v>58</v>
      </c>
      <c r="M9" s="7" t="s">
        <v>91</v>
      </c>
      <c r="N9" s="5" t="s">
        <v>92</v>
      </c>
      <c r="O9" s="5" t="s">
        <v>93</v>
      </c>
      <c r="P9" s="5" t="s">
        <v>62</v>
      </c>
      <c r="Q9" s="5" t="s">
        <v>63</v>
      </c>
      <c r="R9" s="8" t="str">
        <f>HYPERLINK("https://ovopark.oss-cn-hangzhou.aliyuncs.com/2022/11/08/image_1667872584698.jpg","查看图片")</f>
        <v>查看图片</v>
      </c>
      <c r="S9" s="5" t="s">
        <v>64</v>
      </c>
      <c r="T9" s="5" t="s">
        <v>94</v>
      </c>
    </row>
    <row r="10" customHeight="1" spans="1:20">
      <c r="A10" s="4">
        <v>105267</v>
      </c>
      <c r="B10" s="4" t="s">
        <v>13</v>
      </c>
      <c r="C10" s="5" t="s">
        <v>50</v>
      </c>
      <c r="D10" s="5" t="s">
        <v>66</v>
      </c>
      <c r="E10" s="5" t="s">
        <v>52</v>
      </c>
      <c r="F10" s="5" t="s">
        <v>52</v>
      </c>
      <c r="G10" s="5" t="s">
        <v>53</v>
      </c>
      <c r="H10" s="5" t="s">
        <v>54</v>
      </c>
      <c r="I10" s="5" t="s">
        <v>55</v>
      </c>
      <c r="J10" s="5" t="s">
        <v>90</v>
      </c>
      <c r="K10" s="5" t="s">
        <v>57</v>
      </c>
      <c r="L10" s="7" t="s">
        <v>58</v>
      </c>
      <c r="M10" s="7" t="s">
        <v>95</v>
      </c>
      <c r="N10" s="5" t="s">
        <v>96</v>
      </c>
      <c r="O10" s="5" t="s">
        <v>93</v>
      </c>
      <c r="P10" s="5" t="s">
        <v>62</v>
      </c>
      <c r="Q10" s="5" t="s">
        <v>63</v>
      </c>
      <c r="R10" s="8" t="str">
        <f>HYPERLINK("https://ovopark.oss-cn-hangzhou.aliyuncs.com/2022/11/08/image_1667872636152.jpg","查看图片")</f>
        <v>查看图片</v>
      </c>
      <c r="S10" s="5" t="s">
        <v>64</v>
      </c>
      <c r="T10" s="5" t="s">
        <v>97</v>
      </c>
    </row>
    <row r="11" customHeight="1" spans="1:20">
      <c r="A11" s="4">
        <v>105267</v>
      </c>
      <c r="B11" s="4" t="s">
        <v>13</v>
      </c>
      <c r="C11" s="5" t="s">
        <v>50</v>
      </c>
      <c r="D11" s="5" t="s">
        <v>51</v>
      </c>
      <c r="E11" s="5" t="s">
        <v>52</v>
      </c>
      <c r="F11" s="5" t="s">
        <v>52</v>
      </c>
      <c r="G11" s="5" t="s">
        <v>53</v>
      </c>
      <c r="H11" s="5" t="s">
        <v>54</v>
      </c>
      <c r="I11" s="5" t="s">
        <v>55</v>
      </c>
      <c r="J11" s="5" t="s">
        <v>90</v>
      </c>
      <c r="K11" s="5" t="s">
        <v>57</v>
      </c>
      <c r="L11" s="7" t="s">
        <v>58</v>
      </c>
      <c r="M11" s="7" t="s">
        <v>98</v>
      </c>
      <c r="N11" s="5" t="s">
        <v>99</v>
      </c>
      <c r="O11" s="5" t="s">
        <v>93</v>
      </c>
      <c r="P11" s="5" t="s">
        <v>62</v>
      </c>
      <c r="Q11" s="5" t="s">
        <v>63</v>
      </c>
      <c r="R11" s="8" t="str">
        <f>HYPERLINK("https://ovopark.oss-cn-hangzhou.aliyuncs.com/2022/11/08/image_1667872747996.jpg","查看图片")</f>
        <v>查看图片</v>
      </c>
      <c r="S11" s="5" t="s">
        <v>64</v>
      </c>
      <c r="T11" s="5" t="s">
        <v>100</v>
      </c>
    </row>
    <row r="12" customHeight="1" spans="1:20">
      <c r="A12" s="4">
        <v>726</v>
      </c>
      <c r="B12" s="4" t="s">
        <v>10</v>
      </c>
      <c r="C12" s="5" t="s">
        <v>50</v>
      </c>
      <c r="D12" s="5" t="s">
        <v>66</v>
      </c>
      <c r="E12" s="5" t="s">
        <v>52</v>
      </c>
      <c r="F12" s="5" t="s">
        <v>52</v>
      </c>
      <c r="G12" s="5" t="s">
        <v>53</v>
      </c>
      <c r="H12" s="5" t="s">
        <v>54</v>
      </c>
      <c r="I12" s="5" t="s">
        <v>55</v>
      </c>
      <c r="J12" s="5" t="s">
        <v>101</v>
      </c>
      <c r="K12" s="5" t="s">
        <v>57</v>
      </c>
      <c r="L12" s="7" t="s">
        <v>58</v>
      </c>
      <c r="M12" s="7" t="s">
        <v>102</v>
      </c>
      <c r="N12" s="5" t="s">
        <v>103</v>
      </c>
      <c r="O12" s="5" t="s">
        <v>104</v>
      </c>
      <c r="P12" s="5" t="s">
        <v>62</v>
      </c>
      <c r="Q12" s="5" t="s">
        <v>63</v>
      </c>
      <c r="R12" s="5" t="s">
        <v>63</v>
      </c>
      <c r="S12" s="5" t="s">
        <v>64</v>
      </c>
      <c r="T12" s="5" t="s">
        <v>105</v>
      </c>
    </row>
    <row r="13" customHeight="1" spans="1:20">
      <c r="A13" s="4">
        <v>726</v>
      </c>
      <c r="B13" s="4" t="s">
        <v>10</v>
      </c>
      <c r="C13" s="5" t="s">
        <v>50</v>
      </c>
      <c r="D13" s="5" t="s">
        <v>51</v>
      </c>
      <c r="E13" s="5" t="s">
        <v>52</v>
      </c>
      <c r="F13" s="5" t="s">
        <v>52</v>
      </c>
      <c r="G13" s="5" t="s">
        <v>53</v>
      </c>
      <c r="H13" s="5" t="s">
        <v>54</v>
      </c>
      <c r="I13" s="5" t="s">
        <v>55</v>
      </c>
      <c r="J13" s="5" t="s">
        <v>101</v>
      </c>
      <c r="K13" s="5" t="s">
        <v>57</v>
      </c>
      <c r="L13" s="7" t="s">
        <v>58</v>
      </c>
      <c r="M13" s="7" t="s">
        <v>106</v>
      </c>
      <c r="N13" s="5" t="s">
        <v>107</v>
      </c>
      <c r="O13" s="5" t="s">
        <v>104</v>
      </c>
      <c r="P13" s="5" t="s">
        <v>62</v>
      </c>
      <c r="Q13" s="5" t="s">
        <v>63</v>
      </c>
      <c r="R13" s="5" t="s">
        <v>63</v>
      </c>
      <c r="S13" s="5" t="s">
        <v>64</v>
      </c>
      <c r="T13" s="5" t="s">
        <v>108</v>
      </c>
    </row>
    <row r="14" customHeight="1" spans="1:20">
      <c r="A14" s="4">
        <v>726</v>
      </c>
      <c r="B14" s="4" t="s">
        <v>10</v>
      </c>
      <c r="C14" s="5" t="s">
        <v>50</v>
      </c>
      <c r="D14" s="5" t="s">
        <v>75</v>
      </c>
      <c r="E14" s="5" t="s">
        <v>52</v>
      </c>
      <c r="F14" s="5" t="s">
        <v>52</v>
      </c>
      <c r="G14" s="5" t="s">
        <v>53</v>
      </c>
      <c r="H14" s="5" t="s">
        <v>54</v>
      </c>
      <c r="I14" s="5" t="s">
        <v>55</v>
      </c>
      <c r="J14" s="5" t="s">
        <v>101</v>
      </c>
      <c r="K14" s="5" t="s">
        <v>57</v>
      </c>
      <c r="L14" s="7" t="s">
        <v>58</v>
      </c>
      <c r="M14" s="7" t="s">
        <v>109</v>
      </c>
      <c r="N14" s="5" t="s">
        <v>110</v>
      </c>
      <c r="O14" s="5" t="s">
        <v>104</v>
      </c>
      <c r="P14" s="5" t="s">
        <v>62</v>
      </c>
      <c r="Q14" s="5" t="s">
        <v>63</v>
      </c>
      <c r="R14" s="5" t="s">
        <v>63</v>
      </c>
      <c r="S14" s="5" t="s">
        <v>64</v>
      </c>
      <c r="T14" s="5" t="s">
        <v>111</v>
      </c>
    </row>
    <row r="15" customHeight="1" spans="1:20">
      <c r="A15" s="4">
        <v>111219</v>
      </c>
      <c r="B15" s="4" t="s">
        <v>15</v>
      </c>
      <c r="C15" s="5" t="s">
        <v>50</v>
      </c>
      <c r="D15" s="5" t="s">
        <v>75</v>
      </c>
      <c r="E15" s="5" t="s">
        <v>52</v>
      </c>
      <c r="F15" s="5" t="s">
        <v>52</v>
      </c>
      <c r="G15" s="5" t="s">
        <v>53</v>
      </c>
      <c r="H15" s="5" t="s">
        <v>54</v>
      </c>
      <c r="I15" s="5" t="s">
        <v>55</v>
      </c>
      <c r="J15" s="5" t="s">
        <v>112</v>
      </c>
      <c r="K15" s="5" t="s">
        <v>57</v>
      </c>
      <c r="L15" s="7" t="s">
        <v>58</v>
      </c>
      <c r="M15" s="7" t="s">
        <v>113</v>
      </c>
      <c r="N15" s="5" t="s">
        <v>114</v>
      </c>
      <c r="O15" s="5" t="s">
        <v>115</v>
      </c>
      <c r="P15" s="5" t="s">
        <v>62</v>
      </c>
      <c r="Q15" s="5" t="s">
        <v>63</v>
      </c>
      <c r="R15" s="5" t="s">
        <v>63</v>
      </c>
      <c r="S15" s="5" t="s">
        <v>64</v>
      </c>
      <c r="T15" s="5" t="s">
        <v>116</v>
      </c>
    </row>
    <row r="16" customHeight="1" spans="1:20">
      <c r="A16" s="4">
        <v>111219</v>
      </c>
      <c r="B16" s="4" t="s">
        <v>15</v>
      </c>
      <c r="C16" s="5" t="s">
        <v>50</v>
      </c>
      <c r="D16" s="5" t="s">
        <v>51</v>
      </c>
      <c r="E16" s="5" t="s">
        <v>52</v>
      </c>
      <c r="F16" s="5" t="s">
        <v>52</v>
      </c>
      <c r="G16" s="5" t="s">
        <v>53</v>
      </c>
      <c r="H16" s="5" t="s">
        <v>54</v>
      </c>
      <c r="I16" s="5" t="s">
        <v>55</v>
      </c>
      <c r="J16" s="5" t="s">
        <v>112</v>
      </c>
      <c r="K16" s="5" t="s">
        <v>57</v>
      </c>
      <c r="L16" s="7" t="s">
        <v>58</v>
      </c>
      <c r="M16" s="7" t="s">
        <v>117</v>
      </c>
      <c r="N16" s="5" t="s">
        <v>118</v>
      </c>
      <c r="O16" s="5" t="s">
        <v>115</v>
      </c>
      <c r="P16" s="5" t="s">
        <v>62</v>
      </c>
      <c r="Q16" s="5" t="s">
        <v>63</v>
      </c>
      <c r="R16" s="5" t="s">
        <v>63</v>
      </c>
      <c r="S16" s="5" t="s">
        <v>64</v>
      </c>
      <c r="T16" s="5" t="s">
        <v>119</v>
      </c>
    </row>
    <row r="17" spans="1:20">
      <c r="A17" s="4">
        <v>399</v>
      </c>
      <c r="B17" s="4" t="s">
        <v>7</v>
      </c>
      <c r="C17" s="5" t="s">
        <v>50</v>
      </c>
      <c r="D17" s="5" t="s">
        <v>75</v>
      </c>
      <c r="E17" s="5" t="s">
        <v>52</v>
      </c>
      <c r="F17" s="5" t="s">
        <v>52</v>
      </c>
      <c r="G17" s="5" t="s">
        <v>53</v>
      </c>
      <c r="H17" s="5" t="s">
        <v>54</v>
      </c>
      <c r="I17" s="5" t="s">
        <v>120</v>
      </c>
      <c r="J17" s="5" t="s">
        <v>121</v>
      </c>
      <c r="K17" s="5" t="s">
        <v>57</v>
      </c>
      <c r="L17" s="7" t="s">
        <v>58</v>
      </c>
      <c r="M17" s="7" t="s">
        <v>122</v>
      </c>
      <c r="N17" s="5" t="s">
        <v>122</v>
      </c>
      <c r="O17" s="5" t="s">
        <v>123</v>
      </c>
      <c r="P17" s="5" t="s">
        <v>62</v>
      </c>
      <c r="Q17" s="5" t="s">
        <v>63</v>
      </c>
      <c r="R17" s="5" t="s">
        <v>63</v>
      </c>
      <c r="S17" s="5" t="s">
        <v>64</v>
      </c>
      <c r="T17" s="5" t="s">
        <v>124</v>
      </c>
    </row>
    <row r="18" spans="1:20">
      <c r="A18" s="4">
        <v>399</v>
      </c>
      <c r="B18" s="4" t="s">
        <v>7</v>
      </c>
      <c r="C18" s="5" t="s">
        <v>50</v>
      </c>
      <c r="D18" s="5" t="s">
        <v>51</v>
      </c>
      <c r="E18" s="5" t="s">
        <v>52</v>
      </c>
      <c r="F18" s="5" t="s">
        <v>52</v>
      </c>
      <c r="G18" s="5" t="s">
        <v>53</v>
      </c>
      <c r="H18" s="5" t="s">
        <v>54</v>
      </c>
      <c r="I18" s="5" t="s">
        <v>120</v>
      </c>
      <c r="J18" s="5" t="s">
        <v>121</v>
      </c>
      <c r="K18" s="5" t="s">
        <v>57</v>
      </c>
      <c r="L18" s="7" t="s">
        <v>58</v>
      </c>
      <c r="M18" s="7" t="s">
        <v>122</v>
      </c>
      <c r="N18" s="5" t="s">
        <v>122</v>
      </c>
      <c r="O18" s="5" t="s">
        <v>123</v>
      </c>
      <c r="P18" s="5" t="s">
        <v>62</v>
      </c>
      <c r="Q18" s="5" t="s">
        <v>63</v>
      </c>
      <c r="R18" s="5" t="s">
        <v>63</v>
      </c>
      <c r="S18" s="5" t="s">
        <v>64</v>
      </c>
      <c r="T18" s="5" t="s">
        <v>124</v>
      </c>
    </row>
    <row r="19" ht="40.5" spans="1:20">
      <c r="A19" s="4">
        <v>399</v>
      </c>
      <c r="B19" s="4" t="s">
        <v>7</v>
      </c>
      <c r="C19" s="5" t="s">
        <v>50</v>
      </c>
      <c r="D19" s="5" t="s">
        <v>66</v>
      </c>
      <c r="E19" s="5" t="s">
        <v>52</v>
      </c>
      <c r="F19" s="5" t="s">
        <v>52</v>
      </c>
      <c r="G19" s="5" t="s">
        <v>53</v>
      </c>
      <c r="H19" s="5" t="s">
        <v>54</v>
      </c>
      <c r="I19" s="5" t="s">
        <v>120</v>
      </c>
      <c r="J19" s="5" t="s">
        <v>121</v>
      </c>
      <c r="K19" s="5" t="s">
        <v>57</v>
      </c>
      <c r="L19" s="7" t="s">
        <v>58</v>
      </c>
      <c r="M19" s="7" t="s">
        <v>122</v>
      </c>
      <c r="N19" s="5" t="s">
        <v>122</v>
      </c>
      <c r="O19" s="5" t="s">
        <v>123</v>
      </c>
      <c r="P19" s="5" t="s">
        <v>62</v>
      </c>
      <c r="Q19" s="5" t="s">
        <v>63</v>
      </c>
      <c r="R19" s="5" t="s">
        <v>63</v>
      </c>
      <c r="S19" s="5" t="s">
        <v>64</v>
      </c>
      <c r="T19" s="5" t="s">
        <v>124</v>
      </c>
    </row>
    <row r="20" customHeight="1" spans="1:20">
      <c r="A20" s="4">
        <v>105910</v>
      </c>
      <c r="B20" s="4" t="s">
        <v>14</v>
      </c>
      <c r="C20" s="5" t="s">
        <v>50</v>
      </c>
      <c r="D20" s="5" t="s">
        <v>125</v>
      </c>
      <c r="E20" s="5" t="s">
        <v>52</v>
      </c>
      <c r="F20" s="5" t="s">
        <v>52</v>
      </c>
      <c r="G20" s="5" t="s">
        <v>53</v>
      </c>
      <c r="H20" s="5" t="s">
        <v>54</v>
      </c>
      <c r="I20" s="5" t="s">
        <v>55</v>
      </c>
      <c r="J20" s="5" t="s">
        <v>126</v>
      </c>
      <c r="K20" s="5" t="s">
        <v>127</v>
      </c>
      <c r="L20" s="7" t="s">
        <v>128</v>
      </c>
      <c r="M20" s="7" t="s">
        <v>129</v>
      </c>
      <c r="N20" s="5" t="s">
        <v>130</v>
      </c>
      <c r="O20" s="5" t="s">
        <v>131</v>
      </c>
      <c r="P20" s="5" t="s">
        <v>62</v>
      </c>
      <c r="Q20" s="5" t="s">
        <v>63</v>
      </c>
      <c r="R20" s="8" t="str">
        <f>HYPERLINK("https://ovopark.oss-cn-hangzhou.aliyuncs.com/2022/11/05/1_62_20221105115126_6931.jpeg","查看图片")</f>
        <v>查看图片</v>
      </c>
      <c r="S20" s="5" t="s">
        <v>64</v>
      </c>
      <c r="T20" s="5" t="s">
        <v>132</v>
      </c>
    </row>
    <row r="21" customHeight="1" spans="1:20">
      <c r="A21" s="4">
        <v>117310</v>
      </c>
      <c r="B21" s="4" t="s">
        <v>16</v>
      </c>
      <c r="C21" s="5" t="s">
        <v>50</v>
      </c>
      <c r="D21" s="5" t="s">
        <v>125</v>
      </c>
      <c r="E21" s="5" t="s">
        <v>52</v>
      </c>
      <c r="F21" s="5" t="s">
        <v>52</v>
      </c>
      <c r="G21" s="5" t="s">
        <v>53</v>
      </c>
      <c r="H21" s="5" t="s">
        <v>54</v>
      </c>
      <c r="I21" s="5" t="s">
        <v>55</v>
      </c>
      <c r="J21" s="5" t="s">
        <v>133</v>
      </c>
      <c r="K21" s="5" t="s">
        <v>127</v>
      </c>
      <c r="L21" s="7" t="s">
        <v>128</v>
      </c>
      <c r="M21" s="7" t="s">
        <v>134</v>
      </c>
      <c r="N21" s="5" t="s">
        <v>135</v>
      </c>
      <c r="O21" s="5" t="s">
        <v>136</v>
      </c>
      <c r="P21" s="5" t="s">
        <v>62</v>
      </c>
      <c r="Q21" s="5" t="s">
        <v>63</v>
      </c>
      <c r="R21" s="8" t="str">
        <f>HYPERLINK("http://ovopark.oss-cn-hangzhou.aliyuncs.com/62_1667620653811_2232_1366677297543685_.jpg","查看图片")</f>
        <v>查看图片</v>
      </c>
      <c r="S21" s="5" t="s">
        <v>64</v>
      </c>
      <c r="T21" s="5" t="s">
        <v>137</v>
      </c>
    </row>
    <row r="22" customHeight="1" spans="1:20">
      <c r="A22" s="4">
        <v>582</v>
      </c>
      <c r="B22" s="4" t="s">
        <v>9</v>
      </c>
      <c r="C22" s="5" t="s">
        <v>50</v>
      </c>
      <c r="D22" s="5" t="s">
        <v>125</v>
      </c>
      <c r="E22" s="5" t="s">
        <v>52</v>
      </c>
      <c r="F22" s="5" t="s">
        <v>52</v>
      </c>
      <c r="G22" s="5" t="s">
        <v>53</v>
      </c>
      <c r="H22" s="5" t="s">
        <v>54</v>
      </c>
      <c r="I22" s="5" t="s">
        <v>55</v>
      </c>
      <c r="J22" s="5" t="s">
        <v>138</v>
      </c>
      <c r="K22" s="5" t="s">
        <v>127</v>
      </c>
      <c r="L22" s="7" t="s">
        <v>128</v>
      </c>
      <c r="M22" s="7" t="s">
        <v>139</v>
      </c>
      <c r="N22" s="5" t="s">
        <v>140</v>
      </c>
      <c r="O22" s="5" t="s">
        <v>141</v>
      </c>
      <c r="P22" s="5" t="s">
        <v>62</v>
      </c>
      <c r="Q22" s="5" t="s">
        <v>63</v>
      </c>
      <c r="R22" s="8" t="str">
        <f>HYPERLINK("https://ovopark.oss-cn-hangzhou.aliyuncs.com/2022/10/31/image_1667177176685.jpg","查看图片")</f>
        <v>查看图片</v>
      </c>
      <c r="S22" s="5" t="s">
        <v>64</v>
      </c>
      <c r="T22" s="5" t="s">
        <v>142</v>
      </c>
    </row>
    <row r="23" customHeight="1" spans="1:20">
      <c r="A23" s="4">
        <v>357</v>
      </c>
      <c r="B23" s="4" t="s">
        <v>5</v>
      </c>
      <c r="C23" s="5" t="s">
        <v>50</v>
      </c>
      <c r="D23" s="5" t="s">
        <v>125</v>
      </c>
      <c r="E23" s="5" t="s">
        <v>52</v>
      </c>
      <c r="F23" s="5" t="s">
        <v>52</v>
      </c>
      <c r="G23" s="5" t="s">
        <v>53</v>
      </c>
      <c r="H23" s="5" t="s">
        <v>54</v>
      </c>
      <c r="I23" s="5" t="s">
        <v>55</v>
      </c>
      <c r="J23" s="5" t="s">
        <v>143</v>
      </c>
      <c r="K23" s="5" t="s">
        <v>127</v>
      </c>
      <c r="L23" s="7" t="s">
        <v>128</v>
      </c>
      <c r="M23" s="7" t="s">
        <v>144</v>
      </c>
      <c r="N23" s="5" t="s">
        <v>145</v>
      </c>
      <c r="O23" s="5" t="s">
        <v>146</v>
      </c>
      <c r="P23" s="5" t="s">
        <v>62</v>
      </c>
      <c r="Q23" s="5" t="s">
        <v>63</v>
      </c>
      <c r="R23" s="5" t="s">
        <v>63</v>
      </c>
      <c r="S23" s="5" t="s">
        <v>64</v>
      </c>
      <c r="T23" s="5" t="s">
        <v>147</v>
      </c>
    </row>
    <row r="24" customHeight="1" spans="1:20">
      <c r="A24" s="4">
        <v>103198</v>
      </c>
      <c r="B24" s="4" t="s">
        <v>12</v>
      </c>
      <c r="C24" s="5" t="s">
        <v>50</v>
      </c>
      <c r="D24" s="5" t="s">
        <v>125</v>
      </c>
      <c r="E24" s="5" t="s">
        <v>52</v>
      </c>
      <c r="F24" s="5" t="s">
        <v>52</v>
      </c>
      <c r="G24" s="5" t="s">
        <v>53</v>
      </c>
      <c r="H24" s="5" t="s">
        <v>54</v>
      </c>
      <c r="I24" s="5" t="s">
        <v>55</v>
      </c>
      <c r="J24" s="5" t="s">
        <v>148</v>
      </c>
      <c r="K24" s="5" t="s">
        <v>127</v>
      </c>
      <c r="L24" s="7" t="s">
        <v>128</v>
      </c>
      <c r="M24" s="7" t="s">
        <v>149</v>
      </c>
      <c r="N24" s="5" t="s">
        <v>150</v>
      </c>
      <c r="O24" s="5" t="s">
        <v>82</v>
      </c>
      <c r="P24" s="5" t="s">
        <v>62</v>
      </c>
      <c r="Q24" s="5" t="s">
        <v>63</v>
      </c>
      <c r="R24" s="8" t="str">
        <f>HYPERLINK("https://ovopark.oss-cn-hangzhou.aliyuncs.com/2022/11/06/image_1667722873395.jpg","查看图片")</f>
        <v>查看图片</v>
      </c>
      <c r="S24" s="5" t="s">
        <v>64</v>
      </c>
      <c r="T24" s="5" t="s">
        <v>151</v>
      </c>
    </row>
    <row r="25" customHeight="1" spans="1:20">
      <c r="A25" s="4">
        <v>111219</v>
      </c>
      <c r="B25" s="4" t="s">
        <v>15</v>
      </c>
      <c r="C25" s="5" t="s">
        <v>50</v>
      </c>
      <c r="D25" s="5" t="s">
        <v>125</v>
      </c>
      <c r="E25" s="5" t="s">
        <v>52</v>
      </c>
      <c r="F25" s="5" t="s">
        <v>52</v>
      </c>
      <c r="G25" s="5" t="s">
        <v>53</v>
      </c>
      <c r="H25" s="5" t="s">
        <v>54</v>
      </c>
      <c r="I25" s="5" t="s">
        <v>55</v>
      </c>
      <c r="J25" s="5" t="s">
        <v>152</v>
      </c>
      <c r="K25" s="5" t="s">
        <v>127</v>
      </c>
      <c r="L25" s="7" t="s">
        <v>128</v>
      </c>
      <c r="M25" s="7" t="s">
        <v>153</v>
      </c>
      <c r="N25" s="5" t="s">
        <v>154</v>
      </c>
      <c r="O25" s="5" t="s">
        <v>115</v>
      </c>
      <c r="P25" s="5" t="s">
        <v>62</v>
      </c>
      <c r="Q25" s="8" t="str">
        <f>HYPERLINK("https://ovopark.oss-cn-hangzhou.aliyuncs.com/OVOPARK/2022/10/27/1666835799409152.jpg?x-oss-process=image/resize,w_700,l_700","查看图片")</f>
        <v>查看图片</v>
      </c>
      <c r="R25" s="5" t="s">
        <v>63</v>
      </c>
      <c r="S25" s="5" t="s">
        <v>64</v>
      </c>
      <c r="T25" s="5" t="s">
        <v>155</v>
      </c>
    </row>
    <row r="26" ht="40.5" spans="1:20">
      <c r="A26" s="4">
        <v>399</v>
      </c>
      <c r="B26" s="4" t="s">
        <v>7</v>
      </c>
      <c r="C26" s="5" t="s">
        <v>50</v>
      </c>
      <c r="D26" s="5" t="s">
        <v>125</v>
      </c>
      <c r="E26" s="5" t="s">
        <v>52</v>
      </c>
      <c r="F26" s="5" t="s">
        <v>52</v>
      </c>
      <c r="G26" s="5" t="s">
        <v>53</v>
      </c>
      <c r="H26" s="5" t="s">
        <v>54</v>
      </c>
      <c r="I26" s="5" t="s">
        <v>120</v>
      </c>
      <c r="J26" s="5" t="s">
        <v>156</v>
      </c>
      <c r="K26" s="5" t="s">
        <v>127</v>
      </c>
      <c r="L26" s="7" t="s">
        <v>128</v>
      </c>
      <c r="M26" s="7" t="s">
        <v>122</v>
      </c>
      <c r="N26" s="5" t="s">
        <v>122</v>
      </c>
      <c r="O26" s="5" t="s">
        <v>123</v>
      </c>
      <c r="P26" s="5" t="s">
        <v>62</v>
      </c>
      <c r="Q26" s="5" t="s">
        <v>63</v>
      </c>
      <c r="R26" s="5" t="s">
        <v>63</v>
      </c>
      <c r="S26" s="5" t="s">
        <v>64</v>
      </c>
      <c r="T26" s="5" t="s">
        <v>157</v>
      </c>
    </row>
    <row r="27" ht="40.5" spans="1:20">
      <c r="A27" s="4">
        <v>114848</v>
      </c>
      <c r="B27" s="4" t="s">
        <v>24</v>
      </c>
      <c r="C27" s="5" t="s">
        <v>158</v>
      </c>
      <c r="D27" s="5" t="s">
        <v>159</v>
      </c>
      <c r="E27" s="5" t="s">
        <v>160</v>
      </c>
      <c r="F27" s="5" t="s">
        <v>52</v>
      </c>
      <c r="G27" s="5" t="s">
        <v>161</v>
      </c>
      <c r="H27" s="5" t="s">
        <v>54</v>
      </c>
      <c r="I27" s="5" t="s">
        <v>120</v>
      </c>
      <c r="J27" s="5" t="s">
        <v>162</v>
      </c>
      <c r="K27" s="5" t="s">
        <v>163</v>
      </c>
      <c r="L27" s="7" t="s">
        <v>164</v>
      </c>
      <c r="M27" s="7" t="s">
        <v>122</v>
      </c>
      <c r="N27" s="5" t="s">
        <v>122</v>
      </c>
      <c r="O27" s="5" t="s">
        <v>165</v>
      </c>
      <c r="P27" s="5" t="s">
        <v>166</v>
      </c>
      <c r="Q27" s="5" t="s">
        <v>63</v>
      </c>
      <c r="R27" s="5" t="s">
        <v>63</v>
      </c>
      <c r="S27" s="5" t="s">
        <v>167</v>
      </c>
      <c r="T27" s="5" t="s">
        <v>168</v>
      </c>
    </row>
    <row r="28" ht="40.5" spans="1:20">
      <c r="A28" s="4">
        <v>114848</v>
      </c>
      <c r="B28" s="4" t="s">
        <v>24</v>
      </c>
      <c r="C28" s="5" t="s">
        <v>169</v>
      </c>
      <c r="D28" s="5" t="s">
        <v>170</v>
      </c>
      <c r="E28" s="5" t="s">
        <v>160</v>
      </c>
      <c r="F28" s="5" t="s">
        <v>52</v>
      </c>
      <c r="G28" s="5" t="s">
        <v>161</v>
      </c>
      <c r="H28" s="5" t="s">
        <v>54</v>
      </c>
      <c r="I28" s="5" t="s">
        <v>120</v>
      </c>
      <c r="J28" s="5" t="s">
        <v>162</v>
      </c>
      <c r="K28" s="5" t="s">
        <v>163</v>
      </c>
      <c r="L28" s="7" t="s">
        <v>164</v>
      </c>
      <c r="M28" s="7" t="s">
        <v>122</v>
      </c>
      <c r="N28" s="5" t="s">
        <v>122</v>
      </c>
      <c r="O28" s="5" t="s">
        <v>165</v>
      </c>
      <c r="P28" s="5" t="s">
        <v>166</v>
      </c>
      <c r="Q28" s="8" t="str">
        <f>HYPERLINK("https://ovopark.oss-cn-hangzhou.aliyuncs.com/2022/10/26/1666749664032778.jpeg?x-oss-process=image/resize,w_700,l_700","查看图片")</f>
        <v>查看图片</v>
      </c>
      <c r="R28" s="5" t="s">
        <v>63</v>
      </c>
      <c r="S28" s="5" t="s">
        <v>167</v>
      </c>
      <c r="T28" s="5" t="s">
        <v>168</v>
      </c>
    </row>
    <row r="29" ht="89" customHeight="1" spans="1:20">
      <c r="A29" s="4">
        <v>704</v>
      </c>
      <c r="B29" s="4" t="s">
        <v>20</v>
      </c>
      <c r="C29" s="5" t="s">
        <v>50</v>
      </c>
      <c r="D29" s="5" t="s">
        <v>66</v>
      </c>
      <c r="E29" s="5" t="s">
        <v>52</v>
      </c>
      <c r="F29" s="5" t="s">
        <v>52</v>
      </c>
      <c r="G29" s="5" t="s">
        <v>53</v>
      </c>
      <c r="H29" s="5" t="s">
        <v>54</v>
      </c>
      <c r="I29" s="5" t="s">
        <v>55</v>
      </c>
      <c r="J29" s="5" t="s">
        <v>171</v>
      </c>
      <c r="K29" s="5" t="s">
        <v>172</v>
      </c>
      <c r="L29" s="7" t="s">
        <v>57</v>
      </c>
      <c r="M29" s="7" t="s">
        <v>173</v>
      </c>
      <c r="N29" s="5" t="s">
        <v>174</v>
      </c>
      <c r="O29" s="5" t="s">
        <v>175</v>
      </c>
      <c r="P29" s="5" t="s">
        <v>176</v>
      </c>
      <c r="Q29" s="5" t="s">
        <v>63</v>
      </c>
      <c r="R29" s="8" t="str">
        <f>HYPERLINK("https://ovopark.oss-cn-hangzhou.aliyuncs.com/2022/10/29/image_1667015141004.jpg","查看图片")</f>
        <v>查看图片</v>
      </c>
      <c r="S29" s="5" t="s">
        <v>64</v>
      </c>
      <c r="T29" s="5" t="s">
        <v>177</v>
      </c>
    </row>
    <row r="30" customHeight="1" spans="1:20">
      <c r="A30" s="4">
        <v>704</v>
      </c>
      <c r="B30" s="4" t="s">
        <v>20</v>
      </c>
      <c r="C30" s="5" t="s">
        <v>50</v>
      </c>
      <c r="D30" s="5" t="s">
        <v>51</v>
      </c>
      <c r="E30" s="5" t="s">
        <v>52</v>
      </c>
      <c r="F30" s="5" t="s">
        <v>52</v>
      </c>
      <c r="G30" s="5" t="s">
        <v>53</v>
      </c>
      <c r="H30" s="5" t="s">
        <v>54</v>
      </c>
      <c r="I30" s="5" t="s">
        <v>55</v>
      </c>
      <c r="J30" s="5" t="s">
        <v>171</v>
      </c>
      <c r="K30" s="5" t="s">
        <v>172</v>
      </c>
      <c r="L30" s="7" t="s">
        <v>57</v>
      </c>
      <c r="M30" s="7" t="s">
        <v>178</v>
      </c>
      <c r="N30" s="5" t="s">
        <v>179</v>
      </c>
      <c r="O30" s="5" t="s">
        <v>175</v>
      </c>
      <c r="P30" s="5" t="s">
        <v>176</v>
      </c>
      <c r="Q30" s="5" t="s">
        <v>63</v>
      </c>
      <c r="R30" s="8" t="str">
        <f>HYPERLINK("https://ovopark.oss-cn-hangzhou.aliyuncs.com/2022/10/29/image_1667015193947.jpg","查看图片")</f>
        <v>查看图片</v>
      </c>
      <c r="S30" s="5" t="s">
        <v>64</v>
      </c>
      <c r="T30" s="5" t="s">
        <v>180</v>
      </c>
    </row>
    <row r="31" customHeight="1" spans="1:20">
      <c r="A31" s="4">
        <v>704</v>
      </c>
      <c r="B31" s="4" t="s">
        <v>20</v>
      </c>
      <c r="C31" s="5" t="s">
        <v>50</v>
      </c>
      <c r="D31" s="5" t="s">
        <v>75</v>
      </c>
      <c r="E31" s="5" t="s">
        <v>52</v>
      </c>
      <c r="F31" s="5" t="s">
        <v>52</v>
      </c>
      <c r="G31" s="5" t="s">
        <v>53</v>
      </c>
      <c r="H31" s="5" t="s">
        <v>54</v>
      </c>
      <c r="I31" s="5" t="s">
        <v>55</v>
      </c>
      <c r="J31" s="5" t="s">
        <v>171</v>
      </c>
      <c r="K31" s="5" t="s">
        <v>172</v>
      </c>
      <c r="L31" s="7" t="s">
        <v>57</v>
      </c>
      <c r="M31" s="7" t="s">
        <v>181</v>
      </c>
      <c r="N31" s="5" t="s">
        <v>182</v>
      </c>
      <c r="O31" s="5" t="s">
        <v>175</v>
      </c>
      <c r="P31" s="5" t="s">
        <v>176</v>
      </c>
      <c r="Q31" s="5" t="s">
        <v>63</v>
      </c>
      <c r="R31" s="8" t="str">
        <f>HYPERLINK("https://ovopark.oss-cn-hangzhou.aliyuncs.com/2022/10/29/image_1667015231844.jpg","查看图片")</f>
        <v>查看图片</v>
      </c>
      <c r="S31" s="5" t="s">
        <v>64</v>
      </c>
      <c r="T31" s="5" t="s">
        <v>183</v>
      </c>
    </row>
    <row r="32" customHeight="1" spans="1:20">
      <c r="A32" s="4">
        <v>704</v>
      </c>
      <c r="B32" s="4" t="s">
        <v>20</v>
      </c>
      <c r="C32" s="5" t="s">
        <v>184</v>
      </c>
      <c r="D32" s="5" t="s">
        <v>185</v>
      </c>
      <c r="E32" s="5" t="s">
        <v>52</v>
      </c>
      <c r="F32" s="5" t="s">
        <v>52</v>
      </c>
      <c r="G32" s="5" t="s">
        <v>53</v>
      </c>
      <c r="H32" s="5" t="s">
        <v>54</v>
      </c>
      <c r="I32" s="5" t="s">
        <v>55</v>
      </c>
      <c r="J32" s="5" t="s">
        <v>186</v>
      </c>
      <c r="K32" s="5" t="s">
        <v>172</v>
      </c>
      <c r="L32" s="7" t="s">
        <v>57</v>
      </c>
      <c r="M32" s="7" t="s">
        <v>187</v>
      </c>
      <c r="N32" s="5" t="s">
        <v>188</v>
      </c>
      <c r="O32" s="5" t="s">
        <v>175</v>
      </c>
      <c r="P32" s="5" t="s">
        <v>176</v>
      </c>
      <c r="Q32" s="5" t="s">
        <v>63</v>
      </c>
      <c r="R32" s="8" t="str">
        <f>HYPERLINK("https://ovopark.oss-cn-hangzhou.aliyuncs.com/2022/10/29/image_1667015358103.jpg","查看图片")</f>
        <v>查看图片</v>
      </c>
      <c r="S32" s="5" t="s">
        <v>64</v>
      </c>
      <c r="T32" s="5" t="s">
        <v>189</v>
      </c>
    </row>
    <row r="33" customHeight="1" spans="1:20">
      <c r="A33" s="4">
        <v>704</v>
      </c>
      <c r="B33" s="4" t="s">
        <v>20</v>
      </c>
      <c r="C33" s="5" t="s">
        <v>50</v>
      </c>
      <c r="D33" s="5" t="s">
        <v>190</v>
      </c>
      <c r="E33" s="5" t="s">
        <v>52</v>
      </c>
      <c r="F33" s="5" t="s">
        <v>52</v>
      </c>
      <c r="G33" s="5" t="s">
        <v>53</v>
      </c>
      <c r="H33" s="5" t="s">
        <v>54</v>
      </c>
      <c r="I33" s="5" t="s">
        <v>55</v>
      </c>
      <c r="J33" s="5" t="s">
        <v>191</v>
      </c>
      <c r="K33" s="5" t="s">
        <v>172</v>
      </c>
      <c r="L33" s="7" t="s">
        <v>57</v>
      </c>
      <c r="M33" s="7" t="s">
        <v>192</v>
      </c>
      <c r="N33" s="5" t="s">
        <v>193</v>
      </c>
      <c r="O33" s="5" t="s">
        <v>175</v>
      </c>
      <c r="P33" s="5" t="s">
        <v>176</v>
      </c>
      <c r="Q33" s="5" t="s">
        <v>63</v>
      </c>
      <c r="R33" s="8" t="str">
        <f>HYPERLINK("https://ovopark.oss-cn-hangzhou.aliyuncs.com/2022/10/29/image_1667015397235.jpg","查看图片")</f>
        <v>查看图片</v>
      </c>
      <c r="S33" s="5" t="s">
        <v>64</v>
      </c>
      <c r="T33" s="5" t="s">
        <v>194</v>
      </c>
    </row>
    <row r="34" customHeight="1" spans="1:20">
      <c r="A34" s="4">
        <v>704</v>
      </c>
      <c r="B34" s="4" t="s">
        <v>20</v>
      </c>
      <c r="C34" s="5" t="s">
        <v>50</v>
      </c>
      <c r="D34" s="5" t="s">
        <v>195</v>
      </c>
      <c r="E34" s="5" t="s">
        <v>52</v>
      </c>
      <c r="F34" s="5" t="s">
        <v>52</v>
      </c>
      <c r="G34" s="5" t="s">
        <v>53</v>
      </c>
      <c r="H34" s="5" t="s">
        <v>54</v>
      </c>
      <c r="I34" s="5" t="s">
        <v>55</v>
      </c>
      <c r="J34" s="5" t="s">
        <v>196</v>
      </c>
      <c r="K34" s="5" t="s">
        <v>172</v>
      </c>
      <c r="L34" s="7" t="s">
        <v>57</v>
      </c>
      <c r="M34" s="7" t="s">
        <v>197</v>
      </c>
      <c r="N34" s="5" t="s">
        <v>198</v>
      </c>
      <c r="O34" s="5" t="s">
        <v>175</v>
      </c>
      <c r="P34" s="5" t="s">
        <v>176</v>
      </c>
      <c r="Q34" s="5" t="s">
        <v>63</v>
      </c>
      <c r="R34" s="8" t="str">
        <f>HYPERLINK("https://ovopark.oss-cn-hangzhou.aliyuncs.com/2022/10/29/image_1667015430771.jpg","查看图片")</f>
        <v>查看图片</v>
      </c>
      <c r="S34" s="5" t="s">
        <v>64</v>
      </c>
      <c r="T34" s="5" t="s">
        <v>199</v>
      </c>
    </row>
    <row r="35" customHeight="1" spans="1:20">
      <c r="A35" s="4">
        <v>704</v>
      </c>
      <c r="B35" s="4" t="s">
        <v>20</v>
      </c>
      <c r="C35" s="5" t="s">
        <v>50</v>
      </c>
      <c r="D35" s="5" t="s">
        <v>200</v>
      </c>
      <c r="E35" s="5" t="s">
        <v>52</v>
      </c>
      <c r="F35" s="5" t="s">
        <v>52</v>
      </c>
      <c r="G35" s="5" t="s">
        <v>53</v>
      </c>
      <c r="H35" s="5" t="s">
        <v>54</v>
      </c>
      <c r="I35" s="5" t="s">
        <v>55</v>
      </c>
      <c r="J35" s="5" t="s">
        <v>201</v>
      </c>
      <c r="K35" s="5" t="s">
        <v>172</v>
      </c>
      <c r="L35" s="7" t="s">
        <v>57</v>
      </c>
      <c r="M35" s="7" t="s">
        <v>202</v>
      </c>
      <c r="N35" s="5" t="s">
        <v>203</v>
      </c>
      <c r="O35" s="5" t="s">
        <v>175</v>
      </c>
      <c r="P35" s="5" t="s">
        <v>176</v>
      </c>
      <c r="Q35" s="5" t="s">
        <v>63</v>
      </c>
      <c r="R35" s="8" t="str">
        <f>HYPERLINK("https://ovopark.oss-cn-hangzhou.aliyuncs.com/2022/10/29/image_1667015788333.jpg","查看图片")</f>
        <v>查看图片</v>
      </c>
      <c r="S35" s="5" t="s">
        <v>64</v>
      </c>
      <c r="T35" s="5" t="s">
        <v>204</v>
      </c>
    </row>
    <row r="36" customHeight="1" spans="1:20">
      <c r="A36" s="4">
        <v>704</v>
      </c>
      <c r="B36" s="4" t="s">
        <v>20</v>
      </c>
      <c r="C36" s="5" t="s">
        <v>50</v>
      </c>
      <c r="D36" s="5" t="s">
        <v>205</v>
      </c>
      <c r="E36" s="5" t="s">
        <v>52</v>
      </c>
      <c r="F36" s="5" t="s">
        <v>52</v>
      </c>
      <c r="G36" s="5" t="s">
        <v>53</v>
      </c>
      <c r="H36" s="5" t="s">
        <v>54</v>
      </c>
      <c r="I36" s="5" t="s">
        <v>55</v>
      </c>
      <c r="J36" s="5" t="s">
        <v>201</v>
      </c>
      <c r="K36" s="5" t="s">
        <v>172</v>
      </c>
      <c r="L36" s="7" t="s">
        <v>57</v>
      </c>
      <c r="M36" s="7" t="s">
        <v>206</v>
      </c>
      <c r="N36" s="5" t="s">
        <v>207</v>
      </c>
      <c r="O36" s="5" t="s">
        <v>175</v>
      </c>
      <c r="P36" s="5" t="s">
        <v>176</v>
      </c>
      <c r="Q36" s="5" t="s">
        <v>63</v>
      </c>
      <c r="R36" s="8" t="str">
        <f>HYPERLINK("https://ovopark.oss-cn-hangzhou.aliyuncs.com/2022/10/29/image_1667015839064.jpg","查看图片")</f>
        <v>查看图片</v>
      </c>
      <c r="S36" s="5" t="s">
        <v>64</v>
      </c>
      <c r="T36" s="5" t="s">
        <v>208</v>
      </c>
    </row>
    <row r="37" customHeight="1" spans="1:20">
      <c r="A37" s="4">
        <v>54</v>
      </c>
      <c r="B37" s="4" t="s">
        <v>25</v>
      </c>
      <c r="C37" s="5" t="s">
        <v>184</v>
      </c>
      <c r="D37" s="5" t="s">
        <v>185</v>
      </c>
      <c r="E37" s="5" t="s">
        <v>52</v>
      </c>
      <c r="F37" s="5" t="s">
        <v>52</v>
      </c>
      <c r="G37" s="5" t="s">
        <v>53</v>
      </c>
      <c r="H37" s="5" t="s">
        <v>54</v>
      </c>
      <c r="I37" s="5" t="s">
        <v>55</v>
      </c>
      <c r="J37" s="5" t="s">
        <v>209</v>
      </c>
      <c r="K37" s="5" t="s">
        <v>210</v>
      </c>
      <c r="L37" s="7" t="s">
        <v>127</v>
      </c>
      <c r="M37" s="7" t="s">
        <v>211</v>
      </c>
      <c r="N37" s="5" t="s">
        <v>212</v>
      </c>
      <c r="O37" s="5" t="s">
        <v>213</v>
      </c>
      <c r="P37" s="5" t="s">
        <v>214</v>
      </c>
      <c r="Q37" s="5" t="s">
        <v>63</v>
      </c>
      <c r="R37" s="8" t="str">
        <f>HYPERLINK("https://ovopark.oss-cn-hangzhou.aliyuncs.com/2022/11/04/0_62_20221104121406_8374.jpeg","查看图片")</f>
        <v>查看图片</v>
      </c>
      <c r="S37" s="5" t="s">
        <v>64</v>
      </c>
      <c r="T37" s="5" t="s">
        <v>215</v>
      </c>
    </row>
    <row r="38" customHeight="1" spans="1:20">
      <c r="A38" s="4">
        <v>102564</v>
      </c>
      <c r="B38" s="4" t="s">
        <v>29</v>
      </c>
      <c r="C38" s="5" t="s">
        <v>216</v>
      </c>
      <c r="D38" s="5" t="s">
        <v>217</v>
      </c>
      <c r="E38" s="5" t="s">
        <v>218</v>
      </c>
      <c r="F38" s="5" t="s">
        <v>52</v>
      </c>
      <c r="G38" s="5" t="s">
        <v>53</v>
      </c>
      <c r="H38" s="5" t="s">
        <v>54</v>
      </c>
      <c r="I38" s="5" t="s">
        <v>120</v>
      </c>
      <c r="J38" s="5" t="s">
        <v>219</v>
      </c>
      <c r="K38" s="5" t="s">
        <v>220</v>
      </c>
      <c r="L38" s="7" t="s">
        <v>163</v>
      </c>
      <c r="M38" s="7" t="s">
        <v>122</v>
      </c>
      <c r="N38" s="5" t="s">
        <v>122</v>
      </c>
      <c r="O38" s="5" t="s">
        <v>221</v>
      </c>
      <c r="P38" s="5" t="s">
        <v>222</v>
      </c>
      <c r="Q38" s="5" t="s">
        <v>63</v>
      </c>
      <c r="R38" s="5" t="s">
        <v>63</v>
      </c>
      <c r="S38" s="5" t="s">
        <v>64</v>
      </c>
      <c r="T38" s="5" t="s">
        <v>223</v>
      </c>
    </row>
    <row r="39" customHeight="1" spans="1:20">
      <c r="A39" s="4">
        <v>114069</v>
      </c>
      <c r="B39" s="4" t="s">
        <v>23</v>
      </c>
      <c r="C39" s="5" t="s">
        <v>224</v>
      </c>
      <c r="D39" s="5" t="s">
        <v>225</v>
      </c>
      <c r="E39" s="5" t="s">
        <v>52</v>
      </c>
      <c r="F39" s="5" t="s">
        <v>52</v>
      </c>
      <c r="G39" s="5" t="s">
        <v>53</v>
      </c>
      <c r="H39" s="5" t="s">
        <v>54</v>
      </c>
      <c r="I39" s="5" t="s">
        <v>120</v>
      </c>
      <c r="J39" s="5" t="s">
        <v>226</v>
      </c>
      <c r="K39" s="5" t="s">
        <v>227</v>
      </c>
      <c r="L39" s="7" t="s">
        <v>210</v>
      </c>
      <c r="M39" s="7" t="s">
        <v>122</v>
      </c>
      <c r="N39" s="5" t="s">
        <v>122</v>
      </c>
      <c r="O39" s="5" t="s">
        <v>228</v>
      </c>
      <c r="P39" s="5" t="s">
        <v>166</v>
      </c>
      <c r="Q39" s="8" t="str">
        <f>HYPERLINK("https://ovopark.oss-cn-hangzhou.aliyuncs.com/2022/10/21/1666315994269955.jpeg?x-oss-process=image/resize,w_700,l_700","查看图片")</f>
        <v>查看图片</v>
      </c>
      <c r="R39" s="5" t="s">
        <v>63</v>
      </c>
      <c r="S39" s="5" t="s">
        <v>167</v>
      </c>
      <c r="T39" s="5" t="s">
        <v>229</v>
      </c>
    </row>
    <row r="40" customHeight="1" spans="1:20">
      <c r="A40" s="4">
        <v>114069</v>
      </c>
      <c r="B40" s="4" t="s">
        <v>23</v>
      </c>
      <c r="C40" s="5" t="s">
        <v>230</v>
      </c>
      <c r="D40" s="5" t="s">
        <v>231</v>
      </c>
      <c r="E40" s="5" t="s">
        <v>232</v>
      </c>
      <c r="F40" s="5" t="s">
        <v>52</v>
      </c>
      <c r="G40" s="5" t="s">
        <v>233</v>
      </c>
      <c r="H40" s="5" t="s">
        <v>54</v>
      </c>
      <c r="I40" s="5" t="s">
        <v>120</v>
      </c>
      <c r="J40" s="5" t="s">
        <v>226</v>
      </c>
      <c r="K40" s="5" t="s">
        <v>227</v>
      </c>
      <c r="L40" s="7" t="s">
        <v>210</v>
      </c>
      <c r="M40" s="7" t="s">
        <v>122</v>
      </c>
      <c r="N40" s="5" t="s">
        <v>122</v>
      </c>
      <c r="O40" s="5" t="s">
        <v>228</v>
      </c>
      <c r="P40" s="5" t="s">
        <v>166</v>
      </c>
      <c r="Q40" s="8" t="str">
        <f>HYPERLINK("https://ovopark.oss-cn-hangzhou.aliyuncs.com/2022/10/21/1666316114718251.jpeg?x-oss-process=image/resize,w_700,l_700","查看图片")</f>
        <v>查看图片</v>
      </c>
      <c r="R40" s="5" t="s">
        <v>63</v>
      </c>
      <c r="S40" s="5" t="s">
        <v>167</v>
      </c>
      <c r="T40" s="5" t="s">
        <v>229</v>
      </c>
    </row>
    <row r="41" customHeight="1" spans="1:20">
      <c r="A41" s="4">
        <v>351</v>
      </c>
      <c r="B41" s="4" t="s">
        <v>18</v>
      </c>
      <c r="C41" s="5" t="s">
        <v>216</v>
      </c>
      <c r="D41" s="5" t="s">
        <v>217</v>
      </c>
      <c r="E41" s="5" t="s">
        <v>218</v>
      </c>
      <c r="F41" s="5" t="s">
        <v>52</v>
      </c>
      <c r="G41" s="5" t="s">
        <v>53</v>
      </c>
      <c r="H41" s="5" t="s">
        <v>54</v>
      </c>
      <c r="I41" s="5" t="s">
        <v>55</v>
      </c>
      <c r="J41" s="5" t="s">
        <v>234</v>
      </c>
      <c r="K41" s="5" t="s">
        <v>235</v>
      </c>
      <c r="L41" s="7" t="s">
        <v>220</v>
      </c>
      <c r="M41" s="7" t="s">
        <v>236</v>
      </c>
      <c r="N41" s="5" t="s">
        <v>237</v>
      </c>
      <c r="O41" s="5" t="s">
        <v>238</v>
      </c>
      <c r="P41" s="5" t="s">
        <v>176</v>
      </c>
      <c r="Q41" s="8" t="str">
        <f>HYPERLINK("https://ovopark.oss-cn-hangzhou.aliyuncs.com/99a63807c5bfb596c43a708496eee581.jpg?x-oss-process=image/resize,w_700,l_700","查看图片")</f>
        <v>查看图片</v>
      </c>
      <c r="R41" s="8" t="str">
        <f>HYPERLINK("https://ovopark.oss-cn-hangzhou.aliyuncs.com/2022/10/25/IMG_20221022_202736.jpg","查看图片")</f>
        <v>查看图片</v>
      </c>
      <c r="S41" s="5" t="s">
        <v>64</v>
      </c>
      <c r="T41" s="5" t="s">
        <v>239</v>
      </c>
    </row>
    <row r="42" customHeight="1" spans="1:20">
      <c r="A42" s="4">
        <v>351</v>
      </c>
      <c r="B42" s="4" t="s">
        <v>18</v>
      </c>
      <c r="C42" s="5" t="s">
        <v>50</v>
      </c>
      <c r="D42" s="5" t="s">
        <v>125</v>
      </c>
      <c r="E42" s="5" t="s">
        <v>52</v>
      </c>
      <c r="F42" s="5" t="s">
        <v>52</v>
      </c>
      <c r="G42" s="5" t="s">
        <v>53</v>
      </c>
      <c r="H42" s="5" t="s">
        <v>54</v>
      </c>
      <c r="I42" s="5" t="s">
        <v>55</v>
      </c>
      <c r="J42" s="5" t="s">
        <v>240</v>
      </c>
      <c r="K42" s="5" t="s">
        <v>235</v>
      </c>
      <c r="L42" s="7" t="s">
        <v>220</v>
      </c>
      <c r="M42" s="7" t="s">
        <v>241</v>
      </c>
      <c r="N42" s="5" t="s">
        <v>242</v>
      </c>
      <c r="O42" s="5" t="s">
        <v>238</v>
      </c>
      <c r="P42" s="5" t="s">
        <v>176</v>
      </c>
      <c r="Q42" s="5" t="s">
        <v>63</v>
      </c>
      <c r="R42" s="5" t="s">
        <v>63</v>
      </c>
      <c r="S42" s="5" t="s">
        <v>64</v>
      </c>
      <c r="T42" s="5" t="s">
        <v>243</v>
      </c>
    </row>
    <row r="43" customHeight="1" spans="1:20">
      <c r="A43" s="4">
        <v>351</v>
      </c>
      <c r="B43" s="4" t="s">
        <v>18</v>
      </c>
      <c r="C43" s="5" t="s">
        <v>216</v>
      </c>
      <c r="D43" s="5" t="s">
        <v>217</v>
      </c>
      <c r="E43" s="5" t="s">
        <v>218</v>
      </c>
      <c r="F43" s="5" t="s">
        <v>52</v>
      </c>
      <c r="G43" s="5" t="s">
        <v>53</v>
      </c>
      <c r="H43" s="5" t="s">
        <v>54</v>
      </c>
      <c r="I43" s="5" t="s">
        <v>55</v>
      </c>
      <c r="J43" s="5" t="s">
        <v>244</v>
      </c>
      <c r="K43" s="5" t="s">
        <v>235</v>
      </c>
      <c r="L43" s="7" t="s">
        <v>220</v>
      </c>
      <c r="M43" s="7" t="s">
        <v>245</v>
      </c>
      <c r="N43" s="5" t="s">
        <v>246</v>
      </c>
      <c r="O43" s="5" t="s">
        <v>238</v>
      </c>
      <c r="P43" s="5" t="s">
        <v>176</v>
      </c>
      <c r="Q43" s="8" t="str">
        <f>HYPERLINK("https://ovopark.oss-cn-hangzhou.aliyuncs.com/6c9d02e748a46210fcba6f046f2bdd3d.jpg?x-oss-process=image/resize,w_700,l_700","查看图片")</f>
        <v>查看图片</v>
      </c>
      <c r="R43" s="8" t="str">
        <f>HYPERLINK("https://ovopark.oss-cn-hangzhou.aliyuncs.com/2022/10/25/IMG_20221022_202736.jpg","查看图片")</f>
        <v>查看图片</v>
      </c>
      <c r="S43" s="5" t="s">
        <v>64</v>
      </c>
      <c r="T43" s="5" t="s">
        <v>247</v>
      </c>
    </row>
    <row r="44" customHeight="1" spans="1:20">
      <c r="A44" s="4">
        <v>351</v>
      </c>
      <c r="B44" s="4" t="s">
        <v>18</v>
      </c>
      <c r="C44" s="5" t="s">
        <v>50</v>
      </c>
      <c r="D44" s="5" t="s">
        <v>195</v>
      </c>
      <c r="E44" s="5" t="s">
        <v>52</v>
      </c>
      <c r="F44" s="5" t="s">
        <v>52</v>
      </c>
      <c r="G44" s="5" t="s">
        <v>53</v>
      </c>
      <c r="H44" s="5" t="s">
        <v>54</v>
      </c>
      <c r="I44" s="5" t="s">
        <v>55</v>
      </c>
      <c r="J44" s="5" t="s">
        <v>248</v>
      </c>
      <c r="K44" s="5" t="s">
        <v>235</v>
      </c>
      <c r="L44" s="7" t="s">
        <v>220</v>
      </c>
      <c r="M44" s="7" t="s">
        <v>249</v>
      </c>
      <c r="N44" s="5" t="s">
        <v>250</v>
      </c>
      <c r="O44" s="5" t="s">
        <v>238</v>
      </c>
      <c r="P44" s="5" t="s">
        <v>176</v>
      </c>
      <c r="Q44" s="5" t="s">
        <v>63</v>
      </c>
      <c r="R44" s="5" t="s">
        <v>63</v>
      </c>
      <c r="S44" s="5" t="s">
        <v>64</v>
      </c>
      <c r="T44" s="5" t="s">
        <v>251</v>
      </c>
    </row>
    <row r="45" customHeight="1" spans="1:20">
      <c r="A45" s="4">
        <v>351</v>
      </c>
      <c r="B45" s="4" t="s">
        <v>18</v>
      </c>
      <c r="C45" s="5" t="s">
        <v>50</v>
      </c>
      <c r="D45" s="5" t="s">
        <v>252</v>
      </c>
      <c r="E45" s="5" t="s">
        <v>52</v>
      </c>
      <c r="F45" s="5" t="s">
        <v>52</v>
      </c>
      <c r="G45" s="5" t="s">
        <v>53</v>
      </c>
      <c r="H45" s="5" t="s">
        <v>54</v>
      </c>
      <c r="I45" s="5" t="s">
        <v>55</v>
      </c>
      <c r="J45" s="5" t="s">
        <v>248</v>
      </c>
      <c r="K45" s="5" t="s">
        <v>235</v>
      </c>
      <c r="L45" s="7" t="s">
        <v>220</v>
      </c>
      <c r="M45" s="7" t="s">
        <v>253</v>
      </c>
      <c r="N45" s="5" t="s">
        <v>254</v>
      </c>
      <c r="O45" s="5" t="s">
        <v>238</v>
      </c>
      <c r="P45" s="5" t="s">
        <v>176</v>
      </c>
      <c r="Q45" s="5" t="s">
        <v>63</v>
      </c>
      <c r="R45" s="5" t="s">
        <v>63</v>
      </c>
      <c r="S45" s="5" t="s">
        <v>64</v>
      </c>
      <c r="T45" s="5" t="s">
        <v>255</v>
      </c>
    </row>
    <row r="46" customHeight="1" spans="1:20">
      <c r="A46" s="4">
        <v>351</v>
      </c>
      <c r="B46" s="4" t="s">
        <v>18</v>
      </c>
      <c r="C46" s="5" t="s">
        <v>216</v>
      </c>
      <c r="D46" s="5" t="s">
        <v>217</v>
      </c>
      <c r="E46" s="5" t="s">
        <v>218</v>
      </c>
      <c r="F46" s="5" t="s">
        <v>52</v>
      </c>
      <c r="G46" s="5" t="s">
        <v>53</v>
      </c>
      <c r="H46" s="5" t="s">
        <v>54</v>
      </c>
      <c r="I46" s="5" t="s">
        <v>55</v>
      </c>
      <c r="J46" s="5" t="s">
        <v>256</v>
      </c>
      <c r="K46" s="5" t="s">
        <v>235</v>
      </c>
      <c r="L46" s="7" t="s">
        <v>220</v>
      </c>
      <c r="M46" s="7" t="s">
        <v>257</v>
      </c>
      <c r="N46" s="5" t="s">
        <v>258</v>
      </c>
      <c r="O46" s="5" t="s">
        <v>238</v>
      </c>
      <c r="P46" s="5" t="s">
        <v>176</v>
      </c>
      <c r="Q46" s="8" t="str">
        <f>HYPERLINK("https://ovopark.oss-cn-hangzhou.aliyuncs.com/e7c2dad537dd697fec15cc81a15a77a1.jpg?x-oss-process=image/resize,w_700,l_700","查看图片")</f>
        <v>查看图片</v>
      </c>
      <c r="R46" s="8" t="str">
        <f>HYPERLINK("https://ovopark.oss-cn-hangzhou.aliyuncs.com/2022/10/25/IMG_20221022_202736.jpg","查看图片")</f>
        <v>查看图片</v>
      </c>
      <c r="S46" s="5" t="s">
        <v>64</v>
      </c>
      <c r="T46" s="5" t="s">
        <v>259</v>
      </c>
    </row>
    <row r="47" customHeight="1" spans="1:20">
      <c r="A47" s="4">
        <v>351</v>
      </c>
      <c r="B47" s="4" t="s">
        <v>18</v>
      </c>
      <c r="C47" s="5" t="s">
        <v>50</v>
      </c>
      <c r="D47" s="5" t="s">
        <v>260</v>
      </c>
      <c r="E47" s="5" t="s">
        <v>52</v>
      </c>
      <c r="F47" s="5" t="s">
        <v>52</v>
      </c>
      <c r="G47" s="5" t="s">
        <v>53</v>
      </c>
      <c r="H47" s="5" t="s">
        <v>54</v>
      </c>
      <c r="I47" s="5" t="s">
        <v>55</v>
      </c>
      <c r="J47" s="5" t="s">
        <v>248</v>
      </c>
      <c r="K47" s="5" t="s">
        <v>235</v>
      </c>
      <c r="L47" s="7" t="s">
        <v>220</v>
      </c>
      <c r="M47" s="7" t="s">
        <v>261</v>
      </c>
      <c r="N47" s="5" t="s">
        <v>262</v>
      </c>
      <c r="O47" s="5" t="s">
        <v>238</v>
      </c>
      <c r="P47" s="5" t="s">
        <v>176</v>
      </c>
      <c r="Q47" s="5" t="s">
        <v>63</v>
      </c>
      <c r="R47" s="5" t="s">
        <v>63</v>
      </c>
      <c r="S47" s="5" t="s">
        <v>64</v>
      </c>
      <c r="T47" s="5" t="s">
        <v>263</v>
      </c>
    </row>
    <row r="48" customHeight="1" spans="1:20">
      <c r="A48" s="4">
        <v>118151</v>
      </c>
      <c r="B48" s="4" t="s">
        <v>17</v>
      </c>
      <c r="C48" s="5" t="s">
        <v>264</v>
      </c>
      <c r="D48" s="5" t="s">
        <v>265</v>
      </c>
      <c r="E48" s="5" t="s">
        <v>52</v>
      </c>
      <c r="F48" s="5" t="s">
        <v>52</v>
      </c>
      <c r="G48" s="5" t="s">
        <v>53</v>
      </c>
      <c r="H48" s="5" t="s">
        <v>54</v>
      </c>
      <c r="I48" s="5" t="s">
        <v>55</v>
      </c>
      <c r="J48" s="5" t="s">
        <v>266</v>
      </c>
      <c r="K48" s="5" t="s">
        <v>267</v>
      </c>
      <c r="L48" s="7" t="s">
        <v>268</v>
      </c>
      <c r="M48" s="7" t="s">
        <v>269</v>
      </c>
      <c r="N48" s="5" t="s">
        <v>270</v>
      </c>
      <c r="O48" s="5" t="s">
        <v>271</v>
      </c>
      <c r="P48" s="5" t="s">
        <v>62</v>
      </c>
      <c r="Q48" s="5" t="s">
        <v>63</v>
      </c>
      <c r="R48" s="8" t="str">
        <f>HYPERLINK("https://ovopark.oss-cn-hangzhou.aliyuncs.com/2022/10/27/image_1666879216660.jpg","查看图片")</f>
        <v>查看图片</v>
      </c>
      <c r="S48" s="5" t="s">
        <v>167</v>
      </c>
      <c r="T48" s="5" t="s">
        <v>272</v>
      </c>
    </row>
    <row r="49" customHeight="1" spans="1:20">
      <c r="A49" s="4">
        <v>118151</v>
      </c>
      <c r="B49" s="4" t="s">
        <v>17</v>
      </c>
      <c r="C49" s="5" t="s">
        <v>273</v>
      </c>
      <c r="D49" s="5" t="s">
        <v>274</v>
      </c>
      <c r="E49" s="5" t="s">
        <v>160</v>
      </c>
      <c r="F49" s="5" t="s">
        <v>52</v>
      </c>
      <c r="G49" s="5" t="s">
        <v>53</v>
      </c>
      <c r="H49" s="5" t="s">
        <v>54</v>
      </c>
      <c r="I49" s="5" t="s">
        <v>55</v>
      </c>
      <c r="J49" s="5" t="s">
        <v>266</v>
      </c>
      <c r="K49" s="5" t="s">
        <v>267</v>
      </c>
      <c r="L49" s="7" t="s">
        <v>268</v>
      </c>
      <c r="M49" s="7" t="s">
        <v>275</v>
      </c>
      <c r="N49" s="5" t="s">
        <v>276</v>
      </c>
      <c r="O49" s="5" t="s">
        <v>271</v>
      </c>
      <c r="P49" s="5" t="s">
        <v>62</v>
      </c>
      <c r="Q49" s="5" t="s">
        <v>63</v>
      </c>
      <c r="R49" s="8" t="str">
        <f>HYPERLINK("https://ovopark.oss-cn-hangzhou.aliyuncs.com/2022/10/27/image_1666879261546.jpg","查看图片")</f>
        <v>查看图片</v>
      </c>
      <c r="S49" s="5" t="s">
        <v>167</v>
      </c>
      <c r="T49" s="5" t="s">
        <v>277</v>
      </c>
    </row>
    <row r="50" customHeight="1" spans="1:20">
      <c r="A50" s="4">
        <v>118151</v>
      </c>
      <c r="B50" s="4" t="s">
        <v>17</v>
      </c>
      <c r="C50" s="5" t="s">
        <v>273</v>
      </c>
      <c r="D50" s="5" t="s">
        <v>278</v>
      </c>
      <c r="E50" s="5" t="s">
        <v>52</v>
      </c>
      <c r="F50" s="5" t="s">
        <v>52</v>
      </c>
      <c r="G50" s="5" t="s">
        <v>53</v>
      </c>
      <c r="H50" s="5" t="s">
        <v>54</v>
      </c>
      <c r="I50" s="5" t="s">
        <v>55</v>
      </c>
      <c r="J50" s="5" t="s">
        <v>266</v>
      </c>
      <c r="K50" s="5" t="s">
        <v>267</v>
      </c>
      <c r="L50" s="7" t="s">
        <v>268</v>
      </c>
      <c r="M50" s="7" t="s">
        <v>279</v>
      </c>
      <c r="N50" s="5" t="s">
        <v>280</v>
      </c>
      <c r="O50" s="5" t="s">
        <v>271</v>
      </c>
      <c r="P50" s="5" t="s">
        <v>62</v>
      </c>
      <c r="Q50" s="8" t="str">
        <f>HYPERLINK("https://ovopark.oss-cn-hangzhou.aliyuncs.com/2022/10/19/0_62_20221019122932_7167.png?x-oss-process=image/resize,w_700,l_700","查看图片")</f>
        <v>查看图片</v>
      </c>
      <c r="R50" s="8" t="str">
        <f>HYPERLINK("https://ovopark.oss-cn-hangzhou.aliyuncs.com/2022/10/27/image_1666879285679.jpg","查看图片")</f>
        <v>查看图片</v>
      </c>
      <c r="S50" s="5" t="s">
        <v>167</v>
      </c>
      <c r="T50" s="5" t="s">
        <v>281</v>
      </c>
    </row>
    <row r="51" customHeight="1" spans="1:20">
      <c r="A51" s="4">
        <v>118151</v>
      </c>
      <c r="B51" s="4" t="s">
        <v>17</v>
      </c>
      <c r="C51" s="5" t="s">
        <v>282</v>
      </c>
      <c r="D51" s="5" t="s">
        <v>283</v>
      </c>
      <c r="E51" s="5" t="s">
        <v>284</v>
      </c>
      <c r="F51" s="5" t="s">
        <v>52</v>
      </c>
      <c r="G51" s="5" t="s">
        <v>53</v>
      </c>
      <c r="H51" s="5" t="s">
        <v>54</v>
      </c>
      <c r="I51" s="5" t="s">
        <v>55</v>
      </c>
      <c r="J51" s="5" t="s">
        <v>266</v>
      </c>
      <c r="K51" s="5" t="s">
        <v>267</v>
      </c>
      <c r="L51" s="7" t="s">
        <v>268</v>
      </c>
      <c r="M51" s="7" t="s">
        <v>285</v>
      </c>
      <c r="N51" s="5" t="s">
        <v>286</v>
      </c>
      <c r="O51" s="5" t="s">
        <v>271</v>
      </c>
      <c r="P51" s="5" t="s">
        <v>62</v>
      </c>
      <c r="Q51" s="8" t="str">
        <f>HYPERLINK("https://ovopark.oss-cn-hangzhou.aliyuncs.com/2022/10/19/0_62_20221019120650_7801.png?x-oss-process=image/resize,w_700,l_700","查看图片")</f>
        <v>查看图片</v>
      </c>
      <c r="R51" s="8" t="str">
        <f>HYPERLINK("https://ovopark.oss-cn-hangzhou.aliyuncs.com/2022/10/27/image_1666879412637.jpg","查看图片")</f>
        <v>查看图片</v>
      </c>
      <c r="S51" s="5" t="s">
        <v>167</v>
      </c>
      <c r="T51" s="5" t="s">
        <v>287</v>
      </c>
    </row>
    <row r="52" customHeight="1" spans="1:20">
      <c r="A52" s="4">
        <v>118151</v>
      </c>
      <c r="B52" s="4" t="s">
        <v>17</v>
      </c>
      <c r="C52" s="5" t="s">
        <v>282</v>
      </c>
      <c r="D52" s="5" t="s">
        <v>288</v>
      </c>
      <c r="E52" s="5" t="s">
        <v>52</v>
      </c>
      <c r="F52" s="5" t="s">
        <v>52</v>
      </c>
      <c r="G52" s="5" t="s">
        <v>53</v>
      </c>
      <c r="H52" s="5" t="s">
        <v>54</v>
      </c>
      <c r="I52" s="5" t="s">
        <v>55</v>
      </c>
      <c r="J52" s="5" t="s">
        <v>266</v>
      </c>
      <c r="K52" s="5" t="s">
        <v>267</v>
      </c>
      <c r="L52" s="7" t="s">
        <v>268</v>
      </c>
      <c r="M52" s="7" t="s">
        <v>289</v>
      </c>
      <c r="N52" s="5" t="s">
        <v>290</v>
      </c>
      <c r="O52" s="5" t="s">
        <v>271</v>
      </c>
      <c r="P52" s="5" t="s">
        <v>62</v>
      </c>
      <c r="Q52" s="8" t="str">
        <f>HYPERLINK("https://ovopark.oss-cn-hangzhou.aliyuncs.com/2022/10/19/0_62_20221019114321_4217.png?x-oss-process=image/resize,w_700,l_700","查看图片")</f>
        <v>查看图片</v>
      </c>
      <c r="R52" s="8" t="str">
        <f>HYPERLINK("https://ovopark.oss-cn-hangzhou.aliyuncs.com/2022/10/27/image_1666879435481.jpg","查看图片")</f>
        <v>查看图片</v>
      </c>
      <c r="S52" s="5" t="s">
        <v>167</v>
      </c>
      <c r="T52" s="5" t="s">
        <v>291</v>
      </c>
    </row>
    <row r="53" customHeight="1" spans="1:20">
      <c r="A53" s="4">
        <v>726</v>
      </c>
      <c r="B53" s="4" t="s">
        <v>10</v>
      </c>
      <c r="C53" s="5" t="s">
        <v>264</v>
      </c>
      <c r="D53" s="5" t="s">
        <v>292</v>
      </c>
      <c r="E53" s="5" t="s">
        <v>52</v>
      </c>
      <c r="F53" s="5" t="s">
        <v>52</v>
      </c>
      <c r="G53" s="5" t="s">
        <v>53</v>
      </c>
      <c r="H53" s="5" t="s">
        <v>54</v>
      </c>
      <c r="I53" s="5" t="s">
        <v>55</v>
      </c>
      <c r="J53" s="5" t="s">
        <v>293</v>
      </c>
      <c r="K53" s="5" t="s">
        <v>294</v>
      </c>
      <c r="L53" s="7" t="s">
        <v>295</v>
      </c>
      <c r="M53" s="7" t="s">
        <v>296</v>
      </c>
      <c r="N53" s="5" t="s">
        <v>297</v>
      </c>
      <c r="O53" s="5" t="s">
        <v>104</v>
      </c>
      <c r="P53" s="5" t="s">
        <v>62</v>
      </c>
      <c r="Q53" s="8" t="str">
        <f>HYPERLINK("https://ovopark.oss-cn-hangzhou.aliyuncs.com/2022/10/09/0_62_20221009135208_8881.png?x-oss-process=image/resize,w_700,l_700","查看图片")</f>
        <v>查看图片</v>
      </c>
      <c r="R53" s="5" t="s">
        <v>63</v>
      </c>
      <c r="S53" s="5" t="s">
        <v>167</v>
      </c>
      <c r="T53" s="5" t="s">
        <v>298</v>
      </c>
    </row>
    <row r="54" customHeight="1" spans="1:20">
      <c r="A54" s="4">
        <v>351</v>
      </c>
      <c r="B54" s="4" t="s">
        <v>18</v>
      </c>
      <c r="C54" s="5" t="s">
        <v>216</v>
      </c>
      <c r="D54" s="5" t="s">
        <v>217</v>
      </c>
      <c r="E54" s="5" t="s">
        <v>218</v>
      </c>
      <c r="F54" s="5" t="s">
        <v>52</v>
      </c>
      <c r="G54" s="5" t="s">
        <v>53</v>
      </c>
      <c r="H54" s="5" t="s">
        <v>54</v>
      </c>
      <c r="I54" s="5" t="s">
        <v>55</v>
      </c>
      <c r="J54" s="5" t="s">
        <v>299</v>
      </c>
      <c r="K54" s="5" t="s">
        <v>294</v>
      </c>
      <c r="L54" s="7" t="s">
        <v>295</v>
      </c>
      <c r="M54" s="7" t="s">
        <v>300</v>
      </c>
      <c r="N54" s="5" t="s">
        <v>301</v>
      </c>
      <c r="O54" s="5" t="s">
        <v>238</v>
      </c>
      <c r="P54" s="5" t="s">
        <v>176</v>
      </c>
      <c r="Q54" s="8" t="str">
        <f>HYPERLINK("https://ovopark.oss-cn-hangzhou.aliyuncs.com/f0007152a2f70c6c66894ad5cc6a12ea.jpg?x-oss-process=image/resize,w_700,l_700","查看图片")</f>
        <v>查看图片</v>
      </c>
      <c r="R54" s="8" t="str">
        <f>HYPERLINK("https://ovopark.oss-cn-hangzhou.aliyuncs.com/2022/10/13/IMG_20221010_215759.jpg","查看图片")</f>
        <v>查看图片</v>
      </c>
      <c r="S54" s="5" t="s">
        <v>64</v>
      </c>
      <c r="T54" s="5" t="s">
        <v>302</v>
      </c>
    </row>
    <row r="55" customHeight="1" spans="1:20">
      <c r="A55" s="4">
        <v>377</v>
      </c>
      <c r="B55" s="4" t="s">
        <v>21</v>
      </c>
      <c r="C55" s="5" t="s">
        <v>224</v>
      </c>
      <c r="D55" s="5" t="s">
        <v>303</v>
      </c>
      <c r="E55" s="5" t="s">
        <v>52</v>
      </c>
      <c r="F55" s="5" t="s">
        <v>52</v>
      </c>
      <c r="G55" s="5" t="s">
        <v>53</v>
      </c>
      <c r="H55" s="5" t="s">
        <v>54</v>
      </c>
      <c r="I55" s="5" t="s">
        <v>55</v>
      </c>
      <c r="J55" s="5" t="s">
        <v>304</v>
      </c>
      <c r="K55" s="5" t="s">
        <v>305</v>
      </c>
      <c r="L55" s="7" t="s">
        <v>306</v>
      </c>
      <c r="M55" s="7" t="s">
        <v>307</v>
      </c>
      <c r="N55" s="5" t="s">
        <v>308</v>
      </c>
      <c r="O55" s="5" t="s">
        <v>309</v>
      </c>
      <c r="P55" s="5" t="s">
        <v>166</v>
      </c>
      <c r="Q55" s="8" t="str">
        <f>HYPERLINK("https://ovopark.oss-cn-hangzhou.aliyuncs.com/2022/10/08/1665201719162629.jpeg?x-oss-process=image/resize,w_700,l_700","查看图片")</f>
        <v>查看图片</v>
      </c>
      <c r="R55" s="8" t="str">
        <f>HYPERLINK("http://ovopark.oss-cn-hangzhou.aliyuncs.com/2307_232584219480652_image_1665555250440.jpg","查看图片")</f>
        <v>查看图片</v>
      </c>
      <c r="S55" s="5" t="s">
        <v>167</v>
      </c>
      <c r="T55" s="5" t="s">
        <v>310</v>
      </c>
    </row>
    <row r="56" customHeight="1" spans="1:20">
      <c r="A56" s="4">
        <v>377</v>
      </c>
      <c r="B56" s="4" t="s">
        <v>21</v>
      </c>
      <c r="C56" s="5" t="s">
        <v>311</v>
      </c>
      <c r="D56" s="5" t="s">
        <v>312</v>
      </c>
      <c r="E56" s="5" t="s">
        <v>218</v>
      </c>
      <c r="F56" s="5" t="s">
        <v>52</v>
      </c>
      <c r="G56" s="5" t="s">
        <v>161</v>
      </c>
      <c r="H56" s="5" t="s">
        <v>54</v>
      </c>
      <c r="I56" s="5" t="s">
        <v>55</v>
      </c>
      <c r="J56" s="5" t="s">
        <v>304</v>
      </c>
      <c r="K56" s="5" t="s">
        <v>305</v>
      </c>
      <c r="L56" s="7" t="s">
        <v>306</v>
      </c>
      <c r="M56" s="7" t="s">
        <v>313</v>
      </c>
      <c r="N56" s="5" t="s">
        <v>314</v>
      </c>
      <c r="O56" s="5" t="s">
        <v>309</v>
      </c>
      <c r="P56" s="5" t="s">
        <v>166</v>
      </c>
      <c r="Q56" s="5" t="s">
        <v>63</v>
      </c>
      <c r="R56" s="5" t="s">
        <v>63</v>
      </c>
      <c r="S56" s="5" t="s">
        <v>167</v>
      </c>
      <c r="T56" s="5" t="s">
        <v>315</v>
      </c>
    </row>
    <row r="57" customHeight="1" spans="1:20">
      <c r="A57" s="4">
        <v>377</v>
      </c>
      <c r="B57" s="4" t="s">
        <v>21</v>
      </c>
      <c r="C57" s="5" t="s">
        <v>316</v>
      </c>
      <c r="D57" s="5" t="s">
        <v>317</v>
      </c>
      <c r="E57" s="5" t="s">
        <v>160</v>
      </c>
      <c r="F57" s="5" t="s">
        <v>52</v>
      </c>
      <c r="G57" s="5" t="s">
        <v>161</v>
      </c>
      <c r="H57" s="5" t="s">
        <v>54</v>
      </c>
      <c r="I57" s="5" t="s">
        <v>55</v>
      </c>
      <c r="J57" s="5" t="s">
        <v>304</v>
      </c>
      <c r="K57" s="5" t="s">
        <v>305</v>
      </c>
      <c r="L57" s="7" t="s">
        <v>306</v>
      </c>
      <c r="M57" s="7" t="s">
        <v>318</v>
      </c>
      <c r="N57" s="5" t="s">
        <v>319</v>
      </c>
      <c r="O57" s="5" t="s">
        <v>309</v>
      </c>
      <c r="P57" s="5" t="s">
        <v>166</v>
      </c>
      <c r="Q57" s="5" t="s">
        <v>63</v>
      </c>
      <c r="R57" s="8" t="str">
        <f>HYPERLINK("http://ovopark.oss-cn-hangzhou.aliyuncs.com/2307_232272792321503_image_1665554614061.jpg","查看图片")</f>
        <v>查看图片</v>
      </c>
      <c r="S57" s="5" t="s">
        <v>167</v>
      </c>
      <c r="T57" s="5" t="s">
        <v>320</v>
      </c>
    </row>
    <row r="58" customHeight="1" spans="1:20">
      <c r="A58" s="4">
        <v>308</v>
      </c>
      <c r="B58" s="4" t="s">
        <v>27</v>
      </c>
      <c r="C58" s="5" t="s">
        <v>316</v>
      </c>
      <c r="D58" s="5" t="s">
        <v>321</v>
      </c>
      <c r="E58" s="5" t="s">
        <v>232</v>
      </c>
      <c r="F58" s="5" t="s">
        <v>52</v>
      </c>
      <c r="G58" s="5" t="s">
        <v>161</v>
      </c>
      <c r="H58" s="5" t="s">
        <v>54</v>
      </c>
      <c r="I58" s="5" t="s">
        <v>55</v>
      </c>
      <c r="J58" s="5" t="s">
        <v>322</v>
      </c>
      <c r="K58" s="5" t="s">
        <v>305</v>
      </c>
      <c r="L58" s="7" t="s">
        <v>306</v>
      </c>
      <c r="M58" s="7" t="s">
        <v>323</v>
      </c>
      <c r="N58" s="5" t="s">
        <v>324</v>
      </c>
      <c r="O58" s="5" t="s">
        <v>325</v>
      </c>
      <c r="P58" s="5" t="s">
        <v>326</v>
      </c>
      <c r="Q58" s="5" t="s">
        <v>63</v>
      </c>
      <c r="R58" s="8" t="str">
        <f>HYPERLINK("http://ovopark.oss-cn-hangzhou.aliyuncs.com/6388_237169946653744_image_1666167460214.jpg","查看图片")</f>
        <v>查看图片</v>
      </c>
      <c r="S58" s="5" t="s">
        <v>167</v>
      </c>
      <c r="T58" s="5" t="s">
        <v>327</v>
      </c>
    </row>
    <row r="59" customHeight="1" spans="1:20">
      <c r="A59" s="4">
        <v>308</v>
      </c>
      <c r="B59" s="4" t="s">
        <v>27</v>
      </c>
      <c r="C59" s="5" t="s">
        <v>328</v>
      </c>
      <c r="D59" s="5" t="s">
        <v>329</v>
      </c>
      <c r="E59" s="5" t="s">
        <v>218</v>
      </c>
      <c r="F59" s="5" t="s">
        <v>52</v>
      </c>
      <c r="G59" s="5" t="s">
        <v>161</v>
      </c>
      <c r="H59" s="5" t="s">
        <v>54</v>
      </c>
      <c r="I59" s="5" t="s">
        <v>55</v>
      </c>
      <c r="J59" s="5" t="s">
        <v>322</v>
      </c>
      <c r="K59" s="5" t="s">
        <v>305</v>
      </c>
      <c r="L59" s="7" t="s">
        <v>306</v>
      </c>
      <c r="M59" s="7" t="s">
        <v>330</v>
      </c>
      <c r="N59" s="5" t="s">
        <v>331</v>
      </c>
      <c r="O59" s="5" t="s">
        <v>325</v>
      </c>
      <c r="P59" s="5" t="s">
        <v>326</v>
      </c>
      <c r="Q59" s="5" t="s">
        <v>63</v>
      </c>
      <c r="R59" s="8" t="str">
        <f>HYPERLINK("http://ovopark.oss-cn-hangzhou.aliyuncs.com/6388_237198258067692_image_1666167501630.jpg","查看图片")</f>
        <v>查看图片</v>
      </c>
      <c r="S59" s="5" t="s">
        <v>167</v>
      </c>
      <c r="T59" s="5" t="s">
        <v>332</v>
      </c>
    </row>
    <row r="60" customHeight="1" spans="1:20">
      <c r="A60" s="4">
        <v>704</v>
      </c>
      <c r="B60" s="4" t="s">
        <v>20</v>
      </c>
      <c r="C60" s="5" t="s">
        <v>50</v>
      </c>
      <c r="D60" s="5" t="s">
        <v>66</v>
      </c>
      <c r="E60" s="5" t="s">
        <v>52</v>
      </c>
      <c r="F60" s="5" t="s">
        <v>52</v>
      </c>
      <c r="G60" s="5" t="s">
        <v>53</v>
      </c>
      <c r="H60" s="5" t="s">
        <v>54</v>
      </c>
      <c r="I60" s="5" t="s">
        <v>55</v>
      </c>
      <c r="J60" s="5" t="s">
        <v>333</v>
      </c>
      <c r="K60" s="5" t="s">
        <v>334</v>
      </c>
      <c r="L60" s="7" t="s">
        <v>335</v>
      </c>
      <c r="M60" s="7" t="s">
        <v>336</v>
      </c>
      <c r="N60" s="5" t="s">
        <v>337</v>
      </c>
      <c r="O60" s="5" t="s">
        <v>175</v>
      </c>
      <c r="P60" s="5" t="s">
        <v>176</v>
      </c>
      <c r="Q60" s="5" t="s">
        <v>63</v>
      </c>
      <c r="R60" s="8" t="str">
        <f>HYPERLINK("http://ovopark.oss-cn-hangzhou.aliyuncs.com/2223_290309894140597_image_1665195918095.jpg","查看图片")</f>
        <v>查看图片</v>
      </c>
      <c r="S60" s="5" t="s">
        <v>64</v>
      </c>
      <c r="T60" s="5" t="s">
        <v>338</v>
      </c>
    </row>
    <row r="61" customHeight="1" spans="1:20">
      <c r="A61" s="4">
        <v>704</v>
      </c>
      <c r="B61" s="4" t="s">
        <v>20</v>
      </c>
      <c r="C61" s="5" t="s">
        <v>50</v>
      </c>
      <c r="D61" s="5" t="s">
        <v>51</v>
      </c>
      <c r="E61" s="5" t="s">
        <v>52</v>
      </c>
      <c r="F61" s="5" t="s">
        <v>52</v>
      </c>
      <c r="G61" s="5" t="s">
        <v>53</v>
      </c>
      <c r="H61" s="5" t="s">
        <v>54</v>
      </c>
      <c r="I61" s="5" t="s">
        <v>55</v>
      </c>
      <c r="J61" s="5" t="s">
        <v>333</v>
      </c>
      <c r="K61" s="5" t="s">
        <v>334</v>
      </c>
      <c r="L61" s="7" t="s">
        <v>335</v>
      </c>
      <c r="M61" s="7" t="s">
        <v>339</v>
      </c>
      <c r="N61" s="5" t="s">
        <v>340</v>
      </c>
      <c r="O61" s="5" t="s">
        <v>175</v>
      </c>
      <c r="P61" s="5" t="s">
        <v>176</v>
      </c>
      <c r="Q61" s="5" t="s">
        <v>63</v>
      </c>
      <c r="R61" s="8" t="str">
        <f>HYPERLINK("http://ovopark.oss-cn-hangzhou.aliyuncs.com/2223_290323085640595_image_1665195931847.jpg","查看图片")</f>
        <v>查看图片</v>
      </c>
      <c r="S61" s="5" t="s">
        <v>64</v>
      </c>
      <c r="T61" s="5" t="s">
        <v>341</v>
      </c>
    </row>
    <row r="62" customHeight="1" spans="1:20">
      <c r="A62" s="4">
        <v>704</v>
      </c>
      <c r="B62" s="4" t="s">
        <v>20</v>
      </c>
      <c r="C62" s="5" t="s">
        <v>50</v>
      </c>
      <c r="D62" s="5" t="s">
        <v>75</v>
      </c>
      <c r="E62" s="5" t="s">
        <v>52</v>
      </c>
      <c r="F62" s="5" t="s">
        <v>52</v>
      </c>
      <c r="G62" s="5" t="s">
        <v>53</v>
      </c>
      <c r="H62" s="5" t="s">
        <v>54</v>
      </c>
      <c r="I62" s="5" t="s">
        <v>55</v>
      </c>
      <c r="J62" s="5" t="s">
        <v>333</v>
      </c>
      <c r="K62" s="5" t="s">
        <v>334</v>
      </c>
      <c r="L62" s="7" t="s">
        <v>335</v>
      </c>
      <c r="M62" s="7" t="s">
        <v>342</v>
      </c>
      <c r="N62" s="5" t="s">
        <v>343</v>
      </c>
      <c r="O62" s="5" t="s">
        <v>175</v>
      </c>
      <c r="P62" s="5" t="s">
        <v>176</v>
      </c>
      <c r="Q62" s="5" t="s">
        <v>63</v>
      </c>
      <c r="R62" s="8" t="str">
        <f>HYPERLINK("http://ovopark.oss-cn-hangzhou.aliyuncs.com/2223_290337772392676_image_1665195946189.jpg","查看图片")</f>
        <v>查看图片</v>
      </c>
      <c r="S62" s="5" t="s">
        <v>64</v>
      </c>
      <c r="T62" s="5" t="s">
        <v>344</v>
      </c>
    </row>
    <row r="63" customHeight="1" spans="1:20">
      <c r="A63" s="4">
        <v>704</v>
      </c>
      <c r="B63" s="4" t="s">
        <v>20</v>
      </c>
      <c r="C63" s="5" t="s">
        <v>184</v>
      </c>
      <c r="D63" s="5" t="s">
        <v>185</v>
      </c>
      <c r="E63" s="5" t="s">
        <v>52</v>
      </c>
      <c r="F63" s="5" t="s">
        <v>52</v>
      </c>
      <c r="G63" s="5" t="s">
        <v>53</v>
      </c>
      <c r="H63" s="5" t="s">
        <v>54</v>
      </c>
      <c r="I63" s="5" t="s">
        <v>55</v>
      </c>
      <c r="J63" s="5" t="s">
        <v>345</v>
      </c>
      <c r="K63" s="5" t="s">
        <v>334</v>
      </c>
      <c r="L63" s="7" t="s">
        <v>335</v>
      </c>
      <c r="M63" s="7" t="s">
        <v>346</v>
      </c>
      <c r="N63" s="5" t="s">
        <v>347</v>
      </c>
      <c r="O63" s="5" t="s">
        <v>175</v>
      </c>
      <c r="P63" s="5" t="s">
        <v>176</v>
      </c>
      <c r="Q63" s="5" t="s">
        <v>63</v>
      </c>
      <c r="R63" s="8" t="str">
        <f>HYPERLINK("http://ovopark.oss-cn-hangzhou.aliyuncs.com/2223_290352752249445_image_1665195946189.jpg","查看图片")</f>
        <v>查看图片</v>
      </c>
      <c r="S63" s="5" t="s">
        <v>64</v>
      </c>
      <c r="T63" s="5" t="s">
        <v>348</v>
      </c>
    </row>
    <row r="64" customHeight="1" spans="1:20">
      <c r="A64" s="4">
        <v>704</v>
      </c>
      <c r="B64" s="4" t="s">
        <v>20</v>
      </c>
      <c r="C64" s="5" t="s">
        <v>50</v>
      </c>
      <c r="D64" s="5" t="s">
        <v>190</v>
      </c>
      <c r="E64" s="5" t="s">
        <v>52</v>
      </c>
      <c r="F64" s="5" t="s">
        <v>52</v>
      </c>
      <c r="G64" s="5" t="s">
        <v>53</v>
      </c>
      <c r="H64" s="5" t="s">
        <v>54</v>
      </c>
      <c r="I64" s="5" t="s">
        <v>55</v>
      </c>
      <c r="J64" s="5" t="s">
        <v>349</v>
      </c>
      <c r="K64" s="5" t="s">
        <v>334</v>
      </c>
      <c r="L64" s="7" t="s">
        <v>335</v>
      </c>
      <c r="M64" s="7" t="s">
        <v>350</v>
      </c>
      <c r="N64" s="5" t="s">
        <v>351</v>
      </c>
      <c r="O64" s="5" t="s">
        <v>175</v>
      </c>
      <c r="P64" s="5" t="s">
        <v>176</v>
      </c>
      <c r="Q64" s="5" t="s">
        <v>63</v>
      </c>
      <c r="R64" s="8" t="str">
        <f>HYPERLINK("http://ovopark.oss-cn-hangzhou.aliyuncs.com/2223_290362026536423_image_1665195946189.jpg","查看图片")</f>
        <v>查看图片</v>
      </c>
      <c r="S64" s="5" t="s">
        <v>64</v>
      </c>
      <c r="T64" s="5" t="s">
        <v>352</v>
      </c>
    </row>
    <row r="65" customHeight="1" spans="1:20">
      <c r="A65" s="4">
        <v>704</v>
      </c>
      <c r="B65" s="4" t="s">
        <v>20</v>
      </c>
      <c r="C65" s="5" t="s">
        <v>50</v>
      </c>
      <c r="D65" s="5" t="s">
        <v>200</v>
      </c>
      <c r="E65" s="5" t="s">
        <v>52</v>
      </c>
      <c r="F65" s="5" t="s">
        <v>52</v>
      </c>
      <c r="G65" s="5" t="s">
        <v>53</v>
      </c>
      <c r="H65" s="5" t="s">
        <v>54</v>
      </c>
      <c r="I65" s="5" t="s">
        <v>55</v>
      </c>
      <c r="J65" s="5" t="s">
        <v>353</v>
      </c>
      <c r="K65" s="5" t="s">
        <v>334</v>
      </c>
      <c r="L65" s="7" t="s">
        <v>335</v>
      </c>
      <c r="M65" s="7" t="s">
        <v>354</v>
      </c>
      <c r="N65" s="5" t="s">
        <v>355</v>
      </c>
      <c r="O65" s="5" t="s">
        <v>175</v>
      </c>
      <c r="P65" s="5" t="s">
        <v>176</v>
      </c>
      <c r="Q65" s="5" t="s">
        <v>63</v>
      </c>
      <c r="R65" s="8" t="str">
        <f>HYPERLINK("http://ovopark.oss-cn-hangzhou.aliyuncs.com/2223_290387685793189_image_1665195996184.jpg","查看图片")</f>
        <v>查看图片</v>
      </c>
      <c r="S65" s="5" t="s">
        <v>64</v>
      </c>
      <c r="T65" s="5" t="s">
        <v>356</v>
      </c>
    </row>
    <row r="66" customHeight="1" spans="1:20">
      <c r="A66" s="4">
        <v>704</v>
      </c>
      <c r="B66" s="4" t="s">
        <v>20</v>
      </c>
      <c r="C66" s="5" t="s">
        <v>50</v>
      </c>
      <c r="D66" s="5" t="s">
        <v>205</v>
      </c>
      <c r="E66" s="5" t="s">
        <v>52</v>
      </c>
      <c r="F66" s="5" t="s">
        <v>52</v>
      </c>
      <c r="G66" s="5" t="s">
        <v>53</v>
      </c>
      <c r="H66" s="5" t="s">
        <v>54</v>
      </c>
      <c r="I66" s="5" t="s">
        <v>55</v>
      </c>
      <c r="J66" s="5" t="s">
        <v>353</v>
      </c>
      <c r="K66" s="5" t="s">
        <v>334</v>
      </c>
      <c r="L66" s="7" t="s">
        <v>335</v>
      </c>
      <c r="M66" s="7" t="s">
        <v>357</v>
      </c>
      <c r="N66" s="5" t="s">
        <v>358</v>
      </c>
      <c r="O66" s="5" t="s">
        <v>175</v>
      </c>
      <c r="P66" s="5" t="s">
        <v>176</v>
      </c>
      <c r="Q66" s="5" t="s">
        <v>63</v>
      </c>
      <c r="R66" s="8" t="str">
        <f>HYPERLINK("http://ovopark.oss-cn-hangzhou.aliyuncs.com/2223_290399558171313_image_1665195996184.jpg","查看图片")</f>
        <v>查看图片</v>
      </c>
      <c r="S66" s="5" t="s">
        <v>64</v>
      </c>
      <c r="T66" s="5" t="s">
        <v>359</v>
      </c>
    </row>
    <row r="67" customHeight="1" spans="1:20">
      <c r="A67" s="4">
        <v>123007</v>
      </c>
      <c r="B67" s="4" t="s">
        <v>31</v>
      </c>
      <c r="C67" s="5" t="s">
        <v>50</v>
      </c>
      <c r="D67" s="5" t="s">
        <v>190</v>
      </c>
      <c r="E67" s="5" t="s">
        <v>52</v>
      </c>
      <c r="F67" s="5" t="s">
        <v>52</v>
      </c>
      <c r="G67" s="5" t="s">
        <v>53</v>
      </c>
      <c r="H67" s="5" t="s">
        <v>54</v>
      </c>
      <c r="I67" s="5" t="s">
        <v>55</v>
      </c>
      <c r="J67" s="5" t="s">
        <v>360</v>
      </c>
      <c r="K67" s="5" t="s">
        <v>334</v>
      </c>
      <c r="L67" s="7" t="s">
        <v>335</v>
      </c>
      <c r="M67" s="7" t="s">
        <v>361</v>
      </c>
      <c r="N67" s="5" t="s">
        <v>362</v>
      </c>
      <c r="O67" s="5" t="s">
        <v>363</v>
      </c>
      <c r="P67" s="5" t="s">
        <v>222</v>
      </c>
      <c r="Q67" s="5" t="s">
        <v>63</v>
      </c>
      <c r="R67" s="8" t="str">
        <f>HYPERLINK("https://ovopark.oss-cn-hangzhou.aliyuncs.com/2022/10/08/0_62_20221008085608_2939.jpeg","查看图片")</f>
        <v>查看图片</v>
      </c>
      <c r="S67" s="5" t="s">
        <v>64</v>
      </c>
      <c r="T67" s="5" t="s">
        <v>364</v>
      </c>
    </row>
    <row r="68" customHeight="1" spans="1:20">
      <c r="A68" s="4">
        <v>123007</v>
      </c>
      <c r="B68" s="4" t="s">
        <v>31</v>
      </c>
      <c r="C68" s="5" t="s">
        <v>184</v>
      </c>
      <c r="D68" s="5" t="s">
        <v>185</v>
      </c>
      <c r="E68" s="5" t="s">
        <v>52</v>
      </c>
      <c r="F68" s="5" t="s">
        <v>52</v>
      </c>
      <c r="G68" s="5" t="s">
        <v>53</v>
      </c>
      <c r="H68" s="5" t="s">
        <v>54</v>
      </c>
      <c r="I68" s="5" t="s">
        <v>55</v>
      </c>
      <c r="J68" s="5" t="s">
        <v>365</v>
      </c>
      <c r="K68" s="5" t="s">
        <v>366</v>
      </c>
      <c r="L68" s="7" t="s">
        <v>334</v>
      </c>
      <c r="M68" s="7" t="s">
        <v>367</v>
      </c>
      <c r="N68" s="5" t="s">
        <v>368</v>
      </c>
      <c r="O68" s="5" t="s">
        <v>363</v>
      </c>
      <c r="P68" s="5" t="s">
        <v>222</v>
      </c>
      <c r="Q68" s="5" t="s">
        <v>63</v>
      </c>
      <c r="R68" s="8" t="str">
        <f>HYPERLINK("https://ovopark.oss-cn-hangzhou.aliyuncs.com/2022/10/08/0_62_20221008085619_9750.jpeg","查看图片")</f>
        <v>查看图片</v>
      </c>
      <c r="S68" s="5" t="s">
        <v>64</v>
      </c>
      <c r="T68" s="5" t="s">
        <v>369</v>
      </c>
    </row>
  </sheetData>
  <autoFilter ref="A1:T68">
    <sortState ref="A2:T68">
      <sortCondition ref="L2" descending="1"/>
    </sortState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处罚明细</vt:lpstr>
      <vt:lpstr>万店掌过期明细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2022-11-08T10:37:00Z</dcterms:created>
  <dcterms:modified xsi:type="dcterms:W3CDTF">2022-11-10T07:43:05Z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B2C174534EA44DE7A2F3F2B990F65E4C</vt:lpwstr>
  </property>
  <property fmtid="{D5CDD505-2E9C-101B-9397-08002B2CF9AE}" pid="4" name="KSOProductBuildVer">
    <vt:lpwstr>2052-11.1.0.12598</vt:lpwstr>
  </property>
</Properties>
</file>