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39" activeTab="2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<sst xmlns="http://schemas.openxmlformats.org/spreadsheetml/2006/main" count="323" uniqueCount="225">
  <si>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</si>
  <si>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</si>
  <si>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</si>
  <si>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</si>
  <si>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</si>
  <si>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</si>
  <si>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</si>
  <si>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</si>
  <si>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</si>
  <si>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</si>
  <si>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</si>
  <si>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</si>
  <si>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</si>
  <si>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</si>
  <si>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</si>
  <si>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</si>
  <si>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</si>
  <si>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</si>
  <si>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</si>
  <si>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</si>
  <si>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</si>
  <si>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</si>
  <si>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</si>
  <si>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</si>
  <si>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</si>
  <si>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</si>
  <si>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</si>
  <si>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</si>
  <si>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</si>
  <si>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</si>
  <si>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</si>
  <si>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</si>
  <si>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</si>
  <si>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</si>
  <si>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</si>
  <si>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</si>
  <si>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</si>
  <si>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</si>
  <si>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</si>
  <si>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</si>
  <si>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</si>
  <si>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</si>
  <si>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</si>
  <si>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</si>
  <si>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</si>
  <si>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</si>
  <si>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</si>
  <si>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</si>
  <si>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</si>
  <si>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</si>
  <si>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</si>
  <si>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</si>
  <si>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</si>
  <si>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</si>
  <si>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</si>
  <si>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</si>
  <si>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</si>
  <si>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</si>
  <si>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</si>
  <si>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</si>
  <si>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</si>
  <si>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</si>
  <si>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</si>
  <si>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</si>
  <si>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</si>
  <si>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</si>
  <si>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</si>
  <si>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</si>
  <si>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</si>
  <si>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</si>
  <si>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</si>
  <si>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</si>
  <si>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</si>
  <si>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</si>
  <si>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</si>
  <si>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</si>
  <si>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</si>
  <si>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</si>
  <si>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</si>
  <si>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</si>
  <si>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</si>
  <si>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</si>
  <si>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</si>
  <si>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</si>
  <si>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</si>
  <si>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</si>
  <si>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</si>
  <si>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</si>
  <si>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</si>
  <si>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</si>
  <si>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</si>
  <si>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</si>
  <si>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</si>
  <si>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</si>
  <si>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</si>
  <si>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</si>
  <si>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</si>
  <si>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</si>
  <si>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</si>
  <si>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</si>
  <si>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</si>
  <si>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</si>
  <si>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</si>
  <si>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</si>
  <si>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</si>
  <si>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</si>
  <si>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</si>
  <si>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</si>
  <si>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</si>
  <si>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</si>
  <si>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</si>
  <si>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</si>
  <si>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</si>
  <si>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</si>
  <si>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</si>
  <si>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</si>
  <si>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</si>
  <si>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</si>
  <si>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</si>
  <si>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</si>
  <si>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</si>
  <si>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</si>
  <si>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</si>
  <si>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</si>
  <si>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</si>
  <si>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</si>
  <si>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</si>
  <si>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</si>
  <si>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</si>
  <si>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</si>
  <si>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</si>
  <si>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</si>
  <si>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</si>
  <si>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</si>
  <si>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</si>
  <si>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</si>
  <si>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</si>
  <si>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</si>
  <si>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</si>
  <si>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</si>
  <si>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</si>
  <si>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</si>
  <si>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</si>
  <si>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</si>
  <si>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</si>
  <si>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</si>
  <si>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</si>
  <si>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</si>
  <si>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</si>
  <si>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</si>
  <si>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</si>
  <si>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</si>
  <si>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</si>
  <si>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</si>
  <si>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</si>
  <si>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</si>
  <si>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</si>
  <si>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</si>
  <si>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</si>
  <si>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</si>
  <si>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</si>
  <si>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</si>
  <si>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</si>
  <si>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</si>
  <si>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</si>
  <si>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</si>
  <si>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</si>
  <si>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</si>
  <si>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</si>
  <si>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</si>
  <si>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</si>
  <si>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</si>
  <si>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</si>
  <si>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</si>
  <si>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</si>
  <si>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</si>
  <si>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</si>
  <si>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</si>
  <si>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</si>
  <si>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</si>
  <si>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</si>
  <si>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</si>
  <si>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</si>
  <si>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</si>
  <si>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</si>
  <si>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</si>
  <si>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</si>
  <si>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</si>
  <si>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五津西路店</t>
  </si>
  <si>
    <t>新津片区</t>
  </si>
  <si>
    <t>王燕丽</t>
  </si>
  <si>
    <t>刘芬</t>
  </si>
  <si>
    <t>廖文莉</t>
  </si>
  <si>
    <t>兴义店</t>
  </si>
  <si>
    <t>庄静</t>
  </si>
  <si>
    <t>张丹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</si>
  <si>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</si>
  <si>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</si>
  <si>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</si>
  <si>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</si>
  <si>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</si>
  <si>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</si>
  <si>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</si>
  <si>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</si>
  <si>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</si>
  <si>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</si>
  <si>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</si>
  <si>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</si>
  <si>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</si>
  <si>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</si>
  <si>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</si>
  <si>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</si>
  <si>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</si>
  <si>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</si>
  <si>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</si>
  <si>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</si>
  <si>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</si>
  <si>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</si>
  <si>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</si>
  <si>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</si>
  <si>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</si>
  <si>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都江堰片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</si>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</sst>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 wrapText="1"/>
    </xf>
    <xf numFmtId="177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workbookViewId="0">
      <pane ySplit="2" topLeftCell="A3" activePane="bottomLeft" state="frozen"/>
      <selection/>
      <selection pane="bottomLeft" activeCell="Q12" sqref="Q12"/>
    </sheetView>
  </sheetViews>
  <sheetFormatPr defaultColWidth="10.3583333333333" defaultRowHeight="18.95" customHeight="1"/>
  <cols>
    <col min="1" max="1" width="5.88333333333333" style="55" customWidth="1"/>
    <col min="2" max="2" width="9.19166666666667" style="56" customWidth="1"/>
    <col min="3" max="3" width="17.0916666666667" style="57" customWidth="1"/>
    <col min="4" max="6" width="10.3583333333333" style="54" customWidth="1"/>
    <col min="7" max="7" width="10.3583333333333" style="54" hidden="1" customWidth="1"/>
    <col min="8" max="8" width="9.04166666666667" style="54" customWidth="1"/>
    <col min="9" max="9" width="10.3583333333333" style="54" hidden="1" customWidth="1"/>
    <col min="10" max="10" width="10.3583333333333" style="54" customWidth="1"/>
    <col min="11" max="11" width="10.3583333333333" style="58" hidden="1" customWidth="1"/>
    <col min="12" max="12" width="10.3583333333333" style="58" customWidth="1"/>
    <col min="13" max="13" width="10.2" style="58" customWidth="1"/>
    <col min="14" max="14" width="10.3583333333333" style="58" hidden="1" customWidth="1"/>
    <col min="15" max="15" width="10.3583333333333" style="59" customWidth="1"/>
    <col min="16" max="16" width="9.34166666666667" style="59" customWidth="1"/>
    <col min="17" max="17" width="12.5" style="60" customWidth="1"/>
    <col min="18" max="18" width="18.3833333333333" style="54" customWidth="1"/>
    <col min="19" max="19" width="10.3583333333333" style="54" hidden="1" customWidth="1"/>
    <col min="20" max="20" width="9.05" style="54" customWidth="1"/>
    <col min="21" max="21" width="10.3583333333333" style="54" hidden="1" customWidth="1"/>
    <col min="22" max="22" width="9.48333333333333" style="54" customWidth="1"/>
    <col min="23" max="23" width="8.75833333333333" style="61" customWidth="1"/>
    <col min="24" max="25" width="9.2" style="61" customWidth="1"/>
    <col min="26" max="26" width="10.3583333333333" style="62" customWidth="1"/>
    <col min="27" max="27" width="10.3583333333333" style="58" hidden="1" customWidth="1"/>
    <col min="28" max="28" width="10.3583333333333" style="54" hidden="1" customWidth="1"/>
    <col min="29" max="29" width="10.3583333333333" style="54" customWidth="1"/>
    <col min="30" max="30" width="10.3583333333333" style="54" hidden="1" customWidth="1"/>
    <col min="31" max="31" width="8.90833333333333" style="54" customWidth="1"/>
    <col min="32" max="32" width="10.3583333333333" style="58" hidden="1" customWidth="1"/>
    <col min="33" max="33" width="11.3416666666667" style="58" customWidth="1"/>
    <col min="34" max="34" width="11.2" style="63" customWidth="1"/>
    <col min="35" max="35" width="12.0666666666667" style="63" customWidth="1"/>
    <col min="36" max="36" width="10.4833333333333" style="63" customWidth="1"/>
    <col min="37" max="37" width="13.0666666666667" style="61" customWidth="1"/>
    <col min="38" max="38" width="10.3583333333333" style="54" hidden="1" customWidth="1"/>
    <col min="39" max="39" width="10.3583333333333" style="54" customWidth="1"/>
    <col min="40" max="40" width="10.3583333333333" style="54" hidden="1" customWidth="1"/>
    <col min="41" max="41" width="10.3583333333333" style="54" customWidth="1"/>
    <col min="42" max="42" width="10.3583333333333" style="64" hidden="1" customWidth="1"/>
    <col min="43" max="43" width="10.3583333333333" style="58" customWidth="1"/>
    <col min="44" max="44" width="10.3583333333333" style="56" customWidth="1"/>
    <col min="45" max="45" width="7.60833333333333" style="65" customWidth="1"/>
    <col min="46" max="265" width="10.3583333333333" style="54" customWidth="1"/>
    <col min="266" max="16383" width="10.3583333333333" style="52" customWidth="1"/>
    <col min="16384" max="16384" width="10.3583333333333" style="52"/>
  </cols>
  <sheetData>
    <row r="1" s="52" customFormat="1" ht="44" customHeight="1" spans="1:265">
      <c r="A1" s="66" t="s">
        <v>0</v>
      </c>
      <c r="B1" s="67"/>
      <c r="C1" s="67"/>
      <c r="D1" s="67"/>
      <c r="E1" s="67"/>
      <c r="F1" s="68"/>
      <c r="G1" s="69" t="s">
        <v>1</v>
      </c>
      <c r="H1" s="69"/>
      <c r="I1" s="69"/>
      <c r="J1" s="69"/>
      <c r="K1" s="69"/>
      <c r="L1" s="69"/>
      <c r="M1" s="69"/>
      <c r="N1" s="69"/>
      <c r="O1" s="70"/>
      <c r="P1" s="70"/>
      <c r="Q1" s="72"/>
      <c r="R1" s="69"/>
      <c r="S1" s="69"/>
      <c r="T1" s="69"/>
      <c r="U1" s="69"/>
      <c r="V1" s="69"/>
      <c r="W1" s="70"/>
      <c r="X1" s="70"/>
      <c r="Y1" s="70"/>
      <c r="Z1" s="72"/>
      <c r="AA1" s="69"/>
      <c r="AB1" s="78" t="s">
        <v>2</v>
      </c>
      <c r="AC1" s="78"/>
      <c r="AD1" s="78"/>
      <c r="AE1" s="78"/>
      <c r="AF1" s="79"/>
      <c r="AG1" s="79"/>
      <c r="AH1" s="86"/>
      <c r="AI1" s="86"/>
      <c r="AJ1" s="86"/>
      <c r="AK1" s="87"/>
      <c r="AL1" s="78"/>
      <c r="AM1" s="78"/>
      <c r="AN1" s="78"/>
      <c r="AO1" s="78"/>
      <c r="AP1" s="79"/>
      <c r="AQ1" s="94"/>
      <c r="AR1" s="95"/>
      <c r="AS1" s="96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</row>
    <row r="2" s="53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1" t="s">
        <v>16</v>
      </c>
      <c r="P2" s="71" t="s">
        <v>17</v>
      </c>
      <c r="Q2" s="73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3" t="s">
        <v>26</v>
      </c>
      <c r="AA2" s="30" t="s">
        <v>13</v>
      </c>
      <c r="AB2" s="3" t="s">
        <v>9</v>
      </c>
      <c r="AC2" s="80" t="s">
        <v>27</v>
      </c>
      <c r="AD2" s="81" t="s">
        <v>11</v>
      </c>
      <c r="AE2" s="82" t="s">
        <v>28</v>
      </c>
      <c r="AF2" s="83" t="s">
        <v>13</v>
      </c>
      <c r="AG2" s="83" t="s">
        <v>29</v>
      </c>
      <c r="AH2" s="88" t="s">
        <v>30</v>
      </c>
      <c r="AI2" s="88" t="s">
        <v>31</v>
      </c>
      <c r="AJ2" s="88" t="s">
        <v>32</v>
      </c>
      <c r="AK2" s="37" t="s">
        <v>33</v>
      </c>
      <c r="AL2" s="3" t="s">
        <v>20</v>
      </c>
      <c r="AM2" s="80" t="s">
        <v>34</v>
      </c>
      <c r="AN2" s="3" t="s">
        <v>21</v>
      </c>
      <c r="AO2" s="80" t="s">
        <v>35</v>
      </c>
      <c r="AP2" s="83" t="s">
        <v>13</v>
      </c>
      <c r="AQ2" s="83" t="s">
        <v>23</v>
      </c>
      <c r="AR2" s="88" t="s">
        <v>24</v>
      </c>
      <c r="AS2" s="97" t="s">
        <v>36</v>
      </c>
    </row>
    <row r="3" s="54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4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5">
        <f t="shared" ref="W3:W66" si="7">L3/T3</f>
        <v>1.26436933106576</v>
      </c>
      <c r="X3" s="76">
        <f t="shared" ref="X3:X66" si="8">M3/V3</f>
        <v>0.939986436013436</v>
      </c>
      <c r="Y3" s="34">
        <f>E3*100</f>
        <v>300</v>
      </c>
      <c r="Z3" s="84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5">
        <v>0.216576</v>
      </c>
      <c r="AG3" s="89">
        <f>VLOOKUP(B3,[2]查询时间段分门店销售汇总!$D:$L,9,0)</f>
        <v>23817.28</v>
      </c>
      <c r="AH3" s="89">
        <f>VLOOKUP(B3,[2]查询时间段分门店销售汇总!$D:$M,10,0)</f>
        <v>7460.32</v>
      </c>
      <c r="AI3" s="85">
        <f t="shared" ref="AI3:AI66" si="11">AG3/AC3</f>
        <v>0.920581323438466</v>
      </c>
      <c r="AJ3" s="85">
        <f t="shared" ref="AJ3:AJ66" si="12">AH3/AE3</f>
        <v>1.33142628155926</v>
      </c>
      <c r="AK3" s="90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5">
        <v>0.20358144</v>
      </c>
      <c r="AQ3" s="94">
        <f t="shared" ref="AQ3:AQ66" si="15">AG3/AM3</f>
        <v>0.81011156462585</v>
      </c>
      <c r="AR3" s="98">
        <f t="shared" ref="AR3:AR66" si="16">AH3/AO3</f>
        <v>1.24644162528952</v>
      </c>
      <c r="AS3" s="96"/>
    </row>
    <row r="4" s="54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4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6">
        <f t="shared" si="7"/>
        <v>0.913641622574956</v>
      </c>
      <c r="X4" s="76">
        <f t="shared" si="8"/>
        <v>0.586355353959239</v>
      </c>
      <c r="Y4" s="76"/>
      <c r="Z4" s="74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5">
        <v>0.281624</v>
      </c>
      <c r="AG4" s="89">
        <f>VLOOKUP(B4,[2]查询时间段分门店销售汇总!$D:$L,9,0)</f>
        <v>5355.9</v>
      </c>
      <c r="AH4" s="89">
        <f>VLOOKUP(B4,[2]查询时间段分门店销售汇总!$D:$M,10,0)</f>
        <v>1402.77</v>
      </c>
      <c r="AI4" s="85">
        <f t="shared" si="11"/>
        <v>0.705303703703704</v>
      </c>
      <c r="AJ4" s="85">
        <f t="shared" si="12"/>
        <v>0.655934556643777</v>
      </c>
      <c r="AK4" s="90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5">
        <v>0.26472656</v>
      </c>
      <c r="AQ4" s="94">
        <f t="shared" si="15"/>
        <v>0.634773333333333</v>
      </c>
      <c r="AR4" s="98">
        <f t="shared" si="16"/>
        <v>0.628022447850424</v>
      </c>
      <c r="AS4" s="96"/>
    </row>
    <row r="5" s="54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4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6">
        <f t="shared" si="7"/>
        <v>0.813381654726787</v>
      </c>
      <c r="X5" s="76">
        <f t="shared" si="8"/>
        <v>0.855071816296001</v>
      </c>
      <c r="Y5" s="76"/>
      <c r="Z5" s="74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5">
        <v>0.286042</v>
      </c>
      <c r="AG5" s="89">
        <f>VLOOKUP(B5,[2]查询时间段分门店销售汇总!$D:$L,9,0)</f>
        <v>13903.14</v>
      </c>
      <c r="AH5" s="89">
        <f>VLOOKUP(B5,[2]查询时间段分门店销售汇总!$D:$M,10,0)</f>
        <v>3249.52</v>
      </c>
      <c r="AI5" s="85">
        <f t="shared" si="11"/>
        <v>0.745676588897828</v>
      </c>
      <c r="AJ5" s="85">
        <f t="shared" si="12"/>
        <v>0.609294167211554</v>
      </c>
      <c r="AK5" s="90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5">
        <v>0.26887948</v>
      </c>
      <c r="AQ5" s="94">
        <f t="shared" si="15"/>
        <v>0.656195398230088</v>
      </c>
      <c r="AR5" s="98">
        <f t="shared" si="16"/>
        <v>0.570403050155498</v>
      </c>
      <c r="AS5" s="96"/>
    </row>
    <row r="6" s="54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4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6">
        <f t="shared" si="7"/>
        <v>0.782156421356421</v>
      </c>
      <c r="X6" s="76">
        <f t="shared" si="8"/>
        <v>0.743921328969039</v>
      </c>
      <c r="Y6" s="76"/>
      <c r="Z6" s="74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5">
        <v>0.26696</v>
      </c>
      <c r="AG6" s="89">
        <f>VLOOKUP(B6,[2]查询时间段分门店销售汇总!$D:$L,9,0)</f>
        <v>5858.33</v>
      </c>
      <c r="AH6" s="89">
        <f>VLOOKUP(B6,[2]查询时间段分门店销售汇总!$D:$M,10,0)</f>
        <v>1308.75</v>
      </c>
      <c r="AI6" s="85">
        <f t="shared" si="11"/>
        <v>0.631200538720539</v>
      </c>
      <c r="AJ6" s="85">
        <f t="shared" si="12"/>
        <v>0.528206851251502</v>
      </c>
      <c r="AK6" s="90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5">
        <v>0.2509424</v>
      </c>
      <c r="AQ6" s="94">
        <f t="shared" si="15"/>
        <v>0.568080484848485</v>
      </c>
      <c r="AR6" s="98">
        <f t="shared" si="16"/>
        <v>0.505729963964204</v>
      </c>
      <c r="AS6" s="96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</row>
    <row r="7" s="54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4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6">
        <f t="shared" si="7"/>
        <v>0.717999238095238</v>
      </c>
      <c r="X7" s="76">
        <f t="shared" si="8"/>
        <v>0.806479864629189</v>
      </c>
      <c r="Y7" s="76"/>
      <c r="Z7" s="74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5">
        <v>0.216294</v>
      </c>
      <c r="AG7" s="89">
        <f>VLOOKUP(B7,[2]查询时间段分门店销售汇总!$D:$L,9,0)</f>
        <v>19763.02</v>
      </c>
      <c r="AH7" s="89">
        <f>VLOOKUP(B7,[2]查询时间段分门店销售汇总!$D:$M,10,0)</f>
        <v>4064.87</v>
      </c>
      <c r="AI7" s="85">
        <f t="shared" si="11"/>
        <v>0.95820703030303</v>
      </c>
      <c r="AJ7" s="85">
        <f t="shared" si="12"/>
        <v>0.911188502966361</v>
      </c>
      <c r="AK7" s="90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5">
        <v>0.20331636</v>
      </c>
      <c r="AQ7" s="94">
        <f t="shared" si="15"/>
        <v>0.843222186666667</v>
      </c>
      <c r="AR7" s="98">
        <f t="shared" si="16"/>
        <v>0.853027534691912</v>
      </c>
      <c r="AS7" s="96"/>
    </row>
    <row r="8" s="54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4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5">
        <f t="shared" si="7"/>
        <v>1.03302823430257</v>
      </c>
      <c r="X8" s="75">
        <f t="shared" si="8"/>
        <v>1.14819616690702</v>
      </c>
      <c r="Y8" s="34">
        <v>300</v>
      </c>
      <c r="Z8" s="84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5">
        <v>0.27401</v>
      </c>
      <c r="AG8" s="89">
        <f>VLOOKUP(B8,[2]查询时间段分门店销售汇总!$D:$L,9,0)</f>
        <v>28295.88</v>
      </c>
      <c r="AH8" s="89">
        <f>VLOOKUP(B8,[2]查询时间段分门店销售汇总!$D:$M,10,0)</f>
        <v>6709</v>
      </c>
      <c r="AI8" s="91">
        <f t="shared" si="11"/>
        <v>1.51761222847949</v>
      </c>
      <c r="AJ8" s="91">
        <f t="shared" si="12"/>
        <v>1.31319430757181</v>
      </c>
      <c r="AK8" s="92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5">
        <v>0.2575694</v>
      </c>
      <c r="AQ8" s="100">
        <f t="shared" si="15"/>
        <v>1.33549876106195</v>
      </c>
      <c r="AR8" s="101">
        <f t="shared" si="16"/>
        <v>1.22937339432255</v>
      </c>
      <c r="AS8" s="96">
        <f>(AH8-AE8)*0.1</f>
        <v>160.008355</v>
      </c>
    </row>
    <row r="9" s="54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4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5">
        <f t="shared" si="7"/>
        <v>1.00100635822511</v>
      </c>
      <c r="X9" s="76">
        <f t="shared" si="8"/>
        <v>0.966114417589165</v>
      </c>
      <c r="Y9" s="34">
        <f>E9*100</f>
        <v>400</v>
      </c>
      <c r="Z9" s="84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5">
        <v>0.289426</v>
      </c>
      <c r="AG9" s="89">
        <f>VLOOKUP(B9,[2]查询时间段分门店销售汇总!$D:$L,9,0)</f>
        <v>32885.6</v>
      </c>
      <c r="AH9" s="89">
        <f>VLOOKUP(B9,[2]查询时间段分门店销售汇总!$D:$M,10,0)</f>
        <v>9696.71</v>
      </c>
      <c r="AI9" s="85">
        <f t="shared" si="11"/>
        <v>0.849318181818182</v>
      </c>
      <c r="AJ9" s="85">
        <f t="shared" si="12"/>
        <v>0.865269740511755</v>
      </c>
      <c r="AK9" s="90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5">
        <v>0.27206044</v>
      </c>
      <c r="AQ9" s="94">
        <f t="shared" si="15"/>
        <v>0.7474</v>
      </c>
      <c r="AR9" s="98">
        <f t="shared" si="16"/>
        <v>0.810039757074835</v>
      </c>
      <c r="AS9" s="96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</row>
    <row r="10" s="54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4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6">
        <f t="shared" si="7"/>
        <v>0.908697505668934</v>
      </c>
      <c r="X10" s="76">
        <f t="shared" si="8"/>
        <v>0.794433506378936</v>
      </c>
      <c r="Y10" s="76"/>
      <c r="Z10" s="74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5">
        <v>0.285102</v>
      </c>
      <c r="AG10" s="89">
        <f>VLOOKUP(B10,[2]查询时间段分门店销售汇总!$D:$L,9,0)</f>
        <v>9443.56</v>
      </c>
      <c r="AH10" s="89">
        <f>VLOOKUP(B10,[2]查询时间段分门店销售汇总!$D:$M,10,0)</f>
        <v>1986.27</v>
      </c>
      <c r="AI10" s="85">
        <f t="shared" si="11"/>
        <v>0.799454814814815</v>
      </c>
      <c r="AJ10" s="85">
        <f t="shared" si="12"/>
        <v>0.589788360901857</v>
      </c>
      <c r="AK10" s="90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5">
        <v>0.26799588</v>
      </c>
      <c r="AQ10" s="94">
        <f t="shared" si="15"/>
        <v>0.719509333333333</v>
      </c>
      <c r="AR10" s="98">
        <f t="shared" si="16"/>
        <v>0.564690983842204</v>
      </c>
      <c r="AS10" s="96"/>
    </row>
    <row r="11" s="54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4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6">
        <f t="shared" si="7"/>
        <v>0.895059523809524</v>
      </c>
      <c r="X11" s="76">
        <f t="shared" si="8"/>
        <v>0.732782814452747</v>
      </c>
      <c r="Y11" s="76"/>
      <c r="Z11" s="74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5">
        <v>0.2162</v>
      </c>
      <c r="AG11" s="89">
        <f>VLOOKUP(B11,[2]查询时间段分门店销售汇总!$D:$L,9,0)</f>
        <v>9020.06</v>
      </c>
      <c r="AH11" s="89">
        <f>VLOOKUP(B11,[2]查询时间段分门店销售汇总!$D:$M,10,0)</f>
        <v>1903.36</v>
      </c>
      <c r="AI11" s="85">
        <f t="shared" si="11"/>
        <v>0.801783111111111</v>
      </c>
      <c r="AJ11" s="85">
        <f t="shared" si="12"/>
        <v>0.782551135779628</v>
      </c>
      <c r="AK11" s="90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5">
        <v>0.203228</v>
      </c>
      <c r="AQ11" s="94">
        <f t="shared" si="15"/>
        <v>0.7216048</v>
      </c>
      <c r="AR11" s="98">
        <f t="shared" si="16"/>
        <v>0.74925108744858</v>
      </c>
      <c r="AS11" s="102"/>
    </row>
    <row r="12" s="54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4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6">
        <f t="shared" si="7"/>
        <v>0.894480163746915</v>
      </c>
      <c r="X12" s="76">
        <f t="shared" si="8"/>
        <v>0.703841339322973</v>
      </c>
      <c r="Y12" s="76"/>
      <c r="Z12" s="74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5">
        <v>0.312174</v>
      </c>
      <c r="AG12" s="89">
        <f>VLOOKUP(B12,[2]查询时间段分门店销售汇总!$D:$L,9,0)</f>
        <v>17684.63</v>
      </c>
      <c r="AH12" s="89">
        <f>VLOOKUP(B12,[2]查询时间段分门店销售汇总!$D:$M,10,0)</f>
        <v>4095.11</v>
      </c>
      <c r="AI12" s="91">
        <f t="shared" si="11"/>
        <v>1.01624123663947</v>
      </c>
      <c r="AJ12" s="85">
        <f t="shared" si="12"/>
        <v>0.753823510856391</v>
      </c>
      <c r="AK12" s="92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5">
        <v>0.29344356</v>
      </c>
      <c r="AQ12" s="94">
        <f t="shared" si="15"/>
        <v>0.894292288242731</v>
      </c>
      <c r="AR12" s="98">
        <f t="shared" si="16"/>
        <v>0.705707116546408</v>
      </c>
      <c r="AS12" s="96"/>
    </row>
    <row r="13" s="54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4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6">
        <f t="shared" si="7"/>
        <v>0.826432500768784</v>
      </c>
      <c r="X13" s="76">
        <f t="shared" si="8"/>
        <v>0.868758603480538</v>
      </c>
      <c r="Y13" s="76"/>
      <c r="Z13" s="74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5">
        <v>0.2585</v>
      </c>
      <c r="AG13" s="89">
        <f>VLOOKUP(B13,[2]查询时间段分门店销售汇总!$D:$L,9,0)</f>
        <v>13678.96</v>
      </c>
      <c r="AH13" s="89">
        <f>VLOOKUP(B13,[2]查询时间段分门店销售汇总!$D:$M,10,0)</f>
        <v>3604.25</v>
      </c>
      <c r="AI13" s="85">
        <f t="shared" si="11"/>
        <v>0.743567219673414</v>
      </c>
      <c r="AJ13" s="85">
        <f t="shared" si="12"/>
        <v>0.757916768426688</v>
      </c>
      <c r="AK13" s="90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5">
        <v>0.24299</v>
      </c>
      <c r="AQ13" s="94">
        <f t="shared" si="15"/>
        <v>0.654339153312605</v>
      </c>
      <c r="AR13" s="98">
        <f t="shared" si="16"/>
        <v>0.709539102356899</v>
      </c>
      <c r="AS13" s="102"/>
    </row>
    <row r="14" s="54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4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6">
        <f t="shared" si="7"/>
        <v>0.818179047619048</v>
      </c>
      <c r="X14" s="76">
        <f t="shared" si="8"/>
        <v>0.552035781946303</v>
      </c>
      <c r="Y14" s="76"/>
      <c r="Z14" s="74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5">
        <v>0.2444</v>
      </c>
      <c r="AG14" s="89">
        <f>VLOOKUP(B14,[2]查询时间段分门店销售汇总!$D:$L,9,0)</f>
        <v>30537.86</v>
      </c>
      <c r="AH14" s="89">
        <f>VLOOKUP(B14,[2]查询时间段分门店销售汇总!$D:$M,10,0)</f>
        <v>4269.28</v>
      </c>
      <c r="AI14" s="91">
        <f t="shared" si="11"/>
        <v>1.11046763636364</v>
      </c>
      <c r="AJ14" s="85">
        <f t="shared" si="12"/>
        <v>0.635214997768189</v>
      </c>
      <c r="AK14" s="92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5">
        <v>0.229736</v>
      </c>
      <c r="AQ14" s="94">
        <f t="shared" si="15"/>
        <v>0.97721152</v>
      </c>
      <c r="AR14" s="98">
        <f t="shared" si="16"/>
        <v>0.594669359612773</v>
      </c>
      <c r="AS14" s="102"/>
    </row>
    <row r="15" s="54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4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6">
        <f t="shared" si="7"/>
        <v>0.816103736479843</v>
      </c>
      <c r="X15" s="76">
        <f t="shared" si="8"/>
        <v>0.96371081032781</v>
      </c>
      <c r="Y15" s="76"/>
      <c r="Z15" s="74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5">
        <v>0.258124</v>
      </c>
      <c r="AG15" s="89">
        <f>VLOOKUP(B15,[2]查询时间段分门店销售汇总!$D:$L,9,0)</f>
        <v>13520.47</v>
      </c>
      <c r="AH15" s="89">
        <f>VLOOKUP(B15,[2]查询时间段分门店销售汇总!$D:$M,10,0)</f>
        <v>2671.8</v>
      </c>
      <c r="AI15" s="85">
        <f t="shared" si="11"/>
        <v>0.906440734781443</v>
      </c>
      <c r="AJ15" s="85">
        <f t="shared" si="12"/>
        <v>0.6939420174028</v>
      </c>
      <c r="AK15" s="90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5">
        <v>0.24263656</v>
      </c>
      <c r="AQ15" s="94">
        <f t="shared" si="15"/>
        <v>0.79766784660767</v>
      </c>
      <c r="AR15" s="98">
        <f t="shared" si="16"/>
        <v>0.649647846079217</v>
      </c>
      <c r="AS15" s="96"/>
    </row>
    <row r="16" s="54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4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6">
        <f t="shared" si="7"/>
        <v>0.805819892988035</v>
      </c>
      <c r="X16" s="76">
        <f t="shared" si="8"/>
        <v>0.999200526505588</v>
      </c>
      <c r="Y16" s="76"/>
      <c r="Z16" s="74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5">
        <v>0.268652</v>
      </c>
      <c r="AG16" s="89">
        <f>VLOOKUP(B16,[2]查询时间段分门店销售汇总!$D:$L,9,0)</f>
        <v>14585.94</v>
      </c>
      <c r="AH16" s="89">
        <f>VLOOKUP(B16,[2]查询时间段分门店销售汇总!$D:$M,10,0)</f>
        <v>3561.5</v>
      </c>
      <c r="AI16" s="85">
        <f t="shared" si="11"/>
        <v>0.888974621516858</v>
      </c>
      <c r="AJ16" s="85">
        <f t="shared" si="12"/>
        <v>0.80797479077781</v>
      </c>
      <c r="AK16" s="90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5">
        <v>0.25253288</v>
      </c>
      <c r="AQ16" s="94">
        <f t="shared" si="15"/>
        <v>0.782297666934835</v>
      </c>
      <c r="AR16" s="98">
        <f t="shared" si="16"/>
        <v>0.756401931791993</v>
      </c>
      <c r="AS16" s="96"/>
    </row>
    <row r="17" s="54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4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6">
        <f t="shared" si="7"/>
        <v>0.793514959966287</v>
      </c>
      <c r="X17" s="76">
        <f t="shared" si="8"/>
        <v>0.851620687444165</v>
      </c>
      <c r="Y17" s="76"/>
      <c r="Z17" s="74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5">
        <v>0.270626</v>
      </c>
      <c r="AG17" s="89">
        <f>VLOOKUP(B17,[2]查询时间段分门店销售汇总!$D:$L,9,0)</f>
        <v>21202.29</v>
      </c>
      <c r="AH17" s="89">
        <f>VLOOKUP(B17,[2]查询时间段分门店销售汇总!$D:$M,10,0)</f>
        <v>4880.01</v>
      </c>
      <c r="AI17" s="85">
        <f t="shared" si="11"/>
        <v>0.852867658889783</v>
      </c>
      <c r="AJ17" s="85">
        <f t="shared" si="12"/>
        <v>0.72535409826812</v>
      </c>
      <c r="AK17" s="90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5">
        <v>0.25438844</v>
      </c>
      <c r="AQ17" s="94">
        <f t="shared" si="15"/>
        <v>0.750523539823009</v>
      </c>
      <c r="AR17" s="98">
        <f t="shared" si="16"/>
        <v>0.679054900506325</v>
      </c>
      <c r="AS17" s="102"/>
    </row>
    <row r="18" s="54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4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6">
        <f t="shared" si="7"/>
        <v>0.775034767492395</v>
      </c>
      <c r="X18" s="76">
        <f t="shared" si="8"/>
        <v>0.826204408313332</v>
      </c>
      <c r="Y18" s="76"/>
      <c r="Z18" s="74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5">
        <v>0.321668</v>
      </c>
      <c r="AG18" s="89">
        <f>VLOOKUP(B18,[2]查询时间段分门店销售汇总!$D:$L,9,0)</f>
        <v>14929.26</v>
      </c>
      <c r="AH18" s="89">
        <f>VLOOKUP(B18,[2]查询时间段分门店销售汇总!$D:$M,10,0)</f>
        <v>4039.09</v>
      </c>
      <c r="AI18" s="85">
        <f t="shared" si="11"/>
        <v>0.884749318478132</v>
      </c>
      <c r="AJ18" s="85">
        <f t="shared" si="12"/>
        <v>0.744145100638152</v>
      </c>
      <c r="AK18" s="90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5">
        <v>0.30236792</v>
      </c>
      <c r="AQ18" s="94">
        <f t="shared" si="15"/>
        <v>0.778579400260756</v>
      </c>
      <c r="AR18" s="98">
        <f t="shared" si="16"/>
        <v>0.696646477193163</v>
      </c>
      <c r="AS18" s="96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</row>
    <row r="19" s="54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4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6">
        <f t="shared" si="7"/>
        <v>0.745859943977591</v>
      </c>
      <c r="X19" s="76">
        <f t="shared" si="8"/>
        <v>0.811842897874984</v>
      </c>
      <c r="Y19" s="76"/>
      <c r="Z19" s="74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5">
        <v>0.2632</v>
      </c>
      <c r="AG19" s="89">
        <f>VLOOKUP(B19,[2]查询时间段分门店销售汇总!$D:$L,9,0)</f>
        <v>9595.91</v>
      </c>
      <c r="AH19" s="89">
        <f>VLOOKUP(B19,[2]查询时间段分门店销售汇总!$D:$M,10,0)</f>
        <v>1847.12</v>
      </c>
      <c r="AI19" s="91">
        <f t="shared" si="11"/>
        <v>1.00349385620915</v>
      </c>
      <c r="AJ19" s="85">
        <f t="shared" si="12"/>
        <v>0.733901503863957</v>
      </c>
      <c r="AK19" s="92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5">
        <v>0.247408</v>
      </c>
      <c r="AQ19" s="94">
        <f t="shared" si="15"/>
        <v>0.903144470588235</v>
      </c>
      <c r="AR19" s="98">
        <f t="shared" si="16"/>
        <v>0.702671652635703</v>
      </c>
      <c r="AS19" s="9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</row>
    <row r="20" s="54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4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6">
        <f t="shared" si="7"/>
        <v>0.721034544956959</v>
      </c>
      <c r="X20" s="76">
        <f t="shared" si="8"/>
        <v>0.781279143389873</v>
      </c>
      <c r="Y20" s="76"/>
      <c r="Z20" s="74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5">
        <v>0.275514</v>
      </c>
      <c r="AG20" s="89">
        <f>VLOOKUP(B20,[2]查询时间段分门店销售汇总!$D:$L,9,0)</f>
        <v>21629.53</v>
      </c>
      <c r="AH20" s="89">
        <f>VLOOKUP(B20,[2]查询时间段分门店销售汇总!$D:$M,10,0)</f>
        <v>4154.76</v>
      </c>
      <c r="AI20" s="91">
        <f t="shared" si="11"/>
        <v>1.28416987270827</v>
      </c>
      <c r="AJ20" s="85">
        <f t="shared" si="12"/>
        <v>0.895318717979187</v>
      </c>
      <c r="AK20" s="92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5">
        <v>0.25898316</v>
      </c>
      <c r="AQ20" s="94">
        <f t="shared" si="15"/>
        <v>1.13006948798328</v>
      </c>
      <c r="AR20" s="98">
        <f t="shared" si="16"/>
        <v>0.83817071470392</v>
      </c>
      <c r="AS20" s="9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</row>
    <row r="21" s="54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4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6">
        <f t="shared" si="7"/>
        <v>0.711094557823129</v>
      </c>
      <c r="X21" s="76">
        <f t="shared" si="8"/>
        <v>0.917030679229086</v>
      </c>
      <c r="Y21" s="76"/>
      <c r="Z21" s="74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5">
        <v>0.240734</v>
      </c>
      <c r="AG21" s="89">
        <f>VLOOKUP(B21,[2]查询时间段分门店销售汇总!$D:$L,9,0)</f>
        <v>13939.39</v>
      </c>
      <c r="AH21" s="89">
        <f>VLOOKUP(B21,[2]查询时间段分门店销售汇总!$D:$M,10,0)</f>
        <v>3022.56</v>
      </c>
      <c r="AI21" s="85">
        <f t="shared" si="11"/>
        <v>0.905155194805195</v>
      </c>
      <c r="AJ21" s="85">
        <f t="shared" si="12"/>
        <v>0.815298752440992</v>
      </c>
      <c r="AK21" s="93"/>
      <c r="AL21" s="89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5">
        <v>0.22628996</v>
      </c>
      <c r="AQ21" s="94">
        <f t="shared" si="15"/>
        <v>0.796536571428571</v>
      </c>
      <c r="AR21" s="98">
        <f t="shared" si="16"/>
        <v>0.763258406540503</v>
      </c>
      <c r="AS21" s="96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</row>
    <row r="22" s="54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4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6">
        <f t="shared" si="7"/>
        <v>0.621712522045855</v>
      </c>
      <c r="X22" s="76">
        <f t="shared" si="8"/>
        <v>0.647980783217714</v>
      </c>
      <c r="Y22" s="76"/>
      <c r="Z22" s="74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5">
        <v>0.309824</v>
      </c>
      <c r="AG22" s="89">
        <f>VLOOKUP(B22,[2]查询时间段分门店销售汇总!$D:$L,9,0)</f>
        <v>10349.57</v>
      </c>
      <c r="AH22" s="89">
        <f>VLOOKUP(B22,[2]查询时间段分门店销售汇总!$D:$M,10,0)</f>
        <v>3021.05</v>
      </c>
      <c r="AI22" s="85">
        <f t="shared" si="11"/>
        <v>0.696940740740741</v>
      </c>
      <c r="AJ22" s="85">
        <f t="shared" si="12"/>
        <v>0.656623471511924</v>
      </c>
      <c r="AK22" s="90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5">
        <v>0.29123456</v>
      </c>
      <c r="AQ22" s="94">
        <f t="shared" si="15"/>
        <v>0.613307851851852</v>
      </c>
      <c r="AR22" s="98">
        <f t="shared" si="16"/>
        <v>0.61471133503244</v>
      </c>
      <c r="AS22" s="96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</row>
    <row r="23" s="54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4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6">
        <f t="shared" si="7"/>
        <v>0.617673170963301</v>
      </c>
      <c r="X23" s="76">
        <f t="shared" si="8"/>
        <v>0.756469915603253</v>
      </c>
      <c r="Y23" s="76"/>
      <c r="Z23" s="74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5">
        <v>0.241392</v>
      </c>
      <c r="AG23" s="89">
        <f>VLOOKUP(B23,[2]查询时间段分门店销售汇总!$D:$L,9,0)</f>
        <v>10623.73</v>
      </c>
      <c r="AH23" s="89">
        <f>VLOOKUP(B23,[2]查询时间段分门店销售汇总!$D:$M,10,0)</f>
        <v>2916.93</v>
      </c>
      <c r="AI23" s="85">
        <f t="shared" si="11"/>
        <v>0.802420767999033</v>
      </c>
      <c r="AJ23" s="85">
        <f t="shared" si="12"/>
        <v>0.912700461015647</v>
      </c>
      <c r="AK23" s="90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5">
        <v>0.22690848</v>
      </c>
      <c r="AQ23" s="94">
        <f t="shared" si="15"/>
        <v>0.706130275839149</v>
      </c>
      <c r="AR23" s="98">
        <f t="shared" si="16"/>
        <v>0.854442984780605</v>
      </c>
      <c r="AS23" s="102"/>
    </row>
    <row r="24" s="54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4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6">
        <f t="shared" si="7"/>
        <v>0.617142857142857</v>
      </c>
      <c r="X24" s="76">
        <f t="shared" si="8"/>
        <v>0.726009653159487</v>
      </c>
      <c r="Y24" s="76"/>
      <c r="Z24" s="74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5">
        <v>0.22278</v>
      </c>
      <c r="AG24" s="89">
        <f>VLOOKUP(B24,[2]查询时间段分门店销售汇总!$D:$L,9,0)</f>
        <v>22240.07</v>
      </c>
      <c r="AH24" s="89">
        <f>VLOOKUP(B24,[2]查询时间段分门店销售汇总!$D:$M,10,0)</f>
        <v>5863.59</v>
      </c>
      <c r="AI24" s="91">
        <f t="shared" si="11"/>
        <v>1.08934512147335</v>
      </c>
      <c r="AJ24" s="91">
        <f t="shared" si="12"/>
        <v>1.28918943819352</v>
      </c>
      <c r="AK24" s="92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5">
        <v>0.2094132</v>
      </c>
      <c r="AQ24" s="94">
        <f t="shared" si="15"/>
        <v>0.958623706896552</v>
      </c>
      <c r="AR24" s="98">
        <f t="shared" si="16"/>
        <v>1.20690075064925</v>
      </c>
      <c r="AS24" s="102"/>
    </row>
    <row r="25" s="54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4"/>
      <c r="R25" s="77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6">
        <f t="shared" si="7"/>
        <v>0.603228582209237</v>
      </c>
      <c r="X25" s="76">
        <f t="shared" si="8"/>
        <v>1.0782935930425</v>
      </c>
      <c r="Y25" s="76"/>
      <c r="Z25" s="74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5">
        <v>0.134044</v>
      </c>
      <c r="AG25" s="89">
        <v>110959.72</v>
      </c>
      <c r="AH25" s="89">
        <v>13591.1</v>
      </c>
      <c r="AI25" s="91">
        <f t="shared" si="11"/>
        <v>1.60371630684131</v>
      </c>
      <c r="AJ25" s="91">
        <f t="shared" si="12"/>
        <v>1.46544465713918</v>
      </c>
      <c r="AK25" s="92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5">
        <v>0.12600136</v>
      </c>
      <c r="AQ25" s="100">
        <f t="shared" si="15"/>
        <v>1.41127035002035</v>
      </c>
      <c r="AR25" s="101">
        <f t="shared" si="16"/>
        <v>1.37190563647072</v>
      </c>
      <c r="AS25" s="96">
        <f>(AH25-AE25)*0.1</f>
        <v>431.671359872</v>
      </c>
    </row>
    <row r="26" s="54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4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6">
        <f t="shared" si="7"/>
        <v>0.594875961089164</v>
      </c>
      <c r="X26" s="76">
        <f t="shared" si="8"/>
        <v>0.545965982043457</v>
      </c>
      <c r="Y26" s="76"/>
      <c r="Z26" s="74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5">
        <v>0.294502</v>
      </c>
      <c r="AG26" s="89">
        <f>VLOOKUP(B26,[2]查询时间段分门店销售汇总!$D:$L,9,0)</f>
        <v>4760.3</v>
      </c>
      <c r="AH26" s="89">
        <f>VLOOKUP(B26,[2]查询时间段分门店销售汇总!$D:$M,10,0)</f>
        <v>1434.03</v>
      </c>
      <c r="AI26" s="85">
        <f t="shared" si="11"/>
        <v>0.471830706710279</v>
      </c>
      <c r="AJ26" s="85">
        <f t="shared" si="12"/>
        <v>0.482638393113683</v>
      </c>
      <c r="AK26" s="90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5">
        <v>0.27683188</v>
      </c>
      <c r="AQ26" s="94">
        <f t="shared" si="15"/>
        <v>0.424647636039251</v>
      </c>
      <c r="AR26" s="98">
        <f t="shared" si="16"/>
        <v>0.462100589151399</v>
      </c>
      <c r="AS26" s="96"/>
    </row>
    <row r="27" s="54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4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6">
        <f t="shared" si="7"/>
        <v>0.563531746031746</v>
      </c>
      <c r="X27" s="76">
        <f t="shared" si="8"/>
        <v>0.592897195733861</v>
      </c>
      <c r="Y27" s="76"/>
      <c r="Z27" s="74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5">
        <v>0.305782</v>
      </c>
      <c r="AG27" s="89">
        <f>VLOOKUP(B27,[2]查询时间段分门店销售汇总!$D:$L,9,0)</f>
        <v>15997.81</v>
      </c>
      <c r="AH27" s="89">
        <f>VLOOKUP(B27,[2]查询时间段分门店销售汇总!$D:$M,10,0)</f>
        <v>3961.87</v>
      </c>
      <c r="AI27" s="85">
        <f t="shared" si="11"/>
        <v>0.969564242424242</v>
      </c>
      <c r="AJ27" s="85">
        <f t="shared" si="12"/>
        <v>0.785243517713055</v>
      </c>
      <c r="AK27" s="90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5">
        <v>0.28743508</v>
      </c>
      <c r="AQ27" s="94">
        <f t="shared" si="15"/>
        <v>0.853216533333333</v>
      </c>
      <c r="AR27" s="98">
        <f t="shared" si="16"/>
        <v>0.735121591050519</v>
      </c>
      <c r="AS27" s="96"/>
    </row>
    <row r="28" s="54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4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6">
        <f t="shared" si="7"/>
        <v>0.533477606873625</v>
      </c>
      <c r="X28" s="76">
        <f t="shared" si="8"/>
        <v>0.696564045154191</v>
      </c>
      <c r="Y28" s="76"/>
      <c r="Z28" s="74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5">
        <v>0.260286</v>
      </c>
      <c r="AG28" s="89">
        <f>VLOOKUP(B28,[2]查询时间段分门店销售汇总!$D:$L,9,0)</f>
        <v>14641.46</v>
      </c>
      <c r="AH28" s="89">
        <f>VLOOKUP(B28,[2]查询时间段分门店销售汇总!$D:$M,10,0)</f>
        <v>3886.77</v>
      </c>
      <c r="AI28" s="85">
        <f t="shared" si="11"/>
        <v>0.817995217663359</v>
      </c>
      <c r="AJ28" s="85">
        <f t="shared" si="12"/>
        <v>0.834265745186741</v>
      </c>
      <c r="AK28" s="90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5">
        <v>0.24466884</v>
      </c>
      <c r="AQ28" s="94">
        <f t="shared" si="15"/>
        <v>0.719835791543756</v>
      </c>
      <c r="AR28" s="98">
        <f t="shared" si="16"/>
        <v>0.781014740174821</v>
      </c>
      <c r="AS28" s="96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</row>
    <row r="29" s="54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4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6">
        <f t="shared" si="7"/>
        <v>0.48471703187815</v>
      </c>
      <c r="X29" s="76">
        <f t="shared" si="8"/>
        <v>0.480884342334148</v>
      </c>
      <c r="Y29" s="76"/>
      <c r="Z29" s="74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5">
        <v>0.332948</v>
      </c>
      <c r="AG29" s="89">
        <f>VLOOKUP(B29,[2]查询时间段分门店销售汇总!$D:$L,9,0)</f>
        <v>10092.18</v>
      </c>
      <c r="AH29" s="89">
        <f>VLOOKUP(B29,[2]查询时间段分门店销售汇总!$D:$M,10,0)</f>
        <v>2122.01</v>
      </c>
      <c r="AI29" s="85">
        <f t="shared" si="11"/>
        <v>0.681830342665658</v>
      </c>
      <c r="AJ29" s="85">
        <f t="shared" si="12"/>
        <v>0.430588426094525</v>
      </c>
      <c r="AK29" s="90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5">
        <v>0.31297112</v>
      </c>
      <c r="AQ29" s="94">
        <f t="shared" si="15"/>
        <v>0.600010701545779</v>
      </c>
      <c r="AR29" s="98">
        <f t="shared" si="16"/>
        <v>0.40310405847147</v>
      </c>
      <c r="AS29" s="96"/>
    </row>
    <row r="30" s="54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4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6">
        <f t="shared" si="7"/>
        <v>0.471123954006381</v>
      </c>
      <c r="X30" s="76">
        <f t="shared" si="8"/>
        <v>0.490493410229772</v>
      </c>
      <c r="Y30" s="76"/>
      <c r="Z30" s="74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5">
        <v>0.30644</v>
      </c>
      <c r="AG30" s="89">
        <f>VLOOKUP(B30,[2]查询时间段分门店销售汇总!$D:$L,9,0)</f>
        <v>10296.26</v>
      </c>
      <c r="AH30" s="89">
        <f>VLOOKUP(B30,[2]查询时间段分门店销售汇总!$D:$M,10,0)</f>
        <v>3174.26</v>
      </c>
      <c r="AI30" s="85">
        <f t="shared" si="11"/>
        <v>0.591671072290541</v>
      </c>
      <c r="AJ30" s="85">
        <f t="shared" si="12"/>
        <v>0.595247908960738</v>
      </c>
      <c r="AK30" s="93"/>
      <c r="AL30" s="89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5">
        <v>0.2880536</v>
      </c>
      <c r="AQ30" s="94">
        <f t="shared" si="15"/>
        <v>0.520670543615676</v>
      </c>
      <c r="AR30" s="98">
        <f t="shared" si="16"/>
        <v>0.557253361580265</v>
      </c>
      <c r="AS30" s="96"/>
    </row>
    <row r="31" s="54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4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5">
        <f t="shared" si="7"/>
        <v>1.0426673015873</v>
      </c>
      <c r="X31" s="75">
        <f t="shared" si="8"/>
        <v>1.03031496605175</v>
      </c>
      <c r="Y31" s="34">
        <f>(E31*100)+F31*50</f>
        <v>200</v>
      </c>
      <c r="Z31" s="84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5">
        <v>0.2444</v>
      </c>
      <c r="AG31" s="89">
        <f>VLOOKUP(B31,[2]查询时间段分门店销售汇总!$D:$L,9,0)</f>
        <v>7371.26</v>
      </c>
      <c r="AH31" s="89">
        <f>VLOOKUP(B31,[2]查询时间段分门店销售汇总!$D:$M,10,0)</f>
        <v>1944.87</v>
      </c>
      <c r="AI31" s="85">
        <f t="shared" si="11"/>
        <v>0.873630814814815</v>
      </c>
      <c r="AJ31" s="85">
        <f t="shared" si="12"/>
        <v>0.943138752500455</v>
      </c>
      <c r="AK31" s="90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5">
        <v>0.229736</v>
      </c>
      <c r="AQ31" s="94">
        <f t="shared" si="15"/>
        <v>0.786267733333333</v>
      </c>
      <c r="AR31" s="98">
        <f t="shared" si="16"/>
        <v>0.903005188564265</v>
      </c>
      <c r="AS31" s="96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</row>
    <row r="32" s="54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4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5">
        <f t="shared" si="7"/>
        <v>1.04127346938776</v>
      </c>
      <c r="X32" s="75">
        <f t="shared" si="8"/>
        <v>1.13644001373001</v>
      </c>
      <c r="Y32" s="34">
        <f>(E32*100)+F32*50</f>
        <v>200</v>
      </c>
      <c r="Z32" s="84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5">
        <v>0.290742</v>
      </c>
      <c r="AG32" s="89">
        <f>VLOOKUP(B32,[2]查询时间段分门店销售汇总!$D:$L,9,0)</f>
        <v>9451.11</v>
      </c>
      <c r="AH32" s="89">
        <f>VLOOKUP(B32,[2]查询时间段分门店销售汇总!$D:$M,10,0)</f>
        <v>3055.84</v>
      </c>
      <c r="AI32" s="85">
        <f t="shared" si="11"/>
        <v>0.960112761904762</v>
      </c>
      <c r="AJ32" s="85">
        <f t="shared" si="12"/>
        <v>1.06773200873125</v>
      </c>
      <c r="AK32" s="90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5">
        <v>0.27329748</v>
      </c>
      <c r="AQ32" s="94">
        <f t="shared" si="15"/>
        <v>0.864101485714286</v>
      </c>
      <c r="AR32" s="98">
        <f t="shared" si="16"/>
        <v>1.02229660410438</v>
      </c>
      <c r="AS32" s="102"/>
    </row>
    <row r="33" s="54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4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6">
        <f t="shared" si="7"/>
        <v>0.959009523809524</v>
      </c>
      <c r="X33" s="76">
        <f t="shared" si="8"/>
        <v>1.02112941436556</v>
      </c>
      <c r="Y33" s="76"/>
      <c r="Z33" s="74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5">
        <v>0.3008</v>
      </c>
      <c r="AG33" s="89">
        <f>VLOOKUP(B33,[2]查询时间段分门店销售汇总!$D:$L,9,0)</f>
        <v>8706.99</v>
      </c>
      <c r="AH33" s="89">
        <f>VLOOKUP(B33,[2]查询时间段分门店销售汇总!$D:$M,10,0)</f>
        <v>2663.26</v>
      </c>
      <c r="AI33" s="85">
        <f t="shared" si="11"/>
        <v>0.910534901960784</v>
      </c>
      <c r="AJ33" s="85">
        <f t="shared" si="12"/>
        <v>0.925900431094424</v>
      </c>
      <c r="AK33" s="90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5">
        <v>0.282752</v>
      </c>
      <c r="AQ33" s="94">
        <f t="shared" si="15"/>
        <v>0.819481411764706</v>
      </c>
      <c r="AR33" s="98">
        <f t="shared" si="16"/>
        <v>0.88650041274998</v>
      </c>
      <c r="AS33" s="96"/>
    </row>
    <row r="34" s="54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4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6">
        <f t="shared" si="7"/>
        <v>0.874613971369101</v>
      </c>
      <c r="X34" s="76">
        <f t="shared" si="8"/>
        <v>0.927299178942214</v>
      </c>
      <c r="Y34" s="76"/>
      <c r="Z34" s="74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5">
        <v>0.282752</v>
      </c>
      <c r="AG34" s="89">
        <f>VLOOKUP(B34,[2]查询时间段分门店销售汇总!$D:$L,9,0)</f>
        <v>10802.37</v>
      </c>
      <c r="AH34" s="89">
        <f>VLOOKUP(B34,[2]查询时间段分门店销售汇总!$D:$M,10,0)</f>
        <v>2573.4</v>
      </c>
      <c r="AI34" s="91">
        <f t="shared" si="11"/>
        <v>1.07070770145703</v>
      </c>
      <c r="AJ34" s="85">
        <f t="shared" si="12"/>
        <v>0.902097520389045</v>
      </c>
      <c r="AK34" s="92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5">
        <v>0.26578688</v>
      </c>
      <c r="AQ34" s="94">
        <f t="shared" si="15"/>
        <v>0.963636931311329</v>
      </c>
      <c r="AR34" s="98">
        <f t="shared" si="16"/>
        <v>0.863710391861851</v>
      </c>
      <c r="AS34" s="102"/>
    </row>
    <row r="35" s="54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4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6">
        <f t="shared" si="7"/>
        <v>0.818637323037323</v>
      </c>
      <c r="X35" s="76">
        <f t="shared" si="8"/>
        <v>0.797464268949393</v>
      </c>
      <c r="Y35" s="76"/>
      <c r="Z35" s="74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5">
        <v>0.3102</v>
      </c>
      <c r="AG35" s="89">
        <f>VLOOKUP(B35,[2]查询时间段分门店销售汇总!$D:$L,9,0)</f>
        <v>8031.31</v>
      </c>
      <c r="AH35" s="89">
        <f>VLOOKUP(B35,[2]查询时间段分门店销售汇总!$D:$M,10,0)</f>
        <v>2490.75</v>
      </c>
      <c r="AI35" s="85">
        <f t="shared" si="11"/>
        <v>0.771777537537538</v>
      </c>
      <c r="AJ35" s="85">
        <f t="shared" si="12"/>
        <v>0.771603324794814</v>
      </c>
      <c r="AK35" s="90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5">
        <v>0.291588</v>
      </c>
      <c r="AQ35" s="94">
        <f t="shared" si="15"/>
        <v>0.694599783783784</v>
      </c>
      <c r="AR35" s="98">
        <f t="shared" si="16"/>
        <v>0.738769140760992</v>
      </c>
      <c r="AS35" s="102"/>
    </row>
    <row r="36" s="54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4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6">
        <f t="shared" si="7"/>
        <v>0.775019841269841</v>
      </c>
      <c r="X36" s="76">
        <f t="shared" si="8"/>
        <v>1.70034295870317</v>
      </c>
      <c r="Y36" s="76"/>
      <c r="Z36" s="74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5">
        <v>0.149366</v>
      </c>
      <c r="AG36" s="89">
        <f>VLOOKUP(B36,[2]查询时间段分门店销售汇总!$D:$L,9,0)</f>
        <v>9610.47</v>
      </c>
      <c r="AH36" s="89">
        <f>VLOOKUP(B36,[2]查询时间段分门店销售汇总!$D:$M,10,0)</f>
        <v>2896.69</v>
      </c>
      <c r="AI36" s="85">
        <f t="shared" si="11"/>
        <v>0.62764302507837</v>
      </c>
      <c r="AJ36" s="85">
        <f t="shared" si="12"/>
        <v>1.26653836261271</v>
      </c>
      <c r="AK36" s="90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5">
        <v>0.14040404</v>
      </c>
      <c r="AQ36" s="94">
        <f t="shared" si="15"/>
        <v>0.552325862068966</v>
      </c>
      <c r="AR36" s="98">
        <f t="shared" si="16"/>
        <v>1.18569548840339</v>
      </c>
      <c r="AS36" s="96"/>
    </row>
    <row r="37" s="54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4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6">
        <f t="shared" si="7"/>
        <v>0.756986666666667</v>
      </c>
      <c r="X37" s="76">
        <f t="shared" si="8"/>
        <v>0.799339562035448</v>
      </c>
      <c r="Y37" s="76"/>
      <c r="Z37" s="74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5">
        <v>0.3008</v>
      </c>
      <c r="AG37" s="89">
        <f>VLOOKUP(B37,[2]查询时间段分门店销售汇总!$D:$L,9,0)</f>
        <v>6713.57</v>
      </c>
      <c r="AH37" s="89">
        <f>VLOOKUP(B37,[2]查询时间段分门店销售汇总!$D:$M,10,0)</f>
        <v>2190.01</v>
      </c>
      <c r="AI37" s="85">
        <f t="shared" si="11"/>
        <v>0.79568237037037</v>
      </c>
      <c r="AJ37" s="85">
        <f t="shared" si="12"/>
        <v>0.862888100866824</v>
      </c>
      <c r="AK37" s="90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5">
        <v>0.282752</v>
      </c>
      <c r="AQ37" s="94">
        <f t="shared" si="15"/>
        <v>0.716114133333333</v>
      </c>
      <c r="AR37" s="98">
        <f t="shared" si="16"/>
        <v>0.826169458276747</v>
      </c>
      <c r="AS37" s="96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</row>
    <row r="38" s="54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4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6">
        <f t="shared" si="7"/>
        <v>0.748336761904762</v>
      </c>
      <c r="X38" s="76">
        <f t="shared" si="8"/>
        <v>0.837662366397949</v>
      </c>
      <c r="Y38" s="76"/>
      <c r="Z38" s="74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5">
        <v>0.256902</v>
      </c>
      <c r="AG38" s="89">
        <f>VLOOKUP(B38,[2]查询时间段分门店销售汇总!$D:$L,9,0)</f>
        <v>9729.26</v>
      </c>
      <c r="AH38" s="89">
        <f>VLOOKUP(B38,[2]查询时间段分门店销售汇总!$D:$M,10,0)</f>
        <v>2522.45</v>
      </c>
      <c r="AI38" s="85">
        <f t="shared" si="11"/>
        <v>0.707582545454545</v>
      </c>
      <c r="AJ38" s="85">
        <f t="shared" si="12"/>
        <v>0.714089065444835</v>
      </c>
      <c r="AK38" s="90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5">
        <v>0.24148788</v>
      </c>
      <c r="AQ38" s="94">
        <f t="shared" si="15"/>
        <v>0.62267264</v>
      </c>
      <c r="AR38" s="98">
        <f t="shared" si="16"/>
        <v>0.668508912331335</v>
      </c>
      <c r="AS38" s="96"/>
    </row>
    <row r="39" s="54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4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6">
        <f t="shared" si="7"/>
        <v>0.709694693877551</v>
      </c>
      <c r="X39" s="76">
        <f t="shared" si="8"/>
        <v>0.79747157665178</v>
      </c>
      <c r="Y39" s="76"/>
      <c r="Z39" s="74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5">
        <v>0.214226</v>
      </c>
      <c r="AG39" s="89">
        <f>VLOOKUP(B39,[2]查询时间段分门店销售汇总!$D:$L,9,0)</f>
        <v>8540.74</v>
      </c>
      <c r="AH39" s="89">
        <f>VLOOKUP(B39,[2]查询时间段分门店销售汇总!$D:$M,10,0)</f>
        <v>1517.85</v>
      </c>
      <c r="AI39" s="85">
        <f t="shared" si="11"/>
        <v>0.86763073015873</v>
      </c>
      <c r="AJ39" s="85">
        <f t="shared" si="12"/>
        <v>0.719773910329679</v>
      </c>
      <c r="AK39" s="90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5">
        <v>0.20137244</v>
      </c>
      <c r="AQ39" s="94">
        <f t="shared" si="15"/>
        <v>0.780867657142857</v>
      </c>
      <c r="AR39" s="98">
        <f t="shared" si="16"/>
        <v>0.689145233294373</v>
      </c>
      <c r="AS39" s="96"/>
    </row>
    <row r="40" s="54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4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6">
        <f t="shared" si="7"/>
        <v>0.665531972789116</v>
      </c>
      <c r="X40" s="76">
        <f t="shared" si="8"/>
        <v>0.575602525771004</v>
      </c>
      <c r="Y40" s="76"/>
      <c r="Z40" s="74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5">
        <v>0.307286</v>
      </c>
      <c r="AG40" s="89">
        <f>VLOOKUP(B40,[2]查询时间段分门店销售汇总!$D:$L,9,0)</f>
        <v>4868.41</v>
      </c>
      <c r="AH40" s="89">
        <f>VLOOKUP(B40,[2]查询时间段分门店销售汇总!$D:$M,10,0)</f>
        <v>1213.13</v>
      </c>
      <c r="AI40" s="85">
        <f t="shared" si="11"/>
        <v>0.618210793650794</v>
      </c>
      <c r="AJ40" s="85">
        <f t="shared" si="12"/>
        <v>0.501318816894535</v>
      </c>
      <c r="AK40" s="90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5">
        <v>0.28884884</v>
      </c>
      <c r="AQ40" s="94">
        <f t="shared" si="15"/>
        <v>0.556389714285714</v>
      </c>
      <c r="AR40" s="98">
        <f t="shared" si="16"/>
        <v>0.479986101282001</v>
      </c>
      <c r="AS40" s="96"/>
    </row>
    <row r="41" s="54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4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6">
        <f t="shared" si="7"/>
        <v>0.646493772893773</v>
      </c>
      <c r="X41" s="76">
        <f t="shared" si="8"/>
        <v>0.695033818348093</v>
      </c>
      <c r="Y41" s="76"/>
      <c r="Z41" s="74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5">
        <v>0.305594</v>
      </c>
      <c r="AG41" s="89">
        <f>VLOOKUP(B41,[2]查询时间段分门店销售汇总!$D:$L,9,0)</f>
        <v>10960.09</v>
      </c>
      <c r="AH41" s="89">
        <f>VLOOKUP(B41,[2]查询时间段分门店销售汇总!$D:$M,10,0)</f>
        <v>3062.03</v>
      </c>
      <c r="AI41" s="85">
        <f t="shared" si="11"/>
        <v>0.613151888111888</v>
      </c>
      <c r="AJ41" s="85">
        <f t="shared" si="12"/>
        <v>0.560555435062133</v>
      </c>
      <c r="AK41" s="90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5">
        <v>0.28725836</v>
      </c>
      <c r="AQ41" s="94">
        <f t="shared" si="15"/>
        <v>0.539573661538462</v>
      </c>
      <c r="AR41" s="98">
        <f t="shared" si="16"/>
        <v>0.524775300909231</v>
      </c>
      <c r="AS41" s="96"/>
    </row>
    <row r="42" s="54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4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6">
        <f t="shared" si="7"/>
        <v>0.618001904761905</v>
      </c>
      <c r="X42" s="76">
        <f t="shared" si="8"/>
        <v>0.719123484427808</v>
      </c>
      <c r="Y42" s="76"/>
      <c r="Z42" s="74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5">
        <v>0.292622</v>
      </c>
      <c r="AG42" s="89">
        <f>VLOOKUP(B42,[2]查询时间段分门店销售汇总!$D:$L,9,0)</f>
        <v>8897.95</v>
      </c>
      <c r="AH42" s="89">
        <f>VLOOKUP(B42,[2]查询时间段分门店销售汇总!$D:$M,10,0)</f>
        <v>2599.4</v>
      </c>
      <c r="AI42" s="85">
        <f t="shared" si="11"/>
        <v>0.790928888888889</v>
      </c>
      <c r="AJ42" s="85">
        <f t="shared" si="12"/>
        <v>0.789611778259248</v>
      </c>
      <c r="AK42" s="90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5">
        <v>0.27506468</v>
      </c>
      <c r="AQ42" s="94">
        <f t="shared" si="15"/>
        <v>0.711836</v>
      </c>
      <c r="AR42" s="98">
        <f t="shared" si="16"/>
        <v>0.756011277056727</v>
      </c>
      <c r="AS42" s="96"/>
    </row>
    <row r="43" s="54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4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6">
        <f t="shared" si="7"/>
        <v>0.606672932330827</v>
      </c>
      <c r="X43" s="76">
        <f t="shared" si="8"/>
        <v>0.641976104006803</v>
      </c>
      <c r="Y43" s="76"/>
      <c r="Z43" s="74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5">
        <v>0.315558</v>
      </c>
      <c r="AG43" s="89">
        <f>VLOOKUP(B43,[2]查询时间段分门店销售汇总!$D:$L,9,0)</f>
        <v>11114.18</v>
      </c>
      <c r="AH43" s="89">
        <f>VLOOKUP(B43,[2]查询时间段分门店销售汇总!$D:$M,10,0)</f>
        <v>3170.25</v>
      </c>
      <c r="AI43" s="85">
        <f t="shared" si="11"/>
        <v>0.764050211736237</v>
      </c>
      <c r="AJ43" s="85">
        <f t="shared" si="12"/>
        <v>0.690651231678839</v>
      </c>
      <c r="AK43" s="90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5">
        <v>0.29662452</v>
      </c>
      <c r="AQ43" s="94">
        <f t="shared" si="15"/>
        <v>0.672364186327889</v>
      </c>
      <c r="AR43" s="98">
        <f t="shared" si="16"/>
        <v>0.64656711050785</v>
      </c>
      <c r="AS43" s="102"/>
    </row>
    <row r="44" s="54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4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6">
        <f t="shared" si="7"/>
        <v>0.578106442577031</v>
      </c>
      <c r="X44" s="76">
        <f t="shared" si="8"/>
        <v>0.693088228638536</v>
      </c>
      <c r="Y44" s="76"/>
      <c r="Z44" s="74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5">
        <v>0.254646</v>
      </c>
      <c r="AG44" s="89">
        <f>VLOOKUP(B44,[2]查询时间段分门店销售汇总!$D:$L,9,0)</f>
        <v>6172.06</v>
      </c>
      <c r="AH44" s="89">
        <f>VLOOKUP(B44,[2]查询时间段分门店销售汇总!$D:$M,10,0)</f>
        <v>1612.8</v>
      </c>
      <c r="AI44" s="85">
        <f t="shared" si="11"/>
        <v>0.645444183006536</v>
      </c>
      <c r="AJ44" s="85">
        <f t="shared" si="12"/>
        <v>0.662326616280687</v>
      </c>
      <c r="AK44" s="90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5">
        <v>0.23936724</v>
      </c>
      <c r="AQ44" s="94">
        <f t="shared" si="15"/>
        <v>0.580899764705882</v>
      </c>
      <c r="AR44" s="98">
        <f t="shared" si="16"/>
        <v>0.634142504949594</v>
      </c>
      <c r="AS44" s="96"/>
    </row>
    <row r="45" s="54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4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5">
        <f t="shared" si="7"/>
        <v>0.6239858079806</v>
      </c>
      <c r="X45" s="76">
        <f t="shared" si="8"/>
        <v>0.634208528518436</v>
      </c>
      <c r="Y45" s="34"/>
      <c r="Z45" s="74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5">
        <v>0.2444</v>
      </c>
      <c r="AG45" s="89">
        <f>VLOOKUP(B45,[2]查询时间段分门店销售汇总!$D:$L,9,0)</f>
        <v>310565.35</v>
      </c>
      <c r="AH45" s="89">
        <f>VLOOKUP(B45,[2]查询时间段分门店销售汇总!$D:$M,10,0)</f>
        <v>37818.22</v>
      </c>
      <c r="AI45" s="91">
        <f t="shared" si="11"/>
        <v>1.63386652988215</v>
      </c>
      <c r="AJ45" s="85">
        <f t="shared" si="12"/>
        <v>0.814073202703522</v>
      </c>
      <c r="AK45" s="92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5">
        <v>0.229736</v>
      </c>
      <c r="AQ45" s="100">
        <f t="shared" si="15"/>
        <v>1.4378025462963</v>
      </c>
      <c r="AR45" s="98">
        <f t="shared" si="16"/>
        <v>0.76211108338202</v>
      </c>
      <c r="AS45" s="96"/>
    </row>
    <row r="46" s="54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4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6">
        <f t="shared" si="7"/>
        <v>0.945349417989418</v>
      </c>
      <c r="X46" s="76">
        <f t="shared" si="8"/>
        <v>0.975398992041225</v>
      </c>
      <c r="Y46" s="76"/>
      <c r="Z46" s="74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5">
        <v>0.270814</v>
      </c>
      <c r="AG46" s="89">
        <f>VLOOKUP(B46,[2]查询时间段分门店销售汇总!$D:$L,9,0)</f>
        <v>481.3</v>
      </c>
      <c r="AH46" s="89">
        <f>VLOOKUP(B46,[2]查询时间段分门店销售汇总!$D:$M,10,0)</f>
        <v>162.35</v>
      </c>
      <c r="AI46" s="85">
        <f t="shared" si="11"/>
        <v>0.0380286419753086</v>
      </c>
      <c r="AJ46" s="85">
        <f t="shared" si="12"/>
        <v>0.0473670280007225</v>
      </c>
      <c r="AK46" s="90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5">
        <v>0.25456516</v>
      </c>
      <c r="AQ46" s="94">
        <f t="shared" si="15"/>
        <v>0.0342257777777778</v>
      </c>
      <c r="AR46" s="98">
        <f t="shared" si="16"/>
        <v>0.0453514097879258</v>
      </c>
      <c r="AS46" s="96"/>
    </row>
    <row r="47" s="54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4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6">
        <f t="shared" si="7"/>
        <v>0.905635640144903</v>
      </c>
      <c r="X47" s="76">
        <f t="shared" si="8"/>
        <v>0.85719748412131</v>
      </c>
      <c r="Y47" s="76"/>
      <c r="Z47" s="74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5">
        <v>0.355602</v>
      </c>
      <c r="AG47" s="89">
        <f>VLOOKUP(B47,[2]查询时间段分门店销售汇总!$D:$L,9,0)</f>
        <v>8250.14</v>
      </c>
      <c r="AH47" s="89">
        <f>VLOOKUP(B47,[2]查询时间段分门店销售汇总!$D:$M,10,0)</f>
        <v>2420.53</v>
      </c>
      <c r="AI47" s="85">
        <f t="shared" si="11"/>
        <v>0.72265054964306</v>
      </c>
      <c r="AJ47" s="85">
        <f t="shared" si="12"/>
        <v>0.596229271670426</v>
      </c>
      <c r="AK47" s="90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5">
        <v>0.33426588</v>
      </c>
      <c r="AQ47" s="94">
        <f t="shared" si="15"/>
        <v>0.650385494678754</v>
      </c>
      <c r="AR47" s="98">
        <f t="shared" si="16"/>
        <v>0.570857813301472</v>
      </c>
      <c r="AS47" s="96"/>
    </row>
    <row r="48" s="54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4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6">
        <f t="shared" si="7"/>
        <v>0.832360426929392</v>
      </c>
      <c r="X48" s="76">
        <f t="shared" si="8"/>
        <v>0.785047854013236</v>
      </c>
      <c r="Y48" s="76"/>
      <c r="Z48" s="74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5">
        <v>0.338212</v>
      </c>
      <c r="AG48" s="89">
        <f>VLOOKUP(B48,[2]查询时间段分门店销售汇总!$D:$L,9,0)</f>
        <v>15541.64</v>
      </c>
      <c r="AH48" s="89">
        <f>VLOOKUP(B48,[2]查询时间段分门店销售汇总!$D:$M,10,0)</f>
        <v>5816.9</v>
      </c>
      <c r="AI48" s="91">
        <f t="shared" si="11"/>
        <v>1.0149973876698</v>
      </c>
      <c r="AJ48" s="91">
        <f t="shared" si="12"/>
        <v>1.12323509602486</v>
      </c>
      <c r="AK48" s="92" t="s">
        <v>43</v>
      </c>
      <c r="AL48" s="89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5">
        <v>0.31791928</v>
      </c>
      <c r="AQ48" s="94">
        <f t="shared" si="15"/>
        <v>0.893197701149425</v>
      </c>
      <c r="AR48" s="98">
        <f t="shared" si="16"/>
        <v>1.05153923883179</v>
      </c>
      <c r="AS48" s="102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</row>
    <row r="49" s="54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4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6">
        <f t="shared" si="7"/>
        <v>0.714739894179894</v>
      </c>
      <c r="X49" s="76">
        <f t="shared" si="8"/>
        <v>0.844824377824452</v>
      </c>
      <c r="Y49" s="76"/>
      <c r="Z49" s="74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5">
        <v>0.3102</v>
      </c>
      <c r="AG49" s="89">
        <f>VLOOKUP(B49,[2]查询时间段分门店销售汇总!$D:$L,9,0)</f>
        <v>10475.31</v>
      </c>
      <c r="AH49" s="89">
        <f>VLOOKUP(B49,[2]查询时间段分门店销售汇总!$D:$M,10,0)</f>
        <v>2540.33</v>
      </c>
      <c r="AI49" s="85">
        <f t="shared" si="11"/>
        <v>0.827678814814815</v>
      </c>
      <c r="AJ49" s="85">
        <f t="shared" si="12"/>
        <v>0.647058130556948</v>
      </c>
      <c r="AK49" s="90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5">
        <v>0.291588</v>
      </c>
      <c r="AQ49" s="94">
        <f t="shared" si="15"/>
        <v>0.744910933333333</v>
      </c>
      <c r="AR49" s="98">
        <f t="shared" si="16"/>
        <v>0.61952374202261</v>
      </c>
      <c r="AS49" s="96"/>
    </row>
    <row r="50" s="54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4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6">
        <f t="shared" si="7"/>
        <v>0.684097633464192</v>
      </c>
      <c r="X50" s="76">
        <f t="shared" si="8"/>
        <v>0.787599849817867</v>
      </c>
      <c r="Y50" s="76"/>
      <c r="Z50" s="74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5">
        <v>0.2021</v>
      </c>
      <c r="AG50" s="89">
        <f>VLOOKUP(B50,[2]查询时间段分门店销售汇总!$D:$L,9,0)</f>
        <v>19108.74</v>
      </c>
      <c r="AH50" s="89">
        <f>VLOOKUP(B50,[2]查询时间段分门店销售汇总!$D:$M,10,0)</f>
        <v>3838.54</v>
      </c>
      <c r="AI50" s="85">
        <f t="shared" si="11"/>
        <v>0.809109539738324</v>
      </c>
      <c r="AJ50" s="85">
        <f t="shared" si="12"/>
        <v>0.804220292928401</v>
      </c>
      <c r="AK50" s="90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5">
        <v>0.189974</v>
      </c>
      <c r="AQ50" s="94">
        <f t="shared" si="15"/>
        <v>0.712016394969725</v>
      </c>
      <c r="AR50" s="98">
        <f t="shared" si="16"/>
        <v>0.752887082741482</v>
      </c>
      <c r="AS50" s="102"/>
    </row>
    <row r="51" s="54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4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6">
        <f t="shared" si="7"/>
        <v>0.671667399267399</v>
      </c>
      <c r="X51" s="76">
        <f t="shared" si="8"/>
        <v>0.750354486407737</v>
      </c>
      <c r="Y51" s="76"/>
      <c r="Z51" s="74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5">
        <v>0.232932</v>
      </c>
      <c r="AG51" s="89">
        <f>VLOOKUP(B51,[2]查询时间段分门店销售汇总!$D:$L,9,0)</f>
        <v>12941.53</v>
      </c>
      <c r="AH51" s="89">
        <f>VLOOKUP(B51,[2]查询时间段分门店销售汇总!$D:$M,10,0)</f>
        <v>2679.14</v>
      </c>
      <c r="AI51" s="85">
        <f t="shared" si="11"/>
        <v>0.905002097902098</v>
      </c>
      <c r="AJ51" s="85">
        <f t="shared" si="12"/>
        <v>0.804322495631547</v>
      </c>
      <c r="AK51" s="90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5">
        <v>0.21895608</v>
      </c>
      <c r="AQ51" s="94">
        <f t="shared" si="15"/>
        <v>0.796401846153846</v>
      </c>
      <c r="AR51" s="98">
        <f t="shared" si="16"/>
        <v>0.752982761867831</v>
      </c>
      <c r="AS51" s="102"/>
    </row>
    <row r="52" s="54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4"/>
      <c r="R52" s="77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6">
        <f t="shared" si="7"/>
        <v>0.666592348623599</v>
      </c>
      <c r="X52" s="76">
        <f t="shared" si="8"/>
        <v>0.641107520128913</v>
      </c>
      <c r="Y52" s="76"/>
      <c r="Z52" s="74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5">
        <v>0.303714</v>
      </c>
      <c r="AG52" s="89">
        <f>VLOOKUP(B52,[2]查询时间段分门店销售汇总!$D:$L,9,0)</f>
        <v>48621.59</v>
      </c>
      <c r="AH52" s="89">
        <f>VLOOKUP(B52,[2]查询时间段分门店销售汇总!$D:$M,10,0)</f>
        <v>12700.67</v>
      </c>
      <c r="AI52" s="85">
        <f t="shared" si="11"/>
        <v>0.804950565532952</v>
      </c>
      <c r="AJ52" s="85">
        <f t="shared" si="12"/>
        <v>0.69231202222385</v>
      </c>
      <c r="AK52" s="93"/>
      <c r="AL52" s="89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5">
        <v>0.28549116</v>
      </c>
      <c r="AQ52" s="94">
        <f t="shared" si="15"/>
        <v>0.708356497668998</v>
      </c>
      <c r="AR52" s="98">
        <f t="shared" si="16"/>
        <v>0.648121893145732</v>
      </c>
      <c r="AS52" s="96"/>
    </row>
    <row r="53" s="54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4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5">
        <f t="shared" si="7"/>
        <v>1.02101521164021</v>
      </c>
      <c r="X53" s="76">
        <f t="shared" si="8"/>
        <v>0.90731019070084</v>
      </c>
      <c r="Y53" s="34">
        <f>E53*100</f>
        <v>300</v>
      </c>
      <c r="Z53" s="84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5">
        <v>0.285854</v>
      </c>
      <c r="AG53" s="89">
        <f>VLOOKUP(B53,[2]查询时间段分门店销售汇总!$D:$L,9,0)</f>
        <v>4147.53</v>
      </c>
      <c r="AH53" s="89">
        <f>VLOOKUP(B53,[2]查询时间段分门店销售汇总!$D:$M,10,0)</f>
        <v>1277.67</v>
      </c>
      <c r="AI53" s="85">
        <f t="shared" si="11"/>
        <v>0.441414431673052</v>
      </c>
      <c r="AJ53" s="85">
        <f t="shared" si="12"/>
        <v>0.47569809882763</v>
      </c>
      <c r="AK53" s="90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5">
        <v>0.26870276</v>
      </c>
      <c r="AQ53" s="94">
        <f t="shared" si="15"/>
        <v>0.397272988505747</v>
      </c>
      <c r="AR53" s="98">
        <f t="shared" si="16"/>
        <v>0.455455626537092</v>
      </c>
      <c r="AS53" s="96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</row>
    <row r="54" s="54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4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5">
        <f t="shared" si="7"/>
        <v>1.01417293233083</v>
      </c>
      <c r="X54" s="76">
        <f t="shared" si="8"/>
        <v>0.948670636717325</v>
      </c>
      <c r="Y54" s="34">
        <f>E54*100</f>
        <v>200</v>
      </c>
      <c r="Z54" s="84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5">
        <v>0.288486</v>
      </c>
      <c r="AG54" s="89">
        <f>VLOOKUP(B54,[2]查询时间段分门店销售汇总!$D:$L,9,0)</f>
        <v>16091.21</v>
      </c>
      <c r="AH54" s="89">
        <f>VLOOKUP(B54,[2]查询时间段分门店销售汇总!$D:$M,10,0)</f>
        <v>3825.13</v>
      </c>
      <c r="AI54" s="91">
        <f t="shared" si="11"/>
        <v>1.50561029239766</v>
      </c>
      <c r="AJ54" s="91">
        <f t="shared" si="12"/>
        <v>1.24063871586419</v>
      </c>
      <c r="AK54" s="92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5">
        <v>0.27117684</v>
      </c>
      <c r="AQ54" s="100">
        <f t="shared" si="15"/>
        <v>1.35504926315789</v>
      </c>
      <c r="AR54" s="101">
        <f t="shared" si="16"/>
        <v>1.1878455790189</v>
      </c>
      <c r="AS54" s="96">
        <f>(AH54-AE54)*0.1</f>
        <v>74.1935875</v>
      </c>
    </row>
    <row r="55" s="54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4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5">
        <f t="shared" si="7"/>
        <v>1.00022496782497</v>
      </c>
      <c r="X55" s="75">
        <f t="shared" si="8"/>
        <v>1.01372022396475</v>
      </c>
      <c r="Y55" s="34">
        <f>(E55*100)+F55*50</f>
        <v>300</v>
      </c>
      <c r="Z55" s="84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5">
        <v>0.309166</v>
      </c>
      <c r="AG55" s="89">
        <f>VLOOKUP(B55,[2]查询时间段分门店销售汇总!$D:$L,9,0)</f>
        <v>9410.97</v>
      </c>
      <c r="AH55" s="89">
        <f>VLOOKUP(B55,[2]查询时间段分门店销售汇总!$D:$M,10,0)</f>
        <v>2903.76</v>
      </c>
      <c r="AI55" s="85">
        <f t="shared" si="11"/>
        <v>0.904357477477477</v>
      </c>
      <c r="AJ55" s="85">
        <f t="shared" si="12"/>
        <v>0.902557202279682</v>
      </c>
      <c r="AK55" s="90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5">
        <v>0.29061604</v>
      </c>
      <c r="AQ55" s="94">
        <f t="shared" si="15"/>
        <v>0.81392172972973</v>
      </c>
      <c r="AR55" s="98">
        <f t="shared" si="16"/>
        <v>0.864150512820972</v>
      </c>
      <c r="AS55" s="96"/>
    </row>
    <row r="56" s="54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4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6">
        <f t="shared" si="7"/>
        <v>0.97719943977591</v>
      </c>
      <c r="X56" s="76">
        <f t="shared" si="8"/>
        <v>1.04716111859759</v>
      </c>
      <c r="Y56" s="76"/>
      <c r="Z56" s="74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5">
        <v>0.28576</v>
      </c>
      <c r="AG56" s="89">
        <f>VLOOKUP(B56,[2]查询时间段分门店销售汇总!$D:$L,9,0)</f>
        <v>10488.7</v>
      </c>
      <c r="AH56" s="89">
        <f>VLOOKUP(B56,[2]查询时间段分门店销售汇总!$D:$M,10,0)</f>
        <v>2313.9</v>
      </c>
      <c r="AI56" s="91">
        <f t="shared" si="11"/>
        <v>1.09685751633987</v>
      </c>
      <c r="AJ56" s="85">
        <f t="shared" si="12"/>
        <v>0.846782161912918</v>
      </c>
      <c r="AK56" s="92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5">
        <v>0.2686144</v>
      </c>
      <c r="AQ56" s="94">
        <f t="shared" si="15"/>
        <v>0.987171764705882</v>
      </c>
      <c r="AR56" s="98">
        <f t="shared" si="16"/>
        <v>0.810748878427262</v>
      </c>
      <c r="AS56" s="96"/>
    </row>
    <row r="57" s="54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4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6">
        <f t="shared" si="7"/>
        <v>0.902602485203121</v>
      </c>
      <c r="X57" s="76">
        <f t="shared" si="8"/>
        <v>1.11880796149386</v>
      </c>
      <c r="Y57" s="76"/>
      <c r="Z57" s="74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5">
        <v>0.272318</v>
      </c>
      <c r="AG57" s="89">
        <f>VLOOKUP(B57,[2]查询时间段分门店销售汇总!$D:$L,9,0)</f>
        <v>13183.2</v>
      </c>
      <c r="AH57" s="89">
        <f>VLOOKUP(B57,[2]查询时间段分门店销售汇总!$D:$M,10,0)</f>
        <v>4163.46</v>
      </c>
      <c r="AI57" s="91">
        <f t="shared" si="11"/>
        <v>1.03446327683616</v>
      </c>
      <c r="AJ57" s="91">
        <f t="shared" si="12"/>
        <v>1.19969896720806</v>
      </c>
      <c r="AK57" s="92" t="s">
        <v>43</v>
      </c>
      <c r="AL57" s="89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5">
        <v>0.25597892</v>
      </c>
      <c r="AQ57" s="94">
        <f t="shared" si="15"/>
        <v>0.931016949152542</v>
      </c>
      <c r="AR57" s="98">
        <f t="shared" si="16"/>
        <v>1.14864794732687</v>
      </c>
      <c r="AS57" s="102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</row>
    <row r="58" s="54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4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6">
        <f t="shared" si="7"/>
        <v>0.898551242236025</v>
      </c>
      <c r="X58" s="76">
        <f t="shared" si="8"/>
        <v>1.0008749677961</v>
      </c>
      <c r="Y58" s="76"/>
      <c r="Z58" s="74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5">
        <v>0.280966</v>
      </c>
      <c r="AG58" s="89">
        <f>VLOOKUP(B58,[2]查询时间段分门店销售汇总!$D:$L,9,0)</f>
        <v>11698.72</v>
      </c>
      <c r="AH58" s="89">
        <f>VLOOKUP(B58,[2]查询时间段分门店销售汇总!$D:$M,10,0)</f>
        <v>3295.28</v>
      </c>
      <c r="AI58" s="91">
        <f t="shared" si="11"/>
        <v>1.13031111111111</v>
      </c>
      <c r="AJ58" s="91">
        <f t="shared" si="12"/>
        <v>1.13317818192522</v>
      </c>
      <c r="AK58" s="92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5">
        <v>0.26410804</v>
      </c>
      <c r="AQ58" s="100">
        <f t="shared" si="15"/>
        <v>1.01728</v>
      </c>
      <c r="AR58" s="101">
        <f t="shared" si="16"/>
        <v>1.08495783375819</v>
      </c>
      <c r="AS58" s="96">
        <f>(AH58-AE58)*0.1</f>
        <v>38.72819</v>
      </c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</row>
    <row r="59" s="54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4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6">
        <f t="shared" si="7"/>
        <v>0.898225563909774</v>
      </c>
      <c r="X59" s="76">
        <f t="shared" si="8"/>
        <v>0.842498830819356</v>
      </c>
      <c r="Y59" s="76"/>
      <c r="Z59" s="74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5">
        <v>0.333418</v>
      </c>
      <c r="AG59" s="89">
        <f>VLOOKUP(B59,[2]查询时间段分门店销售汇总!$D:$L,9,0)</f>
        <v>6196</v>
      </c>
      <c r="AH59" s="89">
        <f>VLOOKUP(B59,[2]查询时间段分门店销售汇总!$D:$M,10,0)</f>
        <v>1727.29</v>
      </c>
      <c r="AI59" s="85">
        <f t="shared" si="11"/>
        <v>0.57974269005848</v>
      </c>
      <c r="AJ59" s="85">
        <f t="shared" si="12"/>
        <v>0.484730211859521</v>
      </c>
      <c r="AK59" s="90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5">
        <v>0.31341292</v>
      </c>
      <c r="AQ59" s="94">
        <f t="shared" si="15"/>
        <v>0.521768421052632</v>
      </c>
      <c r="AR59" s="98">
        <f t="shared" si="16"/>
        <v>0.464103394333584</v>
      </c>
      <c r="AS59" s="96"/>
    </row>
    <row r="60" s="54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4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6">
        <f t="shared" si="7"/>
        <v>0.895698924731183</v>
      </c>
      <c r="X60" s="76">
        <f t="shared" si="8"/>
        <v>0.998867860924148</v>
      </c>
      <c r="Y60" s="76"/>
      <c r="Z60" s="74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5">
        <v>0.256996</v>
      </c>
      <c r="AG60" s="89">
        <f>VLOOKUP(B60,[2]查询时间段分门店销售汇总!$D:$L,9,0)</f>
        <v>11021.66</v>
      </c>
      <c r="AH60" s="89">
        <f>VLOOKUP(B60,[2]查询时间段分门店销售汇总!$D:$M,10,0)</f>
        <v>2371.75</v>
      </c>
      <c r="AI60" s="91">
        <f t="shared" si="11"/>
        <v>1.26413304659498</v>
      </c>
      <c r="AJ60" s="91">
        <f t="shared" si="12"/>
        <v>1.05849380470951</v>
      </c>
      <c r="AK60" s="92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5">
        <v>0.24157624</v>
      </c>
      <c r="AQ60" s="100">
        <f t="shared" si="15"/>
        <v>1.13771974193548</v>
      </c>
      <c r="AR60" s="101">
        <f t="shared" si="16"/>
        <v>1.0134515151474</v>
      </c>
      <c r="AS60" s="96">
        <f>(AH60-AE60)*0.1</f>
        <v>13.1066125</v>
      </c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</row>
    <row r="61" s="54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4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5">
        <f t="shared" si="7"/>
        <v>0.998026634382567</v>
      </c>
      <c r="X61" s="75">
        <f t="shared" si="8"/>
        <v>1.12555482732508</v>
      </c>
      <c r="Y61" s="34">
        <f>(E61*100)+F61*50</f>
        <v>200</v>
      </c>
      <c r="Z61" s="84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5">
        <v>0.2162</v>
      </c>
      <c r="AG61" s="89">
        <f>VLOOKUP(B61,[2]查询时间段分门店销售汇总!$D:$L,9,0)</f>
        <v>9521.41</v>
      </c>
      <c r="AH61" s="89">
        <f>VLOOKUP(B61,[2]查询时间段分门店销售汇总!$D:$M,10,0)</f>
        <v>1828.61</v>
      </c>
      <c r="AI61" s="91">
        <f t="shared" si="11"/>
        <v>1.02463384449825</v>
      </c>
      <c r="AJ61" s="85">
        <f t="shared" si="12"/>
        <v>0.910191616536965</v>
      </c>
      <c r="AK61" s="92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5">
        <v>0.203228</v>
      </c>
      <c r="AQ61" s="94">
        <f t="shared" si="15"/>
        <v>0.922170460048426</v>
      </c>
      <c r="AR61" s="98">
        <f t="shared" si="16"/>
        <v>0.871460058386456</v>
      </c>
      <c r="AS61" s="102"/>
    </row>
    <row r="62" s="54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4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6">
        <f t="shared" si="7"/>
        <v>0.96708152958153</v>
      </c>
      <c r="X62" s="76">
        <f t="shared" si="8"/>
        <v>0.919860716659458</v>
      </c>
      <c r="Y62" s="76"/>
      <c r="Z62" s="74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5">
        <v>0.2632</v>
      </c>
      <c r="AG62" s="89">
        <f>VLOOKUP(B62,[2]查询时间段分门店销售汇总!$D:$L,9,0)</f>
        <v>23419.35</v>
      </c>
      <c r="AH62" s="89">
        <f>VLOOKUP(B62,[2]查询时间段分门店销售汇总!$D:$M,10,0)</f>
        <v>6103.85</v>
      </c>
      <c r="AI62" s="85">
        <f t="shared" si="11"/>
        <v>0.806451446280992</v>
      </c>
      <c r="AJ62" s="85">
        <f t="shared" si="12"/>
        <v>0.798585380609075</v>
      </c>
      <c r="AK62" s="93"/>
      <c r="AL62" s="89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5">
        <v>0.247408</v>
      </c>
      <c r="AQ62" s="94">
        <f t="shared" si="15"/>
        <v>0.709677272727273</v>
      </c>
      <c r="AR62" s="98">
        <f t="shared" si="16"/>
        <v>0.747611845676581</v>
      </c>
      <c r="AS62" s="96"/>
    </row>
    <row r="63" s="54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4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6">
        <f t="shared" si="7"/>
        <v>0.918571257525999</v>
      </c>
      <c r="X63" s="76">
        <f t="shared" si="8"/>
        <v>0.890931246627735</v>
      </c>
      <c r="Y63" s="76"/>
      <c r="Z63" s="74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5">
        <v>0.300894</v>
      </c>
      <c r="AG63" s="89">
        <f>VLOOKUP(B63,[2]查询时间段分门店销售汇总!$D:$L,9,0)</f>
        <v>11664.42</v>
      </c>
      <c r="AH63" s="89">
        <f>VLOOKUP(B63,[2]查询时间段分门店销售汇总!$D:$M,10,0)</f>
        <v>2763.47</v>
      </c>
      <c r="AI63" s="85">
        <f t="shared" si="11"/>
        <v>0.931068007662835</v>
      </c>
      <c r="AJ63" s="85">
        <f t="shared" si="12"/>
        <v>0.733093690720767</v>
      </c>
      <c r="AK63" s="90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5">
        <v>0.28284036</v>
      </c>
      <c r="AQ63" s="94">
        <f t="shared" si="15"/>
        <v>0.837961206896552</v>
      </c>
      <c r="AR63" s="98">
        <f t="shared" si="16"/>
        <v>0.701898214519883</v>
      </c>
      <c r="AS63" s="96"/>
    </row>
    <row r="64" s="54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4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6">
        <f t="shared" si="7"/>
        <v>0.894463624338624</v>
      </c>
      <c r="X64" s="76">
        <f t="shared" si="8"/>
        <v>1.15211924975222</v>
      </c>
      <c r="Y64" s="76"/>
      <c r="Z64" s="74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5">
        <v>0.278616</v>
      </c>
      <c r="AG64" s="89">
        <f>VLOOKUP(B64,[2]查询时间段分门店销售汇总!$D:$L,9,0)</f>
        <v>18297.78</v>
      </c>
      <c r="AH64" s="89">
        <f>VLOOKUP(B64,[2]查询时间段分门店销售汇总!$D:$M,10,0)</f>
        <v>5243.85</v>
      </c>
      <c r="AI64" s="91">
        <f t="shared" si="11"/>
        <v>1.15516287878788</v>
      </c>
      <c r="AJ64" s="91">
        <f t="shared" si="12"/>
        <v>1.18819858286544</v>
      </c>
      <c r="AK64" s="92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5">
        <v>0.26189904</v>
      </c>
      <c r="AQ64" s="100">
        <f t="shared" si="15"/>
        <v>1.01654333333333</v>
      </c>
      <c r="AR64" s="101">
        <f t="shared" si="16"/>
        <v>1.11235612012934</v>
      </c>
      <c r="AS64" s="96">
        <f>(AH64-AE64)*0.1</f>
        <v>83.0572560000001</v>
      </c>
    </row>
    <row r="65" s="54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4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6">
        <f t="shared" si="7"/>
        <v>0.89403206550982</v>
      </c>
      <c r="X65" s="76">
        <f t="shared" si="8"/>
        <v>0.950322109098626</v>
      </c>
      <c r="Y65" s="76"/>
      <c r="Z65" s="74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5">
        <v>0.3008</v>
      </c>
      <c r="AG65" s="89">
        <f>VLOOKUP(B65,[2]查询时间段分门店销售汇总!$D:$L,9,0)</f>
        <v>9698.58</v>
      </c>
      <c r="AH65" s="89">
        <f>VLOOKUP(B65,[2]查询时间段分门店销售汇总!$D:$M,10,0)</f>
        <v>2825.02</v>
      </c>
      <c r="AI65" s="85">
        <f t="shared" si="11"/>
        <v>0.761031073446328</v>
      </c>
      <c r="AJ65" s="85">
        <f t="shared" si="12"/>
        <v>0.736949845400756</v>
      </c>
      <c r="AK65" s="93"/>
      <c r="AL65" s="89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5">
        <v>0.282752</v>
      </c>
      <c r="AQ65" s="94">
        <f t="shared" si="15"/>
        <v>0.684927966101695</v>
      </c>
      <c r="AR65" s="98">
        <f t="shared" si="16"/>
        <v>0.705590277511362</v>
      </c>
      <c r="AS65" s="96"/>
    </row>
    <row r="66" s="54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4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6">
        <f t="shared" si="7"/>
        <v>0.844344322344322</v>
      </c>
      <c r="X66" s="76">
        <f t="shared" si="8"/>
        <v>0.894958867496107</v>
      </c>
      <c r="Y66" s="76"/>
      <c r="Z66" s="74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5">
        <v>0.32665</v>
      </c>
      <c r="AG66" s="89">
        <f>VLOOKUP(B66,[2]查询时间段分门店销售汇总!$D:$L,9,0)</f>
        <v>9612.85</v>
      </c>
      <c r="AH66" s="89">
        <f>VLOOKUP(B66,[2]查询时间段分门店销售汇总!$D:$M,10,0)</f>
        <v>3540.19</v>
      </c>
      <c r="AI66" s="85">
        <f t="shared" si="11"/>
        <v>0.876385185185185</v>
      </c>
      <c r="AJ66" s="85">
        <f t="shared" si="12"/>
        <v>0.988067854499815</v>
      </c>
      <c r="AK66" s="90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5">
        <v>0.307051</v>
      </c>
      <c r="AQ66" s="94">
        <f t="shared" si="15"/>
        <v>0.788746666666667</v>
      </c>
      <c r="AR66" s="98">
        <f t="shared" si="16"/>
        <v>0.946022413882802</v>
      </c>
      <c r="AS66" s="96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</row>
    <row r="67" s="54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4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6">
        <f t="shared" ref="W67:W130" si="28">L67/T67</f>
        <v>0.835857142857143</v>
      </c>
      <c r="X67" s="76">
        <f t="shared" ref="X67:X130" si="29">M67/V67</f>
        <v>0.96310549099495</v>
      </c>
      <c r="Y67" s="76"/>
      <c r="Z67" s="74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5">
        <v>0.326744</v>
      </c>
      <c r="AG67" s="89">
        <f>VLOOKUP(B67,[2]查询时间段分门店销售汇总!$D:$L,9,0)</f>
        <v>9818.24</v>
      </c>
      <c r="AH67" s="89">
        <f>VLOOKUP(B67,[2]查询时间段分门店销售汇总!$D:$M,10,0)</f>
        <v>2983.63</v>
      </c>
      <c r="AI67" s="85">
        <f t="shared" ref="AI67:AI107" si="32">AG67/AC67</f>
        <v>0.918665730994152</v>
      </c>
      <c r="AJ67" s="85">
        <f t="shared" ref="AJ67:AJ130" si="33">AH67/AE67</f>
        <v>0.854399953723809</v>
      </c>
      <c r="AK67" s="90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5">
        <v>0.30713936</v>
      </c>
      <c r="AQ67" s="94">
        <f t="shared" ref="AQ67:AQ130" si="36">AG67/AM67</f>
        <v>0.826799157894737</v>
      </c>
      <c r="AR67" s="98">
        <f t="shared" ref="AR67:AR107" si="37">AH67/AO67</f>
        <v>0.818042508884498</v>
      </c>
      <c r="AS67" s="96"/>
    </row>
    <row r="68" s="54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4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6">
        <f t="shared" si="28"/>
        <v>0.819799410029499</v>
      </c>
      <c r="X68" s="76">
        <f t="shared" si="29"/>
        <v>0.808504456851379</v>
      </c>
      <c r="Y68" s="76"/>
      <c r="Z68" s="74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5">
        <v>0.254364</v>
      </c>
      <c r="AG68" s="89">
        <f>VLOOKUP(B68,[2]查询时间段分门店销售汇总!$D:$L,9,0)</f>
        <v>10554.46</v>
      </c>
      <c r="AH68" s="89">
        <f>VLOOKUP(B68,[2]查询时间段分门店销售汇总!$D:$M,10,0)</f>
        <v>2922.72</v>
      </c>
      <c r="AI68" s="85">
        <f t="shared" si="32"/>
        <v>0.566074550817914</v>
      </c>
      <c r="AJ68" s="85">
        <f t="shared" si="33"/>
        <v>0.616267376340704</v>
      </c>
      <c r="AK68" s="90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5">
        <v>0.23910216</v>
      </c>
      <c r="AQ68" s="94">
        <f t="shared" si="36"/>
        <v>0.498145604719764</v>
      </c>
      <c r="AR68" s="98">
        <f t="shared" si="37"/>
        <v>0.576931160829596</v>
      </c>
      <c r="AS68" s="96"/>
    </row>
    <row r="69" s="54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4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6">
        <f t="shared" si="28"/>
        <v>0.710979261642978</v>
      </c>
      <c r="X69" s="76">
        <f t="shared" si="29"/>
        <v>0.712297279871434</v>
      </c>
      <c r="Y69" s="76"/>
      <c r="Z69" s="74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5">
        <v>0.317344</v>
      </c>
      <c r="AG69" s="89">
        <f>VLOOKUP(B69,[2]查询时间段分门店销售汇总!$D:$L,9,0)</f>
        <v>15404.11</v>
      </c>
      <c r="AH69" s="89">
        <f>VLOOKUP(B69,[2]查询时间段分门店销售汇总!$D:$M,10,0)</f>
        <v>4854.93</v>
      </c>
      <c r="AI69" s="85">
        <f t="shared" si="32"/>
        <v>0.938839927838319</v>
      </c>
      <c r="AJ69" s="85">
        <f t="shared" si="33"/>
        <v>0.932411499538911</v>
      </c>
      <c r="AK69" s="90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5">
        <v>0.29830336</v>
      </c>
      <c r="AQ69" s="94">
        <f t="shared" si="36"/>
        <v>0.826179136497721</v>
      </c>
      <c r="AR69" s="98">
        <f t="shared" si="37"/>
        <v>0.872895871908767</v>
      </c>
      <c r="AS69" s="96"/>
    </row>
    <row r="70" s="54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4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6">
        <f t="shared" si="28"/>
        <v>0.68635873015873</v>
      </c>
      <c r="X70" s="76">
        <f t="shared" si="29"/>
        <v>0.599238487298434</v>
      </c>
      <c r="Y70" s="76"/>
      <c r="Z70" s="74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5">
        <v>0.298356</v>
      </c>
      <c r="AG70" s="89">
        <f>VLOOKUP(B70,[2]查询时间段分门店销售汇总!$D:$L,9,0)</f>
        <v>7443.67</v>
      </c>
      <c r="AH70" s="89">
        <f>VLOOKUP(B70,[2]查询时间段分门店销售汇总!$D:$M,10,0)</f>
        <v>1728.25</v>
      </c>
      <c r="AI70" s="85">
        <f t="shared" si="32"/>
        <v>0.735177283950617</v>
      </c>
      <c r="AJ70" s="85">
        <f t="shared" si="33"/>
        <v>0.572106336137672</v>
      </c>
      <c r="AK70" s="90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5">
        <v>0.28045464</v>
      </c>
      <c r="AQ70" s="94">
        <f t="shared" si="36"/>
        <v>0.661659555555556</v>
      </c>
      <c r="AR70" s="98">
        <f t="shared" si="37"/>
        <v>0.547761385663729</v>
      </c>
      <c r="AS70" s="96"/>
    </row>
    <row r="71" s="54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4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6">
        <f t="shared" si="28"/>
        <v>0.684815013724788</v>
      </c>
      <c r="X71" s="76">
        <f t="shared" si="29"/>
        <v>0.695952533480073</v>
      </c>
      <c r="Y71" s="76"/>
      <c r="Z71" s="74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5">
        <v>0.2679</v>
      </c>
      <c r="AG71" s="89">
        <f>VLOOKUP(B71,[2]查询时间段分门店销售汇总!$D:$L,9,0)</f>
        <v>10118.19</v>
      </c>
      <c r="AH71" s="89">
        <f>VLOOKUP(B71,[2]查询时间段分门店销售汇总!$D:$M,10,0)</f>
        <v>2905</v>
      </c>
      <c r="AI71" s="85">
        <f t="shared" si="32"/>
        <v>0.576338004101162</v>
      </c>
      <c r="AJ71" s="85">
        <f t="shared" si="33"/>
        <v>0.617657687263392</v>
      </c>
      <c r="AK71" s="90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5">
        <v>0.251826</v>
      </c>
      <c r="AQ71" s="94">
        <f t="shared" si="36"/>
        <v>0.507177443609023</v>
      </c>
      <c r="AR71" s="98">
        <f t="shared" si="37"/>
        <v>0.578232728501899</v>
      </c>
      <c r="AS71" s="96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</row>
    <row r="72" s="54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4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6">
        <f t="shared" si="28"/>
        <v>0.65612792574657</v>
      </c>
      <c r="X72" s="76">
        <f t="shared" si="29"/>
        <v>0.775253884007833</v>
      </c>
      <c r="Y72" s="76"/>
      <c r="Z72" s="74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5">
        <v>0.261414</v>
      </c>
      <c r="AG72" s="89">
        <f>VLOOKUP(B72,[2]查询时间段分门店销售汇总!$D:$L,9,0)</f>
        <v>6233.11</v>
      </c>
      <c r="AH72" s="89">
        <f>VLOOKUP(B72,[2]查询时间段分门店销售汇总!$D:$M,10,0)</f>
        <v>1927.23</v>
      </c>
      <c r="AI72" s="85">
        <f t="shared" si="32"/>
        <v>0.586921845574388</v>
      </c>
      <c r="AJ72" s="85">
        <f t="shared" si="33"/>
        <v>0.694192933096274</v>
      </c>
      <c r="AK72" s="90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5">
        <v>0.24572916</v>
      </c>
      <c r="AQ72" s="94">
        <f t="shared" si="36"/>
        <v>0.528229661016949</v>
      </c>
      <c r="AR72" s="98">
        <f t="shared" si="37"/>
        <v>0.664652808283667</v>
      </c>
      <c r="AS72" s="96"/>
    </row>
    <row r="73" s="54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4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6">
        <f t="shared" si="28"/>
        <v>0.62229655450725</v>
      </c>
      <c r="X73" s="76">
        <f t="shared" si="29"/>
        <v>0.584612483178296</v>
      </c>
      <c r="Y73" s="76"/>
      <c r="Z73" s="74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5">
        <v>0.3102</v>
      </c>
      <c r="AG73" s="89">
        <f>VLOOKUP(B73,[2]查询时间段分门店销售汇总!$D:$L,9,0)</f>
        <v>11015.5</v>
      </c>
      <c r="AH73" s="89">
        <f>VLOOKUP(B73,[2]查询时间段分门店销售汇总!$D:$M,10,0)</f>
        <v>3197.16</v>
      </c>
      <c r="AI73" s="85">
        <f t="shared" si="32"/>
        <v>0.731596355135221</v>
      </c>
      <c r="AJ73" s="85">
        <f t="shared" si="33"/>
        <v>0.684525916922504</v>
      </c>
      <c r="AK73" s="93"/>
      <c r="AL73" s="89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5">
        <v>0.291588</v>
      </c>
      <c r="AQ73" s="94">
        <f t="shared" si="36"/>
        <v>0.643804792518995</v>
      </c>
      <c r="AR73" s="98">
        <f t="shared" si="37"/>
        <v>0.640832773289153</v>
      </c>
      <c r="AS73" s="96"/>
    </row>
    <row r="74" s="54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4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6">
        <f t="shared" si="28"/>
        <v>0.592687012987013</v>
      </c>
      <c r="X74" s="76">
        <f t="shared" si="29"/>
        <v>0.763600099064978</v>
      </c>
      <c r="Y74" s="76"/>
      <c r="Z74" s="74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5">
        <v>0.3149</v>
      </c>
      <c r="AG74" s="89">
        <f>VLOOKUP(B74,[2]查询时间段分门店销售汇总!$D:$L,9,0)</f>
        <v>26994.09</v>
      </c>
      <c r="AH74" s="89">
        <f>VLOOKUP(B74,[2]查询时间段分门店销售汇总!$D:$M,10,0)</f>
        <v>7769.86</v>
      </c>
      <c r="AI74" s="91">
        <f t="shared" si="32"/>
        <v>1.11545826446281</v>
      </c>
      <c r="AJ74" s="91">
        <f t="shared" si="33"/>
        <v>1.01958906015028</v>
      </c>
      <c r="AK74" s="92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5">
        <v>0.296006</v>
      </c>
      <c r="AQ74" s="94">
        <f t="shared" si="36"/>
        <v>0.981603272727273</v>
      </c>
      <c r="AR74" s="98">
        <f t="shared" si="37"/>
        <v>0.954508907374728</v>
      </c>
      <c r="AS74" s="96"/>
    </row>
    <row r="75" s="54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4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6">
        <f t="shared" si="28"/>
        <v>0.569608134920635</v>
      </c>
      <c r="X75" s="76">
        <f t="shared" si="29"/>
        <v>0.664912666612111</v>
      </c>
      <c r="Y75" s="76"/>
      <c r="Z75" s="74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5">
        <v>0.3008</v>
      </c>
      <c r="AG75" s="89">
        <f>VLOOKUP(B75,[2]查询时间段分门店销售汇总!$D:$L,9,0)</f>
        <v>17959.15</v>
      </c>
      <c r="AH75" s="89">
        <f>VLOOKUP(B75,[2]查询时间段分门店销售汇总!$D:$M,10,0)</f>
        <v>5608.09</v>
      </c>
      <c r="AI75" s="85">
        <f t="shared" si="32"/>
        <v>0.773035037878788</v>
      </c>
      <c r="AJ75" s="85">
        <f t="shared" si="33"/>
        <v>0.802510168018434</v>
      </c>
      <c r="AK75" s="90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5">
        <v>0.282752</v>
      </c>
      <c r="AQ75" s="94">
        <f t="shared" si="36"/>
        <v>0.680270833333333</v>
      </c>
      <c r="AR75" s="98">
        <f t="shared" si="37"/>
        <v>0.751286114740662</v>
      </c>
      <c r="AS75" s="102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</row>
    <row r="76" s="54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4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6">
        <f t="shared" si="28"/>
        <v>0.507414285714286</v>
      </c>
      <c r="X76" s="76">
        <f t="shared" si="29"/>
        <v>0.517874426604544</v>
      </c>
      <c r="Y76" s="76"/>
      <c r="Z76" s="74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5">
        <v>0.319976</v>
      </c>
      <c r="AG76" s="89">
        <f>VLOOKUP(B76,[2]查询时间段分门店销售汇总!$D:$L,9,0)</f>
        <v>4403.5</v>
      </c>
      <c r="AH76" s="89">
        <f>VLOOKUP(B76,[2]查询时间段分门店销售汇总!$D:$M,10,0)</f>
        <v>1424.58</v>
      </c>
      <c r="AI76" s="85">
        <f t="shared" si="32"/>
        <v>0.559174603174603</v>
      </c>
      <c r="AJ76" s="85">
        <f t="shared" si="33"/>
        <v>0.565351925203914</v>
      </c>
      <c r="AK76" s="90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5">
        <v>0.30077744</v>
      </c>
      <c r="AQ76" s="94">
        <f t="shared" si="36"/>
        <v>0.503257142857143</v>
      </c>
      <c r="AR76" s="98">
        <f t="shared" si="37"/>
        <v>0.541294396471833</v>
      </c>
      <c r="AS76" s="96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</row>
    <row r="77" s="54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4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6">
        <f t="shared" si="28"/>
        <v>0.459505442176871</v>
      </c>
      <c r="X77" s="76">
        <f t="shared" si="29"/>
        <v>0.488714204156264</v>
      </c>
      <c r="Y77" s="76"/>
      <c r="Z77" s="74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5">
        <v>0.303056</v>
      </c>
      <c r="AG77" s="89">
        <f>VLOOKUP(B77,[2]查询时间段分门店销售汇总!$D:$L,9,0)</f>
        <v>10509.53</v>
      </c>
      <c r="AH77" s="89">
        <f>VLOOKUP(B77,[2]查询时间段分门店销售汇总!$D:$M,10,0)</f>
        <v>2798.56</v>
      </c>
      <c r="AI77" s="91">
        <f t="shared" si="32"/>
        <v>1.33454349206349</v>
      </c>
      <c r="AJ77" s="91">
        <f t="shared" si="33"/>
        <v>1.17263046569841</v>
      </c>
      <c r="AK77" s="92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5">
        <v>0.28487264</v>
      </c>
      <c r="AQ77" s="100">
        <f t="shared" si="36"/>
        <v>1.20108914285714</v>
      </c>
      <c r="AR77" s="101">
        <f t="shared" si="37"/>
        <v>1.12273129694529</v>
      </c>
      <c r="AS77" s="96">
        <f>(AH77-AE77)*0.1</f>
        <v>41.1994</v>
      </c>
    </row>
    <row r="78" s="54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4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5">
        <f t="shared" si="28"/>
        <v>1.01702380952381</v>
      </c>
      <c r="X78" s="75">
        <f t="shared" si="29"/>
        <v>1.05059768960538</v>
      </c>
      <c r="Y78" s="34">
        <f>(E78*100)+F78*50</f>
        <v>300</v>
      </c>
      <c r="Z78" s="84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5">
        <v>0.235</v>
      </c>
      <c r="AG78" s="89">
        <f>VLOOKUP(B78,[2]查询时间段分门店销售汇总!$D:$L,9,0)</f>
        <v>8013.06</v>
      </c>
      <c r="AH78" s="89">
        <f>VLOOKUP(B78,[2]查询时间段分门店销售汇总!$D:$M,10,0)</f>
        <v>2022.73</v>
      </c>
      <c r="AI78" s="91">
        <f t="shared" si="32"/>
        <v>1.00603389830508</v>
      </c>
      <c r="AJ78" s="91">
        <f t="shared" si="33"/>
        <v>1.08064804797585</v>
      </c>
      <c r="AK78" s="92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5">
        <v>0.2209</v>
      </c>
      <c r="AQ78" s="94">
        <f t="shared" si="36"/>
        <v>0.905430508474576</v>
      </c>
      <c r="AR78" s="98">
        <f t="shared" si="37"/>
        <v>1.03466302465773</v>
      </c>
      <c r="AS78" s="96"/>
    </row>
    <row r="79" s="54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4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6">
        <f t="shared" si="28"/>
        <v>0.993785577449371</v>
      </c>
      <c r="X79" s="76">
        <f t="shared" si="29"/>
        <v>1.00529348445298</v>
      </c>
      <c r="Y79" s="76"/>
      <c r="Z79" s="74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5">
        <v>0.29046</v>
      </c>
      <c r="AG79" s="89">
        <f>VLOOKUP(B79,[2]查询时间段分门店销售汇总!$D:$L,9,0)</f>
        <v>7865.2</v>
      </c>
      <c r="AH79" s="89">
        <f>VLOOKUP(B79,[2]查询时间段分门店销售汇总!$D:$M,10,0)</f>
        <v>2907.94</v>
      </c>
      <c r="AI79" s="91">
        <f t="shared" si="32"/>
        <v>1.00449553001277</v>
      </c>
      <c r="AJ79" s="91">
        <f t="shared" si="33"/>
        <v>1.27860779075143</v>
      </c>
      <c r="AK79" s="92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5">
        <v>0.2730324</v>
      </c>
      <c r="AQ79" s="94">
        <f t="shared" si="36"/>
        <v>0.904045977011494</v>
      </c>
      <c r="AR79" s="98">
        <f t="shared" si="37"/>
        <v>1.22419894859179</v>
      </c>
      <c r="AS79" s="96"/>
    </row>
    <row r="80" s="54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4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6">
        <f t="shared" si="28"/>
        <v>0.897670612501121</v>
      </c>
      <c r="X80" s="76">
        <f t="shared" si="29"/>
        <v>0.825470033685002</v>
      </c>
      <c r="Y80" s="76"/>
      <c r="Z80" s="74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5">
        <v>0.309824</v>
      </c>
      <c r="AG80" s="89">
        <f>VLOOKUP(B80,[2]查询时间段分门店销售汇总!$D:$L,9,0)</f>
        <v>11431.51</v>
      </c>
      <c r="AH80" s="89">
        <f>VLOOKUP(B80,[2]查询时间段分门店销售汇总!$D:$M,10,0)</f>
        <v>2690.39</v>
      </c>
      <c r="AI80" s="85">
        <f t="shared" si="32"/>
        <v>0.956811885331659</v>
      </c>
      <c r="AJ80" s="85">
        <f t="shared" si="33"/>
        <v>0.7268137658477</v>
      </c>
      <c r="AK80" s="93"/>
      <c r="AL80" s="89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5">
        <v>0.29123456</v>
      </c>
      <c r="AQ80" s="94">
        <f t="shared" si="36"/>
        <v>0.861130696798493</v>
      </c>
      <c r="AR80" s="98">
        <f t="shared" si="37"/>
        <v>0.695885520492479</v>
      </c>
      <c r="AS80" s="96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</row>
    <row r="81" s="54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4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6">
        <f t="shared" si="28"/>
        <v>0.835973819352302</v>
      </c>
      <c r="X81" s="76">
        <f t="shared" si="29"/>
        <v>0.83092158956398</v>
      </c>
      <c r="Y81" s="76"/>
      <c r="Z81" s="74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5">
        <v>0.293844</v>
      </c>
      <c r="AG81" s="89">
        <f>VLOOKUP(B81,[2]查询时间段分门店销售汇总!$D:$L,9,0)</f>
        <v>22412.6</v>
      </c>
      <c r="AH81" s="89">
        <f>VLOOKUP(B81,[2]查询时间段分门店销售汇总!$D:$M,10,0)</f>
        <v>4457.14</v>
      </c>
      <c r="AI81" s="91">
        <f t="shared" si="32"/>
        <v>1.31418285017356</v>
      </c>
      <c r="AJ81" s="85">
        <f t="shared" si="33"/>
        <v>0.889412038466171</v>
      </c>
      <c r="AK81" s="92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5">
        <v>0.27621336</v>
      </c>
      <c r="AQ81" s="94">
        <f t="shared" si="36"/>
        <v>1.15648090815273</v>
      </c>
      <c r="AR81" s="98">
        <f t="shared" si="37"/>
        <v>0.832641057287479</v>
      </c>
      <c r="AS81" s="96"/>
    </row>
    <row r="82" s="54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4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6">
        <f t="shared" si="28"/>
        <v>0.609362193362193</v>
      </c>
      <c r="X82" s="76">
        <f t="shared" si="29"/>
        <v>0.639805021517943</v>
      </c>
      <c r="Y82" s="76"/>
      <c r="Z82" s="74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5">
        <v>0.2914</v>
      </c>
      <c r="AG82" s="89">
        <f>VLOOKUP(B82,[2]查询时间段分门店销售汇总!$D:$L,9,0)</f>
        <v>6727.5</v>
      </c>
      <c r="AH82" s="89">
        <f>VLOOKUP(B82,[2]查询时间段分门店销售汇总!$D:$M,10,0)</f>
        <v>1908.99</v>
      </c>
      <c r="AI82" s="85">
        <f t="shared" si="32"/>
        <v>0.724848484848485</v>
      </c>
      <c r="AJ82" s="85">
        <f t="shared" si="33"/>
        <v>0.705842224579356</v>
      </c>
      <c r="AK82" s="90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5">
        <v>0.273916</v>
      </c>
      <c r="AQ82" s="94">
        <f t="shared" si="36"/>
        <v>0.652363636363636</v>
      </c>
      <c r="AR82" s="98">
        <f t="shared" si="37"/>
        <v>0.675806385235553</v>
      </c>
      <c r="AS82" s="96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</row>
    <row r="83" s="54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4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6">
        <f t="shared" si="28"/>
        <v>0.572979953475643</v>
      </c>
      <c r="X83" s="76">
        <f t="shared" si="29"/>
        <v>0.730636432521679</v>
      </c>
      <c r="Y83" s="76"/>
      <c r="Z83" s="74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5">
        <v>0.257184</v>
      </c>
      <c r="AG83" s="89">
        <f>VLOOKUP(B83,[2]查询时间段分门店销售汇总!$D:$L,9,0)</f>
        <v>9416.01</v>
      </c>
      <c r="AH83" s="89">
        <f>VLOOKUP(B83,[2]查询时间段分门店销售汇总!$D:$M,10,0)</f>
        <v>3111.86</v>
      </c>
      <c r="AI83" s="85">
        <f t="shared" si="32"/>
        <v>0.751597222222222</v>
      </c>
      <c r="AJ83" s="85">
        <f t="shared" si="33"/>
        <v>0.965815917870907</v>
      </c>
      <c r="AK83" s="90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5">
        <v>0.24175296</v>
      </c>
      <c r="AQ83" s="94">
        <f t="shared" si="36"/>
        <v>0.6764375</v>
      </c>
      <c r="AR83" s="98">
        <f t="shared" si="37"/>
        <v>0.924717368174273</v>
      </c>
      <c r="AS83" s="96"/>
    </row>
    <row r="84" s="54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4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6">
        <f t="shared" si="28"/>
        <v>0.359712840888568</v>
      </c>
      <c r="X84" s="76">
        <f t="shared" si="29"/>
        <v>0.535412812857725</v>
      </c>
      <c r="Y84" s="76"/>
      <c r="Z84" s="74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5">
        <v>0.2726</v>
      </c>
      <c r="AG84" s="89">
        <f>VLOOKUP(B84,[2]查询时间段分门店销售汇总!$D:$L,9,0)</f>
        <v>4713</v>
      </c>
      <c r="AH84" s="89">
        <f>VLOOKUP(B84,[2]查询时间段分门店销售汇总!$D:$M,10,0)</f>
        <v>1557.47</v>
      </c>
      <c r="AI84" s="85">
        <f t="shared" si="32"/>
        <v>0.529624947324062</v>
      </c>
      <c r="AJ84" s="85">
        <f t="shared" si="33"/>
        <v>0.642044060323623</v>
      </c>
      <c r="AK84" s="90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5">
        <v>0.256244</v>
      </c>
      <c r="AQ84" s="94">
        <f t="shared" si="36"/>
        <v>0.476662452591656</v>
      </c>
      <c r="AR84" s="98">
        <f t="shared" si="37"/>
        <v>0.614723036480065</v>
      </c>
      <c r="AS84" s="96"/>
    </row>
    <row r="85" s="54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4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6">
        <f t="shared" si="28"/>
        <v>0.241086374914059</v>
      </c>
      <c r="X85" s="76">
        <f t="shared" si="29"/>
        <v>0.331384481429939</v>
      </c>
      <c r="Y85" s="76"/>
      <c r="Z85" s="74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5">
        <v>0.2444</v>
      </c>
      <c r="AG85" s="89">
        <f>VLOOKUP(B85,[2]查询时间段分门店销售汇总!$D:$L,9,0)</f>
        <v>2556.91</v>
      </c>
      <c r="AH85" s="89">
        <f>VLOOKUP(B85,[2]查询时间段分门店销售汇总!$D:$M,10,0)</f>
        <v>811.65</v>
      </c>
      <c r="AI85" s="85">
        <f t="shared" si="32"/>
        <v>0.445858617562949</v>
      </c>
      <c r="AJ85" s="85">
        <f t="shared" si="33"/>
        <v>0.579094332850794</v>
      </c>
      <c r="AK85" s="90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5">
        <v>0.229736</v>
      </c>
      <c r="AQ85" s="94">
        <f t="shared" si="36"/>
        <v>0.401272755806654</v>
      </c>
      <c r="AR85" s="98">
        <f t="shared" si="37"/>
        <v>0.55445202081459</v>
      </c>
      <c r="AS85" s="96"/>
    </row>
    <row r="86" s="54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4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5">
        <f t="shared" si="28"/>
        <v>1.02403916368807</v>
      </c>
      <c r="X86" s="76">
        <f t="shared" si="29"/>
        <v>0.795411029708324</v>
      </c>
      <c r="Y86" s="34">
        <f>E86*100</f>
        <v>200</v>
      </c>
      <c r="Z86" s="84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5">
        <v>0.235</v>
      </c>
      <c r="AG86" s="89">
        <f>VLOOKUP(B86,[2]查询时间段分门店销售汇总!$D:$L,9,0)</f>
        <v>12314.39</v>
      </c>
      <c r="AH86" s="89">
        <f>VLOOKUP(B86,[2]查询时间段分门店销售汇总!$D:$M,10,0)</f>
        <v>2433.48</v>
      </c>
      <c r="AI86" s="91">
        <f t="shared" si="32"/>
        <v>1.1043305533136</v>
      </c>
      <c r="AJ86" s="85">
        <f t="shared" si="33"/>
        <v>0.928637256080458</v>
      </c>
      <c r="AK86" s="92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5">
        <v>0.2209</v>
      </c>
      <c r="AQ86" s="94">
        <f t="shared" si="36"/>
        <v>0.993897497982244</v>
      </c>
      <c r="AR86" s="98">
        <f t="shared" si="37"/>
        <v>0.889120777098311</v>
      </c>
      <c r="AS86" s="96"/>
    </row>
    <row r="87" s="54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4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6">
        <f t="shared" si="28"/>
        <v>0.96900671773134</v>
      </c>
      <c r="X87" s="76">
        <f t="shared" si="29"/>
        <v>0.991448305216613</v>
      </c>
      <c r="Y87" s="76"/>
      <c r="Z87" s="74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5">
        <v>0.2303</v>
      </c>
      <c r="AG87" s="89">
        <f>VLOOKUP(B87,[2]查询时间段分门店销售汇总!$D:$L,9,0)</f>
        <v>15061.33</v>
      </c>
      <c r="AH87" s="89">
        <f>VLOOKUP(B87,[2]查询时间段分门店销售汇总!$D:$M,10,0)</f>
        <v>3241.81</v>
      </c>
      <c r="AI87" s="85">
        <f t="shared" si="32"/>
        <v>0.890949907718518</v>
      </c>
      <c r="AJ87" s="85">
        <f t="shared" si="33"/>
        <v>0.832690447672196</v>
      </c>
      <c r="AK87" s="90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5">
        <v>0.216482</v>
      </c>
      <c r="AQ87" s="94">
        <f t="shared" si="36"/>
        <v>0.784035918792296</v>
      </c>
      <c r="AR87" s="98">
        <f t="shared" si="37"/>
        <v>0.77953999356546</v>
      </c>
      <c r="AS87" s="102"/>
    </row>
    <row r="88" s="54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4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6">
        <f t="shared" si="28"/>
        <v>0.942393483709273</v>
      </c>
      <c r="X88" s="76">
        <f t="shared" si="29"/>
        <v>0.98006490813317</v>
      </c>
      <c r="Y88" s="76"/>
      <c r="Z88" s="74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5">
        <v>0.26602</v>
      </c>
      <c r="AG88" s="89">
        <f>VLOOKUP(B88,[2]查询时间段分门店销售汇总!$D:$L,9,0)</f>
        <v>6827.01</v>
      </c>
      <c r="AH88" s="89">
        <f>VLOOKUP(B88,[2]查询时间段分门店销售汇总!$D:$M,10,0)</f>
        <v>1729.98</v>
      </c>
      <c r="AI88" s="85">
        <f t="shared" si="32"/>
        <v>0.638784561403509</v>
      </c>
      <c r="AJ88" s="85">
        <f t="shared" si="33"/>
        <v>0.608486105120707</v>
      </c>
      <c r="AK88" s="90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5">
        <v>0.2500588</v>
      </c>
      <c r="AQ88" s="94">
        <f t="shared" si="36"/>
        <v>0.574906105263158</v>
      </c>
      <c r="AR88" s="98">
        <f t="shared" si="37"/>
        <v>0.58259307937089</v>
      </c>
      <c r="AS88" s="96"/>
    </row>
    <row r="89" s="54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4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6">
        <f t="shared" si="28"/>
        <v>0.913172485726834</v>
      </c>
      <c r="X89" s="76">
        <f t="shared" si="29"/>
        <v>0.785685530441534</v>
      </c>
      <c r="Y89" s="76"/>
      <c r="Z89" s="74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5">
        <v>0.238384</v>
      </c>
      <c r="AG89" s="89">
        <f>VLOOKUP(B89,[2]查询时间段分门店销售汇总!$D:$L,9,0)</f>
        <v>40186.46</v>
      </c>
      <c r="AH89" s="89">
        <f>VLOOKUP(B89,[2]查询时间段分门店销售汇总!$D:$M,10,0)</f>
        <v>7753.17</v>
      </c>
      <c r="AI89" s="85">
        <f t="shared" si="32"/>
        <v>0.752082210444365</v>
      </c>
      <c r="AJ89" s="85">
        <f t="shared" si="33"/>
        <v>0.608678229646032</v>
      </c>
      <c r="AK89" s="90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5">
        <v>0.22408096</v>
      </c>
      <c r="AQ89" s="94">
        <f t="shared" si="36"/>
        <v>0.661832345191041</v>
      </c>
      <c r="AR89" s="98">
        <f t="shared" si="37"/>
        <v>0.569826427753732</v>
      </c>
      <c r="AS89" s="96"/>
    </row>
    <row r="90" s="54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4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6">
        <f t="shared" si="28"/>
        <v>0.831007326007326</v>
      </c>
      <c r="X90" s="76">
        <f t="shared" si="29"/>
        <v>0.239346613593605</v>
      </c>
      <c r="Y90" s="76"/>
      <c r="Z90" s="74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5">
        <v>0.268464</v>
      </c>
      <c r="AG90" s="89">
        <f>VLOOKUP(B90,[2]查询时间段分门店销售汇总!$D:$L,9,0)</f>
        <v>4113.8</v>
      </c>
      <c r="AH90" s="89">
        <f>VLOOKUP(B90,[2]查询时间段分门店销售汇总!$D:$M,10,0)</f>
        <v>858.33</v>
      </c>
      <c r="AI90" s="85">
        <f t="shared" si="32"/>
        <v>0.56257094017094</v>
      </c>
      <c r="AJ90" s="85">
        <f t="shared" si="33"/>
        <v>0.437222352115969</v>
      </c>
      <c r="AK90" s="90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5">
        <v>0.25235616</v>
      </c>
      <c r="AQ90" s="94">
        <f t="shared" si="36"/>
        <v>0.506313846153846</v>
      </c>
      <c r="AR90" s="98">
        <f t="shared" si="37"/>
        <v>0.418617145642949</v>
      </c>
      <c r="AS90" s="96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</row>
    <row r="91" s="54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4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6">
        <f t="shared" si="28"/>
        <v>0.823350649350649</v>
      </c>
      <c r="X91" s="76">
        <f t="shared" si="29"/>
        <v>0.624270969615018</v>
      </c>
      <c r="Y91" s="76"/>
      <c r="Z91" s="74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5">
        <v>0.188</v>
      </c>
      <c r="AG91" s="89">
        <f>VLOOKUP(B91,[2]查询时间段分门店销售汇总!$D:$L,9,0)</f>
        <v>60441.42</v>
      </c>
      <c r="AH91" s="89">
        <f>VLOOKUP(B91,[2]查询时间段分门店销售汇总!$D:$M,10,0)</f>
        <v>7472.32</v>
      </c>
      <c r="AI91" s="85">
        <f t="shared" si="32"/>
        <v>0.86123425477344</v>
      </c>
      <c r="AJ91" s="85">
        <f t="shared" si="33"/>
        <v>0.5663491447524</v>
      </c>
      <c r="AK91" s="90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5">
        <v>0.17672</v>
      </c>
      <c r="AQ91" s="94">
        <f t="shared" si="36"/>
        <v>0.757886144200627</v>
      </c>
      <c r="AR91" s="98">
        <f t="shared" si="37"/>
        <v>0.530199199342672</v>
      </c>
      <c r="AS91" s="96"/>
    </row>
    <row r="92" s="54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4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6">
        <f t="shared" si="28"/>
        <v>0.820926945339539</v>
      </c>
      <c r="X92" s="76">
        <f t="shared" si="29"/>
        <v>0.805151273215639</v>
      </c>
      <c r="Y92" s="76"/>
      <c r="Z92" s="74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5">
        <v>0.301928</v>
      </c>
      <c r="AG92" s="89">
        <f>VLOOKUP(B92,[2]查询时间段分门店销售汇总!$D:$L,9,0)</f>
        <v>9650.57</v>
      </c>
      <c r="AH92" s="89">
        <f>VLOOKUP(B92,[2]查询时间段分门店销售汇总!$D:$M,10,0)</f>
        <v>2552.23</v>
      </c>
      <c r="AI92" s="85">
        <f t="shared" si="32"/>
        <v>0.687127620186831</v>
      </c>
      <c r="AJ92" s="85">
        <f t="shared" si="33"/>
        <v>0.601867454556454</v>
      </c>
      <c r="AK92" s="90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5">
        <v>0.28381232</v>
      </c>
      <c r="AQ92" s="94">
        <f t="shared" si="36"/>
        <v>0.604672305764411</v>
      </c>
      <c r="AR92" s="98">
        <f t="shared" si="37"/>
        <v>0.563450382989021</v>
      </c>
      <c r="AS92" s="96"/>
    </row>
    <row r="93" s="54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4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6">
        <f t="shared" si="28"/>
        <v>0.804729456384324</v>
      </c>
      <c r="X93" s="76">
        <f t="shared" si="29"/>
        <v>0.799629131580843</v>
      </c>
      <c r="Y93" s="76"/>
      <c r="Z93" s="74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5">
        <v>0.336708</v>
      </c>
      <c r="AG93" s="89">
        <f>VLOOKUP(B93,[2]查询时间段分门店销售汇总!$D:$L,9,0)</f>
        <v>11111.09</v>
      </c>
      <c r="AH93" s="89">
        <f>VLOOKUP(B93,[2]查询时间段分门店销售汇总!$D:$M,10,0)</f>
        <v>3190.02</v>
      </c>
      <c r="AI93" s="85">
        <f t="shared" si="32"/>
        <v>0.874028711897738</v>
      </c>
      <c r="AJ93" s="85">
        <f t="shared" si="33"/>
        <v>0.745262046685375</v>
      </c>
      <c r="AK93" s="90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5">
        <v>0.31650552</v>
      </c>
      <c r="AQ93" s="94">
        <f t="shared" si="36"/>
        <v>0.786625840707965</v>
      </c>
      <c r="AR93" s="98">
        <f t="shared" si="37"/>
        <v>0.713548768103018</v>
      </c>
      <c r="AS93" s="96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</row>
    <row r="94" s="54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4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6">
        <f t="shared" si="28"/>
        <v>0.800740859954222</v>
      </c>
      <c r="X94" s="76">
        <f t="shared" si="29"/>
        <v>0.866548312094815</v>
      </c>
      <c r="Y94" s="76"/>
      <c r="Z94" s="74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5">
        <v>0.207176</v>
      </c>
      <c r="AG94" s="89">
        <f>VLOOKUP(B94,[2]查询时间段分门店销售汇总!$D:$L,9,0)</f>
        <v>59385.39</v>
      </c>
      <c r="AH94" s="89">
        <f>VLOOKUP(B94,[2]查询时间段分门店销售汇总!$D:$M,10,0)</f>
        <v>12816.3</v>
      </c>
      <c r="AI94" s="85">
        <f t="shared" si="32"/>
        <v>0.881444588914221</v>
      </c>
      <c r="AJ94" s="85">
        <f t="shared" si="33"/>
        <v>0.91820282369467</v>
      </c>
      <c r="AK94" s="90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5">
        <v>0.19474544</v>
      </c>
      <c r="AQ94" s="94">
        <f t="shared" si="36"/>
        <v>0.775671238244514</v>
      </c>
      <c r="AR94" s="98">
        <f t="shared" si="37"/>
        <v>0.859594132820542</v>
      </c>
      <c r="AS94" s="102"/>
    </row>
    <row r="95" s="54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4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6">
        <f t="shared" si="28"/>
        <v>0.793985516399309</v>
      </c>
      <c r="X95" s="76">
        <f t="shared" si="29"/>
        <v>0.773063351092413</v>
      </c>
      <c r="Y95" s="76"/>
      <c r="Z95" s="74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5">
        <v>0.29704</v>
      </c>
      <c r="AG95" s="89">
        <f>VLOOKUP(B95,[2]查询时间段分门店销售汇总!$D:$L,9,0)</f>
        <v>22855.16</v>
      </c>
      <c r="AH95" s="89">
        <f>VLOOKUP(B95,[2]查询时间段分门店销售汇总!$D:$M,10,0)</f>
        <v>6608.84</v>
      </c>
      <c r="AI95" s="91">
        <f t="shared" si="32"/>
        <v>1.14817739731533</v>
      </c>
      <c r="AJ95" s="91">
        <f t="shared" si="33"/>
        <v>1.11772516452717</v>
      </c>
      <c r="AK95" s="92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5">
        <v>0.2792176</v>
      </c>
      <c r="AQ95" s="100">
        <f t="shared" si="36"/>
        <v>1.01039610963749</v>
      </c>
      <c r="AR95" s="101">
        <f t="shared" si="37"/>
        <v>1.04638100508927</v>
      </c>
      <c r="AS95" s="96">
        <f>(AH95-AE95)*0.1</f>
        <v>69.6080576</v>
      </c>
    </row>
    <row r="96" s="54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4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6">
        <f t="shared" si="28"/>
        <v>0.766090743081894</v>
      </c>
      <c r="X96" s="76">
        <f t="shared" si="29"/>
        <v>0.891169853439044</v>
      </c>
      <c r="Y96" s="76"/>
      <c r="Z96" s="74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5">
        <v>0.312644</v>
      </c>
      <c r="AG96" s="89">
        <f>VLOOKUP(B96,[2]查询时间段分门店销售汇总!$D:$L,9,0)</f>
        <v>11325.66</v>
      </c>
      <c r="AH96" s="89">
        <f>VLOOKUP(B96,[2]查询时间段分门店销售汇总!$D:$M,10,0)</f>
        <v>3487.41</v>
      </c>
      <c r="AI96" s="85">
        <f t="shared" si="32"/>
        <v>0.759296057924376</v>
      </c>
      <c r="AJ96" s="85">
        <f t="shared" si="33"/>
        <v>0.747825956907665</v>
      </c>
      <c r="AK96" s="90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5">
        <v>0.29388536</v>
      </c>
      <c r="AQ96" s="94">
        <f t="shared" si="36"/>
        <v>0.668180530973451</v>
      </c>
      <c r="AR96" s="98">
        <f t="shared" si="37"/>
        <v>0.700092385190155</v>
      </c>
      <c r="AS96" s="96"/>
    </row>
    <row r="97" s="54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4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6">
        <f t="shared" si="28"/>
        <v>0.752313105773283</v>
      </c>
      <c r="X97" s="76">
        <f t="shared" si="29"/>
        <v>0.485517844048333</v>
      </c>
      <c r="Y97" s="76"/>
      <c r="Z97" s="74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5">
        <v>0.308508</v>
      </c>
      <c r="AG97" s="89">
        <f>VLOOKUP(B97,[2]查询时间段分门店销售汇总!$D:$L,9,0)</f>
        <v>11300.03</v>
      </c>
      <c r="AH97" s="89">
        <f>VLOOKUP(B97,[2]查询时间段分门店销售汇总!$D:$M,10,0)</f>
        <v>2952.4</v>
      </c>
      <c r="AI97" s="85">
        <f t="shared" si="32"/>
        <v>0.888891248770895</v>
      </c>
      <c r="AJ97" s="85">
        <f t="shared" si="33"/>
        <v>0.752796862557674</v>
      </c>
      <c r="AK97" s="90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5">
        <v>0.28999752</v>
      </c>
      <c r="AQ97" s="94">
        <f t="shared" si="36"/>
        <v>0.800002123893805</v>
      </c>
      <c r="AR97" s="98">
        <f t="shared" si="37"/>
        <v>0.720762953512667</v>
      </c>
      <c r="AS97" s="96"/>
    </row>
    <row r="98" s="54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4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6">
        <f t="shared" si="28"/>
        <v>0.74663619047619</v>
      </c>
      <c r="X98" s="76">
        <f t="shared" si="29"/>
        <v>0.832941468598537</v>
      </c>
      <c r="Y98" s="76"/>
      <c r="Z98" s="74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5">
        <v>0.28811</v>
      </c>
      <c r="AG98" s="89">
        <f>VLOOKUP(B98,[2]查询时间段分门店销售汇总!$D:$L,9,0)</f>
        <v>6650.73</v>
      </c>
      <c r="AH98" s="89">
        <f>VLOOKUP(B98,[2]查询时间段分门店销售汇总!$D:$M,10,0)</f>
        <v>1723.12</v>
      </c>
      <c r="AI98" s="85">
        <f t="shared" si="32"/>
        <v>0.591176</v>
      </c>
      <c r="AJ98" s="85">
        <f t="shared" si="33"/>
        <v>0.531624109618625</v>
      </c>
      <c r="AK98" s="93"/>
      <c r="AL98" s="89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5">
        <v>0.2708234</v>
      </c>
      <c r="AQ98" s="94">
        <f t="shared" si="36"/>
        <v>0.5320584</v>
      </c>
      <c r="AR98" s="98">
        <f t="shared" si="37"/>
        <v>0.509001807081663</v>
      </c>
      <c r="AS98" s="96"/>
    </row>
    <row r="99" s="54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4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6">
        <f t="shared" si="28"/>
        <v>0.712085938486801</v>
      </c>
      <c r="X99" s="76">
        <f t="shared" si="29"/>
        <v>0.818297554935736</v>
      </c>
      <c r="Y99" s="76"/>
      <c r="Z99" s="74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5">
        <v>0.260098</v>
      </c>
      <c r="AG99" s="89">
        <f>VLOOKUP(B99,[2]查询时间段分门店销售汇总!$D:$L,9,0)</f>
        <v>10462.53</v>
      </c>
      <c r="AH99" s="89">
        <f>VLOOKUP(B99,[2]查询时间段分门店销售汇总!$D:$M,10,0)</f>
        <v>2795.42</v>
      </c>
      <c r="AI99" s="85">
        <f t="shared" si="32"/>
        <v>0.78841105015674</v>
      </c>
      <c r="AJ99" s="85">
        <f t="shared" si="33"/>
        <v>0.809890009312455</v>
      </c>
      <c r="AK99" s="90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5">
        <v>0.24449212</v>
      </c>
      <c r="AQ99" s="94">
        <f t="shared" si="36"/>
        <v>0.693801724137931</v>
      </c>
      <c r="AR99" s="98">
        <f t="shared" si="37"/>
        <v>0.758194902335064</v>
      </c>
      <c r="AS99" s="96"/>
    </row>
    <row r="100" s="54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4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6">
        <f t="shared" si="28"/>
        <v>0.707506715506716</v>
      </c>
      <c r="X100" s="76">
        <f t="shared" si="29"/>
        <v>0.778261250381651</v>
      </c>
      <c r="Y100" s="76"/>
      <c r="Z100" s="74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5">
        <v>0.277958</v>
      </c>
      <c r="AG100" s="89">
        <f>VLOOKUP(B100,[2]查询时间段分门店销售汇总!$D:$L,9,0)</f>
        <v>10006.24</v>
      </c>
      <c r="AH100" s="89">
        <f>VLOOKUP(B100,[2]查询时间段分门店销售汇总!$D:$M,10,0)</f>
        <v>2751.74</v>
      </c>
      <c r="AI100" s="85">
        <f t="shared" si="32"/>
        <v>0.912249800569801</v>
      </c>
      <c r="AJ100" s="85">
        <f t="shared" si="33"/>
        <v>0.902549605303259</v>
      </c>
      <c r="AK100" s="93"/>
      <c r="AL100" s="89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5">
        <v>0.26128052</v>
      </c>
      <c r="AQ100" s="94">
        <f t="shared" si="36"/>
        <v>0.82102482051282</v>
      </c>
      <c r="AR100" s="98">
        <f t="shared" si="37"/>
        <v>0.864143239120141</v>
      </c>
      <c r="AS100" s="96"/>
    </row>
    <row r="101" s="54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4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6">
        <f t="shared" si="28"/>
        <v>0.670832802344845</v>
      </c>
      <c r="X101" s="76">
        <f t="shared" si="29"/>
        <v>0.61408329608749</v>
      </c>
      <c r="Y101" s="76"/>
      <c r="Z101" s="74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5">
        <v>0.334076</v>
      </c>
      <c r="AG101" s="89">
        <f>VLOOKUP(B101,[2]查询时间段分门店销售汇总!$D:$L,9,0)</f>
        <v>8273.68</v>
      </c>
      <c r="AH101" s="89">
        <f>VLOOKUP(B101,[2]查询时间段分门店销售汇总!$D:$M,10,0)</f>
        <v>1782.65</v>
      </c>
      <c r="AI101" s="85">
        <f t="shared" si="32"/>
        <v>0.820069382495788</v>
      </c>
      <c r="AJ101" s="85">
        <f t="shared" si="33"/>
        <v>0.528898925118713</v>
      </c>
      <c r="AK101" s="90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5">
        <v>0.31403144</v>
      </c>
      <c r="AQ101" s="94">
        <f t="shared" si="36"/>
        <v>0.738062444246209</v>
      </c>
      <c r="AR101" s="98">
        <f t="shared" si="37"/>
        <v>0.506392587879619</v>
      </c>
      <c r="AS101" s="96"/>
    </row>
    <row r="102" s="54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4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6">
        <f t="shared" si="28"/>
        <v>0.632187871125924</v>
      </c>
      <c r="X102" s="76">
        <f t="shared" si="29"/>
        <v>0.681524194628193</v>
      </c>
      <c r="Y102" s="76"/>
      <c r="Z102" s="74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5">
        <v>0.29845</v>
      </c>
      <c r="AG102" s="89">
        <f>VLOOKUP(B102,[2]查询时间段分门店销售汇总!$D:$L,9,0)</f>
        <v>14590.35</v>
      </c>
      <c r="AH102" s="89">
        <f>VLOOKUP(B102,[2]查询时间段分门店销售汇总!$D:$M,10,0)</f>
        <v>4175.18</v>
      </c>
      <c r="AI102" s="85">
        <f t="shared" si="32"/>
        <v>0.666932549550209</v>
      </c>
      <c r="AJ102" s="85">
        <f t="shared" si="33"/>
        <v>0.639469483087225</v>
      </c>
      <c r="AK102" s="93"/>
      <c r="AL102" s="89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5">
        <v>0.280543</v>
      </c>
      <c r="AQ102" s="94">
        <f t="shared" si="36"/>
        <v>0.586900643604183</v>
      </c>
      <c r="AR102" s="98">
        <f t="shared" si="37"/>
        <v>0.598652282039105</v>
      </c>
      <c r="AS102" s="96"/>
    </row>
    <row r="103" s="54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4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6">
        <f t="shared" si="28"/>
        <v>0.61082816607469</v>
      </c>
      <c r="X103" s="76">
        <f t="shared" si="29"/>
        <v>0.697795913849354</v>
      </c>
      <c r="Y103" s="76"/>
      <c r="Z103" s="74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5">
        <v>0.31866</v>
      </c>
      <c r="AG103" s="89">
        <f>VLOOKUP(B103,[2]查询时间段分门店销售汇总!$D:$L,9,0)</f>
        <v>20159.87</v>
      </c>
      <c r="AH103" s="89">
        <f>VLOOKUP(B103,[2]查询时间段分门店销售汇总!$D:$M,10,0)</f>
        <v>5536.94</v>
      </c>
      <c r="AI103" s="85">
        <f t="shared" si="32"/>
        <v>0.965400049802705</v>
      </c>
      <c r="AJ103" s="85">
        <f t="shared" si="33"/>
        <v>0.832073815096195</v>
      </c>
      <c r="AK103" s="93"/>
      <c r="AL103" s="89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5">
        <v>0.2995404</v>
      </c>
      <c r="AQ103" s="94">
        <f t="shared" si="36"/>
        <v>0.84955204382638</v>
      </c>
      <c r="AR103" s="98">
        <f t="shared" si="37"/>
        <v>0.778962720515586</v>
      </c>
      <c r="AS103" s="96"/>
    </row>
    <row r="104" s="54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4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6">
        <f t="shared" si="28"/>
        <v>0.590260426929392</v>
      </c>
      <c r="X104" s="76">
        <f t="shared" si="29"/>
        <v>0.655398894510752</v>
      </c>
      <c r="Y104" s="76"/>
      <c r="Z104" s="74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5">
        <v>0.3102</v>
      </c>
      <c r="AG104" s="89">
        <f>VLOOKUP(B104,[2]查询时间段分门店销售汇总!$D:$L,9,0)</f>
        <v>11331.16</v>
      </c>
      <c r="AH104" s="89">
        <f>VLOOKUP(B104,[2]查询时间段分门店销售汇总!$D:$M,10,0)</f>
        <v>3703.28</v>
      </c>
      <c r="AI104" s="85">
        <f t="shared" si="32"/>
        <v>0.710417554858934</v>
      </c>
      <c r="AJ104" s="85">
        <f t="shared" si="33"/>
        <v>0.748486667515548</v>
      </c>
      <c r="AK104" s="90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5">
        <v>0.291588</v>
      </c>
      <c r="AQ104" s="94">
        <f t="shared" si="36"/>
        <v>0.625167448275862</v>
      </c>
      <c r="AR104" s="98">
        <f t="shared" si="37"/>
        <v>0.700710922780513</v>
      </c>
      <c r="AS104" s="96"/>
    </row>
    <row r="105" s="54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4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6">
        <f t="shared" si="28"/>
        <v>0.584488217674058</v>
      </c>
      <c r="X105" s="76">
        <f t="shared" si="29"/>
        <v>0.636938402231624</v>
      </c>
      <c r="Y105" s="76"/>
      <c r="Z105" s="74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5">
        <v>0.29234</v>
      </c>
      <c r="AG105" s="89">
        <f>VLOOKUP(B105,[2]查询时间段分门店销售汇总!$D:$L,9,0)</f>
        <v>18734.84</v>
      </c>
      <c r="AH105" s="89">
        <f>VLOOKUP(B105,[2]查询时间段分门店销售汇总!$D:$M,10,0)</f>
        <v>4084.3</v>
      </c>
      <c r="AI105" s="85">
        <f t="shared" si="32"/>
        <v>1.01839707768911</v>
      </c>
      <c r="AJ105" s="85">
        <f t="shared" si="33"/>
        <v>0.759445385686742</v>
      </c>
      <c r="AK105" s="93"/>
      <c r="AL105" s="89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5">
        <v>0.2747996</v>
      </c>
      <c r="AQ105" s="94">
        <f t="shared" si="36"/>
        <v>0.89618942836642</v>
      </c>
      <c r="AR105" s="98">
        <f t="shared" si="37"/>
        <v>0.710970148302482</v>
      </c>
      <c r="AS105" s="96"/>
    </row>
    <row r="106" s="54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4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6">
        <f t="shared" si="28"/>
        <v>0.541361416361416</v>
      </c>
      <c r="X106" s="76">
        <f t="shared" si="29"/>
        <v>0.557028871214715</v>
      </c>
      <c r="Y106" s="76"/>
      <c r="Z106" s="74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5">
        <v>0.2585</v>
      </c>
      <c r="AG106" s="89">
        <f>VLOOKUP(B106,[2]查询时间段分门店销售汇总!$D:$L,9,0)</f>
        <v>13711.48</v>
      </c>
      <c r="AH106" s="89">
        <f>VLOOKUP(B106,[2]查询时间段分门店销售汇总!$D:$M,10,0)</f>
        <v>4371.46</v>
      </c>
      <c r="AI106" s="85">
        <f t="shared" si="32"/>
        <v>0.707112651360439</v>
      </c>
      <c r="AJ106" s="85">
        <f t="shared" si="33"/>
        <v>0.87210792778996</v>
      </c>
      <c r="AK106" s="90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5">
        <v>0.24299</v>
      </c>
      <c r="AQ106" s="94">
        <f t="shared" si="36"/>
        <v>0.622259133197186</v>
      </c>
      <c r="AR106" s="98">
        <f t="shared" si="37"/>
        <v>0.816441464314005</v>
      </c>
      <c r="AS106" s="96"/>
    </row>
    <row r="107" s="54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4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6">
        <f t="shared" si="28"/>
        <v>0.438585220673635</v>
      </c>
      <c r="X107" s="76">
        <f t="shared" si="29"/>
        <v>0.523024792621877</v>
      </c>
      <c r="Y107" s="76"/>
      <c r="Z107" s="74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5">
        <v>0.2068</v>
      </c>
      <c r="AG107" s="89">
        <f>VLOOKUP(B107,[2]查询时间段分门店销售汇总!$D:$L,9,0)</f>
        <v>8352.8</v>
      </c>
      <c r="AH107" s="89">
        <f>VLOOKUP(B107,[2]查询时间段分门店销售汇总!$D:$M,10,0)</f>
        <v>1845</v>
      </c>
      <c r="AI107" s="85">
        <f t="shared" si="32"/>
        <v>0.385846267553585</v>
      </c>
      <c r="AJ107" s="85">
        <f t="shared" si="33"/>
        <v>0.412124142781783</v>
      </c>
      <c r="AK107" s="93"/>
      <c r="AL107" s="89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5">
        <v>0.194392</v>
      </c>
      <c r="AQ107" s="94">
        <f t="shared" si="36"/>
        <v>0.339544715447154</v>
      </c>
      <c r="AR107" s="98">
        <f t="shared" si="37"/>
        <v>0.38581834643401</v>
      </c>
      <c r="AS107" s="96"/>
    </row>
    <row r="108" s="54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4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6">
        <f t="shared" si="28"/>
        <v>0</v>
      </c>
      <c r="X108" s="76">
        <f t="shared" si="29"/>
        <v>0</v>
      </c>
      <c r="Y108" s="76"/>
      <c r="Z108" s="74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5">
        <v>0.2115</v>
      </c>
      <c r="AG108" s="89">
        <v>0</v>
      </c>
      <c r="AH108" s="89">
        <v>0</v>
      </c>
      <c r="AI108" s="89">
        <v>0</v>
      </c>
      <c r="AJ108" s="89">
        <f t="shared" si="33"/>
        <v>0</v>
      </c>
      <c r="AK108" s="90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5">
        <v>0.19881</v>
      </c>
      <c r="AQ108" s="94">
        <f t="shared" si="36"/>
        <v>0</v>
      </c>
      <c r="AR108" s="95">
        <v>0</v>
      </c>
      <c r="AS108" s="96"/>
    </row>
    <row r="109" s="54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4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5">
        <f t="shared" si="28"/>
        <v>0.999177158999193</v>
      </c>
      <c r="X109" s="76">
        <f t="shared" si="29"/>
        <v>0.842184811953358</v>
      </c>
      <c r="Y109" s="34">
        <f>E109*100</f>
        <v>300</v>
      </c>
      <c r="Z109" s="84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5">
        <v>0.316216</v>
      </c>
      <c r="AG109" s="89">
        <f>VLOOKUP(B109,[2]查询时间段分门店销售汇总!$D:$L,9,0)</f>
        <v>12095.41</v>
      </c>
      <c r="AH109" s="89">
        <f>VLOOKUP(B109,[2]查询时间段分门店销售汇总!$D:$M,10,0)</f>
        <v>3195.29</v>
      </c>
      <c r="AI109" s="85">
        <f t="shared" ref="AI109:AI145" si="41">AG109/AC109</f>
        <v>0.911141996233522</v>
      </c>
      <c r="AJ109" s="85">
        <f t="shared" si="33"/>
        <v>0.761187959104166</v>
      </c>
      <c r="AK109" s="93"/>
      <c r="AL109" s="89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5">
        <v>0.29724304</v>
      </c>
      <c r="AQ109" s="94">
        <f t="shared" si="36"/>
        <v>0.820027796610169</v>
      </c>
      <c r="AR109" s="98">
        <f t="shared" ref="AR109:AR145" si="42">AH109/AO109</f>
        <v>0.72879698212101</v>
      </c>
      <c r="AS109" s="96"/>
    </row>
    <row r="110" s="54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4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6">
        <f t="shared" si="28"/>
        <v>0.912432345819684</v>
      </c>
      <c r="X110" s="76">
        <f t="shared" si="29"/>
        <v>0.990849768701582</v>
      </c>
      <c r="Y110" s="76"/>
      <c r="Z110" s="74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5">
        <v>0.275984</v>
      </c>
      <c r="AG110" s="89">
        <f>VLOOKUP(B110,[2]查询时间段分门店销售汇总!$D:$L,9,0)</f>
        <v>8342.29</v>
      </c>
      <c r="AH110" s="89">
        <f>VLOOKUP(B110,[2]查询时间段分门店销售汇总!$D:$M,10,0)</f>
        <v>2266.37</v>
      </c>
      <c r="AI110" s="85">
        <f t="shared" si="41"/>
        <v>0.924148665115764</v>
      </c>
      <c r="AJ110" s="85">
        <f t="shared" si="33"/>
        <v>0.90971104054383</v>
      </c>
      <c r="AK110" s="90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5">
        <v>0.25942496</v>
      </c>
      <c r="AQ110" s="94">
        <f t="shared" si="36"/>
        <v>0.831733798604188</v>
      </c>
      <c r="AR110" s="98">
        <f t="shared" si="42"/>
        <v>0.870999932435582</v>
      </c>
      <c r="AS110" s="102"/>
    </row>
    <row r="111" s="54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4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6">
        <f t="shared" si="28"/>
        <v>0.906925172285342</v>
      </c>
      <c r="X111" s="76">
        <f t="shared" si="29"/>
        <v>0.952366640844792</v>
      </c>
      <c r="Y111" s="76"/>
      <c r="Z111" s="74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5">
        <v>0.305688</v>
      </c>
      <c r="AG111" s="89">
        <f>VLOOKUP(B111,[2]查询时间段分门店销售汇总!$D:$L,9,0)</f>
        <v>10292.6</v>
      </c>
      <c r="AH111" s="89">
        <f>VLOOKUP(B111,[2]查询时间段分门店销售汇总!$D:$M,10,0)</f>
        <v>3869.41</v>
      </c>
      <c r="AI111" s="85">
        <f t="shared" si="41"/>
        <v>0.762459997629489</v>
      </c>
      <c r="AJ111" s="85">
        <f t="shared" si="33"/>
        <v>0.937687933559763</v>
      </c>
      <c r="AK111" s="93"/>
      <c r="AL111" s="89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5">
        <v>0.28734672</v>
      </c>
      <c r="AQ111" s="94">
        <f t="shared" si="36"/>
        <v>0.67096479791395</v>
      </c>
      <c r="AR111" s="98">
        <f t="shared" si="42"/>
        <v>0.877835512268714</v>
      </c>
      <c r="AS111" s="96"/>
    </row>
    <row r="112" s="54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4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6">
        <f t="shared" si="28"/>
        <v>0.827654725218284</v>
      </c>
      <c r="X112" s="76">
        <f t="shared" si="29"/>
        <v>0.948141114946846</v>
      </c>
      <c r="Y112" s="76"/>
      <c r="Z112" s="74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5">
        <v>0.261038</v>
      </c>
      <c r="AG112" s="89">
        <f>VLOOKUP(B112,[2]查询时间段分门店销售汇总!$D:$L,9,0)</f>
        <v>8549.74</v>
      </c>
      <c r="AH112" s="89">
        <f>VLOOKUP(B112,[2]查询时间段分门店销售汇总!$D:$M,10,0)</f>
        <v>2098.82</v>
      </c>
      <c r="AI112" s="85">
        <f t="shared" si="41"/>
        <v>0.731872966957713</v>
      </c>
      <c r="AJ112" s="85">
        <f t="shared" si="33"/>
        <v>0.688262739466142</v>
      </c>
      <c r="AK112" s="90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5">
        <v>0.24537572</v>
      </c>
      <c r="AQ112" s="94">
        <f t="shared" si="36"/>
        <v>0.658685670261941</v>
      </c>
      <c r="AR112" s="98">
        <f t="shared" si="42"/>
        <v>0.658974963318647</v>
      </c>
      <c r="AS112" s="102"/>
    </row>
    <row r="113" s="54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4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6">
        <f t="shared" si="28"/>
        <v>0.768821428571429</v>
      </c>
      <c r="X113" s="76">
        <f t="shared" si="29"/>
        <v>0.610180572260673</v>
      </c>
      <c r="Y113" s="76"/>
      <c r="Z113" s="74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5">
        <v>0.26649</v>
      </c>
      <c r="AG113" s="89">
        <f>VLOOKUP(B113,[2]查询时间段分门店销售汇总!$D:$L,9,0)</f>
        <v>2914.99</v>
      </c>
      <c r="AH113" s="89">
        <f>VLOOKUP(B113,[2]查询时间段分门店销售汇总!$D:$M,10,0)</f>
        <v>1027.58</v>
      </c>
      <c r="AI113" s="85">
        <f t="shared" si="41"/>
        <v>0.539812962962963</v>
      </c>
      <c r="AJ113" s="85">
        <f t="shared" si="33"/>
        <v>0.714070293791859</v>
      </c>
      <c r="AK113" s="90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5">
        <v>0.2505006</v>
      </c>
      <c r="AQ113" s="94">
        <f t="shared" si="36"/>
        <v>0.485831666666667</v>
      </c>
      <c r="AR113" s="98">
        <f t="shared" si="42"/>
        <v>0.683684323843269</v>
      </c>
      <c r="AS113" s="96"/>
    </row>
    <row r="114" s="54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4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6">
        <f t="shared" si="28"/>
        <v>0.708685300207039</v>
      </c>
      <c r="X114" s="76">
        <f t="shared" si="29"/>
        <v>0.821870856819645</v>
      </c>
      <c r="Y114" s="76"/>
      <c r="Z114" s="74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5">
        <v>0.263388</v>
      </c>
      <c r="AG114" s="89">
        <f>VLOOKUP(B114,[2]查询时间段分门店销售汇总!$D:$L,9,0)</f>
        <v>9176.8</v>
      </c>
      <c r="AH114" s="89">
        <f>VLOOKUP(B114,[2]查询时间段分门店销售汇总!$D:$M,10,0)</f>
        <v>2418.39</v>
      </c>
      <c r="AI114" s="85">
        <f t="shared" si="41"/>
        <v>0.709317874396135</v>
      </c>
      <c r="AJ114" s="85">
        <f t="shared" si="33"/>
        <v>0.709708474388256</v>
      </c>
      <c r="AK114" s="90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5">
        <v>0.24758472</v>
      </c>
      <c r="AQ114" s="94">
        <f t="shared" si="36"/>
        <v>0.638386086956522</v>
      </c>
      <c r="AR114" s="98">
        <f t="shared" si="42"/>
        <v>0.67950811377599</v>
      </c>
      <c r="AS114" s="96"/>
    </row>
    <row r="115" s="54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4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6">
        <f t="shared" si="28"/>
        <v>0.690340832660748</v>
      </c>
      <c r="X115" s="76">
        <f t="shared" si="29"/>
        <v>0.621056252711464</v>
      </c>
      <c r="Y115" s="76"/>
      <c r="Z115" s="74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5">
        <v>0.282</v>
      </c>
      <c r="AG115" s="89">
        <f>VLOOKUP(B115,[2]查询时间段分门店销售汇总!$D:$L,9,0)</f>
        <v>4543.73</v>
      </c>
      <c r="AH115" s="89">
        <f>VLOOKUP(B115,[2]查询时间段分门店销售汇总!$D:$M,10,0)</f>
        <v>1243.3</v>
      </c>
      <c r="AI115" s="85">
        <f t="shared" si="41"/>
        <v>0.713077526679222</v>
      </c>
      <c r="AJ115" s="85">
        <f t="shared" si="33"/>
        <v>0.691912311397826</v>
      </c>
      <c r="AK115" s="90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5">
        <v>0.26508</v>
      </c>
      <c r="AQ115" s="94">
        <f t="shared" si="36"/>
        <v>0.641769774011299</v>
      </c>
      <c r="AR115" s="98">
        <f t="shared" si="42"/>
        <v>0.662469234317068</v>
      </c>
      <c r="AS115" s="96"/>
    </row>
    <row r="116" s="54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4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6">
        <f t="shared" si="28"/>
        <v>0.678923219988069</v>
      </c>
      <c r="X116" s="76">
        <f t="shared" si="29"/>
        <v>0.725744313084506</v>
      </c>
      <c r="Y116" s="76"/>
      <c r="Z116" s="74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5">
        <v>0.31161</v>
      </c>
      <c r="AG116" s="89">
        <f>VLOOKUP(B116,[2]查询时间段分门店销售汇总!$D:$L,9,0)</f>
        <v>14443.51</v>
      </c>
      <c r="AH116" s="89">
        <f>VLOOKUP(B116,[2]查询时间段分门店销售汇总!$D:$M,10,0)</f>
        <v>3234.08</v>
      </c>
      <c r="AI116" s="91">
        <f t="shared" si="41"/>
        <v>1.18263407844101</v>
      </c>
      <c r="AJ116" s="85">
        <f t="shared" si="33"/>
        <v>0.849800564440179</v>
      </c>
      <c r="AK116" s="92"/>
      <c r="AL116" s="89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5">
        <v>0.2929134</v>
      </c>
      <c r="AQ116" s="94">
        <f t="shared" si="36"/>
        <v>1.0643706705969</v>
      </c>
      <c r="AR116" s="98">
        <f t="shared" si="42"/>
        <v>0.813638838293789</v>
      </c>
      <c r="AS116" s="96"/>
    </row>
    <row r="117" s="54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4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6">
        <f t="shared" si="28"/>
        <v>0.670143421795596</v>
      </c>
      <c r="X117" s="76">
        <f t="shared" si="29"/>
        <v>0.714051675702473</v>
      </c>
      <c r="Y117" s="76"/>
      <c r="Z117" s="74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5">
        <v>0.29469</v>
      </c>
      <c r="AG117" s="89">
        <f>VLOOKUP(B117,[2]查询时间段分门店销售汇总!$D:$L,9,0)</f>
        <v>20711.09</v>
      </c>
      <c r="AH117" s="89">
        <f>VLOOKUP(B117,[2]查询时间段分门店销售汇总!$D:$M,10,0)</f>
        <v>6231.16</v>
      </c>
      <c r="AI117" s="85">
        <f t="shared" si="41"/>
        <v>0.744200143729788</v>
      </c>
      <c r="AJ117" s="85">
        <f t="shared" si="33"/>
        <v>0.759784269728464</v>
      </c>
      <c r="AK117" s="90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5">
        <v>0.2770086</v>
      </c>
      <c r="AQ117" s="94">
        <f t="shared" si="36"/>
        <v>0.654896126482213</v>
      </c>
      <c r="AR117" s="98">
        <f t="shared" si="42"/>
        <v>0.711287401447924</v>
      </c>
      <c r="AS117" s="96"/>
    </row>
    <row r="118" s="54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4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6">
        <f t="shared" si="28"/>
        <v>0.665599267399267</v>
      </c>
      <c r="X118" s="76">
        <f t="shared" si="29"/>
        <v>0.724071566968546</v>
      </c>
      <c r="Y118" s="76"/>
      <c r="Z118" s="74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5">
        <v>0.291024</v>
      </c>
      <c r="AG118" s="89">
        <f>VLOOKUP(B118,[2]查询时间段分门店销售汇总!$D:$L,9,0)</f>
        <v>6451.64</v>
      </c>
      <c r="AH118" s="89">
        <f>VLOOKUP(B118,[2]查询时间段分门店销售汇总!$D:$M,10,0)</f>
        <v>1090.98</v>
      </c>
      <c r="AI118" s="85">
        <f t="shared" si="41"/>
        <v>0.882275555555556</v>
      </c>
      <c r="AJ118" s="85">
        <f t="shared" si="33"/>
        <v>0.512651348871042</v>
      </c>
      <c r="AK118" s="90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5">
        <v>0.27356256</v>
      </c>
      <c r="AQ118" s="94">
        <f t="shared" si="36"/>
        <v>0.794048</v>
      </c>
      <c r="AR118" s="98">
        <f t="shared" si="42"/>
        <v>0.490836397855253</v>
      </c>
      <c r="AS118" s="96"/>
    </row>
    <row r="119" s="54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4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6">
        <f t="shared" si="28"/>
        <v>0.654566349206349</v>
      </c>
      <c r="X119" s="76">
        <f t="shared" si="29"/>
        <v>0.648836473501496</v>
      </c>
      <c r="Y119" s="76"/>
      <c r="Z119" s="74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5">
        <v>0.198904</v>
      </c>
      <c r="AG119" s="89">
        <f>VLOOKUP(B119,[2]查询时间段分门店销售汇总!$D:$L,9,0)</f>
        <v>13252.22</v>
      </c>
      <c r="AH119" s="89">
        <f>VLOOKUP(B119,[2]查询时间段分门店销售汇总!$D:$M,10,0)</f>
        <v>3005.76</v>
      </c>
      <c r="AI119" s="85">
        <f t="shared" si="41"/>
        <v>0.642531878787879</v>
      </c>
      <c r="AJ119" s="85">
        <f t="shared" si="33"/>
        <v>0.732684200326882</v>
      </c>
      <c r="AK119" s="93"/>
      <c r="AL119" s="89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5">
        <v>0.18696976</v>
      </c>
      <c r="AQ119" s="94">
        <f t="shared" si="36"/>
        <v>0.565428053333333</v>
      </c>
      <c r="AR119" s="98">
        <f t="shared" si="42"/>
        <v>0.685917123710273</v>
      </c>
      <c r="AS119" s="96"/>
    </row>
    <row r="120" s="54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4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6">
        <f t="shared" si="28"/>
        <v>0.598194108151735</v>
      </c>
      <c r="X120" s="76">
        <f t="shared" si="29"/>
        <v>0.601010822762724</v>
      </c>
      <c r="Y120" s="76"/>
      <c r="Z120" s="74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5">
        <v>0.311328</v>
      </c>
      <c r="AG120" s="89">
        <f>VLOOKUP(B120,[2]查询时间段分门店销售汇总!$D:$L,9,0)</f>
        <v>13118.96</v>
      </c>
      <c r="AH120" s="89">
        <f>VLOOKUP(B120,[2]查询时间段分门店销售汇总!$D:$M,10,0)</f>
        <v>3343.69</v>
      </c>
      <c r="AI120" s="85">
        <f t="shared" si="41"/>
        <v>0.988245574387947</v>
      </c>
      <c r="AJ120" s="85">
        <f t="shared" si="33"/>
        <v>0.809046148747827</v>
      </c>
      <c r="AK120" s="90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5">
        <v>0.29264832</v>
      </c>
      <c r="AQ120" s="94">
        <f t="shared" si="36"/>
        <v>0.889421016949152</v>
      </c>
      <c r="AR120" s="98">
        <f t="shared" si="42"/>
        <v>0.77461865305643</v>
      </c>
      <c r="AS120" s="96"/>
    </row>
    <row r="121" s="54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4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6">
        <f t="shared" si="28"/>
        <v>0.596184461152882</v>
      </c>
      <c r="X121" s="76">
        <f t="shared" si="29"/>
        <v>0.653296198265043</v>
      </c>
      <c r="Y121" s="76"/>
      <c r="Z121" s="74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5">
        <v>0.282188</v>
      </c>
      <c r="AG121" s="89">
        <f>VLOOKUP(B121,[2]查询时间段分门店销售汇总!$D:$L,9,0)</f>
        <v>5164.01</v>
      </c>
      <c r="AH121" s="89">
        <f>VLOOKUP(B121,[2]查询时间段分门店销售汇总!$D:$M,10,0)</f>
        <v>1714.95</v>
      </c>
      <c r="AI121" s="85">
        <f t="shared" si="41"/>
        <v>0.483182222222222</v>
      </c>
      <c r="AJ121" s="85">
        <f t="shared" si="33"/>
        <v>0.568639197608463</v>
      </c>
      <c r="AK121" s="90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5">
        <v>0.26525672</v>
      </c>
      <c r="AQ121" s="94">
        <f t="shared" si="36"/>
        <v>0.434864</v>
      </c>
      <c r="AR121" s="98">
        <f t="shared" si="42"/>
        <v>0.544441784944273</v>
      </c>
      <c r="AS121" s="96"/>
    </row>
    <row r="122" s="54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4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6">
        <f t="shared" si="28"/>
        <v>0.583165826330532</v>
      </c>
      <c r="X122" s="76">
        <f t="shared" si="29"/>
        <v>0.603701355069007</v>
      </c>
      <c r="Y122" s="76"/>
      <c r="Z122" s="74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5">
        <v>0.316498</v>
      </c>
      <c r="AG122" s="89">
        <f>VLOOKUP(B122,[2]查询时间段分门店销售汇总!$D:$L,9,0)</f>
        <v>3851.72</v>
      </c>
      <c r="AH122" s="89">
        <f>VLOOKUP(B122,[2]查询时间段分门店销售汇总!$D:$M,10,0)</f>
        <v>1477.42</v>
      </c>
      <c r="AI122" s="85">
        <f t="shared" si="41"/>
        <v>0.402794248366013</v>
      </c>
      <c r="AJ122" s="85">
        <f t="shared" si="33"/>
        <v>0.488159286657409</v>
      </c>
      <c r="AK122" s="90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5">
        <v>0.29750812</v>
      </c>
      <c r="AQ122" s="94">
        <f t="shared" si="36"/>
        <v>0.362514823529412</v>
      </c>
      <c r="AR122" s="98">
        <f t="shared" si="42"/>
        <v>0.467386551054966</v>
      </c>
      <c r="AS122" s="96"/>
    </row>
    <row r="123" s="54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4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6">
        <f t="shared" si="28"/>
        <v>0.509784615384615</v>
      </c>
      <c r="X123" s="76">
        <f t="shared" si="29"/>
        <v>0.426667509797395</v>
      </c>
      <c r="Y123" s="76"/>
      <c r="Z123" s="74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5">
        <v>0.293938</v>
      </c>
      <c r="AG123" s="89">
        <f>VLOOKUP(B123,[2]查询时间段分门店销售汇总!$D:$L,9,0)</f>
        <v>7955.22</v>
      </c>
      <c r="AH123" s="89">
        <f>VLOOKUP(B123,[2]查询时间段分门店销售汇总!$D:$M,10,0)</f>
        <v>2233.86</v>
      </c>
      <c r="AI123" s="85">
        <f t="shared" si="41"/>
        <v>0.725262222222222</v>
      </c>
      <c r="AJ123" s="85">
        <f t="shared" si="33"/>
        <v>0.692856153803701</v>
      </c>
      <c r="AK123" s="90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5">
        <v>0.27630172</v>
      </c>
      <c r="AQ123" s="94">
        <f t="shared" si="36"/>
        <v>0.652736</v>
      </c>
      <c r="AR123" s="98">
        <f t="shared" si="42"/>
        <v>0.663372913216309</v>
      </c>
      <c r="AS123" s="96"/>
    </row>
    <row r="124" s="54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4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6">
        <f t="shared" si="28"/>
        <v>0.501379047619048</v>
      </c>
      <c r="X124" s="76">
        <f t="shared" si="29"/>
        <v>0.647422049964567</v>
      </c>
      <c r="Y124" s="76"/>
      <c r="Z124" s="74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5">
        <v>0.287076</v>
      </c>
      <c r="AG124" s="89">
        <f>VLOOKUP(B124,[2]查询时间段分门店销售汇总!$D:$L,9,0)</f>
        <v>5449.73</v>
      </c>
      <c r="AH124" s="89">
        <f>VLOOKUP(B124,[2]查询时间段分门店销售汇总!$D:$M,10,0)</f>
        <v>1521.95</v>
      </c>
      <c r="AI124" s="85">
        <f t="shared" si="41"/>
        <v>0.553623365079365</v>
      </c>
      <c r="AJ124" s="85">
        <f t="shared" si="33"/>
        <v>0.538570948636576</v>
      </c>
      <c r="AK124" s="90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5">
        <v>0.26985144</v>
      </c>
      <c r="AQ124" s="94">
        <f t="shared" si="36"/>
        <v>0.498261028571429</v>
      </c>
      <c r="AR124" s="98">
        <f t="shared" si="42"/>
        <v>0.515653035928636</v>
      </c>
      <c r="AS124" s="96"/>
    </row>
    <row r="125" s="54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4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6">
        <f t="shared" si="28"/>
        <v>0.485832967032967</v>
      </c>
      <c r="X125" s="76">
        <f t="shared" si="29"/>
        <v>0.475082624851934</v>
      </c>
      <c r="Y125" s="76"/>
      <c r="Z125" s="74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5">
        <v>0.280684</v>
      </c>
      <c r="AG125" s="89">
        <f>VLOOKUP(B125,[2]查询时间段分门店销售汇总!$D:$L,9,0)</f>
        <v>6271.77</v>
      </c>
      <c r="AH125" s="89">
        <f>VLOOKUP(B125,[2]查询时间段分门店销售汇总!$D:$M,10,0)</f>
        <v>1563</v>
      </c>
      <c r="AI125" s="85">
        <f t="shared" si="41"/>
        <v>0.857677948717949</v>
      </c>
      <c r="AJ125" s="85">
        <f t="shared" si="33"/>
        <v>0.761509703950313</v>
      </c>
      <c r="AK125" s="90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5">
        <v>0.26384296</v>
      </c>
      <c r="AQ125" s="94">
        <f t="shared" si="36"/>
        <v>0.771910153846154</v>
      </c>
      <c r="AR125" s="98">
        <f t="shared" si="42"/>
        <v>0.729105035697109</v>
      </c>
      <c r="AS125" s="102"/>
    </row>
    <row r="126" s="54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4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6">
        <f t="shared" si="28"/>
        <v>0.463380045351474</v>
      </c>
      <c r="X126" s="76">
        <f t="shared" si="29"/>
        <v>0.442630727266459</v>
      </c>
      <c r="Y126" s="76"/>
      <c r="Z126" s="74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5">
        <v>0.300518</v>
      </c>
      <c r="AG126" s="89">
        <f>VLOOKUP(B126,[2]查询时间段分门店销售汇总!$D:$L,9,0)</f>
        <v>7008.8</v>
      </c>
      <c r="AH126" s="89">
        <f>VLOOKUP(B126,[2]查询时间段分门店销售汇总!$D:$M,10,0)</f>
        <v>2179.41</v>
      </c>
      <c r="AI126" s="85">
        <f t="shared" si="41"/>
        <v>0.593337566137566</v>
      </c>
      <c r="AJ126" s="85">
        <f t="shared" si="33"/>
        <v>0.613940986763912</v>
      </c>
      <c r="AK126" s="90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5">
        <v>0.28248692</v>
      </c>
      <c r="AQ126" s="94">
        <f t="shared" si="36"/>
        <v>0.53400380952381</v>
      </c>
      <c r="AR126" s="98">
        <f t="shared" si="42"/>
        <v>0.58781583839098</v>
      </c>
      <c r="AS126" s="96"/>
    </row>
    <row r="127" s="54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4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6">
        <f t="shared" si="28"/>
        <v>0.429003700484619</v>
      </c>
      <c r="X127" s="76">
        <f t="shared" si="29"/>
        <v>0.438780321112944</v>
      </c>
      <c r="Y127" s="76"/>
      <c r="Z127" s="74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5">
        <v>0.296288</v>
      </c>
      <c r="AG127" s="89">
        <f>VLOOKUP(B127,[2]查询时间段分门店销售汇总!$D:$L,9,0)</f>
        <v>8791.21</v>
      </c>
      <c r="AH127" s="89">
        <f>VLOOKUP(B127,[2]查询时间段分门店销售汇总!$D:$M,10,0)</f>
        <v>2868.63</v>
      </c>
      <c r="AI127" s="85">
        <f t="shared" si="41"/>
        <v>0.552544876307321</v>
      </c>
      <c r="AJ127" s="85">
        <f t="shared" si="33"/>
        <v>0.608526331401197</v>
      </c>
      <c r="AK127" s="93"/>
      <c r="AL127" s="89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5">
        <v>0.27851072</v>
      </c>
      <c r="AQ127" s="94">
        <f t="shared" si="36"/>
        <v>0.486239491150442</v>
      </c>
      <c r="AR127" s="98">
        <f t="shared" si="42"/>
        <v>0.569684225141546</v>
      </c>
      <c r="AS127" s="96"/>
    </row>
    <row r="128" s="54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4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6">
        <f t="shared" si="28"/>
        <v>0.420872193824171</v>
      </c>
      <c r="X128" s="76">
        <f t="shared" si="29"/>
        <v>0.517223820826318</v>
      </c>
      <c r="Y128" s="76"/>
      <c r="Z128" s="74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5">
        <v>0.2726</v>
      </c>
      <c r="AG128" s="89">
        <f>VLOOKUP(B128,[2]查询时间段分门店销售汇总!$D:$L,9,0)</f>
        <v>1449.66</v>
      </c>
      <c r="AH128" s="89">
        <f>VLOOKUP(B128,[2]查询时间段分门店销售汇总!$D:$M,10,0)</f>
        <v>494.62</v>
      </c>
      <c r="AI128" s="85">
        <f t="shared" si="41"/>
        <v>0.252783008997698</v>
      </c>
      <c r="AJ128" s="85">
        <f t="shared" si="33"/>
        <v>0.316393494383776</v>
      </c>
      <c r="AK128" s="90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5">
        <v>0.256244</v>
      </c>
      <c r="AQ128" s="94">
        <f t="shared" si="36"/>
        <v>0.227504708097928</v>
      </c>
      <c r="AR128" s="98">
        <f t="shared" si="42"/>
        <v>0.302929941431274</v>
      </c>
      <c r="AS128" s="96"/>
    </row>
    <row r="129" s="54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4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6">
        <f t="shared" si="28"/>
        <v>0.395676396735719</v>
      </c>
      <c r="X129" s="76">
        <f t="shared" si="29"/>
        <v>0.505014411725943</v>
      </c>
      <c r="Y129" s="76"/>
      <c r="Z129" s="74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5">
        <v>0.2444</v>
      </c>
      <c r="AG129" s="89">
        <f>VLOOKUP(B129,[2]查询时间段分门店销售汇总!$D:$L,9,0)</f>
        <v>2312.8</v>
      </c>
      <c r="AH129" s="89">
        <f>VLOOKUP(B129,[2]查询时间段分门店销售汇总!$D:$M,10,0)</f>
        <v>596.03</v>
      </c>
      <c r="AI129" s="85">
        <f t="shared" si="41"/>
        <v>0.403292181069959</v>
      </c>
      <c r="AJ129" s="85">
        <f t="shared" si="33"/>
        <v>0.425254229297183</v>
      </c>
      <c r="AK129" s="90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5">
        <v>0.229736</v>
      </c>
      <c r="AQ129" s="94">
        <f t="shared" si="36"/>
        <v>0.362962962962963</v>
      </c>
      <c r="AR129" s="98">
        <f t="shared" si="42"/>
        <v>0.407158304646239</v>
      </c>
      <c r="AS129" s="96"/>
    </row>
    <row r="130" s="54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4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6">
        <f t="shared" si="28"/>
        <v>0.956126353913965</v>
      </c>
      <c r="X130" s="76">
        <f t="shared" si="29"/>
        <v>0.959467685587503</v>
      </c>
      <c r="Y130" s="76"/>
      <c r="Z130" s="74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5">
        <v>0.2914</v>
      </c>
      <c r="AG130" s="89">
        <f>VLOOKUP(B130,[2]查询时间段分门店销售汇总!$D:$L,9,0)</f>
        <v>14028.51</v>
      </c>
      <c r="AH130" s="89">
        <f>VLOOKUP(B130,[2]查询时间段分门店销售汇总!$D:$M,10,0)</f>
        <v>4532.51</v>
      </c>
      <c r="AI130" s="85">
        <f t="shared" si="41"/>
        <v>0.762568219869105</v>
      </c>
      <c r="AJ130" s="85">
        <f t="shared" si="33"/>
        <v>0.845505387964435</v>
      </c>
      <c r="AK130" s="90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5">
        <v>0.273916</v>
      </c>
      <c r="AQ130" s="94">
        <f t="shared" si="36"/>
        <v>0.671060033484812</v>
      </c>
      <c r="AR130" s="98">
        <f t="shared" si="42"/>
        <v>0.791536958945429</v>
      </c>
      <c r="AS130" s="96"/>
    </row>
    <row r="131" s="54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4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6">
        <f t="shared" ref="W131:W145" si="49">L131/T131</f>
        <v>0.895459433773509</v>
      </c>
      <c r="X131" s="76">
        <f t="shared" ref="X131:X145" si="50">M131/V131</f>
        <v>0.884624196835821</v>
      </c>
      <c r="Y131" s="76"/>
      <c r="Z131" s="74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5">
        <v>0.260192</v>
      </c>
      <c r="AG131" s="89">
        <f>VLOOKUP(B131,[2]查询时间段分门店销售汇总!$D:$L,9,0)</f>
        <v>13098.64</v>
      </c>
      <c r="AH131" s="89">
        <f>VLOOKUP(B131,[2]查询时间段分门店销售汇总!$D:$M,10,0)</f>
        <v>4303.54</v>
      </c>
      <c r="AI131" s="85">
        <f t="shared" si="41"/>
        <v>0.625412528647823</v>
      </c>
      <c r="AJ131" s="85">
        <f t="shared" ref="AJ131:AJ145" si="53">AH131/AE131</f>
        <v>0.789718433465223</v>
      </c>
      <c r="AK131" s="93"/>
      <c r="AL131" s="89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5">
        <v>0.24458048</v>
      </c>
      <c r="AQ131" s="94">
        <f t="shared" ref="AQ131:AQ145" si="56">AG131/AM131</f>
        <v>0.550363025210084</v>
      </c>
      <c r="AR131" s="98">
        <f t="shared" si="42"/>
        <v>0.739310873882337</v>
      </c>
      <c r="AS131" s="96"/>
    </row>
    <row r="132" s="54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4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6">
        <f t="shared" si="49"/>
        <v>0.852521008403361</v>
      </c>
      <c r="X132" s="76">
        <f t="shared" si="50"/>
        <v>0.800634530204586</v>
      </c>
      <c r="Y132" s="76"/>
      <c r="Z132" s="74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5">
        <v>0.2914</v>
      </c>
      <c r="AG132" s="89">
        <f>VLOOKUP(B132,[2]查询时间段分门店销售汇总!$D:$L,9,0)</f>
        <v>14005.03</v>
      </c>
      <c r="AH132" s="89">
        <f>VLOOKUP(B132,[2]查询时间段分门店销售汇总!$D:$M,10,0)</f>
        <v>4028.67</v>
      </c>
      <c r="AI132" s="85">
        <f t="shared" si="41"/>
        <v>0.828464696417586</v>
      </c>
      <c r="AJ132" s="85">
        <f t="shared" si="53"/>
        <v>0.817828253577944</v>
      </c>
      <c r="AK132" s="90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5">
        <v>0.273916</v>
      </c>
      <c r="AQ132" s="94">
        <f t="shared" si="56"/>
        <v>0.729048932847475</v>
      </c>
      <c r="AR132" s="98">
        <f t="shared" si="42"/>
        <v>0.765626450158075</v>
      </c>
      <c r="AS132" s="96"/>
    </row>
    <row r="133" s="54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4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6">
        <f t="shared" si="49"/>
        <v>0.751674392470853</v>
      </c>
      <c r="X133" s="76">
        <f t="shared" si="50"/>
        <v>0.90362546829412</v>
      </c>
      <c r="Y133" s="76"/>
      <c r="Z133" s="74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5">
        <v>0.343946</v>
      </c>
      <c r="AG133" s="89">
        <f>VLOOKUP(B133,[2]查询时间段分门店销售汇总!$D:$L,9,0)</f>
        <v>6682.18</v>
      </c>
      <c r="AH133" s="89">
        <f>VLOOKUP(B133,[2]查询时间段分门店销售汇总!$D:$M,10,0)</f>
        <v>2287.15</v>
      </c>
      <c r="AI133" s="85">
        <f t="shared" si="41"/>
        <v>0.584042827488255</v>
      </c>
      <c r="AJ133" s="85">
        <f t="shared" si="53"/>
        <v>0.58120709837887</v>
      </c>
      <c r="AK133" s="90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5">
        <v>0.32330924</v>
      </c>
      <c r="AQ133" s="94">
        <f t="shared" si="56"/>
        <v>0.52563854473943</v>
      </c>
      <c r="AR133" s="98">
        <f t="shared" si="42"/>
        <v>0.556474881426578</v>
      </c>
      <c r="AS133" s="96"/>
    </row>
    <row r="134" s="54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4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6">
        <f t="shared" si="49"/>
        <v>0.718650628856194</v>
      </c>
      <c r="X134" s="76">
        <f t="shared" si="50"/>
        <v>0.800724591995363</v>
      </c>
      <c r="Y134" s="76"/>
      <c r="Z134" s="74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5">
        <v>0.3008</v>
      </c>
      <c r="AG134" s="89">
        <f>VLOOKUP(B134,[2]查询时间段分门店销售汇总!$D:$L,9,0)</f>
        <v>17294.63</v>
      </c>
      <c r="AH134" s="89">
        <f>VLOOKUP(B134,[2]查询时间段分门店销售汇总!$D:$M,10,0)</f>
        <v>4753.73</v>
      </c>
      <c r="AI134" s="85">
        <f t="shared" si="41"/>
        <v>0.816154013138025</v>
      </c>
      <c r="AJ134" s="85">
        <f t="shared" si="53"/>
        <v>0.745791663687932</v>
      </c>
      <c r="AK134" s="93"/>
      <c r="AL134" s="89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5">
        <v>0.282752</v>
      </c>
      <c r="AQ134" s="94">
        <f t="shared" si="56"/>
        <v>0.718215531561462</v>
      </c>
      <c r="AR134" s="98">
        <f t="shared" si="42"/>
        <v>0.698187940473809</v>
      </c>
      <c r="AS134" s="96"/>
    </row>
    <row r="135" s="54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4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6">
        <f t="shared" si="49"/>
        <v>0.695188996502556</v>
      </c>
      <c r="X135" s="76">
        <f t="shared" si="50"/>
        <v>0.774478754603664</v>
      </c>
      <c r="Y135" s="76"/>
      <c r="Z135" s="74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5">
        <v>0.282</v>
      </c>
      <c r="AG135" s="89">
        <f>VLOOKUP(B135,[2]查询时间段分门店销售汇总!$D:$L,9,0)</f>
        <v>7721.41</v>
      </c>
      <c r="AH135" s="89">
        <f>VLOOKUP(B135,[2]查询时间段分门店销售汇总!$D:$M,10,0)</f>
        <v>2005.58</v>
      </c>
      <c r="AI135" s="85">
        <f t="shared" si="41"/>
        <v>0.969417451349655</v>
      </c>
      <c r="AJ135" s="85">
        <f t="shared" si="53"/>
        <v>0.892904684946998</v>
      </c>
      <c r="AK135" s="90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5">
        <v>0.26508</v>
      </c>
      <c r="AQ135" s="94">
        <f t="shared" si="56"/>
        <v>0.872475706214689</v>
      </c>
      <c r="AR135" s="98">
        <f t="shared" si="42"/>
        <v>0.8549087409067</v>
      </c>
      <c r="AS135" s="96"/>
    </row>
    <row r="136" s="54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4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6">
        <f t="shared" si="49"/>
        <v>0.665869285714286</v>
      </c>
      <c r="X136" s="76">
        <f t="shared" si="50"/>
        <v>0.870518703666536</v>
      </c>
      <c r="Y136" s="76"/>
      <c r="Z136" s="74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5">
        <v>0.255868</v>
      </c>
      <c r="AG136" s="89">
        <f>VLOOKUP(B136,[2]查询时间段分门店销售汇总!$D:$L,9,0)</f>
        <v>14372.59</v>
      </c>
      <c r="AH136" s="89">
        <f>VLOOKUP(B136,[2]查询时间段分门店销售汇总!$D:$M,10,0)</f>
        <v>3357.58</v>
      </c>
      <c r="AI136" s="85">
        <f t="shared" si="41"/>
        <v>0.653299545454545</v>
      </c>
      <c r="AJ136" s="85">
        <f t="shared" si="53"/>
        <v>0.596468775803433</v>
      </c>
      <c r="AK136" s="90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5">
        <v>0.24051592</v>
      </c>
      <c r="AQ136" s="94">
        <f t="shared" si="56"/>
        <v>0.5749036</v>
      </c>
      <c r="AR136" s="98">
        <f t="shared" si="42"/>
        <v>0.55839630075215</v>
      </c>
      <c r="AS136" s="96"/>
    </row>
    <row r="137" s="54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4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6">
        <f t="shared" si="49"/>
        <v>0.654441585956416</v>
      </c>
      <c r="X137" s="76">
        <f t="shared" si="50"/>
        <v>1.03453314167458</v>
      </c>
      <c r="Y137" s="76"/>
      <c r="Z137" s="74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5">
        <v>0.2444</v>
      </c>
      <c r="AG137" s="89">
        <f>VLOOKUP(B137,[2]查询时间段分门店销售汇总!$D:$L,9,0)</f>
        <v>4906.18</v>
      </c>
      <c r="AH137" s="89">
        <f>VLOOKUP(B137,[2]查询时间段分门店销售汇总!$D:$M,10,0)</f>
        <v>1472.29</v>
      </c>
      <c r="AI137" s="85">
        <f t="shared" si="41"/>
        <v>0.76995919648462</v>
      </c>
      <c r="AJ137" s="85">
        <f t="shared" si="53"/>
        <v>0.945401732004689</v>
      </c>
      <c r="AK137" s="90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5">
        <v>0.229736</v>
      </c>
      <c r="AQ137" s="94">
        <f t="shared" si="56"/>
        <v>0.692963276836158</v>
      </c>
      <c r="AR137" s="98">
        <f t="shared" si="42"/>
        <v>0.905171871068319</v>
      </c>
      <c r="AS137" s="96"/>
    </row>
    <row r="138" s="54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4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6">
        <f t="shared" si="49"/>
        <v>0.653695642942076</v>
      </c>
      <c r="X138" s="76">
        <f t="shared" si="50"/>
        <v>0.940968639716982</v>
      </c>
      <c r="Y138" s="76"/>
      <c r="Z138" s="74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5">
        <v>0.2162</v>
      </c>
      <c r="AG138" s="89">
        <f>VLOOKUP(B138,[2]查询时间段分门店销售汇总!$D:$L,9,0)</f>
        <v>12524.09</v>
      </c>
      <c r="AH138" s="89">
        <f>VLOOKUP(B138,[2]查询时间段分门店销售汇总!$D:$M,10,0)</f>
        <v>2748.61</v>
      </c>
      <c r="AI138" s="85">
        <f t="shared" si="41"/>
        <v>0.846130823694736</v>
      </c>
      <c r="AJ138" s="85">
        <f t="shared" si="53"/>
        <v>0.858912195006345</v>
      </c>
      <c r="AK138" s="90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5">
        <v>0.203228</v>
      </c>
      <c r="AQ138" s="94">
        <f t="shared" si="56"/>
        <v>0.744595124851367</v>
      </c>
      <c r="AR138" s="98">
        <f t="shared" si="42"/>
        <v>0.804088012346366</v>
      </c>
      <c r="AS138" s="96"/>
    </row>
    <row r="139" s="54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4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6">
        <f t="shared" si="49"/>
        <v>0.621699561403509</v>
      </c>
      <c r="X139" s="76">
        <f t="shared" si="50"/>
        <v>0.685899350114824</v>
      </c>
      <c r="Y139" s="76"/>
      <c r="Z139" s="74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5">
        <v>0.2726</v>
      </c>
      <c r="AG139" s="89">
        <f>VLOOKUP(B139,[2]查询时间段分门店销售汇总!$D:$L,9,0)</f>
        <v>17252.01</v>
      </c>
      <c r="AH139" s="89">
        <f>VLOOKUP(B139,[2]查询时间段分门店销售汇总!$D:$M,10,0)</f>
        <v>4489.22</v>
      </c>
      <c r="AI139" s="85">
        <f t="shared" si="41"/>
        <v>0.737013414217362</v>
      </c>
      <c r="AJ139" s="85">
        <f t="shared" si="53"/>
        <v>0.703526934123142</v>
      </c>
      <c r="AK139" s="90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5">
        <v>0.256244</v>
      </c>
      <c r="AQ139" s="94">
        <f t="shared" si="56"/>
        <v>0.648571804511278</v>
      </c>
      <c r="AR139" s="98">
        <f t="shared" si="42"/>
        <v>0.658620959604644</v>
      </c>
      <c r="AS139" s="96"/>
    </row>
    <row r="140" s="54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4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6">
        <f t="shared" si="49"/>
        <v>0.592682597402597</v>
      </c>
      <c r="X140" s="76">
        <f t="shared" si="50"/>
        <v>0.752971097167032</v>
      </c>
      <c r="Y140" s="76"/>
      <c r="Z140" s="74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5">
        <v>0.2068</v>
      </c>
      <c r="AG140" s="89">
        <f>VLOOKUP(B140,[2]查询时间段分门店销售汇总!$D:$L,9,0)</f>
        <v>11486.15</v>
      </c>
      <c r="AH140" s="89">
        <f>VLOOKUP(B140,[2]查询时间段分门店销售汇总!$D:$M,10,0)</f>
        <v>2317.17</v>
      </c>
      <c r="AI140" s="85">
        <f t="shared" si="41"/>
        <v>0.759414876033058</v>
      </c>
      <c r="AJ140" s="85">
        <f t="shared" si="53"/>
        <v>0.74081877327877</v>
      </c>
      <c r="AK140" s="93"/>
      <c r="AL140" s="89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5">
        <v>0.194392</v>
      </c>
      <c r="AQ140" s="94">
        <f t="shared" si="56"/>
        <v>0.668285090909091</v>
      </c>
      <c r="AR140" s="98">
        <f t="shared" si="42"/>
        <v>0.693532468601401</v>
      </c>
      <c r="AS140" s="96"/>
    </row>
    <row r="141" s="54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4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6">
        <f t="shared" si="49"/>
        <v>0.558146130391893</v>
      </c>
      <c r="X141" s="76">
        <f t="shared" si="50"/>
        <v>0.550094381564292</v>
      </c>
      <c r="Y141" s="76"/>
      <c r="Z141" s="74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5">
        <v>0.27119</v>
      </c>
      <c r="AG141" s="89">
        <f>VLOOKUP(B141,[2]查询时间段分门店销售汇总!$D:$L,9,0)</f>
        <v>7029.03</v>
      </c>
      <c r="AH141" s="89">
        <f>VLOOKUP(B141,[2]查询时间段分门店销售汇总!$D:$M,10,0)</f>
        <v>1054.28</v>
      </c>
      <c r="AI141" s="85">
        <f t="shared" si="41"/>
        <v>0.735408035153798</v>
      </c>
      <c r="AJ141" s="85">
        <f t="shared" si="53"/>
        <v>0.406738488717829</v>
      </c>
      <c r="AK141" s="90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5">
        <v>0.2549186</v>
      </c>
      <c r="AQ141" s="94">
        <f t="shared" si="56"/>
        <v>0.661867231638418</v>
      </c>
      <c r="AR141" s="98">
        <f t="shared" si="42"/>
        <v>0.389430467921326</v>
      </c>
      <c r="AS141" s="96"/>
    </row>
    <row r="142" s="54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4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6">
        <f t="shared" si="49"/>
        <v>0.549473099121324</v>
      </c>
      <c r="X142" s="76">
        <f t="shared" si="50"/>
        <v>0.591189107808755</v>
      </c>
      <c r="Y142" s="76"/>
      <c r="Z142" s="74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5">
        <v>0.314054</v>
      </c>
      <c r="AG142" s="89">
        <f>VLOOKUP(B142,[2]查询时间段分门店销售汇总!$D:$L,9,0)</f>
        <v>6786.27</v>
      </c>
      <c r="AH142" s="89">
        <f>VLOOKUP(B142,[2]查询时间段分门店销售汇总!$D:$M,10,0)</f>
        <v>2236.82</v>
      </c>
      <c r="AI142" s="85">
        <f t="shared" si="41"/>
        <v>0.493231241096607</v>
      </c>
      <c r="AJ142" s="85">
        <f t="shared" si="53"/>
        <v>0.51766183830933</v>
      </c>
      <c r="AK142" s="90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5">
        <v>0.29521076</v>
      </c>
      <c r="AQ142" s="94">
        <f t="shared" si="56"/>
        <v>0.434043492165014</v>
      </c>
      <c r="AR142" s="98">
        <f t="shared" si="42"/>
        <v>0.484619593310862</v>
      </c>
      <c r="AS142" s="96"/>
    </row>
    <row r="143" s="54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4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6">
        <f t="shared" si="49"/>
        <v>0.508603956043956</v>
      </c>
      <c r="X143" s="76">
        <f t="shared" si="50"/>
        <v>0.535293393112552</v>
      </c>
      <c r="Y143" s="76"/>
      <c r="Z143" s="74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5">
        <v>0.328812</v>
      </c>
      <c r="AG143" s="89">
        <f>VLOOKUP(B143,[2]查询时间段分门店销售汇总!$D:$L,9,0)</f>
        <v>10057.14</v>
      </c>
      <c r="AH143" s="89">
        <f>VLOOKUP(B143,[2]查询时间段分门店销售汇总!$D:$M,10,0)</f>
        <v>2897.85</v>
      </c>
      <c r="AI143" s="85">
        <f t="shared" si="41"/>
        <v>0.562637202797203</v>
      </c>
      <c r="AJ143" s="85">
        <f t="shared" si="53"/>
        <v>0.493040042691515</v>
      </c>
      <c r="AK143" s="90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5">
        <v>0.30908328</v>
      </c>
      <c r="AQ143" s="94">
        <f t="shared" si="56"/>
        <v>0.495120738461538</v>
      </c>
      <c r="AR143" s="98">
        <f t="shared" si="42"/>
        <v>0.461569401668653</v>
      </c>
      <c r="AS143" s="96"/>
    </row>
    <row r="144" s="54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4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6">
        <f t="shared" si="49"/>
        <v>0.439912280701754</v>
      </c>
      <c r="X144" s="76">
        <f t="shared" si="50"/>
        <v>0.586279249022792</v>
      </c>
      <c r="Y144" s="76"/>
      <c r="Z144" s="74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5">
        <v>0.232838</v>
      </c>
      <c r="AG144" s="89">
        <f>VLOOKUP(B144,[2]查询时间段分门店销售汇总!$D:$L,9,0)</f>
        <v>6497.05</v>
      </c>
      <c r="AH144" s="89">
        <f>VLOOKUP(B144,[2]查询时间段分门店销售汇总!$D:$M,10,0)</f>
        <v>1882.95</v>
      </c>
      <c r="AI144" s="85">
        <f t="shared" si="41"/>
        <v>0.607911111111111</v>
      </c>
      <c r="AJ144" s="85">
        <f t="shared" si="53"/>
        <v>0.756673979936054</v>
      </c>
      <c r="AK144" s="90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5">
        <v>0.21886772</v>
      </c>
      <c r="AQ144" s="94">
        <f t="shared" si="56"/>
        <v>0.54712</v>
      </c>
      <c r="AR144" s="98">
        <f t="shared" si="42"/>
        <v>0.724475087172817</v>
      </c>
      <c r="AS144" s="96"/>
    </row>
    <row r="145" s="54" customFormat="1" customHeight="1" spans="1:45">
      <c r="A145" s="95"/>
      <c r="B145" s="95"/>
      <c r="C145" s="98"/>
      <c r="D145" s="103"/>
      <c r="E145" s="10"/>
      <c r="F145" s="10"/>
      <c r="G145" s="104"/>
      <c r="H145" s="104">
        <f>SUM(H3:H144)</f>
        <v>4065821.25</v>
      </c>
      <c r="I145" s="104"/>
      <c r="J145" s="104">
        <f>SUM(J3:J144)</f>
        <v>1018342.12921476</v>
      </c>
      <c r="K145" s="105"/>
      <c r="L145" s="106">
        <f>SUM(L3:L144)</f>
        <v>3341041.9</v>
      </c>
      <c r="M145" s="107">
        <f>SUM(M3:M144)</f>
        <v>818062.32</v>
      </c>
      <c r="N145" s="105"/>
      <c r="O145" s="108">
        <f t="shared" si="40"/>
        <v>0.821738511008077</v>
      </c>
      <c r="P145" s="108">
        <f t="shared" si="46"/>
        <v>0.803327581694774</v>
      </c>
      <c r="Q145" s="74">
        <v>4750</v>
      </c>
      <c r="R145" s="31">
        <v>-6648</v>
      </c>
      <c r="S145" s="104"/>
      <c r="T145" s="104">
        <f>SUM(T3:T144)</f>
        <v>4553719.8</v>
      </c>
      <c r="U145" s="104"/>
      <c r="V145" s="104">
        <f>SUM(V3:V144)</f>
        <v>1072110.5936373</v>
      </c>
      <c r="W145" s="109">
        <f t="shared" si="49"/>
        <v>0.733695099114355</v>
      </c>
      <c r="X145" s="109">
        <f t="shared" si="50"/>
        <v>0.763039116351419</v>
      </c>
      <c r="Y145" s="107">
        <v>40.5</v>
      </c>
      <c r="Z145" s="110">
        <v>409.6</v>
      </c>
      <c r="AA145" s="105"/>
      <c r="AB145" s="103"/>
      <c r="AC145" s="103">
        <f>SUM(AC3:AC144)</f>
        <v>2401582.02</v>
      </c>
      <c r="AD145" s="103"/>
      <c r="AE145" s="103">
        <f>SUM(AE3:AE144)</f>
        <v>640215.510070281</v>
      </c>
      <c r="AF145" s="94"/>
      <c r="AG145" s="111">
        <f>SUM(AG3:AG144)</f>
        <v>2167340</v>
      </c>
      <c r="AH145" s="111">
        <f>SUM(AH3:AH144)</f>
        <v>497067.51</v>
      </c>
      <c r="AI145" s="94">
        <f t="shared" si="41"/>
        <v>0.90246345198737</v>
      </c>
      <c r="AJ145" s="94">
        <f t="shared" si="53"/>
        <v>0.776406541518236</v>
      </c>
      <c r="AK145" s="112"/>
      <c r="AL145" s="103"/>
      <c r="AM145" s="103">
        <f>SUM(AM3:AM144)</f>
        <v>2710547.5</v>
      </c>
      <c r="AN145" s="103"/>
      <c r="AO145" s="103">
        <f>SUM(AO3:AO144)</f>
        <v>678894.75280984</v>
      </c>
      <c r="AP145" s="113"/>
      <c r="AQ145" s="94">
        <f t="shared" si="56"/>
        <v>0.799594915787308</v>
      </c>
      <c r="AR145" s="98">
        <f t="shared" si="42"/>
        <v>0.732171677484197</v>
      </c>
      <c r="AS145" s="96"/>
    </row>
    <row r="146" s="54" customFormat="1" customHeight="1" spans="1:45">
      <c r="A146" s="56"/>
      <c r="B146" s="56"/>
      <c r="C146" s="57"/>
      <c r="K146" s="58"/>
      <c r="L146" s="63"/>
      <c r="M146" s="58"/>
      <c r="N146" s="58"/>
      <c r="O146" s="59"/>
      <c r="P146" s="59"/>
      <c r="Q146" s="60"/>
      <c r="W146" s="61"/>
      <c r="X146" s="61"/>
      <c r="Y146" s="61"/>
      <c r="Z146" s="62"/>
      <c r="AA146" s="58"/>
      <c r="AF146" s="58"/>
      <c r="AG146" s="58"/>
      <c r="AH146" s="63"/>
      <c r="AI146" s="63"/>
      <c r="AJ146" s="63"/>
      <c r="AK146" s="61"/>
      <c r="AP146" s="64"/>
      <c r="AQ146" s="58"/>
      <c r="AR146" s="56"/>
      <c r="AS146" s="65"/>
    </row>
    <row r="147" s="54" customFormat="1" customHeight="1" spans="1:45">
      <c r="A147" s="56"/>
      <c r="B147" s="56"/>
      <c r="C147" s="57"/>
      <c r="K147" s="58"/>
      <c r="L147" s="58"/>
      <c r="M147" s="58"/>
      <c r="N147" s="58"/>
      <c r="O147" s="59"/>
      <c r="P147" s="59"/>
      <c r="Q147" s="60"/>
      <c r="W147" s="61"/>
      <c r="X147" s="61"/>
      <c r="Y147" s="61"/>
      <c r="Z147" s="62"/>
      <c r="AA147" s="58"/>
      <c r="AF147" s="58"/>
      <c r="AG147" s="58"/>
      <c r="AH147" s="63"/>
      <c r="AI147" s="63"/>
      <c r="AJ147" s="63"/>
      <c r="AK147" s="61"/>
      <c r="AP147" s="64"/>
      <c r="AQ147" s="58"/>
      <c r="AR147" s="56"/>
      <c r="AS147" s="65"/>
    </row>
    <row r="148" s="54" customFormat="1" customHeight="1" spans="1:45">
      <c r="A148" s="56"/>
      <c r="B148" s="63"/>
      <c r="C148" s="57"/>
      <c r="K148" s="58"/>
      <c r="L148" s="58"/>
      <c r="M148" s="58"/>
      <c r="N148" s="58"/>
      <c r="O148" s="59"/>
      <c r="P148" s="59"/>
      <c r="Q148" s="60"/>
      <c r="W148" s="61"/>
      <c r="X148" s="61"/>
      <c r="Y148" s="61"/>
      <c r="Z148" s="62"/>
      <c r="AA148" s="58"/>
      <c r="AF148" s="58"/>
      <c r="AG148" s="58"/>
      <c r="AH148" s="63"/>
      <c r="AI148" s="63"/>
      <c r="AJ148" s="63"/>
      <c r="AK148" s="61"/>
      <c r="AP148" s="64"/>
      <c r="AQ148" s="58"/>
      <c r="AR148" s="56"/>
      <c r="AS148" s="65"/>
    </row>
    <row r="149" s="54" customFormat="1" customHeight="1" spans="1:45">
      <c r="A149" s="56"/>
      <c r="B149" s="63"/>
      <c r="C149" s="57"/>
      <c r="K149" s="58"/>
      <c r="L149" s="58"/>
      <c r="M149" s="58"/>
      <c r="N149" s="58"/>
      <c r="O149" s="59"/>
      <c r="P149" s="59"/>
      <c r="Q149" s="60"/>
      <c r="W149" s="61"/>
      <c r="X149" s="61"/>
      <c r="Y149" s="61"/>
      <c r="Z149" s="62"/>
      <c r="AA149" s="58"/>
      <c r="AF149" s="58"/>
      <c r="AG149" s="58"/>
      <c r="AH149" s="63"/>
      <c r="AI149" s="63"/>
      <c r="AJ149" s="63"/>
      <c r="AK149" s="61"/>
      <c r="AP149" s="64"/>
      <c r="AQ149" s="58"/>
      <c r="AR149" s="56"/>
      <c r="AS149" s="65"/>
    </row>
  </sheetData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J13" sqref="J13"/>
    </sheetView>
  </sheetViews>
  <sheetFormatPr defaultColWidth="9" defaultRowHeight="13.5" outlineLevelRow="5" outlineLevelCol="7"/>
  <cols>
    <col min="3" max="3" width="10.5" customWidth="1"/>
    <col min="4" max="4" width="10.875" customWidth="1"/>
  </cols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  <row r="2" spans="1:7">
      <c r="A2">
        <v>1</v>
      </c>
      <c r="B2">
        <v>385</v>
      </c>
      <c r="C2" t="s">
        <v>188</v>
      </c>
      <c r="D2" t="s">
        <v>189</v>
      </c>
      <c r="E2">
        <v>7317</v>
      </c>
      <c r="F2" t="s">
        <v>190</v>
      </c>
      <c r="G2">
        <v>150</v>
      </c>
    </row>
    <row r="3" spans="1:7">
      <c r="A3">
        <v>2</v>
      </c>
      <c r="B3">
        <v>385</v>
      </c>
      <c r="C3" t="s">
        <v>188</v>
      </c>
      <c r="D3" t="s">
        <v>189</v>
      </c>
      <c r="E3">
        <v>7749</v>
      </c>
      <c r="F3" t="s">
        <v>191</v>
      </c>
      <c r="G3">
        <v>150</v>
      </c>
    </row>
    <row r="4" spans="1:7">
      <c r="A4">
        <v>3</v>
      </c>
      <c r="B4">
        <v>385</v>
      </c>
      <c r="C4" t="s">
        <v>188</v>
      </c>
      <c r="D4" t="s">
        <v>189</v>
      </c>
      <c r="E4">
        <v>12566</v>
      </c>
      <c r="F4" t="s">
        <v>192</v>
      </c>
      <c r="G4">
        <v>150</v>
      </c>
    </row>
    <row r="5" spans="1:7">
      <c r="A5">
        <v>4</v>
      </c>
      <c r="B5">
        <v>371</v>
      </c>
      <c r="C5" t="s">
        <v>193</v>
      </c>
      <c r="D5" t="s">
        <v>189</v>
      </c>
      <c r="E5">
        <v>9112</v>
      </c>
      <c r="F5" t="s">
        <v>194</v>
      </c>
      <c r="G5">
        <v>50</v>
      </c>
    </row>
    <row r="6" spans="1:7">
      <c r="A6">
        <v>5</v>
      </c>
      <c r="B6">
        <v>371</v>
      </c>
      <c r="C6" t="s">
        <v>193</v>
      </c>
      <c r="D6" t="s">
        <v>189</v>
      </c>
      <c r="E6">
        <v>11388</v>
      </c>
      <c r="F6" t="s">
        <v>195</v>
      </c>
      <c r="G6">
        <v>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G$1:G$1048576"/>
    </sheetView>
  </sheetViews>
  <sheetFormatPr defaultColWidth="9" defaultRowHeight="13.5" outlineLevelRow="1" outlineLevelCol="7"/>
  <sheetData>
    <row r="1" spans="1:8">
      <c r="A1" s="49" t="s">
        <v>196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197</v>
      </c>
      <c r="H2" s="51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198</v>
      </c>
      <c r="C1" s="43" t="s">
        <v>199</v>
      </c>
      <c r="D1" s="44" t="s">
        <v>200</v>
      </c>
      <c r="E1" s="45" t="s">
        <v>201</v>
      </c>
      <c r="F1" s="1" t="s">
        <v>202</v>
      </c>
    </row>
    <row r="2" ht="18.75" spans="1:6">
      <c r="A2" s="42" t="s">
        <v>203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204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205</v>
      </c>
    </row>
    <row r="4" ht="18.75" spans="1:6">
      <c r="A4" s="42" t="s">
        <v>206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207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208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209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210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211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212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213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214</v>
      </c>
      <c r="H2" s="30" t="s">
        <v>13</v>
      </c>
      <c r="I2" s="16" t="s">
        <v>215</v>
      </c>
      <c r="J2" s="16" t="s">
        <v>216</v>
      </c>
      <c r="K2" s="16" t="s">
        <v>13</v>
      </c>
      <c r="L2" s="33" t="s">
        <v>217</v>
      </c>
      <c r="M2" s="33" t="s">
        <v>218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219</v>
      </c>
    </row>
    <row r="3" customHeight="1" spans="1:20">
      <c r="A3" s="14">
        <v>119263</v>
      </c>
      <c r="B3" s="15" t="s">
        <v>66</v>
      </c>
      <c r="C3" s="14" t="s">
        <v>210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210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211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220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221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207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222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223</v>
      </c>
      <c r="F2" s="7" t="s">
        <v>11</v>
      </c>
      <c r="G2" s="8" t="s">
        <v>224</v>
      </c>
      <c r="H2" s="9" t="s">
        <v>13</v>
      </c>
      <c r="I2" s="16" t="s">
        <v>29</v>
      </c>
      <c r="J2" s="17" t="s">
        <v>30</v>
      </c>
      <c r="K2" s="17" t="s">
        <v>217</v>
      </c>
      <c r="L2" s="17" t="s">
        <v>218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211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221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221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221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207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211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207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2022-09-06T16:32:00Z</dcterms:created>
  <dcterms:modified xsi:type="dcterms:W3CDTF">2022-11-11T12:49:17Z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BC9E865ED54046098E3BBDD3BD005684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