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8.20-8.25活动数据表" sheetId="1" r:id="rId1"/>
    <sheet name="员工加分汇总表" sheetId="2" r:id="rId2"/>
    <sheet name="员工奖励明细" sheetId="3" r:id="rId3"/>
  </sheets>
  <definedNames>
    <definedName name="_xlnm._FilterDatabase" localSheetId="0" hidden="1">'8.20-8.25活动数据表'!$A$2:$AJ$144</definedName>
  </definedNames>
  <calcPr calcId="144525"/>
</workbook>
</file>

<file path=xl/sharedStrings.xml><?xml version="1.0" encoding="utf-8"?>
<sst xmlns="http://schemas.openxmlformats.org/spreadsheetml/2006/main" count="397" uniqueCount="205">
  <si>
    <t>8.20—8.25考核目标</t>
  </si>
  <si>
    <t>一阶段（8.20-8.22）</t>
  </si>
  <si>
    <t>二阶段</t>
  </si>
  <si>
    <t>活动期间</t>
  </si>
  <si>
    <t>团购</t>
  </si>
  <si>
    <t>（扣除团购）完成率</t>
  </si>
  <si>
    <t>奖励</t>
  </si>
  <si>
    <t>二阶段（8.23-8.25）</t>
  </si>
  <si>
    <t>完成率</t>
  </si>
  <si>
    <t>奖励积分</t>
  </si>
  <si>
    <t>序号</t>
  </si>
  <si>
    <t>门店ID</t>
  </si>
  <si>
    <t>门店名称</t>
  </si>
  <si>
    <t>片区名称</t>
  </si>
  <si>
    <t>1档日均销售任务</t>
  </si>
  <si>
    <t>1档3天销售</t>
  </si>
  <si>
    <t>1档日均    毛利任务</t>
  </si>
  <si>
    <t>1档3天毛利</t>
  </si>
  <si>
    <t>毛利率</t>
  </si>
  <si>
    <t>2档日均销售任务</t>
  </si>
  <si>
    <t>2档3天销售</t>
  </si>
  <si>
    <t>2档日均毛利任务</t>
  </si>
  <si>
    <t>2档3天毛利</t>
  </si>
  <si>
    <t>销售</t>
  </si>
  <si>
    <t>毛利</t>
  </si>
  <si>
    <t>团购销售</t>
  </si>
  <si>
    <t>1档销售</t>
  </si>
  <si>
    <t>1档毛利</t>
  </si>
  <si>
    <t>2档销售</t>
  </si>
  <si>
    <t>2档毛利</t>
  </si>
  <si>
    <t>1档积分</t>
  </si>
  <si>
    <t>2档超毛奖励</t>
  </si>
  <si>
    <t>原处罚</t>
  </si>
  <si>
    <t>减半处罚</t>
  </si>
  <si>
    <t>1档            日均销售任务</t>
  </si>
  <si>
    <t>3天销售</t>
  </si>
  <si>
    <t>1档         日均毛利任务</t>
  </si>
  <si>
    <t xml:space="preserve">3天毛利 </t>
  </si>
  <si>
    <t>西部店</t>
  </si>
  <si>
    <t>北门片</t>
  </si>
  <si>
    <t>大邑县晋原镇内蒙古大道桃源药店</t>
  </si>
  <si>
    <t>城郊一片</t>
  </si>
  <si>
    <t>花照壁中横街</t>
  </si>
  <si>
    <t>西门一片</t>
  </si>
  <si>
    <t>20分</t>
  </si>
  <si>
    <t>五津西路药店</t>
  </si>
  <si>
    <t>新津片</t>
  </si>
  <si>
    <t>青羊区童子街</t>
  </si>
  <si>
    <t>旗舰片区</t>
  </si>
  <si>
    <t>高新区大源北街药店</t>
  </si>
  <si>
    <t>东南片区</t>
  </si>
  <si>
    <t>尚锦路店</t>
  </si>
  <si>
    <t>城中片</t>
  </si>
  <si>
    <t>都江堰景中路店</t>
  </si>
  <si>
    <t>都江堰片</t>
  </si>
  <si>
    <t>泰和二街</t>
  </si>
  <si>
    <t>怀远店</t>
  </si>
  <si>
    <t>崇州片</t>
  </si>
  <si>
    <t>梨花街</t>
  </si>
  <si>
    <t>金牛区交大路第三药店</t>
  </si>
  <si>
    <t>银河北街</t>
  </si>
  <si>
    <t>光华村街药店</t>
  </si>
  <si>
    <t>宏济路</t>
  </si>
  <si>
    <t>郫县郫筒镇一环路东南段药店</t>
  </si>
  <si>
    <t>新园大道药店</t>
  </si>
  <si>
    <t>水碾河</t>
  </si>
  <si>
    <t>中和大道药店</t>
  </si>
  <si>
    <t>倪家桥</t>
  </si>
  <si>
    <t>成华区羊子山西路药店（兴元华盛）</t>
  </si>
  <si>
    <t>四川太极金牛区蜀汉路药店</t>
  </si>
  <si>
    <t>成华区华泰路药店</t>
  </si>
  <si>
    <t>青羊区北东街店</t>
  </si>
  <si>
    <t>四川太极浆洗街药店</t>
  </si>
  <si>
    <t>邛崃市临邛镇洪川小区药店</t>
  </si>
  <si>
    <t>邛崃中心药店</t>
  </si>
  <si>
    <t>新都区新繁镇繁江北路药店</t>
  </si>
  <si>
    <t>成华区华油路药店</t>
  </si>
  <si>
    <t>都江堰奎光路中段药店</t>
  </si>
  <si>
    <t>光华西一路</t>
  </si>
  <si>
    <t>西门二片</t>
  </si>
  <si>
    <t>武侯区顺和街店</t>
  </si>
  <si>
    <t>都江堰聚源镇药店</t>
  </si>
  <si>
    <t>都江堰市蒲阳路药店</t>
  </si>
  <si>
    <t>金带街药店</t>
  </si>
  <si>
    <t>花照壁</t>
  </si>
  <si>
    <t>都江堰宝莲路</t>
  </si>
  <si>
    <t>成华区华康路药店</t>
  </si>
  <si>
    <t>锦江区榕声路店</t>
  </si>
  <si>
    <t>四川太极大邑县晋原镇北街药店</t>
  </si>
  <si>
    <t>蜀源路店</t>
  </si>
  <si>
    <t>清江东路药店</t>
  </si>
  <si>
    <t>丝竹路</t>
  </si>
  <si>
    <t>大邑县晋源镇东壕沟段药店</t>
  </si>
  <si>
    <t>成华区崔家店路药店</t>
  </si>
  <si>
    <t>沙河源药店</t>
  </si>
  <si>
    <t>新津邓双镇岷江店</t>
  </si>
  <si>
    <t>银沙路药店</t>
  </si>
  <si>
    <t>锦江区柳翠路药店</t>
  </si>
  <si>
    <t>高新区民丰大道西段药店</t>
  </si>
  <si>
    <t xml:space="preserve">永康东路药店 </t>
  </si>
  <si>
    <t>成华杉板桥南一路店</t>
  </si>
  <si>
    <t>杏林路</t>
  </si>
  <si>
    <t>四川太极新都区新都街道万和北路药店</t>
  </si>
  <si>
    <t>培华东路店（六医院店）</t>
  </si>
  <si>
    <t>都江堰药店</t>
  </si>
  <si>
    <t>金牛区黄苑东街药店</t>
  </si>
  <si>
    <t>大邑县沙渠镇方圆路药店</t>
  </si>
  <si>
    <t>大邑县晋原镇子龙路店</t>
  </si>
  <si>
    <t>静沙路</t>
  </si>
  <si>
    <t>彭州致和路店</t>
  </si>
  <si>
    <t>华泰路二药店</t>
  </si>
  <si>
    <t>大邑县安仁镇千禧街药店</t>
  </si>
  <si>
    <t>长寿路</t>
  </si>
  <si>
    <t>通盈街药店</t>
  </si>
  <si>
    <t>剑南大道店</t>
  </si>
  <si>
    <t>成华区万科路药店</t>
  </si>
  <si>
    <t>五福桥东路</t>
  </si>
  <si>
    <t>邛崃翠荫街</t>
  </si>
  <si>
    <t>双林路药店</t>
  </si>
  <si>
    <t>枣子巷药店</t>
  </si>
  <si>
    <t>光华北五路店</t>
  </si>
  <si>
    <t>郫县郫筒镇东大街药店</t>
  </si>
  <si>
    <t>成都成汉太极大药房有限公司</t>
  </si>
  <si>
    <t>旗舰店</t>
  </si>
  <si>
    <t>蜀州中路店</t>
  </si>
  <si>
    <t>都江堰幸福镇翔凤路药店</t>
  </si>
  <si>
    <t>医贸大道店</t>
  </si>
  <si>
    <t>兴义镇万兴路药店</t>
  </si>
  <si>
    <t>元通大道店</t>
  </si>
  <si>
    <t>科华北路</t>
  </si>
  <si>
    <t>金丝街药店</t>
  </si>
  <si>
    <t>锦江区水杉街药店</t>
  </si>
  <si>
    <t>中和公济桥路药店</t>
  </si>
  <si>
    <t>大邑县新场镇文昌街药店</t>
  </si>
  <si>
    <t>蜀辉路店</t>
  </si>
  <si>
    <t>大邑县晋原镇通达东路五段药店</t>
  </si>
  <si>
    <t>金马河</t>
  </si>
  <si>
    <t>温江区公平街道江安路药店</t>
  </si>
  <si>
    <t>四川太极三江店</t>
  </si>
  <si>
    <t>大华街药店</t>
  </si>
  <si>
    <t>大邑县晋原镇东街药店</t>
  </si>
  <si>
    <t>锦江区庆云南街药店</t>
  </si>
  <si>
    <t>聚萃街药店</t>
  </si>
  <si>
    <t>驷马桥店</t>
  </si>
  <si>
    <t>大石西路药店</t>
  </si>
  <si>
    <t>金祥店</t>
  </si>
  <si>
    <t>贝森北路</t>
  </si>
  <si>
    <t>金巷西街店</t>
  </si>
  <si>
    <t>天顺路店</t>
  </si>
  <si>
    <t>东昌路店</t>
  </si>
  <si>
    <t>潘家街店</t>
  </si>
  <si>
    <t>锦江区劼人路药店</t>
  </si>
  <si>
    <t>新都区马超东路店</t>
  </si>
  <si>
    <t>锦江区观音桥街药店</t>
  </si>
  <si>
    <t>大悦路店</t>
  </si>
  <si>
    <t>西林一街</t>
  </si>
  <si>
    <t>金牛区金沙路药店</t>
  </si>
  <si>
    <t>逸都路店</t>
  </si>
  <si>
    <t>都江堰市蒲阳镇堰问道西路药店</t>
  </si>
  <si>
    <t>光华药店</t>
  </si>
  <si>
    <t>崇州中心店</t>
  </si>
  <si>
    <t>邛崃市羊安镇永康大道药店</t>
  </si>
  <si>
    <t>怀远二店</t>
  </si>
  <si>
    <t>四川太极新津五津西路二店</t>
  </si>
  <si>
    <t>武侯区科华街药店</t>
  </si>
  <si>
    <t>土龙路药店</t>
  </si>
  <si>
    <t>经一路店</t>
  </si>
  <si>
    <t>武侯区佳灵路</t>
  </si>
  <si>
    <t>成华区二环路北四段药店（汇融名城）</t>
  </si>
  <si>
    <t>成华区万宇路药店</t>
  </si>
  <si>
    <t>高新天久北巷药店</t>
  </si>
  <si>
    <t>元华二巷</t>
  </si>
  <si>
    <t>双流区东升街道三强西路药店</t>
  </si>
  <si>
    <t>大邑蜀望路店</t>
  </si>
  <si>
    <t>双楠店</t>
  </si>
  <si>
    <t>红星店</t>
  </si>
  <si>
    <t>崇州市崇阳镇尚贤坊街药店</t>
  </si>
  <si>
    <t>新下街</t>
  </si>
  <si>
    <t>紫薇东路</t>
  </si>
  <si>
    <t>观音阁店</t>
  </si>
  <si>
    <t>沙湾东一路</t>
  </si>
  <si>
    <t>蜀兴路店</t>
  </si>
  <si>
    <t>青羊区十二桥药店</t>
  </si>
  <si>
    <t>双流县西航港街道锦华路一段药店</t>
  </si>
  <si>
    <t>三医院店（青龙街）</t>
  </si>
  <si>
    <t>新津武阳西路</t>
  </si>
  <si>
    <t>温江店</t>
  </si>
  <si>
    <t>新乐中街药店</t>
  </si>
  <si>
    <t>邛崃市临邛镇凤凰大道药店</t>
  </si>
  <si>
    <t>大邑南街店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</si>
  <si>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</si>
  <si>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</si>
  <si>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</si>
  <si>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</si>
  <si>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</si>
  <si>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</si>
  <si>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</si>
  <si>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超毛奖励</t>
  </si>
  <si>
    <t>备注</t>
  </si>
  <si>
    <t>蒲阳路店</t>
  </si>
  <si>
    <t>周有惠</t>
  </si>
  <si>
    <t>李燕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</si>
  <si>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</si>
  <si>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光华北五路</t>
  </si>
  <si>
    <t>补实习生7月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</si>
</sst>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7"/>
  <sheetViews>
    <sheetView workbookViewId="0">
      <selection activeCell="A2" sqref="$A2:$XFD2"/>
    </sheetView>
  </sheetViews>
  <sheetFormatPr defaultColWidth="9" defaultRowHeight="13.5"/>
  <cols>
    <col min="1" max="1" width="4" style="12" customWidth="1"/>
    <col min="2" max="2" width="7.75" style="13" customWidth="1"/>
    <col min="3" max="3" width="19.625" style="14" customWidth="1"/>
    <col min="4" max="4" width="9.375" style="13" customWidth="1"/>
    <col min="5" max="5" width="8.375" style="15" hidden="1" customWidth="1"/>
    <col min="6" max="6" width="7.75" style="16" customWidth="1"/>
    <col min="7" max="7" width="9.625" style="17" hidden="1" customWidth="1"/>
    <col min="8" max="8" width="10" style="17" customWidth="1"/>
    <col min="9" max="9" width="9.125" style="18" hidden="1" customWidth="1"/>
    <col min="10" max="10" width="10.125" style="19" hidden="1" customWidth="1"/>
    <col min="11" max="11" width="10.125" style="19" customWidth="1"/>
    <col min="12" max="12" width="10" style="19" hidden="1" customWidth="1"/>
    <col min="13" max="13" width="10" style="19" customWidth="1"/>
    <col min="14" max="14" width="7.875" style="20" hidden="1" customWidth="1"/>
    <col min="15" max="15" width="10.875" style="21" customWidth="1"/>
    <col min="16" max="16" width="10" style="21" customWidth="1"/>
    <col min="17" max="17" width="8.75" style="21" customWidth="1"/>
    <col min="18" max="18" width="7.25" style="21" customWidth="1"/>
    <col min="19" max="19" width="7.5" style="18" customWidth="1"/>
    <col min="20" max="22" width="8.625" style="18" customWidth="1"/>
    <col min="23" max="23" width="7" style="22" customWidth="1"/>
    <col min="24" max="24" width="7.5" style="23" customWidth="1"/>
    <col min="25" max="25" width="9" style="17" customWidth="1"/>
    <col min="26" max="26" width="8.625" style="24" customWidth="1"/>
    <col min="27" max="27" width="11.25" style="25" hidden="1" customWidth="1"/>
    <col min="28" max="28" width="9.75" style="25" customWidth="1"/>
    <col min="29" max="29" width="12.625" style="25" hidden="1" customWidth="1"/>
    <col min="30" max="30" width="10.25" style="25" customWidth="1"/>
    <col min="31" max="31" width="9" style="25" hidden="1" customWidth="1"/>
    <col min="32" max="32" width="9.875" style="26" customWidth="1"/>
    <col min="33" max="33" width="8.375" style="26" customWidth="1"/>
    <col min="34" max="34" width="9.625" style="20" customWidth="1"/>
    <col min="35" max="35" width="8.25" style="20" customWidth="1"/>
    <col min="36" max="36" width="8" style="27" customWidth="1"/>
    <col min="37" max="16384" width="9" style="25"/>
  </cols>
  <sheetData>
    <row r="1" ht="24" customHeight="1" spans="1:36">
      <c r="A1" s="28" t="s">
        <v>0</v>
      </c>
      <c r="B1" s="29"/>
      <c r="C1" s="29"/>
      <c r="D1" s="30"/>
      <c r="E1" s="31" t="s">
        <v>1</v>
      </c>
      <c r="F1" s="31"/>
      <c r="G1" s="31"/>
      <c r="H1" s="31"/>
      <c r="I1" s="31"/>
      <c r="J1" s="31" t="s">
        <v>2</v>
      </c>
      <c r="K1" s="31"/>
      <c r="L1" s="31"/>
      <c r="M1" s="31"/>
      <c r="N1" s="31"/>
      <c r="O1" s="41" t="s">
        <v>3</v>
      </c>
      <c r="P1" s="42"/>
      <c r="Q1" s="51" t="s">
        <v>4</v>
      </c>
      <c r="R1" s="51"/>
      <c r="S1" s="52" t="s">
        <v>5</v>
      </c>
      <c r="T1" s="52"/>
      <c r="U1" s="52"/>
      <c r="V1" s="53"/>
      <c r="W1" s="31" t="s">
        <v>6</v>
      </c>
      <c r="X1" s="31"/>
      <c r="Y1" s="62"/>
      <c r="Z1" s="55"/>
      <c r="AB1" s="63" t="s">
        <v>7</v>
      </c>
      <c r="AC1" s="64"/>
      <c r="AD1" s="65"/>
      <c r="AE1" s="31"/>
      <c r="AF1" s="51" t="s">
        <v>3</v>
      </c>
      <c r="AG1" s="51"/>
      <c r="AH1" s="76" t="s">
        <v>8</v>
      </c>
      <c r="AI1" s="76"/>
      <c r="AJ1" s="77" t="s">
        <v>9</v>
      </c>
    </row>
    <row r="2" ht="24" spans="1:36">
      <c r="A2" s="32" t="s">
        <v>10</v>
      </c>
      <c r="B2" s="4" t="s">
        <v>11</v>
      </c>
      <c r="C2" s="4" t="s">
        <v>12</v>
      </c>
      <c r="D2" s="4" t="s">
        <v>13</v>
      </c>
      <c r="E2" s="33" t="s">
        <v>14</v>
      </c>
      <c r="F2" s="34" t="s">
        <v>15</v>
      </c>
      <c r="G2" s="35" t="s">
        <v>16</v>
      </c>
      <c r="H2" s="35" t="s">
        <v>17</v>
      </c>
      <c r="I2" s="43" t="s">
        <v>18</v>
      </c>
      <c r="J2" s="44" t="s">
        <v>19</v>
      </c>
      <c r="K2" s="44" t="s">
        <v>20</v>
      </c>
      <c r="L2" s="44" t="s">
        <v>21</v>
      </c>
      <c r="M2" s="44" t="s">
        <v>22</v>
      </c>
      <c r="N2" s="45" t="s">
        <v>18</v>
      </c>
      <c r="O2" s="46" t="s">
        <v>23</v>
      </c>
      <c r="P2" s="46" t="s">
        <v>24</v>
      </c>
      <c r="Q2" s="46" t="s">
        <v>25</v>
      </c>
      <c r="R2" s="46" t="s">
        <v>24</v>
      </c>
      <c r="S2" s="54" t="s">
        <v>26</v>
      </c>
      <c r="T2" s="54" t="s">
        <v>27</v>
      </c>
      <c r="U2" s="54" t="s">
        <v>28</v>
      </c>
      <c r="V2" s="54" t="s">
        <v>29</v>
      </c>
      <c r="W2" s="51" t="s">
        <v>30</v>
      </c>
      <c r="X2" s="55" t="s">
        <v>31</v>
      </c>
      <c r="Y2" s="66" t="s">
        <v>32</v>
      </c>
      <c r="Z2" s="67" t="s">
        <v>33</v>
      </c>
      <c r="AA2" s="68" t="s">
        <v>34</v>
      </c>
      <c r="AB2" s="69" t="s">
        <v>35</v>
      </c>
      <c r="AC2" s="70" t="s">
        <v>36</v>
      </c>
      <c r="AD2" s="70" t="s">
        <v>37</v>
      </c>
      <c r="AE2" s="71" t="s">
        <v>18</v>
      </c>
      <c r="AF2" s="46" t="s">
        <v>23</v>
      </c>
      <c r="AG2" s="46" t="s">
        <v>24</v>
      </c>
      <c r="AH2" s="78" t="s">
        <v>26</v>
      </c>
      <c r="AI2" s="78" t="s">
        <v>27</v>
      </c>
      <c r="AJ2" s="77"/>
    </row>
    <row r="3" spans="1:36">
      <c r="A3" s="36">
        <v>1</v>
      </c>
      <c r="B3" s="8">
        <v>311</v>
      </c>
      <c r="C3" s="37" t="s">
        <v>38</v>
      </c>
      <c r="D3" s="8" t="s">
        <v>39</v>
      </c>
      <c r="E3" s="38">
        <v>8500</v>
      </c>
      <c r="F3" s="39">
        <f t="shared" ref="F3:F66" si="0">E3*3</f>
        <v>25500</v>
      </c>
      <c r="G3" s="40">
        <f t="shared" ref="G3:G66" si="1">E3*I3</f>
        <v>1798.6</v>
      </c>
      <c r="H3" s="40">
        <f t="shared" ref="H3:H66" si="2">G3*3</f>
        <v>5395.8</v>
      </c>
      <c r="I3" s="47">
        <v>0.2116</v>
      </c>
      <c r="J3" s="48">
        <f t="shared" ref="J3:J66" si="3">E3*1.16</f>
        <v>9860</v>
      </c>
      <c r="K3" s="48">
        <f t="shared" ref="K3:K66" si="4">J3*3</f>
        <v>29580</v>
      </c>
      <c r="L3" s="48">
        <f t="shared" ref="L3:L66" si="5">J3*N3</f>
        <v>2005.007336</v>
      </c>
      <c r="M3" s="48">
        <f t="shared" ref="M3:M66" si="6">L3*3</f>
        <v>6015.022008</v>
      </c>
      <c r="N3" s="49">
        <f t="shared" ref="N3:N66" si="7">I3*0.961</f>
        <v>0.2033476</v>
      </c>
      <c r="O3" s="50">
        <v>36376.56</v>
      </c>
      <c r="P3" s="50">
        <v>7219.67</v>
      </c>
      <c r="Q3" s="50">
        <v>26229</v>
      </c>
      <c r="R3" s="50">
        <v>3991</v>
      </c>
      <c r="S3" s="56">
        <f>(O3-Q3)/F3</f>
        <v>0.397943529411765</v>
      </c>
      <c r="T3" s="56">
        <f>(P3-R3)/H3</f>
        <v>0.598367248600764</v>
      </c>
      <c r="U3" s="56">
        <f>(O3-Q3)/K3</f>
        <v>0.34305476673428</v>
      </c>
      <c r="V3" s="56">
        <f>(P3-R3)/M3</f>
        <v>0.536767778356564</v>
      </c>
      <c r="W3" s="57"/>
      <c r="X3" s="58"/>
      <c r="Y3" s="72"/>
      <c r="Z3" s="58"/>
      <c r="AA3" s="38">
        <v>8500</v>
      </c>
      <c r="AB3" s="38">
        <f t="shared" ref="AB3:AB66" si="8">AA3*3</f>
        <v>25500</v>
      </c>
      <c r="AC3" s="73">
        <f t="shared" ref="AC3:AC66" si="9">AA3*AE3</f>
        <v>1798.6</v>
      </c>
      <c r="AD3" s="73">
        <f t="shared" ref="AD3:AD66" si="10">AC3*3</f>
        <v>5395.8</v>
      </c>
      <c r="AE3" s="74">
        <v>0.2116</v>
      </c>
      <c r="AF3" s="75">
        <v>14253.96</v>
      </c>
      <c r="AG3" s="75">
        <v>3078.5</v>
      </c>
      <c r="AH3" s="79">
        <f t="shared" ref="AH3:AH66" si="11">AF3/AB3</f>
        <v>0.558978823529412</v>
      </c>
      <c r="AI3" s="79">
        <f t="shared" ref="AI3:AI66" si="12">AG3/AD3</f>
        <v>0.570536343081656</v>
      </c>
      <c r="AJ3" s="77"/>
    </row>
    <row r="4" spans="1:36">
      <c r="A4" s="36">
        <v>2</v>
      </c>
      <c r="B4" s="8">
        <v>746</v>
      </c>
      <c r="C4" s="37" t="s">
        <v>40</v>
      </c>
      <c r="D4" s="8" t="s">
        <v>41</v>
      </c>
      <c r="E4" s="38">
        <v>8300</v>
      </c>
      <c r="F4" s="39">
        <f t="shared" si="0"/>
        <v>24900</v>
      </c>
      <c r="G4" s="40">
        <f t="shared" si="1"/>
        <v>2406.8672</v>
      </c>
      <c r="H4" s="40">
        <f t="shared" si="2"/>
        <v>7220.6016</v>
      </c>
      <c r="I4" s="47">
        <v>0.289984</v>
      </c>
      <c r="J4" s="48">
        <f t="shared" si="3"/>
        <v>9628</v>
      </c>
      <c r="K4" s="48">
        <f t="shared" si="4"/>
        <v>28884</v>
      </c>
      <c r="L4" s="48">
        <f t="shared" si="5"/>
        <v>2683.079279872</v>
      </c>
      <c r="M4" s="48">
        <f t="shared" si="6"/>
        <v>8049.237839616</v>
      </c>
      <c r="N4" s="49">
        <f t="shared" si="7"/>
        <v>0.278674624</v>
      </c>
      <c r="O4" s="50">
        <v>34154.16</v>
      </c>
      <c r="P4" s="50">
        <v>9020.38</v>
      </c>
      <c r="Q4" s="50">
        <v>13650</v>
      </c>
      <c r="R4" s="50">
        <v>3850</v>
      </c>
      <c r="S4" s="56">
        <f t="shared" ref="S4:S35" si="13">(O4-Q4)/F4</f>
        <v>0.823460240963856</v>
      </c>
      <c r="T4" s="56">
        <f t="shared" ref="T4:T35" si="14">(P4-R4)/H4</f>
        <v>0.716059448564507</v>
      </c>
      <c r="U4" s="56">
        <f t="shared" ref="U4:U35" si="15">(O4-Q4)/K4</f>
        <v>0.709879518072289</v>
      </c>
      <c r="V4" s="56">
        <f t="shared" ref="V4:V35" si="16">(P4-R4)/M4</f>
        <v>0.642344045861448</v>
      </c>
      <c r="W4" s="57"/>
      <c r="X4" s="58"/>
      <c r="Y4" s="72"/>
      <c r="Z4" s="58"/>
      <c r="AA4" s="38">
        <v>8300</v>
      </c>
      <c r="AB4" s="38">
        <f t="shared" si="8"/>
        <v>24900</v>
      </c>
      <c r="AC4" s="73">
        <f t="shared" si="9"/>
        <v>2406.8672</v>
      </c>
      <c r="AD4" s="73">
        <f t="shared" si="10"/>
        <v>7220.6016</v>
      </c>
      <c r="AE4" s="74">
        <v>0.289984</v>
      </c>
      <c r="AF4" s="75">
        <v>29428.65</v>
      </c>
      <c r="AG4" s="75">
        <v>6966.84</v>
      </c>
      <c r="AH4" s="80">
        <f t="shared" si="11"/>
        <v>1.1818734939759</v>
      </c>
      <c r="AI4" s="79">
        <f t="shared" si="12"/>
        <v>0.964855892340051</v>
      </c>
      <c r="AJ4" s="77"/>
    </row>
    <row r="5" spans="1:36">
      <c r="A5" s="36">
        <v>3</v>
      </c>
      <c r="B5" s="8">
        <v>117491</v>
      </c>
      <c r="C5" s="37" t="s">
        <v>42</v>
      </c>
      <c r="D5" s="8" t="s">
        <v>43</v>
      </c>
      <c r="E5" s="38">
        <v>13000</v>
      </c>
      <c r="F5" s="39">
        <f t="shared" si="0"/>
        <v>39000</v>
      </c>
      <c r="G5" s="40">
        <f t="shared" si="1"/>
        <v>3109.6</v>
      </c>
      <c r="H5" s="40">
        <f t="shared" si="2"/>
        <v>9328.8</v>
      </c>
      <c r="I5" s="47">
        <v>0.2392</v>
      </c>
      <c r="J5" s="48">
        <f t="shared" si="3"/>
        <v>15080</v>
      </c>
      <c r="K5" s="48">
        <f t="shared" si="4"/>
        <v>45240</v>
      </c>
      <c r="L5" s="48">
        <f t="shared" si="5"/>
        <v>3466.457696</v>
      </c>
      <c r="M5" s="48">
        <f t="shared" si="6"/>
        <v>10399.373088</v>
      </c>
      <c r="N5" s="49">
        <f t="shared" si="7"/>
        <v>0.2298712</v>
      </c>
      <c r="O5" s="50">
        <v>51560.99</v>
      </c>
      <c r="P5" s="50">
        <v>7016.09</v>
      </c>
      <c r="Q5" s="50"/>
      <c r="R5" s="50"/>
      <c r="S5" s="59">
        <f t="shared" si="13"/>
        <v>1.32207666666667</v>
      </c>
      <c r="T5" s="56">
        <f t="shared" si="14"/>
        <v>0.752089229054112</v>
      </c>
      <c r="U5" s="59">
        <f t="shared" si="15"/>
        <v>1.13972126436782</v>
      </c>
      <c r="V5" s="56">
        <f t="shared" si="16"/>
        <v>0.674664707250092</v>
      </c>
      <c r="W5" s="57" t="s">
        <v>44</v>
      </c>
      <c r="X5" s="58"/>
      <c r="Y5" s="72"/>
      <c r="Z5" s="58"/>
      <c r="AA5" s="38">
        <v>13000</v>
      </c>
      <c r="AB5" s="38">
        <f t="shared" si="8"/>
        <v>39000</v>
      </c>
      <c r="AC5" s="73">
        <f t="shared" si="9"/>
        <v>3109.6</v>
      </c>
      <c r="AD5" s="73">
        <f t="shared" si="10"/>
        <v>9328.8</v>
      </c>
      <c r="AE5" s="74">
        <v>0.2392</v>
      </c>
      <c r="AF5" s="75">
        <v>50568.11</v>
      </c>
      <c r="AG5" s="75">
        <v>6675.92</v>
      </c>
      <c r="AH5" s="80">
        <f t="shared" si="11"/>
        <v>1.29661820512821</v>
      </c>
      <c r="AI5" s="79">
        <f t="shared" si="12"/>
        <v>0.715624732012692</v>
      </c>
      <c r="AJ5" s="77"/>
    </row>
    <row r="6" spans="1:36">
      <c r="A6" s="36">
        <v>4</v>
      </c>
      <c r="B6" s="8">
        <v>385</v>
      </c>
      <c r="C6" s="37" t="s">
        <v>45</v>
      </c>
      <c r="D6" s="8" t="s">
        <v>46</v>
      </c>
      <c r="E6" s="38">
        <v>15000</v>
      </c>
      <c r="F6" s="39">
        <f t="shared" si="0"/>
        <v>45000</v>
      </c>
      <c r="G6" s="40">
        <f t="shared" si="1"/>
        <v>3179.52</v>
      </c>
      <c r="H6" s="40">
        <f t="shared" si="2"/>
        <v>9538.56</v>
      </c>
      <c r="I6" s="47">
        <v>0.211968</v>
      </c>
      <c r="J6" s="48">
        <f t="shared" si="3"/>
        <v>17400</v>
      </c>
      <c r="K6" s="48">
        <f t="shared" si="4"/>
        <v>52200</v>
      </c>
      <c r="L6" s="48">
        <f t="shared" si="5"/>
        <v>3544.4017152</v>
      </c>
      <c r="M6" s="48">
        <f t="shared" si="6"/>
        <v>10633.2051456</v>
      </c>
      <c r="N6" s="49">
        <f t="shared" si="7"/>
        <v>0.203701248</v>
      </c>
      <c r="O6" s="50">
        <v>59310.52</v>
      </c>
      <c r="P6" s="50">
        <v>10829.71</v>
      </c>
      <c r="Q6" s="50">
        <v>18836.3</v>
      </c>
      <c r="R6" s="50">
        <v>1620.3</v>
      </c>
      <c r="S6" s="56">
        <f t="shared" si="13"/>
        <v>0.899427111111111</v>
      </c>
      <c r="T6" s="56">
        <f t="shared" si="14"/>
        <v>0.965492694914117</v>
      </c>
      <c r="U6" s="56">
        <f t="shared" si="15"/>
        <v>0.775368199233716</v>
      </c>
      <c r="V6" s="56">
        <f t="shared" si="16"/>
        <v>0.866099155795074</v>
      </c>
      <c r="W6" s="57"/>
      <c r="X6" s="58"/>
      <c r="Y6" s="72"/>
      <c r="Z6" s="58"/>
      <c r="AA6" s="38">
        <v>15000</v>
      </c>
      <c r="AB6" s="38">
        <f t="shared" si="8"/>
        <v>45000</v>
      </c>
      <c r="AC6" s="73">
        <f t="shared" si="9"/>
        <v>3179.52</v>
      </c>
      <c r="AD6" s="73">
        <f t="shared" si="10"/>
        <v>9538.56</v>
      </c>
      <c r="AE6" s="74">
        <v>0.211968</v>
      </c>
      <c r="AF6" s="75">
        <v>54414.95</v>
      </c>
      <c r="AG6" s="75">
        <v>7983.15</v>
      </c>
      <c r="AH6" s="80">
        <f t="shared" si="11"/>
        <v>1.20922111111111</v>
      </c>
      <c r="AI6" s="79">
        <f t="shared" si="12"/>
        <v>0.836934505837359</v>
      </c>
      <c r="AJ6" s="77"/>
    </row>
    <row r="7" spans="1:36">
      <c r="A7" s="36">
        <v>5</v>
      </c>
      <c r="B7" s="8">
        <v>102935</v>
      </c>
      <c r="C7" s="37" t="s">
        <v>47</v>
      </c>
      <c r="D7" s="8" t="s">
        <v>48</v>
      </c>
      <c r="E7" s="38">
        <v>5800</v>
      </c>
      <c r="F7" s="39">
        <f t="shared" si="0"/>
        <v>17400</v>
      </c>
      <c r="G7" s="40">
        <f t="shared" si="1"/>
        <v>2018.6088</v>
      </c>
      <c r="H7" s="40">
        <f t="shared" si="2"/>
        <v>6055.8264</v>
      </c>
      <c r="I7" s="47">
        <v>0.348036</v>
      </c>
      <c r="J7" s="48">
        <f t="shared" si="3"/>
        <v>6728</v>
      </c>
      <c r="K7" s="48">
        <f t="shared" si="4"/>
        <v>20184</v>
      </c>
      <c r="L7" s="48">
        <f t="shared" si="5"/>
        <v>2250.264345888</v>
      </c>
      <c r="M7" s="48">
        <f t="shared" si="6"/>
        <v>6750.793037664</v>
      </c>
      <c r="N7" s="49">
        <f t="shared" si="7"/>
        <v>0.334462596</v>
      </c>
      <c r="O7" s="50">
        <v>22496.55</v>
      </c>
      <c r="P7" s="50">
        <v>5664.57</v>
      </c>
      <c r="Q7" s="50"/>
      <c r="R7" s="50"/>
      <c r="S7" s="59">
        <f t="shared" si="13"/>
        <v>1.29290517241379</v>
      </c>
      <c r="T7" s="56">
        <f t="shared" si="14"/>
        <v>0.935391741084256</v>
      </c>
      <c r="U7" s="59">
        <f t="shared" si="15"/>
        <v>1.11457342449465</v>
      </c>
      <c r="V7" s="56">
        <f t="shared" si="16"/>
        <v>0.839096972518081</v>
      </c>
      <c r="W7" s="57" t="s">
        <v>44</v>
      </c>
      <c r="X7" s="58"/>
      <c r="Y7" s="72"/>
      <c r="Z7" s="58"/>
      <c r="AA7" s="38">
        <v>5800</v>
      </c>
      <c r="AB7" s="38">
        <f t="shared" si="8"/>
        <v>17400</v>
      </c>
      <c r="AC7" s="73">
        <f t="shared" si="9"/>
        <v>2018.6088</v>
      </c>
      <c r="AD7" s="73">
        <f t="shared" si="10"/>
        <v>6055.8264</v>
      </c>
      <c r="AE7" s="74">
        <v>0.348036</v>
      </c>
      <c r="AF7" s="75">
        <v>15876.85</v>
      </c>
      <c r="AG7" s="75">
        <v>4810.4</v>
      </c>
      <c r="AH7" s="79">
        <f t="shared" si="11"/>
        <v>0.912462643678161</v>
      </c>
      <c r="AI7" s="79">
        <f t="shared" si="12"/>
        <v>0.794342453409827</v>
      </c>
      <c r="AJ7" s="77"/>
    </row>
    <row r="8" spans="1:36">
      <c r="A8" s="36">
        <v>6</v>
      </c>
      <c r="B8" s="8">
        <v>737</v>
      </c>
      <c r="C8" s="37" t="s">
        <v>49</v>
      </c>
      <c r="D8" s="8" t="s">
        <v>50</v>
      </c>
      <c r="E8" s="38">
        <v>9500</v>
      </c>
      <c r="F8" s="39">
        <f t="shared" si="0"/>
        <v>28500</v>
      </c>
      <c r="G8" s="40">
        <f t="shared" si="1"/>
        <v>2490.9</v>
      </c>
      <c r="H8" s="40">
        <f t="shared" si="2"/>
        <v>7472.7</v>
      </c>
      <c r="I8" s="47">
        <v>0.2622</v>
      </c>
      <c r="J8" s="48">
        <f t="shared" si="3"/>
        <v>11020</v>
      </c>
      <c r="K8" s="48">
        <f t="shared" si="4"/>
        <v>33060</v>
      </c>
      <c r="L8" s="48">
        <f t="shared" si="5"/>
        <v>2776.755684</v>
      </c>
      <c r="M8" s="48">
        <f t="shared" si="6"/>
        <v>8330.267052</v>
      </c>
      <c r="N8" s="49">
        <f t="shared" si="7"/>
        <v>0.2519742</v>
      </c>
      <c r="O8" s="50">
        <v>34750.49</v>
      </c>
      <c r="P8" s="50">
        <v>6486.03</v>
      </c>
      <c r="Q8" s="50"/>
      <c r="R8" s="50"/>
      <c r="S8" s="59">
        <f t="shared" si="13"/>
        <v>1.21931543859649</v>
      </c>
      <c r="T8" s="56">
        <f t="shared" si="14"/>
        <v>0.867963386727689</v>
      </c>
      <c r="U8" s="59">
        <f t="shared" si="15"/>
        <v>1.05113399879008</v>
      </c>
      <c r="V8" s="56">
        <f t="shared" si="16"/>
        <v>0.778610092511113</v>
      </c>
      <c r="W8" s="57" t="s">
        <v>44</v>
      </c>
      <c r="X8" s="58"/>
      <c r="Y8" s="72"/>
      <c r="Z8" s="58"/>
      <c r="AA8" s="38">
        <v>9500</v>
      </c>
      <c r="AB8" s="38">
        <f t="shared" si="8"/>
        <v>28500</v>
      </c>
      <c r="AC8" s="73">
        <f t="shared" si="9"/>
        <v>2490.9</v>
      </c>
      <c r="AD8" s="73">
        <f t="shared" si="10"/>
        <v>7472.7</v>
      </c>
      <c r="AE8" s="74">
        <v>0.2622</v>
      </c>
      <c r="AF8" s="75">
        <v>98354.03</v>
      </c>
      <c r="AG8" s="75">
        <v>7531.37</v>
      </c>
      <c r="AH8" s="80">
        <f t="shared" si="11"/>
        <v>3.45101859649123</v>
      </c>
      <c r="AI8" s="80">
        <f t="shared" si="12"/>
        <v>1.00785124519919</v>
      </c>
      <c r="AJ8" s="77" t="s">
        <v>44</v>
      </c>
    </row>
    <row r="9" spans="1:36">
      <c r="A9" s="36">
        <v>7</v>
      </c>
      <c r="B9" s="8">
        <v>113008</v>
      </c>
      <c r="C9" s="37" t="s">
        <v>51</v>
      </c>
      <c r="D9" s="8" t="s">
        <v>52</v>
      </c>
      <c r="E9" s="38">
        <v>5700</v>
      </c>
      <c r="F9" s="39">
        <f t="shared" si="0"/>
        <v>17100</v>
      </c>
      <c r="G9" s="40">
        <f t="shared" si="1"/>
        <v>1311</v>
      </c>
      <c r="H9" s="40">
        <f t="shared" si="2"/>
        <v>3933</v>
      </c>
      <c r="I9" s="47">
        <v>0.23</v>
      </c>
      <c r="J9" s="48">
        <f t="shared" si="3"/>
        <v>6612</v>
      </c>
      <c r="K9" s="48">
        <f t="shared" si="4"/>
        <v>19836</v>
      </c>
      <c r="L9" s="48">
        <f t="shared" si="5"/>
        <v>1461.45036</v>
      </c>
      <c r="M9" s="48">
        <f t="shared" si="6"/>
        <v>4384.35108</v>
      </c>
      <c r="N9" s="49">
        <f t="shared" si="7"/>
        <v>0.22103</v>
      </c>
      <c r="O9" s="50">
        <v>20414.4</v>
      </c>
      <c r="P9" s="50">
        <v>4461.72</v>
      </c>
      <c r="Q9" s="50"/>
      <c r="R9" s="50"/>
      <c r="S9" s="59">
        <f t="shared" si="13"/>
        <v>1.19382456140351</v>
      </c>
      <c r="T9" s="59">
        <f t="shared" si="14"/>
        <v>1.13443173150267</v>
      </c>
      <c r="U9" s="59">
        <f t="shared" si="15"/>
        <v>1.0291591046582</v>
      </c>
      <c r="V9" s="59">
        <f t="shared" si="16"/>
        <v>1.01764660689536</v>
      </c>
      <c r="W9" s="57" t="s">
        <v>44</v>
      </c>
      <c r="X9" s="58">
        <f>(P9-H9)*0.1</f>
        <v>52.872</v>
      </c>
      <c r="Y9" s="72"/>
      <c r="Z9" s="58"/>
      <c r="AA9" s="38">
        <v>5700</v>
      </c>
      <c r="AB9" s="38">
        <f t="shared" si="8"/>
        <v>17100</v>
      </c>
      <c r="AC9" s="73">
        <f t="shared" si="9"/>
        <v>1311</v>
      </c>
      <c r="AD9" s="73">
        <f t="shared" si="10"/>
        <v>3933</v>
      </c>
      <c r="AE9" s="74">
        <v>0.23</v>
      </c>
      <c r="AF9" s="75">
        <v>17908.24</v>
      </c>
      <c r="AG9" s="75">
        <v>3773.39</v>
      </c>
      <c r="AH9" s="80">
        <f t="shared" si="11"/>
        <v>1.04726549707602</v>
      </c>
      <c r="AI9" s="79">
        <f t="shared" si="12"/>
        <v>0.959417747266717</v>
      </c>
      <c r="AJ9" s="77"/>
    </row>
    <row r="10" spans="1:36">
      <c r="A10" s="36">
        <v>8</v>
      </c>
      <c r="B10" s="8">
        <v>587</v>
      </c>
      <c r="C10" s="37" t="s">
        <v>53</v>
      </c>
      <c r="D10" s="8" t="s">
        <v>54</v>
      </c>
      <c r="E10" s="38">
        <v>6500</v>
      </c>
      <c r="F10" s="39">
        <f t="shared" si="0"/>
        <v>19500</v>
      </c>
      <c r="G10" s="40">
        <f t="shared" si="1"/>
        <v>1732.406</v>
      </c>
      <c r="H10" s="40">
        <f t="shared" si="2"/>
        <v>5197.218</v>
      </c>
      <c r="I10" s="47">
        <v>0.266524</v>
      </c>
      <c r="J10" s="48">
        <f t="shared" si="3"/>
        <v>7540</v>
      </c>
      <c r="K10" s="48">
        <f t="shared" si="4"/>
        <v>22620</v>
      </c>
      <c r="L10" s="48">
        <f t="shared" si="5"/>
        <v>1931.21691256</v>
      </c>
      <c r="M10" s="48">
        <f t="shared" si="6"/>
        <v>5793.65073768</v>
      </c>
      <c r="N10" s="49">
        <f t="shared" si="7"/>
        <v>0.256129564</v>
      </c>
      <c r="O10" s="50">
        <v>22130.92</v>
      </c>
      <c r="P10" s="50">
        <v>5475.25</v>
      </c>
      <c r="Q10" s="50"/>
      <c r="R10" s="50"/>
      <c r="S10" s="59">
        <f t="shared" si="13"/>
        <v>1.13491897435897</v>
      </c>
      <c r="T10" s="59">
        <f t="shared" si="14"/>
        <v>1.05349631283506</v>
      </c>
      <c r="U10" s="56">
        <f t="shared" si="15"/>
        <v>0.97837842617153</v>
      </c>
      <c r="V10" s="56">
        <f t="shared" si="16"/>
        <v>0.945043159814722</v>
      </c>
      <c r="W10" s="57" t="s">
        <v>44</v>
      </c>
      <c r="X10" s="60"/>
      <c r="Y10" s="72"/>
      <c r="Z10" s="58"/>
      <c r="AA10" s="38">
        <v>6500</v>
      </c>
      <c r="AB10" s="38">
        <f t="shared" si="8"/>
        <v>19500</v>
      </c>
      <c r="AC10" s="73">
        <f t="shared" si="9"/>
        <v>1732.406</v>
      </c>
      <c r="AD10" s="73">
        <f t="shared" si="10"/>
        <v>5197.218</v>
      </c>
      <c r="AE10" s="74">
        <v>0.266524</v>
      </c>
      <c r="AF10" s="75">
        <v>15587.58</v>
      </c>
      <c r="AG10" s="75">
        <v>4271</v>
      </c>
      <c r="AH10" s="79">
        <f t="shared" si="11"/>
        <v>0.799363076923077</v>
      </c>
      <c r="AI10" s="79">
        <f t="shared" si="12"/>
        <v>0.821785809254105</v>
      </c>
      <c r="AJ10" s="77"/>
    </row>
    <row r="11" spans="1:36">
      <c r="A11" s="36">
        <v>9</v>
      </c>
      <c r="B11" s="8">
        <v>118074</v>
      </c>
      <c r="C11" s="37" t="s">
        <v>55</v>
      </c>
      <c r="D11" s="8" t="s">
        <v>50</v>
      </c>
      <c r="E11" s="38">
        <v>8600</v>
      </c>
      <c r="F11" s="39">
        <f t="shared" si="0"/>
        <v>25800</v>
      </c>
      <c r="G11" s="40">
        <f t="shared" si="1"/>
        <v>2345.1168</v>
      </c>
      <c r="H11" s="40">
        <f t="shared" si="2"/>
        <v>7035.3504</v>
      </c>
      <c r="I11" s="47">
        <v>0.272688</v>
      </c>
      <c r="J11" s="48">
        <f t="shared" si="3"/>
        <v>9976</v>
      </c>
      <c r="K11" s="48">
        <f t="shared" si="4"/>
        <v>29928</v>
      </c>
      <c r="L11" s="48">
        <f t="shared" si="5"/>
        <v>2614.242403968</v>
      </c>
      <c r="M11" s="48">
        <f t="shared" si="6"/>
        <v>7842.727211904</v>
      </c>
      <c r="N11" s="49">
        <f t="shared" si="7"/>
        <v>0.262053168</v>
      </c>
      <c r="O11" s="50">
        <v>28684.82</v>
      </c>
      <c r="P11" s="50">
        <v>8431.4</v>
      </c>
      <c r="Q11" s="50"/>
      <c r="R11" s="50"/>
      <c r="S11" s="59">
        <f t="shared" si="13"/>
        <v>1.11181472868217</v>
      </c>
      <c r="T11" s="59">
        <f t="shared" si="14"/>
        <v>1.19843355634426</v>
      </c>
      <c r="U11" s="56">
        <f t="shared" si="15"/>
        <v>0.958460973001871</v>
      </c>
      <c r="V11" s="56">
        <f t="shared" si="16"/>
        <v>1.0750597046398</v>
      </c>
      <c r="W11" s="57" t="s">
        <v>44</v>
      </c>
      <c r="X11" s="60"/>
      <c r="Y11" s="72"/>
      <c r="Z11" s="58"/>
      <c r="AA11" s="38">
        <v>8600</v>
      </c>
      <c r="AB11" s="38">
        <f t="shared" si="8"/>
        <v>25800</v>
      </c>
      <c r="AC11" s="73">
        <f t="shared" si="9"/>
        <v>2345.1168</v>
      </c>
      <c r="AD11" s="73">
        <f t="shared" si="10"/>
        <v>7035.3504</v>
      </c>
      <c r="AE11" s="74">
        <v>0.272688</v>
      </c>
      <c r="AF11" s="75">
        <v>23432.39</v>
      </c>
      <c r="AG11" s="75">
        <v>7819.27</v>
      </c>
      <c r="AH11" s="79">
        <f t="shared" si="11"/>
        <v>0.908232170542636</v>
      </c>
      <c r="AI11" s="79">
        <f t="shared" si="12"/>
        <v>1.1114258075902</v>
      </c>
      <c r="AJ11" s="77"/>
    </row>
    <row r="12" spans="1:36">
      <c r="A12" s="36">
        <v>10</v>
      </c>
      <c r="B12" s="8">
        <v>54</v>
      </c>
      <c r="C12" s="37" t="s">
        <v>56</v>
      </c>
      <c r="D12" s="8" t="s">
        <v>57</v>
      </c>
      <c r="E12" s="38">
        <v>9000</v>
      </c>
      <c r="F12" s="39">
        <f t="shared" si="0"/>
        <v>27000</v>
      </c>
      <c r="G12" s="40">
        <f t="shared" si="1"/>
        <v>2588.328</v>
      </c>
      <c r="H12" s="40">
        <f t="shared" si="2"/>
        <v>7764.984</v>
      </c>
      <c r="I12" s="47">
        <v>0.287592</v>
      </c>
      <c r="J12" s="48">
        <f t="shared" si="3"/>
        <v>10440</v>
      </c>
      <c r="K12" s="48">
        <f t="shared" si="4"/>
        <v>31320</v>
      </c>
      <c r="L12" s="48">
        <f t="shared" si="5"/>
        <v>2885.36452128</v>
      </c>
      <c r="M12" s="48">
        <f t="shared" si="6"/>
        <v>8656.09356384</v>
      </c>
      <c r="N12" s="49">
        <f t="shared" si="7"/>
        <v>0.276375912</v>
      </c>
      <c r="O12" s="50">
        <v>29630.95</v>
      </c>
      <c r="P12" s="50">
        <v>8846.1</v>
      </c>
      <c r="Q12" s="50"/>
      <c r="R12" s="50"/>
      <c r="S12" s="59">
        <f t="shared" si="13"/>
        <v>1.09744259259259</v>
      </c>
      <c r="T12" s="59">
        <f t="shared" si="14"/>
        <v>1.13922964941074</v>
      </c>
      <c r="U12" s="56">
        <f t="shared" si="15"/>
        <v>0.946071200510856</v>
      </c>
      <c r="V12" s="56">
        <f t="shared" si="16"/>
        <v>1.02195059870352</v>
      </c>
      <c r="W12" s="57" t="s">
        <v>44</v>
      </c>
      <c r="X12" s="60"/>
      <c r="Y12" s="72"/>
      <c r="Z12" s="58"/>
      <c r="AA12" s="38">
        <v>9000</v>
      </c>
      <c r="AB12" s="38">
        <f t="shared" si="8"/>
        <v>27000</v>
      </c>
      <c r="AC12" s="73">
        <f t="shared" si="9"/>
        <v>2588.328</v>
      </c>
      <c r="AD12" s="73">
        <f t="shared" si="10"/>
        <v>7764.984</v>
      </c>
      <c r="AE12" s="74">
        <v>0.287592</v>
      </c>
      <c r="AF12" s="75">
        <v>21201.33</v>
      </c>
      <c r="AG12" s="75">
        <v>6116.49</v>
      </c>
      <c r="AH12" s="79">
        <f t="shared" si="11"/>
        <v>0.785234444444444</v>
      </c>
      <c r="AI12" s="79">
        <f t="shared" si="12"/>
        <v>0.787701558689625</v>
      </c>
      <c r="AJ12" s="77"/>
    </row>
    <row r="13" spans="1:36">
      <c r="A13" s="36">
        <v>11</v>
      </c>
      <c r="B13" s="8">
        <v>106066</v>
      </c>
      <c r="C13" s="37" t="s">
        <v>58</v>
      </c>
      <c r="D13" s="8" t="s">
        <v>48</v>
      </c>
      <c r="E13" s="38">
        <v>8800</v>
      </c>
      <c r="F13" s="39">
        <f t="shared" si="0"/>
        <v>26400</v>
      </c>
      <c r="G13" s="40">
        <f t="shared" si="1"/>
        <v>2912.9408</v>
      </c>
      <c r="H13" s="40">
        <f t="shared" si="2"/>
        <v>8738.8224</v>
      </c>
      <c r="I13" s="47">
        <v>0.331016</v>
      </c>
      <c r="J13" s="48">
        <f t="shared" si="3"/>
        <v>10208</v>
      </c>
      <c r="K13" s="48">
        <f t="shared" si="4"/>
        <v>30624</v>
      </c>
      <c r="L13" s="48">
        <f t="shared" si="5"/>
        <v>3247.229886208</v>
      </c>
      <c r="M13" s="48">
        <f t="shared" si="6"/>
        <v>9741.689658624</v>
      </c>
      <c r="N13" s="49">
        <f t="shared" si="7"/>
        <v>0.318106376</v>
      </c>
      <c r="O13" s="50">
        <v>28775.5</v>
      </c>
      <c r="P13" s="50">
        <v>9673.75</v>
      </c>
      <c r="Q13" s="50"/>
      <c r="R13" s="50"/>
      <c r="S13" s="59">
        <f t="shared" si="13"/>
        <v>1.08998106060606</v>
      </c>
      <c r="T13" s="59">
        <f t="shared" si="14"/>
        <v>1.10698553617476</v>
      </c>
      <c r="U13" s="56">
        <f t="shared" si="15"/>
        <v>0.939638845350052</v>
      </c>
      <c r="V13" s="56">
        <f t="shared" si="16"/>
        <v>0.99302588554914</v>
      </c>
      <c r="W13" s="57" t="s">
        <v>44</v>
      </c>
      <c r="X13" s="60"/>
      <c r="Y13" s="72"/>
      <c r="Z13" s="58"/>
      <c r="AA13" s="38">
        <v>8800</v>
      </c>
      <c r="AB13" s="38">
        <f t="shared" si="8"/>
        <v>26400</v>
      </c>
      <c r="AC13" s="73">
        <f t="shared" si="9"/>
        <v>2912.9408</v>
      </c>
      <c r="AD13" s="73">
        <f t="shared" si="10"/>
        <v>8738.8224</v>
      </c>
      <c r="AE13" s="74">
        <v>0.331016</v>
      </c>
      <c r="AF13" s="75">
        <v>20294.11</v>
      </c>
      <c r="AG13" s="75">
        <v>7913.5</v>
      </c>
      <c r="AH13" s="79">
        <f t="shared" si="11"/>
        <v>0.768716287878788</v>
      </c>
      <c r="AI13" s="79">
        <f t="shared" si="12"/>
        <v>0.90555679447153</v>
      </c>
      <c r="AJ13" s="77"/>
    </row>
    <row r="14" spans="1:36">
      <c r="A14" s="36">
        <v>12</v>
      </c>
      <c r="B14" s="8">
        <v>726</v>
      </c>
      <c r="C14" s="37" t="s">
        <v>59</v>
      </c>
      <c r="D14" s="8" t="s">
        <v>43</v>
      </c>
      <c r="E14" s="38">
        <v>8600</v>
      </c>
      <c r="F14" s="39">
        <f t="shared" si="0"/>
        <v>25800</v>
      </c>
      <c r="G14" s="40">
        <f t="shared" si="1"/>
        <v>2261.2496</v>
      </c>
      <c r="H14" s="40">
        <f t="shared" si="2"/>
        <v>6783.7488</v>
      </c>
      <c r="I14" s="47">
        <v>0.262936</v>
      </c>
      <c r="J14" s="48">
        <f t="shared" si="3"/>
        <v>9976</v>
      </c>
      <c r="K14" s="48">
        <f t="shared" si="4"/>
        <v>29928</v>
      </c>
      <c r="L14" s="48">
        <f t="shared" si="5"/>
        <v>2520.750604096</v>
      </c>
      <c r="M14" s="48">
        <f t="shared" si="6"/>
        <v>7562.251812288</v>
      </c>
      <c r="N14" s="49">
        <f t="shared" si="7"/>
        <v>0.252681496</v>
      </c>
      <c r="O14" s="50">
        <v>28011.97</v>
      </c>
      <c r="P14" s="50">
        <v>6837.72</v>
      </c>
      <c r="Q14" s="50"/>
      <c r="R14" s="50"/>
      <c r="S14" s="59">
        <f t="shared" si="13"/>
        <v>1.08573527131783</v>
      </c>
      <c r="T14" s="59">
        <f t="shared" si="14"/>
        <v>1.00795595497286</v>
      </c>
      <c r="U14" s="56">
        <f t="shared" si="15"/>
        <v>0.935978682170543</v>
      </c>
      <c r="V14" s="56">
        <f t="shared" si="16"/>
        <v>0.90419099624391</v>
      </c>
      <c r="W14" s="57" t="s">
        <v>44</v>
      </c>
      <c r="X14" s="60"/>
      <c r="Y14" s="72"/>
      <c r="Z14" s="58"/>
      <c r="AA14" s="38">
        <v>8600</v>
      </c>
      <c r="AB14" s="38">
        <f t="shared" si="8"/>
        <v>25800</v>
      </c>
      <c r="AC14" s="73">
        <f t="shared" si="9"/>
        <v>2261.2496</v>
      </c>
      <c r="AD14" s="73">
        <f t="shared" si="10"/>
        <v>6783.7488</v>
      </c>
      <c r="AE14" s="74">
        <v>0.262936</v>
      </c>
      <c r="AF14" s="75">
        <v>24660.92</v>
      </c>
      <c r="AG14" s="75">
        <v>5479.64</v>
      </c>
      <c r="AH14" s="79">
        <f t="shared" si="11"/>
        <v>0.955849612403101</v>
      </c>
      <c r="AI14" s="79">
        <f t="shared" si="12"/>
        <v>0.807759862806241</v>
      </c>
      <c r="AJ14" s="77"/>
    </row>
    <row r="15" spans="1:36">
      <c r="A15" s="36">
        <v>13</v>
      </c>
      <c r="B15" s="8">
        <v>102934</v>
      </c>
      <c r="C15" s="37" t="s">
        <v>60</v>
      </c>
      <c r="D15" s="8" t="s">
        <v>43</v>
      </c>
      <c r="E15" s="38">
        <v>10000</v>
      </c>
      <c r="F15" s="39">
        <f t="shared" si="0"/>
        <v>30000</v>
      </c>
      <c r="G15" s="40">
        <f t="shared" si="1"/>
        <v>2530</v>
      </c>
      <c r="H15" s="40">
        <f t="shared" si="2"/>
        <v>7590</v>
      </c>
      <c r="I15" s="47">
        <v>0.253</v>
      </c>
      <c r="J15" s="48">
        <f t="shared" si="3"/>
        <v>11600</v>
      </c>
      <c r="K15" s="48">
        <f t="shared" si="4"/>
        <v>34800</v>
      </c>
      <c r="L15" s="48">
        <f t="shared" si="5"/>
        <v>2820.3428</v>
      </c>
      <c r="M15" s="48">
        <f t="shared" si="6"/>
        <v>8461.0284</v>
      </c>
      <c r="N15" s="49">
        <f t="shared" si="7"/>
        <v>0.243133</v>
      </c>
      <c r="O15" s="50">
        <v>32391.55</v>
      </c>
      <c r="P15" s="50">
        <v>7653.79</v>
      </c>
      <c r="Q15" s="50"/>
      <c r="R15" s="50"/>
      <c r="S15" s="59">
        <f t="shared" si="13"/>
        <v>1.07971833333333</v>
      </c>
      <c r="T15" s="59">
        <f t="shared" si="14"/>
        <v>1.00840447957839</v>
      </c>
      <c r="U15" s="56">
        <f t="shared" si="15"/>
        <v>0.930791666666667</v>
      </c>
      <c r="V15" s="56">
        <f t="shared" si="16"/>
        <v>0.90459334706878</v>
      </c>
      <c r="W15" s="57" t="s">
        <v>44</v>
      </c>
      <c r="X15" s="60"/>
      <c r="Y15" s="72"/>
      <c r="Z15" s="58"/>
      <c r="AA15" s="38">
        <v>10000</v>
      </c>
      <c r="AB15" s="38">
        <f t="shared" si="8"/>
        <v>30000</v>
      </c>
      <c r="AC15" s="73">
        <f t="shared" si="9"/>
        <v>2530</v>
      </c>
      <c r="AD15" s="73">
        <f t="shared" si="10"/>
        <v>7590</v>
      </c>
      <c r="AE15" s="74">
        <v>0.253</v>
      </c>
      <c r="AF15" s="75">
        <v>26415.1</v>
      </c>
      <c r="AG15" s="75">
        <v>6478.23</v>
      </c>
      <c r="AH15" s="79">
        <f t="shared" si="11"/>
        <v>0.880503333333333</v>
      </c>
      <c r="AI15" s="79">
        <f t="shared" si="12"/>
        <v>0.853521739130435</v>
      </c>
      <c r="AJ15" s="77"/>
    </row>
    <row r="16" spans="1:36">
      <c r="A16" s="36">
        <v>14</v>
      </c>
      <c r="B16" s="8">
        <v>365</v>
      </c>
      <c r="C16" s="37" t="s">
        <v>61</v>
      </c>
      <c r="D16" s="8" t="s">
        <v>43</v>
      </c>
      <c r="E16" s="38">
        <v>12000</v>
      </c>
      <c r="F16" s="39">
        <f t="shared" si="0"/>
        <v>36000</v>
      </c>
      <c r="G16" s="40">
        <f t="shared" si="1"/>
        <v>3178.416</v>
      </c>
      <c r="H16" s="40">
        <f t="shared" si="2"/>
        <v>9535.248</v>
      </c>
      <c r="I16" s="47">
        <v>0.264868</v>
      </c>
      <c r="J16" s="48">
        <f t="shared" si="3"/>
        <v>13920</v>
      </c>
      <c r="K16" s="48">
        <f t="shared" si="4"/>
        <v>41760</v>
      </c>
      <c r="L16" s="48">
        <f t="shared" si="5"/>
        <v>3543.17102016</v>
      </c>
      <c r="M16" s="48">
        <f t="shared" si="6"/>
        <v>10629.51306048</v>
      </c>
      <c r="N16" s="49">
        <f t="shared" si="7"/>
        <v>0.254538148</v>
      </c>
      <c r="O16" s="50">
        <v>38666.96</v>
      </c>
      <c r="P16" s="50">
        <v>10526.94</v>
      </c>
      <c r="Q16" s="50"/>
      <c r="R16" s="50"/>
      <c r="S16" s="59">
        <f t="shared" si="13"/>
        <v>1.07408222222222</v>
      </c>
      <c r="T16" s="59">
        <f t="shared" si="14"/>
        <v>1.1040027485389</v>
      </c>
      <c r="U16" s="56">
        <f t="shared" si="15"/>
        <v>0.925932950191571</v>
      </c>
      <c r="V16" s="56">
        <f t="shared" si="16"/>
        <v>0.990350163747259</v>
      </c>
      <c r="W16" s="57" t="s">
        <v>44</v>
      </c>
      <c r="X16" s="60"/>
      <c r="Y16" s="72"/>
      <c r="Z16" s="58"/>
      <c r="AA16" s="38">
        <v>12000</v>
      </c>
      <c r="AB16" s="38">
        <f t="shared" si="8"/>
        <v>36000</v>
      </c>
      <c r="AC16" s="73">
        <f t="shared" si="9"/>
        <v>3178.416</v>
      </c>
      <c r="AD16" s="73">
        <f t="shared" si="10"/>
        <v>9535.248</v>
      </c>
      <c r="AE16" s="74">
        <v>0.264868</v>
      </c>
      <c r="AF16" s="75">
        <v>21793.18</v>
      </c>
      <c r="AG16" s="75">
        <v>6376.79</v>
      </c>
      <c r="AH16" s="79">
        <f t="shared" si="11"/>
        <v>0.605366111111111</v>
      </c>
      <c r="AI16" s="79">
        <f t="shared" si="12"/>
        <v>0.668759742798509</v>
      </c>
      <c r="AJ16" s="77"/>
    </row>
    <row r="17" spans="1:36">
      <c r="A17" s="36">
        <v>15</v>
      </c>
      <c r="B17" s="8">
        <v>116482</v>
      </c>
      <c r="C17" s="37" t="s">
        <v>62</v>
      </c>
      <c r="D17" s="8" t="s">
        <v>52</v>
      </c>
      <c r="E17" s="38">
        <v>5800</v>
      </c>
      <c r="F17" s="39">
        <f t="shared" si="0"/>
        <v>17400</v>
      </c>
      <c r="G17" s="40">
        <f t="shared" si="1"/>
        <v>1635.484</v>
      </c>
      <c r="H17" s="40">
        <f t="shared" si="2"/>
        <v>4906.452</v>
      </c>
      <c r="I17" s="47">
        <v>0.28198</v>
      </c>
      <c r="J17" s="48">
        <f t="shared" si="3"/>
        <v>6728</v>
      </c>
      <c r="K17" s="48">
        <f t="shared" si="4"/>
        <v>20184</v>
      </c>
      <c r="L17" s="48">
        <f t="shared" si="5"/>
        <v>1823.17214384</v>
      </c>
      <c r="M17" s="48">
        <f t="shared" si="6"/>
        <v>5469.51643152</v>
      </c>
      <c r="N17" s="49">
        <f t="shared" si="7"/>
        <v>0.27098278</v>
      </c>
      <c r="O17" s="50">
        <v>18513.49</v>
      </c>
      <c r="P17" s="50">
        <v>4664.48</v>
      </c>
      <c r="Q17" s="50"/>
      <c r="R17" s="50"/>
      <c r="S17" s="59">
        <f t="shared" si="13"/>
        <v>1.06399367816092</v>
      </c>
      <c r="T17" s="56">
        <f t="shared" si="14"/>
        <v>0.950682896724558</v>
      </c>
      <c r="U17" s="56">
        <f t="shared" si="15"/>
        <v>0.917235929449069</v>
      </c>
      <c r="V17" s="56">
        <f t="shared" si="16"/>
        <v>0.852813965987798</v>
      </c>
      <c r="W17" s="57" t="s">
        <v>44</v>
      </c>
      <c r="X17" s="60"/>
      <c r="Y17" s="72"/>
      <c r="Z17" s="58"/>
      <c r="AA17" s="38">
        <v>5800</v>
      </c>
      <c r="AB17" s="38">
        <f t="shared" si="8"/>
        <v>17400</v>
      </c>
      <c r="AC17" s="73">
        <f t="shared" si="9"/>
        <v>1635.484</v>
      </c>
      <c r="AD17" s="73">
        <f t="shared" si="10"/>
        <v>4906.452</v>
      </c>
      <c r="AE17" s="74">
        <v>0.28198</v>
      </c>
      <c r="AF17" s="75">
        <v>12122.35</v>
      </c>
      <c r="AG17" s="75">
        <v>4061.05</v>
      </c>
      <c r="AH17" s="79">
        <f t="shared" si="11"/>
        <v>0.696686781609195</v>
      </c>
      <c r="AI17" s="79">
        <f t="shared" si="12"/>
        <v>0.827695858432937</v>
      </c>
      <c r="AJ17" s="77"/>
    </row>
    <row r="18" spans="1:36">
      <c r="A18" s="36">
        <v>16</v>
      </c>
      <c r="B18" s="8">
        <v>747</v>
      </c>
      <c r="C18" s="37" t="s">
        <v>63</v>
      </c>
      <c r="D18" s="8" t="s">
        <v>52</v>
      </c>
      <c r="E18" s="38">
        <v>9500</v>
      </c>
      <c r="F18" s="39">
        <f t="shared" si="0"/>
        <v>28500</v>
      </c>
      <c r="G18" s="40">
        <f t="shared" si="1"/>
        <v>2141.3</v>
      </c>
      <c r="H18" s="40">
        <f t="shared" si="2"/>
        <v>6423.9</v>
      </c>
      <c r="I18" s="47">
        <v>0.2254</v>
      </c>
      <c r="J18" s="48">
        <f t="shared" si="3"/>
        <v>11020</v>
      </c>
      <c r="K18" s="48">
        <f t="shared" si="4"/>
        <v>33060</v>
      </c>
      <c r="L18" s="48">
        <f t="shared" si="5"/>
        <v>2387.035588</v>
      </c>
      <c r="M18" s="48">
        <f t="shared" si="6"/>
        <v>7161.106764</v>
      </c>
      <c r="N18" s="49">
        <f t="shared" si="7"/>
        <v>0.2166094</v>
      </c>
      <c r="O18" s="50">
        <v>30249.79</v>
      </c>
      <c r="P18" s="50">
        <v>6537.27</v>
      </c>
      <c r="Q18" s="50"/>
      <c r="R18" s="50"/>
      <c r="S18" s="59">
        <f t="shared" si="13"/>
        <v>1.06139614035088</v>
      </c>
      <c r="T18" s="59">
        <f t="shared" si="14"/>
        <v>1.01764815766123</v>
      </c>
      <c r="U18" s="56">
        <f t="shared" si="15"/>
        <v>0.914996672716273</v>
      </c>
      <c r="V18" s="56">
        <f t="shared" si="16"/>
        <v>0.912885426155615</v>
      </c>
      <c r="W18" s="57" t="s">
        <v>44</v>
      </c>
      <c r="X18" s="60"/>
      <c r="Y18" s="72"/>
      <c r="Z18" s="58"/>
      <c r="AA18" s="38">
        <v>9500</v>
      </c>
      <c r="AB18" s="38">
        <f t="shared" si="8"/>
        <v>28500</v>
      </c>
      <c r="AC18" s="73">
        <f t="shared" si="9"/>
        <v>2141.3</v>
      </c>
      <c r="AD18" s="73">
        <f t="shared" si="10"/>
        <v>6423.9</v>
      </c>
      <c r="AE18" s="74">
        <v>0.2254</v>
      </c>
      <c r="AF18" s="75">
        <v>13428.47</v>
      </c>
      <c r="AG18" s="75">
        <v>3076.25</v>
      </c>
      <c r="AH18" s="79">
        <f t="shared" si="11"/>
        <v>0.471174385964912</v>
      </c>
      <c r="AI18" s="79">
        <f t="shared" si="12"/>
        <v>0.478875760830648</v>
      </c>
      <c r="AJ18" s="77"/>
    </row>
    <row r="19" spans="1:36">
      <c r="A19" s="36">
        <v>17</v>
      </c>
      <c r="B19" s="8">
        <v>377</v>
      </c>
      <c r="C19" s="37" t="s">
        <v>64</v>
      </c>
      <c r="D19" s="8" t="s">
        <v>50</v>
      </c>
      <c r="E19" s="38">
        <v>9000</v>
      </c>
      <c r="F19" s="39">
        <f t="shared" si="0"/>
        <v>27000</v>
      </c>
      <c r="G19" s="40">
        <f t="shared" si="1"/>
        <v>2795.328</v>
      </c>
      <c r="H19" s="40">
        <f t="shared" si="2"/>
        <v>8385.984</v>
      </c>
      <c r="I19" s="47">
        <v>0.310592</v>
      </c>
      <c r="J19" s="48">
        <f t="shared" si="3"/>
        <v>10440</v>
      </c>
      <c r="K19" s="48">
        <f t="shared" si="4"/>
        <v>31320</v>
      </c>
      <c r="L19" s="48">
        <f t="shared" si="5"/>
        <v>3116.11984128</v>
      </c>
      <c r="M19" s="48">
        <f t="shared" si="6"/>
        <v>9348.35952384</v>
      </c>
      <c r="N19" s="49">
        <f t="shared" si="7"/>
        <v>0.298478912</v>
      </c>
      <c r="O19" s="50">
        <v>28607.47</v>
      </c>
      <c r="P19" s="50">
        <v>8270.25</v>
      </c>
      <c r="Q19" s="50"/>
      <c r="R19" s="50"/>
      <c r="S19" s="59">
        <f t="shared" si="13"/>
        <v>1.05953592592593</v>
      </c>
      <c r="T19" s="56">
        <f t="shared" si="14"/>
        <v>0.986199115094901</v>
      </c>
      <c r="U19" s="56">
        <f t="shared" si="15"/>
        <v>0.913393039591315</v>
      </c>
      <c r="V19" s="56">
        <f t="shared" si="16"/>
        <v>0.884673934384891</v>
      </c>
      <c r="W19" s="57" t="s">
        <v>44</v>
      </c>
      <c r="X19" s="60"/>
      <c r="Y19" s="72"/>
      <c r="Z19" s="58"/>
      <c r="AA19" s="38">
        <v>9000</v>
      </c>
      <c r="AB19" s="38">
        <f t="shared" si="8"/>
        <v>27000</v>
      </c>
      <c r="AC19" s="73">
        <f t="shared" si="9"/>
        <v>2795.328</v>
      </c>
      <c r="AD19" s="73">
        <f t="shared" si="10"/>
        <v>8385.984</v>
      </c>
      <c r="AE19" s="74">
        <v>0.310592</v>
      </c>
      <c r="AF19" s="75">
        <v>22455.71</v>
      </c>
      <c r="AG19" s="75">
        <v>6687.55</v>
      </c>
      <c r="AH19" s="79">
        <f t="shared" si="11"/>
        <v>0.831692962962963</v>
      </c>
      <c r="AI19" s="79">
        <f t="shared" si="12"/>
        <v>0.797467536308202</v>
      </c>
      <c r="AJ19" s="77"/>
    </row>
    <row r="20" spans="1:36">
      <c r="A20" s="36">
        <v>18</v>
      </c>
      <c r="B20" s="8">
        <v>118758</v>
      </c>
      <c r="C20" s="37" t="s">
        <v>65</v>
      </c>
      <c r="D20" s="8" t="s">
        <v>52</v>
      </c>
      <c r="E20" s="38">
        <v>3600</v>
      </c>
      <c r="F20" s="39">
        <f t="shared" si="0"/>
        <v>10800</v>
      </c>
      <c r="G20" s="40">
        <f t="shared" si="1"/>
        <v>945.9072</v>
      </c>
      <c r="H20" s="40">
        <f t="shared" si="2"/>
        <v>2837.7216</v>
      </c>
      <c r="I20" s="47">
        <v>0.262752</v>
      </c>
      <c r="J20" s="48">
        <f t="shared" si="3"/>
        <v>4176</v>
      </c>
      <c r="K20" s="48">
        <f t="shared" si="4"/>
        <v>12528</v>
      </c>
      <c r="L20" s="48">
        <f t="shared" si="5"/>
        <v>1054.459510272</v>
      </c>
      <c r="M20" s="48">
        <f t="shared" si="6"/>
        <v>3163.378530816</v>
      </c>
      <c r="N20" s="49">
        <f t="shared" si="7"/>
        <v>0.252504672</v>
      </c>
      <c r="O20" s="50">
        <v>11378.7</v>
      </c>
      <c r="P20" s="50">
        <v>1532.06</v>
      </c>
      <c r="Q20" s="50"/>
      <c r="R20" s="50"/>
      <c r="S20" s="59">
        <f t="shared" si="13"/>
        <v>1.05358333333333</v>
      </c>
      <c r="T20" s="56">
        <f t="shared" si="14"/>
        <v>0.539890875835036</v>
      </c>
      <c r="U20" s="56">
        <f t="shared" si="15"/>
        <v>0.908261494252874</v>
      </c>
      <c r="V20" s="56">
        <f t="shared" si="16"/>
        <v>0.484311309909789</v>
      </c>
      <c r="W20" s="57" t="s">
        <v>44</v>
      </c>
      <c r="X20" s="60"/>
      <c r="Y20" s="72"/>
      <c r="Z20" s="58"/>
      <c r="AA20" s="38">
        <v>3600</v>
      </c>
      <c r="AB20" s="38">
        <f t="shared" si="8"/>
        <v>10800</v>
      </c>
      <c r="AC20" s="73">
        <f t="shared" si="9"/>
        <v>945.9072</v>
      </c>
      <c r="AD20" s="73">
        <f t="shared" si="10"/>
        <v>2837.7216</v>
      </c>
      <c r="AE20" s="74">
        <v>0.262752</v>
      </c>
      <c r="AF20" s="75">
        <v>5829.08</v>
      </c>
      <c r="AG20" s="75">
        <v>1204.47</v>
      </c>
      <c r="AH20" s="79">
        <f t="shared" si="11"/>
        <v>0.53972962962963</v>
      </c>
      <c r="AI20" s="79">
        <f t="shared" si="12"/>
        <v>0.424449671172817</v>
      </c>
      <c r="AJ20" s="77"/>
    </row>
    <row r="21" spans="1:36">
      <c r="A21" s="36">
        <v>19</v>
      </c>
      <c r="B21" s="8">
        <v>104430</v>
      </c>
      <c r="C21" s="37" t="s">
        <v>66</v>
      </c>
      <c r="D21" s="8" t="s">
        <v>50</v>
      </c>
      <c r="E21" s="38">
        <v>5400</v>
      </c>
      <c r="F21" s="39">
        <f t="shared" si="0"/>
        <v>16200</v>
      </c>
      <c r="G21" s="40">
        <f t="shared" si="1"/>
        <v>1576.8432</v>
      </c>
      <c r="H21" s="40">
        <f t="shared" si="2"/>
        <v>4730.5296</v>
      </c>
      <c r="I21" s="47">
        <v>0.292008</v>
      </c>
      <c r="J21" s="48">
        <f t="shared" si="3"/>
        <v>6264</v>
      </c>
      <c r="K21" s="48">
        <f t="shared" si="4"/>
        <v>18792</v>
      </c>
      <c r="L21" s="48">
        <f t="shared" si="5"/>
        <v>1757.801725632</v>
      </c>
      <c r="M21" s="48">
        <f t="shared" si="6"/>
        <v>5273.405176896</v>
      </c>
      <c r="N21" s="49">
        <f t="shared" si="7"/>
        <v>0.280619688</v>
      </c>
      <c r="O21" s="50">
        <v>16866.29</v>
      </c>
      <c r="P21" s="50">
        <v>4172.62</v>
      </c>
      <c r="Q21" s="50"/>
      <c r="R21" s="50"/>
      <c r="S21" s="59">
        <f t="shared" si="13"/>
        <v>1.04112901234568</v>
      </c>
      <c r="T21" s="56">
        <f t="shared" si="14"/>
        <v>0.88206191543543</v>
      </c>
      <c r="U21" s="56">
        <f t="shared" si="15"/>
        <v>0.897525010642827</v>
      </c>
      <c r="V21" s="56">
        <f t="shared" si="16"/>
        <v>0.791257235131715</v>
      </c>
      <c r="W21" s="57" t="s">
        <v>44</v>
      </c>
      <c r="X21" s="60"/>
      <c r="Y21" s="72"/>
      <c r="Z21" s="58"/>
      <c r="AA21" s="38">
        <v>5400</v>
      </c>
      <c r="AB21" s="38">
        <f t="shared" si="8"/>
        <v>16200</v>
      </c>
      <c r="AC21" s="73">
        <f t="shared" si="9"/>
        <v>1576.8432</v>
      </c>
      <c r="AD21" s="73">
        <f t="shared" si="10"/>
        <v>4730.5296</v>
      </c>
      <c r="AE21" s="74">
        <v>0.292008</v>
      </c>
      <c r="AF21" s="75">
        <v>10166.04</v>
      </c>
      <c r="AG21" s="75">
        <v>3126</v>
      </c>
      <c r="AH21" s="79">
        <f t="shared" si="11"/>
        <v>0.627533333333333</v>
      </c>
      <c r="AI21" s="79">
        <f t="shared" si="12"/>
        <v>0.660813960449587</v>
      </c>
      <c r="AJ21" s="77"/>
    </row>
    <row r="22" spans="1:36">
      <c r="A22" s="36">
        <v>20</v>
      </c>
      <c r="B22" s="8">
        <v>113299</v>
      </c>
      <c r="C22" s="37" t="s">
        <v>67</v>
      </c>
      <c r="D22" s="8" t="s">
        <v>52</v>
      </c>
      <c r="E22" s="38">
        <v>5600</v>
      </c>
      <c r="F22" s="39">
        <f t="shared" si="0"/>
        <v>16800</v>
      </c>
      <c r="G22" s="40">
        <f t="shared" si="1"/>
        <v>1458.016</v>
      </c>
      <c r="H22" s="40">
        <f t="shared" si="2"/>
        <v>4374.048</v>
      </c>
      <c r="I22" s="47">
        <v>0.26036</v>
      </c>
      <c r="J22" s="48">
        <f t="shared" si="3"/>
        <v>6496</v>
      </c>
      <c r="K22" s="48">
        <f t="shared" si="4"/>
        <v>19488</v>
      </c>
      <c r="L22" s="48">
        <f t="shared" si="5"/>
        <v>1625.33791616</v>
      </c>
      <c r="M22" s="48">
        <f t="shared" si="6"/>
        <v>4876.01374848</v>
      </c>
      <c r="N22" s="49">
        <f t="shared" si="7"/>
        <v>0.25020596</v>
      </c>
      <c r="O22" s="50">
        <v>17417.96</v>
      </c>
      <c r="P22" s="50">
        <v>3717.1</v>
      </c>
      <c r="Q22" s="50"/>
      <c r="R22" s="50"/>
      <c r="S22" s="59">
        <f t="shared" si="13"/>
        <v>1.03678333333333</v>
      </c>
      <c r="T22" s="56">
        <f t="shared" si="14"/>
        <v>0.849807775314766</v>
      </c>
      <c r="U22" s="56">
        <f t="shared" si="15"/>
        <v>0.893778735632184</v>
      </c>
      <c r="V22" s="56">
        <f t="shared" si="16"/>
        <v>0.762323527319572</v>
      </c>
      <c r="W22" s="57" t="s">
        <v>44</v>
      </c>
      <c r="X22" s="60"/>
      <c r="Y22" s="72"/>
      <c r="Z22" s="58"/>
      <c r="AA22" s="38">
        <v>5600</v>
      </c>
      <c r="AB22" s="38">
        <f t="shared" si="8"/>
        <v>16800</v>
      </c>
      <c r="AC22" s="73">
        <f t="shared" si="9"/>
        <v>1458.016</v>
      </c>
      <c r="AD22" s="73">
        <f t="shared" si="10"/>
        <v>4374.048</v>
      </c>
      <c r="AE22" s="74">
        <v>0.26036</v>
      </c>
      <c r="AF22" s="75">
        <v>8863.46</v>
      </c>
      <c r="AG22" s="75">
        <v>2664.49</v>
      </c>
      <c r="AH22" s="79">
        <f t="shared" si="11"/>
        <v>0.527586904761905</v>
      </c>
      <c r="AI22" s="79">
        <f t="shared" si="12"/>
        <v>0.609158838677582</v>
      </c>
      <c r="AJ22" s="77"/>
    </row>
    <row r="23" spans="1:36">
      <c r="A23" s="36">
        <v>21</v>
      </c>
      <c r="B23" s="8">
        <v>585</v>
      </c>
      <c r="C23" s="37" t="s">
        <v>68</v>
      </c>
      <c r="D23" s="8" t="s">
        <v>39</v>
      </c>
      <c r="E23" s="38">
        <v>12000</v>
      </c>
      <c r="F23" s="39">
        <f t="shared" si="0"/>
        <v>36000</v>
      </c>
      <c r="G23" s="40">
        <f t="shared" si="1"/>
        <v>3532.8</v>
      </c>
      <c r="H23" s="40">
        <f t="shared" si="2"/>
        <v>10598.4</v>
      </c>
      <c r="I23" s="47">
        <v>0.2944</v>
      </c>
      <c r="J23" s="48">
        <f t="shared" si="3"/>
        <v>13920</v>
      </c>
      <c r="K23" s="48">
        <f t="shared" si="4"/>
        <v>41760</v>
      </c>
      <c r="L23" s="48">
        <f t="shared" si="5"/>
        <v>3938.224128</v>
      </c>
      <c r="M23" s="48">
        <f t="shared" si="6"/>
        <v>11814.672384</v>
      </c>
      <c r="N23" s="49">
        <f t="shared" si="7"/>
        <v>0.2829184</v>
      </c>
      <c r="O23" s="50">
        <v>37244.75</v>
      </c>
      <c r="P23" s="50">
        <v>11408.31</v>
      </c>
      <c r="Q23" s="50"/>
      <c r="R23" s="50"/>
      <c r="S23" s="59">
        <f t="shared" si="13"/>
        <v>1.03457638888889</v>
      </c>
      <c r="T23" s="59">
        <f t="shared" si="14"/>
        <v>1.07641813858696</v>
      </c>
      <c r="U23" s="56">
        <f t="shared" si="15"/>
        <v>0.891876197318008</v>
      </c>
      <c r="V23" s="56">
        <f t="shared" si="16"/>
        <v>0.965605276998597</v>
      </c>
      <c r="W23" s="57" t="s">
        <v>44</v>
      </c>
      <c r="X23" s="60"/>
      <c r="Y23" s="72"/>
      <c r="Z23" s="58"/>
      <c r="AA23" s="38">
        <v>12000</v>
      </c>
      <c r="AB23" s="38">
        <f t="shared" si="8"/>
        <v>36000</v>
      </c>
      <c r="AC23" s="73">
        <f t="shared" si="9"/>
        <v>3532.8</v>
      </c>
      <c r="AD23" s="73">
        <f t="shared" si="10"/>
        <v>10598.4</v>
      </c>
      <c r="AE23" s="74">
        <v>0.2944</v>
      </c>
      <c r="AF23" s="75">
        <v>21780.27</v>
      </c>
      <c r="AG23" s="75">
        <v>6939.47</v>
      </c>
      <c r="AH23" s="79">
        <f t="shared" si="11"/>
        <v>0.6050075</v>
      </c>
      <c r="AI23" s="79">
        <f t="shared" si="12"/>
        <v>0.654765813707729</v>
      </c>
      <c r="AJ23" s="77"/>
    </row>
    <row r="24" spans="1:36">
      <c r="A24" s="36">
        <v>22</v>
      </c>
      <c r="B24" s="8">
        <v>105267</v>
      </c>
      <c r="C24" s="37" t="s">
        <v>69</v>
      </c>
      <c r="D24" s="8" t="s">
        <v>43</v>
      </c>
      <c r="E24" s="38">
        <v>8800</v>
      </c>
      <c r="F24" s="39">
        <f t="shared" si="0"/>
        <v>26400</v>
      </c>
      <c r="G24" s="40">
        <f t="shared" si="1"/>
        <v>2770.4512</v>
      </c>
      <c r="H24" s="40">
        <f t="shared" si="2"/>
        <v>8311.3536</v>
      </c>
      <c r="I24" s="47">
        <v>0.314824</v>
      </c>
      <c r="J24" s="48">
        <f t="shared" si="3"/>
        <v>10208</v>
      </c>
      <c r="K24" s="48">
        <f t="shared" si="4"/>
        <v>30624</v>
      </c>
      <c r="L24" s="48">
        <f t="shared" si="5"/>
        <v>3088.388179712</v>
      </c>
      <c r="M24" s="48">
        <f t="shared" si="6"/>
        <v>9265.164539136</v>
      </c>
      <c r="N24" s="49">
        <f t="shared" si="7"/>
        <v>0.302545864</v>
      </c>
      <c r="O24" s="50">
        <v>27160.39</v>
      </c>
      <c r="P24" s="50">
        <v>9055.93</v>
      </c>
      <c r="Q24" s="50"/>
      <c r="R24" s="50"/>
      <c r="S24" s="59">
        <f t="shared" si="13"/>
        <v>1.02880265151515</v>
      </c>
      <c r="T24" s="59">
        <f t="shared" si="14"/>
        <v>1.0895854557313</v>
      </c>
      <c r="U24" s="56">
        <f t="shared" si="15"/>
        <v>0.886898837513062</v>
      </c>
      <c r="V24" s="56">
        <f t="shared" si="16"/>
        <v>0.977417072492108</v>
      </c>
      <c r="W24" s="57" t="s">
        <v>44</v>
      </c>
      <c r="X24" s="60"/>
      <c r="Y24" s="72"/>
      <c r="Z24" s="58"/>
      <c r="AA24" s="38">
        <v>8800</v>
      </c>
      <c r="AB24" s="38">
        <f t="shared" si="8"/>
        <v>26400</v>
      </c>
      <c r="AC24" s="73">
        <f t="shared" si="9"/>
        <v>2770.4512</v>
      </c>
      <c r="AD24" s="73">
        <f t="shared" si="10"/>
        <v>8311.3536</v>
      </c>
      <c r="AE24" s="74">
        <v>0.314824</v>
      </c>
      <c r="AF24" s="75">
        <v>19157.3</v>
      </c>
      <c r="AG24" s="75">
        <v>6572.66</v>
      </c>
      <c r="AH24" s="79">
        <f t="shared" si="11"/>
        <v>0.725655303030303</v>
      </c>
      <c r="AI24" s="79">
        <f t="shared" si="12"/>
        <v>0.790805001967429</v>
      </c>
      <c r="AJ24" s="77"/>
    </row>
    <row r="25" spans="1:36">
      <c r="A25" s="36">
        <v>23</v>
      </c>
      <c r="B25" s="8">
        <v>712</v>
      </c>
      <c r="C25" s="37" t="s">
        <v>70</v>
      </c>
      <c r="D25" s="8" t="s">
        <v>50</v>
      </c>
      <c r="E25" s="38">
        <v>13000</v>
      </c>
      <c r="F25" s="39">
        <f t="shared" si="0"/>
        <v>39000</v>
      </c>
      <c r="G25" s="40">
        <f t="shared" si="1"/>
        <v>4006.6</v>
      </c>
      <c r="H25" s="40">
        <f t="shared" si="2"/>
        <v>12019.8</v>
      </c>
      <c r="I25" s="47">
        <v>0.3082</v>
      </c>
      <c r="J25" s="48">
        <f t="shared" si="3"/>
        <v>15080</v>
      </c>
      <c r="K25" s="48">
        <f t="shared" si="4"/>
        <v>45240</v>
      </c>
      <c r="L25" s="48">
        <f t="shared" si="5"/>
        <v>4466.397416</v>
      </c>
      <c r="M25" s="48">
        <f t="shared" si="6"/>
        <v>13399.192248</v>
      </c>
      <c r="N25" s="49">
        <f t="shared" si="7"/>
        <v>0.2961802</v>
      </c>
      <c r="O25" s="50">
        <v>40089.78</v>
      </c>
      <c r="P25" s="50">
        <v>12110.24</v>
      </c>
      <c r="Q25" s="50"/>
      <c r="R25" s="50"/>
      <c r="S25" s="59">
        <f t="shared" si="13"/>
        <v>1.02794307692308</v>
      </c>
      <c r="T25" s="59">
        <f t="shared" si="14"/>
        <v>1.00752425165144</v>
      </c>
      <c r="U25" s="56">
        <f t="shared" si="15"/>
        <v>0.886157824933687</v>
      </c>
      <c r="V25" s="56">
        <f t="shared" si="16"/>
        <v>0.90380373502049</v>
      </c>
      <c r="W25" s="57" t="s">
        <v>44</v>
      </c>
      <c r="X25" s="60"/>
      <c r="Y25" s="72"/>
      <c r="Z25" s="58"/>
      <c r="AA25" s="38">
        <v>13000</v>
      </c>
      <c r="AB25" s="38">
        <f t="shared" si="8"/>
        <v>39000</v>
      </c>
      <c r="AC25" s="73">
        <f t="shared" si="9"/>
        <v>4006.6</v>
      </c>
      <c r="AD25" s="73">
        <f t="shared" si="10"/>
        <v>12019.8</v>
      </c>
      <c r="AE25" s="74">
        <v>0.3082</v>
      </c>
      <c r="AF25" s="75">
        <v>26430.5</v>
      </c>
      <c r="AG25" s="75">
        <v>8535.7</v>
      </c>
      <c r="AH25" s="79">
        <f t="shared" si="11"/>
        <v>0.677705128205128</v>
      </c>
      <c r="AI25" s="79">
        <f t="shared" si="12"/>
        <v>0.710136607930249</v>
      </c>
      <c r="AJ25" s="77"/>
    </row>
    <row r="26" spans="1:36">
      <c r="A26" s="36">
        <v>24</v>
      </c>
      <c r="B26" s="8">
        <v>517</v>
      </c>
      <c r="C26" s="37" t="s">
        <v>71</v>
      </c>
      <c r="D26" s="8" t="s">
        <v>52</v>
      </c>
      <c r="E26" s="38">
        <v>36800</v>
      </c>
      <c r="F26" s="39">
        <f t="shared" si="0"/>
        <v>110400</v>
      </c>
      <c r="G26" s="40">
        <f t="shared" si="1"/>
        <v>7461.8624</v>
      </c>
      <c r="H26" s="40">
        <f t="shared" si="2"/>
        <v>22385.5872</v>
      </c>
      <c r="I26" s="47">
        <v>0.202768</v>
      </c>
      <c r="J26" s="48">
        <f t="shared" si="3"/>
        <v>42688</v>
      </c>
      <c r="K26" s="48">
        <f t="shared" si="4"/>
        <v>128064</v>
      </c>
      <c r="L26" s="48">
        <f t="shared" si="5"/>
        <v>8318.185729024</v>
      </c>
      <c r="M26" s="48">
        <f t="shared" si="6"/>
        <v>24954.557187072</v>
      </c>
      <c r="N26" s="49">
        <f t="shared" si="7"/>
        <v>0.194860048</v>
      </c>
      <c r="O26" s="50">
        <v>113384.07</v>
      </c>
      <c r="P26" s="50">
        <v>20514.9</v>
      </c>
      <c r="Q26" s="50"/>
      <c r="R26" s="50"/>
      <c r="S26" s="59">
        <f t="shared" si="13"/>
        <v>1.02702961956522</v>
      </c>
      <c r="T26" s="56">
        <f t="shared" si="14"/>
        <v>0.916433409439445</v>
      </c>
      <c r="U26" s="56">
        <f t="shared" si="15"/>
        <v>0.885370361694153</v>
      </c>
      <c r="V26" s="56">
        <f t="shared" si="16"/>
        <v>0.822090323871905</v>
      </c>
      <c r="W26" s="57" t="s">
        <v>44</v>
      </c>
      <c r="X26" s="60"/>
      <c r="Y26" s="72"/>
      <c r="Z26" s="58"/>
      <c r="AA26" s="38">
        <v>36800</v>
      </c>
      <c r="AB26" s="38">
        <f t="shared" si="8"/>
        <v>110400</v>
      </c>
      <c r="AC26" s="73">
        <f t="shared" si="9"/>
        <v>7461.8624</v>
      </c>
      <c r="AD26" s="73">
        <f t="shared" si="10"/>
        <v>22385.5872</v>
      </c>
      <c r="AE26" s="74">
        <v>0.202768</v>
      </c>
      <c r="AF26" s="75">
        <v>148569.91</v>
      </c>
      <c r="AG26" s="75">
        <v>24561.17</v>
      </c>
      <c r="AH26" s="80">
        <f t="shared" si="11"/>
        <v>1.3457419384058</v>
      </c>
      <c r="AI26" s="80">
        <f t="shared" si="12"/>
        <v>1.09718676488415</v>
      </c>
      <c r="AJ26" s="77" t="s">
        <v>44</v>
      </c>
    </row>
    <row r="27" spans="1:36">
      <c r="A27" s="36">
        <v>25</v>
      </c>
      <c r="B27" s="8">
        <v>337</v>
      </c>
      <c r="C27" s="37" t="s">
        <v>72</v>
      </c>
      <c r="D27" s="8" t="s">
        <v>52</v>
      </c>
      <c r="E27" s="38">
        <v>29000</v>
      </c>
      <c r="F27" s="39">
        <f t="shared" si="0"/>
        <v>87000</v>
      </c>
      <c r="G27" s="40">
        <f t="shared" si="1"/>
        <v>6766.048</v>
      </c>
      <c r="H27" s="40">
        <f t="shared" si="2"/>
        <v>20298.144</v>
      </c>
      <c r="I27" s="47">
        <v>0.233312</v>
      </c>
      <c r="J27" s="48">
        <f t="shared" si="3"/>
        <v>33640</v>
      </c>
      <c r="K27" s="48">
        <f t="shared" si="4"/>
        <v>100920</v>
      </c>
      <c r="L27" s="48">
        <f t="shared" si="5"/>
        <v>7542.51966848</v>
      </c>
      <c r="M27" s="48">
        <f t="shared" si="6"/>
        <v>22627.55900544</v>
      </c>
      <c r="N27" s="49">
        <f t="shared" si="7"/>
        <v>0.224212832</v>
      </c>
      <c r="O27" s="50">
        <v>89148.06</v>
      </c>
      <c r="P27" s="50">
        <v>19575.44</v>
      </c>
      <c r="Q27" s="50"/>
      <c r="R27" s="50"/>
      <c r="S27" s="59">
        <f t="shared" si="13"/>
        <v>1.02469034482759</v>
      </c>
      <c r="T27" s="56">
        <f t="shared" si="14"/>
        <v>0.96439556247113</v>
      </c>
      <c r="U27" s="56">
        <f t="shared" si="15"/>
        <v>0.883353745541023</v>
      </c>
      <c r="V27" s="56">
        <f t="shared" si="16"/>
        <v>0.865114968666915</v>
      </c>
      <c r="W27" s="57" t="s">
        <v>44</v>
      </c>
      <c r="X27" s="60"/>
      <c r="Y27" s="72"/>
      <c r="Z27" s="58"/>
      <c r="AA27" s="38">
        <v>29000</v>
      </c>
      <c r="AB27" s="38">
        <f t="shared" si="8"/>
        <v>87000</v>
      </c>
      <c r="AC27" s="73">
        <f t="shared" si="9"/>
        <v>6766.048</v>
      </c>
      <c r="AD27" s="73">
        <f t="shared" si="10"/>
        <v>20298.144</v>
      </c>
      <c r="AE27" s="74">
        <v>0.233312</v>
      </c>
      <c r="AF27" s="75">
        <v>56626.44</v>
      </c>
      <c r="AG27" s="75">
        <v>14294.92</v>
      </c>
      <c r="AH27" s="79">
        <f t="shared" si="11"/>
        <v>0.650878620689655</v>
      </c>
      <c r="AI27" s="79">
        <f t="shared" si="12"/>
        <v>0.704247639587147</v>
      </c>
      <c r="AJ27" s="77"/>
    </row>
    <row r="28" spans="1:36">
      <c r="A28" s="36">
        <v>26</v>
      </c>
      <c r="B28" s="8">
        <v>721</v>
      </c>
      <c r="C28" s="37" t="s">
        <v>73</v>
      </c>
      <c r="D28" s="8" t="s">
        <v>41</v>
      </c>
      <c r="E28" s="38">
        <v>7000</v>
      </c>
      <c r="F28" s="39">
        <f t="shared" si="0"/>
        <v>21000</v>
      </c>
      <c r="G28" s="40">
        <f t="shared" si="1"/>
        <v>2094.288</v>
      </c>
      <c r="H28" s="40">
        <f t="shared" si="2"/>
        <v>6282.864</v>
      </c>
      <c r="I28" s="47">
        <v>0.299184</v>
      </c>
      <c r="J28" s="48">
        <f t="shared" si="3"/>
        <v>8120</v>
      </c>
      <c r="K28" s="48">
        <f t="shared" si="4"/>
        <v>24360</v>
      </c>
      <c r="L28" s="48">
        <f t="shared" si="5"/>
        <v>2334.62849088</v>
      </c>
      <c r="M28" s="48">
        <f t="shared" si="6"/>
        <v>7003.88547264</v>
      </c>
      <c r="N28" s="49">
        <f t="shared" si="7"/>
        <v>0.287515824</v>
      </c>
      <c r="O28" s="50">
        <v>21504.42</v>
      </c>
      <c r="P28" s="50">
        <v>6519.66</v>
      </c>
      <c r="Q28" s="50"/>
      <c r="R28" s="50"/>
      <c r="S28" s="59">
        <f t="shared" si="13"/>
        <v>1.02402</v>
      </c>
      <c r="T28" s="59">
        <f t="shared" si="14"/>
        <v>1.03768918123964</v>
      </c>
      <c r="U28" s="56">
        <f t="shared" si="15"/>
        <v>0.882775862068965</v>
      </c>
      <c r="V28" s="56">
        <f t="shared" si="16"/>
        <v>0.930863308012163</v>
      </c>
      <c r="W28" s="57" t="s">
        <v>44</v>
      </c>
      <c r="X28" s="60"/>
      <c r="Y28" s="72"/>
      <c r="Z28" s="58"/>
      <c r="AA28" s="38">
        <v>7000</v>
      </c>
      <c r="AB28" s="38">
        <f t="shared" si="8"/>
        <v>21000</v>
      </c>
      <c r="AC28" s="73">
        <f t="shared" si="9"/>
        <v>2094.288</v>
      </c>
      <c r="AD28" s="73">
        <f t="shared" si="10"/>
        <v>6282.864</v>
      </c>
      <c r="AE28" s="74">
        <v>0.299184</v>
      </c>
      <c r="AF28" s="75">
        <v>16273.93</v>
      </c>
      <c r="AG28" s="75">
        <v>5684.64</v>
      </c>
      <c r="AH28" s="79">
        <f t="shared" si="11"/>
        <v>0.774949047619048</v>
      </c>
      <c r="AI28" s="79">
        <f t="shared" si="12"/>
        <v>0.904784824245758</v>
      </c>
      <c r="AJ28" s="77"/>
    </row>
    <row r="29" spans="1:36">
      <c r="A29" s="36">
        <v>27</v>
      </c>
      <c r="B29" s="8">
        <v>341</v>
      </c>
      <c r="C29" s="37" t="s">
        <v>74</v>
      </c>
      <c r="D29" s="8" t="s">
        <v>41</v>
      </c>
      <c r="E29" s="38">
        <v>15000</v>
      </c>
      <c r="F29" s="39">
        <f t="shared" si="0"/>
        <v>45000</v>
      </c>
      <c r="G29" s="40">
        <f t="shared" si="1"/>
        <v>4326.3</v>
      </c>
      <c r="H29" s="40">
        <f t="shared" si="2"/>
        <v>12978.9</v>
      </c>
      <c r="I29" s="47">
        <v>0.28842</v>
      </c>
      <c r="J29" s="48">
        <f t="shared" si="3"/>
        <v>17400</v>
      </c>
      <c r="K29" s="48">
        <f t="shared" si="4"/>
        <v>52200</v>
      </c>
      <c r="L29" s="48">
        <f t="shared" si="5"/>
        <v>4822.786188</v>
      </c>
      <c r="M29" s="48">
        <f t="shared" si="6"/>
        <v>14468.358564</v>
      </c>
      <c r="N29" s="49">
        <f t="shared" si="7"/>
        <v>0.27717162</v>
      </c>
      <c r="O29" s="50">
        <v>46044.95</v>
      </c>
      <c r="P29" s="50">
        <v>11793.36</v>
      </c>
      <c r="Q29" s="50"/>
      <c r="R29" s="50"/>
      <c r="S29" s="59">
        <f t="shared" si="13"/>
        <v>1.02322111111111</v>
      </c>
      <c r="T29" s="56">
        <f t="shared" si="14"/>
        <v>0.908656357626609</v>
      </c>
      <c r="U29" s="56">
        <f t="shared" si="15"/>
        <v>0.882087164750958</v>
      </c>
      <c r="V29" s="56">
        <f t="shared" si="16"/>
        <v>0.815113887856229</v>
      </c>
      <c r="W29" s="57" t="s">
        <v>44</v>
      </c>
      <c r="X29" s="60"/>
      <c r="Y29" s="72"/>
      <c r="Z29" s="58"/>
      <c r="AA29" s="38">
        <v>15000</v>
      </c>
      <c r="AB29" s="38">
        <f t="shared" si="8"/>
        <v>45000</v>
      </c>
      <c r="AC29" s="73">
        <f t="shared" si="9"/>
        <v>4326.3</v>
      </c>
      <c r="AD29" s="73">
        <f t="shared" si="10"/>
        <v>12978.9</v>
      </c>
      <c r="AE29" s="74">
        <v>0.28842</v>
      </c>
      <c r="AF29" s="75">
        <v>21047.66</v>
      </c>
      <c r="AG29" s="75">
        <v>7434.81</v>
      </c>
      <c r="AH29" s="79">
        <f t="shared" si="11"/>
        <v>0.467725777777778</v>
      </c>
      <c r="AI29" s="79">
        <f t="shared" si="12"/>
        <v>0.572838222037307</v>
      </c>
      <c r="AJ29" s="77"/>
    </row>
    <row r="30" spans="1:36">
      <c r="A30" s="36">
        <v>28</v>
      </c>
      <c r="B30" s="8">
        <v>730</v>
      </c>
      <c r="C30" s="37" t="s">
        <v>75</v>
      </c>
      <c r="D30" s="8" t="s">
        <v>39</v>
      </c>
      <c r="E30" s="38">
        <v>12500</v>
      </c>
      <c r="F30" s="39">
        <f t="shared" si="0"/>
        <v>37500</v>
      </c>
      <c r="G30" s="40">
        <f t="shared" si="1"/>
        <v>3335</v>
      </c>
      <c r="H30" s="40">
        <f t="shared" si="2"/>
        <v>10005</v>
      </c>
      <c r="I30" s="47">
        <v>0.2668</v>
      </c>
      <c r="J30" s="48">
        <f t="shared" si="3"/>
        <v>14500</v>
      </c>
      <c r="K30" s="48">
        <f t="shared" si="4"/>
        <v>43500</v>
      </c>
      <c r="L30" s="48">
        <f t="shared" si="5"/>
        <v>3717.7246</v>
      </c>
      <c r="M30" s="48">
        <f t="shared" si="6"/>
        <v>11153.1738</v>
      </c>
      <c r="N30" s="49">
        <f t="shared" si="7"/>
        <v>0.2563948</v>
      </c>
      <c r="O30" s="50">
        <v>38349.06</v>
      </c>
      <c r="P30" s="50">
        <v>10016.89</v>
      </c>
      <c r="Q30" s="50"/>
      <c r="R30" s="50"/>
      <c r="S30" s="59">
        <f t="shared" si="13"/>
        <v>1.0226416</v>
      </c>
      <c r="T30" s="59">
        <f t="shared" si="14"/>
        <v>1.0011884057971</v>
      </c>
      <c r="U30" s="56">
        <f t="shared" si="15"/>
        <v>0.881587586206896</v>
      </c>
      <c r="V30" s="56">
        <f t="shared" si="16"/>
        <v>0.89812013868196</v>
      </c>
      <c r="W30" s="57" t="s">
        <v>44</v>
      </c>
      <c r="X30" s="60"/>
      <c r="Y30" s="72"/>
      <c r="Z30" s="58"/>
      <c r="AA30" s="38">
        <v>12500</v>
      </c>
      <c r="AB30" s="38">
        <f t="shared" si="8"/>
        <v>37500</v>
      </c>
      <c r="AC30" s="73">
        <f t="shared" si="9"/>
        <v>3335</v>
      </c>
      <c r="AD30" s="73">
        <f t="shared" si="10"/>
        <v>10005</v>
      </c>
      <c r="AE30" s="74">
        <v>0.2668</v>
      </c>
      <c r="AF30" s="75">
        <v>28652.68</v>
      </c>
      <c r="AG30" s="75">
        <v>7893.4</v>
      </c>
      <c r="AH30" s="79">
        <f t="shared" si="11"/>
        <v>0.764071466666667</v>
      </c>
      <c r="AI30" s="79">
        <f t="shared" si="12"/>
        <v>0.788945527236382</v>
      </c>
      <c r="AJ30" s="77"/>
    </row>
    <row r="31" spans="1:36">
      <c r="A31" s="36">
        <v>29</v>
      </c>
      <c r="B31" s="8">
        <v>578</v>
      </c>
      <c r="C31" s="37" t="s">
        <v>76</v>
      </c>
      <c r="D31" s="8" t="s">
        <v>39</v>
      </c>
      <c r="E31" s="38">
        <v>9500</v>
      </c>
      <c r="F31" s="39">
        <f t="shared" si="0"/>
        <v>28500</v>
      </c>
      <c r="G31" s="40">
        <f t="shared" si="1"/>
        <v>2709.4</v>
      </c>
      <c r="H31" s="40">
        <f t="shared" si="2"/>
        <v>8128.2</v>
      </c>
      <c r="I31" s="47">
        <v>0.2852</v>
      </c>
      <c r="J31" s="48">
        <f t="shared" si="3"/>
        <v>11020</v>
      </c>
      <c r="K31" s="48">
        <f t="shared" si="4"/>
        <v>33060</v>
      </c>
      <c r="L31" s="48">
        <f t="shared" si="5"/>
        <v>3020.330744</v>
      </c>
      <c r="M31" s="48">
        <f t="shared" si="6"/>
        <v>9060.992232</v>
      </c>
      <c r="N31" s="49">
        <f t="shared" si="7"/>
        <v>0.2740772</v>
      </c>
      <c r="O31" s="50">
        <v>28977.05</v>
      </c>
      <c r="P31" s="50">
        <v>8546.68</v>
      </c>
      <c r="Q31" s="50"/>
      <c r="R31" s="50"/>
      <c r="S31" s="59">
        <f t="shared" si="13"/>
        <v>1.01673859649123</v>
      </c>
      <c r="T31" s="59">
        <f t="shared" si="14"/>
        <v>1.05148495361827</v>
      </c>
      <c r="U31" s="56">
        <f t="shared" si="15"/>
        <v>0.876498790078645</v>
      </c>
      <c r="V31" s="56">
        <f t="shared" si="16"/>
        <v>0.943238861834177</v>
      </c>
      <c r="W31" s="57" t="s">
        <v>44</v>
      </c>
      <c r="X31" s="60"/>
      <c r="Y31" s="72"/>
      <c r="Z31" s="58"/>
      <c r="AA31" s="38">
        <v>9500</v>
      </c>
      <c r="AB31" s="38">
        <f t="shared" si="8"/>
        <v>28500</v>
      </c>
      <c r="AC31" s="73">
        <f t="shared" si="9"/>
        <v>2709.4</v>
      </c>
      <c r="AD31" s="73">
        <f t="shared" si="10"/>
        <v>8128.2</v>
      </c>
      <c r="AE31" s="74">
        <v>0.2852</v>
      </c>
      <c r="AF31" s="75">
        <v>21397.08</v>
      </c>
      <c r="AG31" s="75">
        <v>6285.51</v>
      </c>
      <c r="AH31" s="79">
        <f t="shared" si="11"/>
        <v>0.750774736842105</v>
      </c>
      <c r="AI31" s="79">
        <f t="shared" si="12"/>
        <v>0.773296670849635</v>
      </c>
      <c r="AJ31" s="77"/>
    </row>
    <row r="32" spans="1:36">
      <c r="A32" s="36">
        <v>30</v>
      </c>
      <c r="B32" s="8">
        <v>704</v>
      </c>
      <c r="C32" s="37" t="s">
        <v>77</v>
      </c>
      <c r="D32" s="8" t="s">
        <v>54</v>
      </c>
      <c r="E32" s="38">
        <v>5300</v>
      </c>
      <c r="F32" s="39">
        <f t="shared" si="0"/>
        <v>15900</v>
      </c>
      <c r="G32" s="40">
        <f t="shared" si="1"/>
        <v>1457.4364</v>
      </c>
      <c r="H32" s="40">
        <f t="shared" si="2"/>
        <v>4372.3092</v>
      </c>
      <c r="I32" s="47">
        <v>0.274988</v>
      </c>
      <c r="J32" s="48">
        <f t="shared" si="3"/>
        <v>6148</v>
      </c>
      <c r="K32" s="48">
        <f t="shared" si="4"/>
        <v>18444</v>
      </c>
      <c r="L32" s="48">
        <f t="shared" si="5"/>
        <v>1624.691801264</v>
      </c>
      <c r="M32" s="48">
        <f t="shared" si="6"/>
        <v>4874.075403792</v>
      </c>
      <c r="N32" s="49">
        <f t="shared" si="7"/>
        <v>0.264263468</v>
      </c>
      <c r="O32" s="50">
        <v>16123.3</v>
      </c>
      <c r="P32" s="50">
        <v>4701.99</v>
      </c>
      <c r="Q32" s="50"/>
      <c r="R32" s="50"/>
      <c r="S32" s="59">
        <f t="shared" si="13"/>
        <v>1.01404402515723</v>
      </c>
      <c r="T32" s="59">
        <f t="shared" si="14"/>
        <v>1.07540198666645</v>
      </c>
      <c r="U32" s="56">
        <f t="shared" si="15"/>
        <v>0.874175883756235</v>
      </c>
      <c r="V32" s="56">
        <f t="shared" si="16"/>
        <v>0.964693733778079</v>
      </c>
      <c r="W32" s="57" t="s">
        <v>44</v>
      </c>
      <c r="X32" s="60"/>
      <c r="Y32" s="72"/>
      <c r="Z32" s="58"/>
      <c r="AA32" s="38">
        <v>5300</v>
      </c>
      <c r="AB32" s="38">
        <f t="shared" si="8"/>
        <v>15900</v>
      </c>
      <c r="AC32" s="73">
        <f t="shared" si="9"/>
        <v>1457.4364</v>
      </c>
      <c r="AD32" s="73">
        <f t="shared" si="10"/>
        <v>4372.3092</v>
      </c>
      <c r="AE32" s="74">
        <v>0.274988</v>
      </c>
      <c r="AF32" s="75">
        <v>14387.46</v>
      </c>
      <c r="AG32" s="75">
        <v>4439.81</v>
      </c>
      <c r="AH32" s="79">
        <f t="shared" si="11"/>
        <v>0.904871698113207</v>
      </c>
      <c r="AI32" s="79">
        <f t="shared" si="12"/>
        <v>1.01543824942664</v>
      </c>
      <c r="AJ32" s="77"/>
    </row>
    <row r="33" spans="1:36">
      <c r="A33" s="36">
        <v>31</v>
      </c>
      <c r="B33" s="8">
        <v>113833</v>
      </c>
      <c r="C33" s="37" t="s">
        <v>78</v>
      </c>
      <c r="D33" s="8" t="s">
        <v>79</v>
      </c>
      <c r="E33" s="38">
        <v>4600</v>
      </c>
      <c r="F33" s="39">
        <f t="shared" si="0"/>
        <v>13800</v>
      </c>
      <c r="G33" s="40">
        <f t="shared" si="1"/>
        <v>1354.24</v>
      </c>
      <c r="H33" s="40">
        <f t="shared" si="2"/>
        <v>4062.72</v>
      </c>
      <c r="I33" s="47">
        <v>0.2944</v>
      </c>
      <c r="J33" s="48">
        <f t="shared" si="3"/>
        <v>5336</v>
      </c>
      <c r="K33" s="48">
        <f t="shared" si="4"/>
        <v>16008</v>
      </c>
      <c r="L33" s="48">
        <f t="shared" si="5"/>
        <v>1509.6525824</v>
      </c>
      <c r="M33" s="48">
        <f t="shared" si="6"/>
        <v>4528.9577472</v>
      </c>
      <c r="N33" s="49">
        <f t="shared" si="7"/>
        <v>0.2829184</v>
      </c>
      <c r="O33" s="50">
        <v>13947.97</v>
      </c>
      <c r="P33" s="50">
        <v>4352.71</v>
      </c>
      <c r="Q33" s="50"/>
      <c r="R33" s="50"/>
      <c r="S33" s="59">
        <f t="shared" si="13"/>
        <v>1.01072246376812</v>
      </c>
      <c r="T33" s="59">
        <f t="shared" si="14"/>
        <v>1.0713782884373</v>
      </c>
      <c r="U33" s="56">
        <f t="shared" si="15"/>
        <v>0.871312468765617</v>
      </c>
      <c r="V33" s="56">
        <f t="shared" si="16"/>
        <v>0.961084258887387</v>
      </c>
      <c r="W33" s="57" t="s">
        <v>44</v>
      </c>
      <c r="X33" s="60"/>
      <c r="Y33" s="72"/>
      <c r="Z33" s="58"/>
      <c r="AA33" s="38">
        <v>4600</v>
      </c>
      <c r="AB33" s="38">
        <f t="shared" si="8"/>
        <v>13800</v>
      </c>
      <c r="AC33" s="73">
        <f t="shared" si="9"/>
        <v>1354.24</v>
      </c>
      <c r="AD33" s="73">
        <f t="shared" si="10"/>
        <v>4062.72</v>
      </c>
      <c r="AE33" s="74">
        <v>0.2944</v>
      </c>
      <c r="AF33" s="75">
        <v>14410.18</v>
      </c>
      <c r="AG33" s="75">
        <v>3958.24</v>
      </c>
      <c r="AH33" s="80">
        <f t="shared" si="11"/>
        <v>1.04421594202899</v>
      </c>
      <c r="AI33" s="79">
        <f t="shared" si="12"/>
        <v>0.974283238815375</v>
      </c>
      <c r="AJ33" s="77"/>
    </row>
    <row r="34" spans="1:36">
      <c r="A34" s="36">
        <v>32</v>
      </c>
      <c r="B34" s="8">
        <v>513</v>
      </c>
      <c r="C34" s="37" t="s">
        <v>80</v>
      </c>
      <c r="D34" s="8" t="s">
        <v>43</v>
      </c>
      <c r="E34" s="38">
        <v>9500</v>
      </c>
      <c r="F34" s="39">
        <f t="shared" si="0"/>
        <v>28500</v>
      </c>
      <c r="G34" s="40">
        <f t="shared" si="1"/>
        <v>2902.554</v>
      </c>
      <c r="H34" s="40">
        <f t="shared" si="2"/>
        <v>8707.662</v>
      </c>
      <c r="I34" s="47">
        <v>0.305532</v>
      </c>
      <c r="J34" s="48">
        <f t="shared" si="3"/>
        <v>11020</v>
      </c>
      <c r="K34" s="48">
        <f t="shared" si="4"/>
        <v>33060</v>
      </c>
      <c r="L34" s="48">
        <f t="shared" si="5"/>
        <v>3235.65109704</v>
      </c>
      <c r="M34" s="48">
        <f t="shared" si="6"/>
        <v>9706.95329112</v>
      </c>
      <c r="N34" s="49">
        <f t="shared" si="7"/>
        <v>0.293616252</v>
      </c>
      <c r="O34" s="50">
        <v>28786.69</v>
      </c>
      <c r="P34" s="50">
        <v>7691.05</v>
      </c>
      <c r="Q34" s="50"/>
      <c r="R34" s="50"/>
      <c r="S34" s="59">
        <f t="shared" si="13"/>
        <v>1.01005929824561</v>
      </c>
      <c r="T34" s="56">
        <f t="shared" si="14"/>
        <v>0.883250865731812</v>
      </c>
      <c r="U34" s="56">
        <f t="shared" si="15"/>
        <v>0.870740774349667</v>
      </c>
      <c r="V34" s="56">
        <f t="shared" si="16"/>
        <v>0.792323787839366</v>
      </c>
      <c r="W34" s="57" t="s">
        <v>44</v>
      </c>
      <c r="X34" s="60"/>
      <c r="Y34" s="72"/>
      <c r="Z34" s="58"/>
      <c r="AA34" s="38">
        <v>9500</v>
      </c>
      <c r="AB34" s="38">
        <f t="shared" si="8"/>
        <v>28500</v>
      </c>
      <c r="AC34" s="73">
        <f t="shared" si="9"/>
        <v>2902.554</v>
      </c>
      <c r="AD34" s="73">
        <f t="shared" si="10"/>
        <v>8707.662</v>
      </c>
      <c r="AE34" s="74">
        <v>0.305532</v>
      </c>
      <c r="AF34" s="75">
        <v>21287.82</v>
      </c>
      <c r="AG34" s="75">
        <v>5739.39</v>
      </c>
      <c r="AH34" s="79">
        <f t="shared" si="11"/>
        <v>0.746941052631579</v>
      </c>
      <c r="AI34" s="79">
        <f t="shared" si="12"/>
        <v>0.659119520256988</v>
      </c>
      <c r="AJ34" s="77"/>
    </row>
    <row r="35" spans="1:36">
      <c r="A35" s="36">
        <v>33</v>
      </c>
      <c r="B35" s="8">
        <v>713</v>
      </c>
      <c r="C35" s="37" t="s">
        <v>81</v>
      </c>
      <c r="D35" s="8" t="s">
        <v>54</v>
      </c>
      <c r="E35" s="38">
        <v>5200</v>
      </c>
      <c r="F35" s="39">
        <f t="shared" si="0"/>
        <v>15600</v>
      </c>
      <c r="G35" s="40">
        <f t="shared" si="1"/>
        <v>1454.336</v>
      </c>
      <c r="H35" s="40">
        <f t="shared" si="2"/>
        <v>4363.008</v>
      </c>
      <c r="I35" s="47">
        <v>0.27968</v>
      </c>
      <c r="J35" s="48">
        <f t="shared" si="3"/>
        <v>6032</v>
      </c>
      <c r="K35" s="48">
        <f t="shared" si="4"/>
        <v>18096</v>
      </c>
      <c r="L35" s="48">
        <f t="shared" si="5"/>
        <v>1621.23559936</v>
      </c>
      <c r="M35" s="48">
        <f t="shared" si="6"/>
        <v>4863.70679808</v>
      </c>
      <c r="N35" s="49">
        <f t="shared" si="7"/>
        <v>0.26877248</v>
      </c>
      <c r="O35" s="50">
        <v>15700.85</v>
      </c>
      <c r="P35" s="50">
        <v>4793.6</v>
      </c>
      <c r="Q35" s="50"/>
      <c r="R35" s="50"/>
      <c r="S35" s="59">
        <f t="shared" si="13"/>
        <v>1.00646474358974</v>
      </c>
      <c r="T35" s="59">
        <f t="shared" si="14"/>
        <v>1.0986915449158</v>
      </c>
      <c r="U35" s="56">
        <f t="shared" si="15"/>
        <v>0.867642020335986</v>
      </c>
      <c r="V35" s="56">
        <f t="shared" si="16"/>
        <v>0.985585726897091</v>
      </c>
      <c r="W35" s="57" t="s">
        <v>44</v>
      </c>
      <c r="X35" s="60"/>
      <c r="Y35" s="72"/>
      <c r="Z35" s="58"/>
      <c r="AA35" s="38">
        <v>5200</v>
      </c>
      <c r="AB35" s="38">
        <f t="shared" si="8"/>
        <v>15600</v>
      </c>
      <c r="AC35" s="73">
        <f t="shared" si="9"/>
        <v>1454.336</v>
      </c>
      <c r="AD35" s="73">
        <f t="shared" si="10"/>
        <v>4363.008</v>
      </c>
      <c r="AE35" s="74">
        <v>0.27968</v>
      </c>
      <c r="AF35" s="75">
        <v>11413.84</v>
      </c>
      <c r="AG35" s="75">
        <v>3542.7</v>
      </c>
      <c r="AH35" s="79">
        <f t="shared" si="11"/>
        <v>0.73165641025641</v>
      </c>
      <c r="AI35" s="79">
        <f t="shared" si="12"/>
        <v>0.811985675937335</v>
      </c>
      <c r="AJ35" s="77"/>
    </row>
    <row r="36" spans="1:36">
      <c r="A36" s="36">
        <v>34</v>
      </c>
      <c r="B36" s="8">
        <v>738</v>
      </c>
      <c r="C36" s="37" t="s">
        <v>82</v>
      </c>
      <c r="D36" s="8" t="s">
        <v>54</v>
      </c>
      <c r="E36" s="38">
        <v>5800</v>
      </c>
      <c r="F36" s="39">
        <f t="shared" si="0"/>
        <v>17400</v>
      </c>
      <c r="G36" s="40">
        <f t="shared" si="1"/>
        <v>1637.6184</v>
      </c>
      <c r="H36" s="40">
        <f t="shared" si="2"/>
        <v>4912.8552</v>
      </c>
      <c r="I36" s="47">
        <v>0.282348</v>
      </c>
      <c r="J36" s="48">
        <f t="shared" si="3"/>
        <v>6728</v>
      </c>
      <c r="K36" s="48">
        <f t="shared" si="4"/>
        <v>20184</v>
      </c>
      <c r="L36" s="48">
        <f t="shared" si="5"/>
        <v>1825.551487584</v>
      </c>
      <c r="M36" s="48">
        <f t="shared" si="6"/>
        <v>5476.654462752</v>
      </c>
      <c r="N36" s="49">
        <f t="shared" si="7"/>
        <v>0.271336428</v>
      </c>
      <c r="O36" s="50">
        <v>17476.86</v>
      </c>
      <c r="P36" s="50">
        <v>3376.99</v>
      </c>
      <c r="Q36" s="50"/>
      <c r="R36" s="50"/>
      <c r="S36" s="59">
        <f t="shared" ref="S36:S67" si="17">(O36-Q36)/F36</f>
        <v>1.00441724137931</v>
      </c>
      <c r="T36" s="56">
        <f t="shared" ref="T36:T67" si="18">(P36-R36)/H36</f>
        <v>0.687378288698596</v>
      </c>
      <c r="U36" s="56">
        <f t="shared" ref="U36:U67" si="19">(O36-Q36)/K36</f>
        <v>0.865876932223543</v>
      </c>
      <c r="V36" s="56">
        <f t="shared" ref="V36:V67" si="20">(P36-R36)/M36</f>
        <v>0.616615494544652</v>
      </c>
      <c r="W36" s="57" t="s">
        <v>44</v>
      </c>
      <c r="X36" s="60"/>
      <c r="Y36" s="72"/>
      <c r="Z36" s="58"/>
      <c r="AA36" s="38">
        <v>5800</v>
      </c>
      <c r="AB36" s="38">
        <f t="shared" si="8"/>
        <v>17400</v>
      </c>
      <c r="AC36" s="73">
        <f t="shared" si="9"/>
        <v>1637.6184</v>
      </c>
      <c r="AD36" s="73">
        <f t="shared" si="10"/>
        <v>4912.8552</v>
      </c>
      <c r="AE36" s="74">
        <v>0.282348</v>
      </c>
      <c r="AF36" s="75">
        <v>9536.52</v>
      </c>
      <c r="AG36" s="75">
        <v>2717.93</v>
      </c>
      <c r="AH36" s="79">
        <f t="shared" si="11"/>
        <v>0.548075862068966</v>
      </c>
      <c r="AI36" s="79">
        <f t="shared" si="12"/>
        <v>0.553228192029759</v>
      </c>
      <c r="AJ36" s="77"/>
    </row>
    <row r="37" spans="1:36">
      <c r="A37" s="36">
        <v>35</v>
      </c>
      <c r="B37" s="8">
        <v>367</v>
      </c>
      <c r="C37" s="37" t="s">
        <v>83</v>
      </c>
      <c r="D37" s="8" t="s">
        <v>57</v>
      </c>
      <c r="E37" s="38">
        <v>6000</v>
      </c>
      <c r="F37" s="39">
        <f t="shared" si="0"/>
        <v>18000</v>
      </c>
      <c r="G37" s="40">
        <f t="shared" si="1"/>
        <v>1510.272</v>
      </c>
      <c r="H37" s="40">
        <f t="shared" si="2"/>
        <v>4530.816</v>
      </c>
      <c r="I37" s="47">
        <v>0.251712</v>
      </c>
      <c r="J37" s="48">
        <f t="shared" si="3"/>
        <v>6960</v>
      </c>
      <c r="K37" s="48">
        <f t="shared" si="4"/>
        <v>20880</v>
      </c>
      <c r="L37" s="48">
        <f t="shared" si="5"/>
        <v>1683.59081472</v>
      </c>
      <c r="M37" s="48">
        <f t="shared" si="6"/>
        <v>5050.77244416</v>
      </c>
      <c r="N37" s="49">
        <f t="shared" si="7"/>
        <v>0.241895232</v>
      </c>
      <c r="O37" s="50">
        <v>18063.36</v>
      </c>
      <c r="P37" s="50">
        <v>5396.43</v>
      </c>
      <c r="Q37" s="50"/>
      <c r="R37" s="50"/>
      <c r="S37" s="59">
        <f t="shared" si="17"/>
        <v>1.00352</v>
      </c>
      <c r="T37" s="59">
        <f t="shared" si="18"/>
        <v>1.19105035384355</v>
      </c>
      <c r="U37" s="56">
        <f t="shared" si="19"/>
        <v>0.865103448275862</v>
      </c>
      <c r="V37" s="56">
        <f t="shared" si="20"/>
        <v>1.06843657275427</v>
      </c>
      <c r="W37" s="57" t="s">
        <v>44</v>
      </c>
      <c r="X37" s="60"/>
      <c r="Y37" s="72"/>
      <c r="Z37" s="58"/>
      <c r="AA37" s="38">
        <v>6000</v>
      </c>
      <c r="AB37" s="38">
        <f t="shared" si="8"/>
        <v>18000</v>
      </c>
      <c r="AC37" s="73">
        <f t="shared" si="9"/>
        <v>1510.272</v>
      </c>
      <c r="AD37" s="73">
        <f t="shared" si="10"/>
        <v>4530.816</v>
      </c>
      <c r="AE37" s="74">
        <v>0.251712</v>
      </c>
      <c r="AF37" s="75">
        <v>12277.52</v>
      </c>
      <c r="AG37" s="75">
        <v>3572.21</v>
      </c>
      <c r="AH37" s="79">
        <f t="shared" si="11"/>
        <v>0.682084444444444</v>
      </c>
      <c r="AI37" s="79">
        <f t="shared" si="12"/>
        <v>0.788425307935701</v>
      </c>
      <c r="AJ37" s="77"/>
    </row>
    <row r="38" spans="1:36">
      <c r="A38" s="36">
        <v>36</v>
      </c>
      <c r="B38" s="8">
        <v>111219</v>
      </c>
      <c r="C38" s="37" t="s">
        <v>84</v>
      </c>
      <c r="D38" s="8" t="s">
        <v>43</v>
      </c>
      <c r="E38" s="38">
        <v>8800</v>
      </c>
      <c r="F38" s="39">
        <f t="shared" si="0"/>
        <v>26400</v>
      </c>
      <c r="G38" s="40">
        <f t="shared" si="1"/>
        <v>2639.296</v>
      </c>
      <c r="H38" s="40">
        <f t="shared" si="2"/>
        <v>7917.888</v>
      </c>
      <c r="I38" s="47">
        <v>0.29992</v>
      </c>
      <c r="J38" s="48">
        <f t="shared" si="3"/>
        <v>10208</v>
      </c>
      <c r="K38" s="48">
        <f t="shared" si="4"/>
        <v>30624</v>
      </c>
      <c r="L38" s="48">
        <f t="shared" si="5"/>
        <v>2942.18160896</v>
      </c>
      <c r="M38" s="48">
        <f t="shared" si="6"/>
        <v>8826.54482688</v>
      </c>
      <c r="N38" s="49">
        <f t="shared" si="7"/>
        <v>0.28822312</v>
      </c>
      <c r="O38" s="50">
        <v>26452.62</v>
      </c>
      <c r="P38" s="50">
        <v>7467.55</v>
      </c>
      <c r="Q38" s="50"/>
      <c r="R38" s="50"/>
      <c r="S38" s="59">
        <f t="shared" si="17"/>
        <v>1.00199318181818</v>
      </c>
      <c r="T38" s="56">
        <f t="shared" si="18"/>
        <v>0.943123974474001</v>
      </c>
      <c r="U38" s="56">
        <f t="shared" si="19"/>
        <v>0.863787225705329</v>
      </c>
      <c r="V38" s="56">
        <f t="shared" si="20"/>
        <v>0.846033203984715</v>
      </c>
      <c r="W38" s="57" t="s">
        <v>44</v>
      </c>
      <c r="X38" s="60"/>
      <c r="Y38" s="72"/>
      <c r="Z38" s="58"/>
      <c r="AA38" s="38">
        <v>8800</v>
      </c>
      <c r="AB38" s="38">
        <f t="shared" si="8"/>
        <v>26400</v>
      </c>
      <c r="AC38" s="73">
        <f t="shared" si="9"/>
        <v>2639.296</v>
      </c>
      <c r="AD38" s="73">
        <f t="shared" si="10"/>
        <v>7917.888</v>
      </c>
      <c r="AE38" s="74">
        <v>0.29992</v>
      </c>
      <c r="AF38" s="75">
        <v>13995.37</v>
      </c>
      <c r="AG38" s="75">
        <v>4389.01</v>
      </c>
      <c r="AH38" s="79">
        <f t="shared" si="11"/>
        <v>0.530127651515152</v>
      </c>
      <c r="AI38" s="79">
        <f t="shared" si="12"/>
        <v>0.554315746825416</v>
      </c>
      <c r="AJ38" s="77"/>
    </row>
    <row r="39" spans="1:36">
      <c r="A39" s="36">
        <v>37</v>
      </c>
      <c r="B39" s="8">
        <v>110378</v>
      </c>
      <c r="C39" s="37" t="s">
        <v>85</v>
      </c>
      <c r="D39" s="8" t="s">
        <v>54</v>
      </c>
      <c r="E39" s="38">
        <v>4500</v>
      </c>
      <c r="F39" s="39">
        <f t="shared" si="0"/>
        <v>13500</v>
      </c>
      <c r="G39" s="40">
        <f t="shared" si="1"/>
        <v>1131.876</v>
      </c>
      <c r="H39" s="40">
        <f t="shared" si="2"/>
        <v>3395.628</v>
      </c>
      <c r="I39" s="47">
        <v>0.251528</v>
      </c>
      <c r="J39" s="48">
        <f t="shared" si="3"/>
        <v>5220</v>
      </c>
      <c r="K39" s="48">
        <f t="shared" si="4"/>
        <v>15660</v>
      </c>
      <c r="L39" s="48">
        <f t="shared" si="5"/>
        <v>1261.77008976</v>
      </c>
      <c r="M39" s="48">
        <f t="shared" si="6"/>
        <v>3785.31026928</v>
      </c>
      <c r="N39" s="49">
        <f t="shared" si="7"/>
        <v>0.241718408</v>
      </c>
      <c r="O39" s="50">
        <v>13518.15</v>
      </c>
      <c r="P39" s="50">
        <v>3195.77</v>
      </c>
      <c r="Q39" s="50"/>
      <c r="R39" s="50"/>
      <c r="S39" s="59">
        <f t="shared" si="17"/>
        <v>1.00134444444444</v>
      </c>
      <c r="T39" s="56">
        <f t="shared" si="18"/>
        <v>0.941142551539804</v>
      </c>
      <c r="U39" s="56">
        <f t="shared" si="19"/>
        <v>0.863227969348659</v>
      </c>
      <c r="V39" s="56">
        <f t="shared" si="20"/>
        <v>0.844255760468445</v>
      </c>
      <c r="W39" s="57" t="s">
        <v>44</v>
      </c>
      <c r="X39" s="60"/>
      <c r="Y39" s="72"/>
      <c r="Z39" s="58"/>
      <c r="AA39" s="38">
        <v>4500</v>
      </c>
      <c r="AB39" s="38">
        <f t="shared" si="8"/>
        <v>13500</v>
      </c>
      <c r="AC39" s="73">
        <f t="shared" si="9"/>
        <v>1131.876</v>
      </c>
      <c r="AD39" s="73">
        <f t="shared" si="10"/>
        <v>3395.628</v>
      </c>
      <c r="AE39" s="74">
        <v>0.251528</v>
      </c>
      <c r="AF39" s="75">
        <v>8513.82</v>
      </c>
      <c r="AG39" s="75">
        <v>2184.81</v>
      </c>
      <c r="AH39" s="79">
        <f t="shared" si="11"/>
        <v>0.630653333333333</v>
      </c>
      <c r="AI39" s="79">
        <f t="shared" si="12"/>
        <v>0.643418537012888</v>
      </c>
      <c r="AJ39" s="77"/>
    </row>
    <row r="40" spans="1:36">
      <c r="A40" s="36">
        <v>38</v>
      </c>
      <c r="B40" s="8">
        <v>740</v>
      </c>
      <c r="C40" s="37" t="s">
        <v>86</v>
      </c>
      <c r="D40" s="8" t="s">
        <v>50</v>
      </c>
      <c r="E40" s="38">
        <v>5500</v>
      </c>
      <c r="F40" s="39">
        <f t="shared" si="0"/>
        <v>16500</v>
      </c>
      <c r="G40" s="40">
        <f t="shared" si="1"/>
        <v>1758.35</v>
      </c>
      <c r="H40" s="40">
        <f t="shared" si="2"/>
        <v>5275.05</v>
      </c>
      <c r="I40" s="47">
        <v>0.3197</v>
      </c>
      <c r="J40" s="48">
        <f t="shared" si="3"/>
        <v>6380</v>
      </c>
      <c r="K40" s="48">
        <f t="shared" si="4"/>
        <v>19140</v>
      </c>
      <c r="L40" s="48">
        <f t="shared" si="5"/>
        <v>1960.138246</v>
      </c>
      <c r="M40" s="48">
        <f t="shared" si="6"/>
        <v>5880.414738</v>
      </c>
      <c r="N40" s="49">
        <f t="shared" si="7"/>
        <v>0.3072317</v>
      </c>
      <c r="O40" s="50">
        <v>16520.25</v>
      </c>
      <c r="P40" s="50">
        <v>4183.6</v>
      </c>
      <c r="Q40" s="50"/>
      <c r="R40" s="50"/>
      <c r="S40" s="59">
        <f t="shared" si="17"/>
        <v>1.00122727272727</v>
      </c>
      <c r="T40" s="56">
        <f t="shared" si="18"/>
        <v>0.793092008606553</v>
      </c>
      <c r="U40" s="56">
        <f t="shared" si="19"/>
        <v>0.863126959247649</v>
      </c>
      <c r="V40" s="56">
        <f t="shared" si="20"/>
        <v>0.711446417710138</v>
      </c>
      <c r="W40" s="57" t="s">
        <v>44</v>
      </c>
      <c r="X40" s="60"/>
      <c r="Y40" s="72"/>
      <c r="Z40" s="58"/>
      <c r="AA40" s="38">
        <v>5500</v>
      </c>
      <c r="AB40" s="38">
        <f t="shared" si="8"/>
        <v>16500</v>
      </c>
      <c r="AC40" s="73">
        <f t="shared" si="9"/>
        <v>1758.35</v>
      </c>
      <c r="AD40" s="73">
        <f t="shared" si="10"/>
        <v>5275.05</v>
      </c>
      <c r="AE40" s="74">
        <v>0.3197</v>
      </c>
      <c r="AF40" s="75">
        <v>10453.36</v>
      </c>
      <c r="AG40" s="75">
        <v>3293.19</v>
      </c>
      <c r="AH40" s="79">
        <f t="shared" si="11"/>
        <v>0.63353696969697</v>
      </c>
      <c r="AI40" s="79">
        <f t="shared" si="12"/>
        <v>0.624295504308016</v>
      </c>
      <c r="AJ40" s="77"/>
    </row>
    <row r="41" spans="1:36">
      <c r="A41" s="36">
        <v>39</v>
      </c>
      <c r="B41" s="8">
        <v>546</v>
      </c>
      <c r="C41" s="37" t="s">
        <v>87</v>
      </c>
      <c r="D41" s="8" t="s">
        <v>52</v>
      </c>
      <c r="E41" s="38">
        <v>12000</v>
      </c>
      <c r="F41" s="39">
        <f t="shared" si="0"/>
        <v>36000</v>
      </c>
      <c r="G41" s="40">
        <f t="shared" si="1"/>
        <v>3742.56</v>
      </c>
      <c r="H41" s="40">
        <f t="shared" si="2"/>
        <v>11227.68</v>
      </c>
      <c r="I41" s="47">
        <v>0.31188</v>
      </c>
      <c r="J41" s="48">
        <f t="shared" si="3"/>
        <v>13920</v>
      </c>
      <c r="K41" s="48">
        <f t="shared" si="4"/>
        <v>41760</v>
      </c>
      <c r="L41" s="48">
        <f t="shared" si="5"/>
        <v>4172.0561856</v>
      </c>
      <c r="M41" s="48">
        <f t="shared" si="6"/>
        <v>12516.1685568</v>
      </c>
      <c r="N41" s="49">
        <f t="shared" si="7"/>
        <v>0.29971668</v>
      </c>
      <c r="O41" s="50">
        <v>36009.36</v>
      </c>
      <c r="P41" s="50">
        <v>11230.07</v>
      </c>
      <c r="Q41" s="50"/>
      <c r="R41" s="50"/>
      <c r="S41" s="59">
        <f t="shared" si="17"/>
        <v>1.00026</v>
      </c>
      <c r="T41" s="59">
        <f t="shared" si="18"/>
        <v>1.00021286677212</v>
      </c>
      <c r="U41" s="56">
        <f t="shared" si="19"/>
        <v>0.862293103448276</v>
      </c>
      <c r="V41" s="56">
        <f t="shared" si="20"/>
        <v>0.897245027424845</v>
      </c>
      <c r="W41" s="57" t="s">
        <v>44</v>
      </c>
      <c r="X41" s="60"/>
      <c r="Y41" s="72"/>
      <c r="Z41" s="58"/>
      <c r="AA41" s="38">
        <v>12000</v>
      </c>
      <c r="AB41" s="38">
        <f t="shared" si="8"/>
        <v>36000</v>
      </c>
      <c r="AC41" s="73">
        <f t="shared" si="9"/>
        <v>3742.56</v>
      </c>
      <c r="AD41" s="73">
        <f t="shared" si="10"/>
        <v>11227.68</v>
      </c>
      <c r="AE41" s="74">
        <v>0.31188</v>
      </c>
      <c r="AF41" s="75">
        <v>24844.69</v>
      </c>
      <c r="AG41" s="75">
        <v>8010.22</v>
      </c>
      <c r="AH41" s="79">
        <f t="shared" si="11"/>
        <v>0.690130277777778</v>
      </c>
      <c r="AI41" s="79">
        <f t="shared" si="12"/>
        <v>0.713435010616619</v>
      </c>
      <c r="AJ41" s="77"/>
    </row>
    <row r="42" spans="1:36">
      <c r="A42" s="36">
        <v>40</v>
      </c>
      <c r="B42" s="8">
        <v>107728</v>
      </c>
      <c r="C42" s="37" t="s">
        <v>88</v>
      </c>
      <c r="D42" s="8" t="s">
        <v>41</v>
      </c>
      <c r="E42" s="38">
        <v>6600</v>
      </c>
      <c r="F42" s="39">
        <f t="shared" si="0"/>
        <v>19800</v>
      </c>
      <c r="G42" s="40">
        <f t="shared" si="1"/>
        <v>1701.3744</v>
      </c>
      <c r="H42" s="40">
        <f t="shared" si="2"/>
        <v>5104.1232</v>
      </c>
      <c r="I42" s="47">
        <v>0.257784</v>
      </c>
      <c r="J42" s="48">
        <f t="shared" si="3"/>
        <v>7656</v>
      </c>
      <c r="K42" s="48">
        <f t="shared" si="4"/>
        <v>22968</v>
      </c>
      <c r="L42" s="48">
        <f t="shared" si="5"/>
        <v>1896.624126144</v>
      </c>
      <c r="M42" s="48">
        <f t="shared" si="6"/>
        <v>5689.872378432</v>
      </c>
      <c r="N42" s="49">
        <f t="shared" si="7"/>
        <v>0.247730424</v>
      </c>
      <c r="O42" s="50">
        <v>19507.45</v>
      </c>
      <c r="P42" s="50">
        <v>4256.34</v>
      </c>
      <c r="Q42" s="50"/>
      <c r="R42" s="50"/>
      <c r="S42" s="56">
        <f t="shared" si="17"/>
        <v>0.985224747474748</v>
      </c>
      <c r="T42" s="56">
        <f t="shared" si="18"/>
        <v>0.833902285117256</v>
      </c>
      <c r="U42" s="56">
        <f t="shared" si="19"/>
        <v>0.849331678857541</v>
      </c>
      <c r="V42" s="56">
        <f t="shared" si="20"/>
        <v>0.748055442532254</v>
      </c>
      <c r="W42" s="61"/>
      <c r="X42" s="60"/>
      <c r="Y42" s="72">
        <f t="shared" ref="Y42:Y76" si="21">(O42-F42)*0.01</f>
        <v>-2.92549999999999</v>
      </c>
      <c r="Z42" s="58">
        <f>Y42/2</f>
        <v>-1.46275</v>
      </c>
      <c r="AA42" s="38">
        <v>6600</v>
      </c>
      <c r="AB42" s="38">
        <f t="shared" si="8"/>
        <v>19800</v>
      </c>
      <c r="AC42" s="73">
        <f t="shared" si="9"/>
        <v>1701.3744</v>
      </c>
      <c r="AD42" s="73">
        <f t="shared" si="10"/>
        <v>5104.1232</v>
      </c>
      <c r="AE42" s="74">
        <v>0.257784</v>
      </c>
      <c r="AF42" s="75">
        <v>13711.51</v>
      </c>
      <c r="AG42" s="75">
        <v>3748.29</v>
      </c>
      <c r="AH42" s="79">
        <f t="shared" si="11"/>
        <v>0.692500505050505</v>
      </c>
      <c r="AI42" s="79">
        <f t="shared" si="12"/>
        <v>0.734365110936194</v>
      </c>
      <c r="AJ42" s="77"/>
    </row>
    <row r="43" spans="1:36">
      <c r="A43" s="36">
        <v>41</v>
      </c>
      <c r="B43" s="8">
        <v>119263</v>
      </c>
      <c r="C43" s="37" t="s">
        <v>89</v>
      </c>
      <c r="D43" s="8" t="s">
        <v>79</v>
      </c>
      <c r="E43" s="38">
        <v>5000</v>
      </c>
      <c r="F43" s="39">
        <f t="shared" si="0"/>
        <v>15000</v>
      </c>
      <c r="G43" s="40">
        <f t="shared" si="1"/>
        <v>1196</v>
      </c>
      <c r="H43" s="40">
        <f t="shared" si="2"/>
        <v>3588</v>
      </c>
      <c r="I43" s="47">
        <v>0.2392</v>
      </c>
      <c r="J43" s="48">
        <f t="shared" si="3"/>
        <v>5800</v>
      </c>
      <c r="K43" s="48">
        <f t="shared" si="4"/>
        <v>17400</v>
      </c>
      <c r="L43" s="48">
        <f t="shared" si="5"/>
        <v>1333.25296</v>
      </c>
      <c r="M43" s="48">
        <f t="shared" si="6"/>
        <v>3999.75888</v>
      </c>
      <c r="N43" s="49">
        <f t="shared" si="7"/>
        <v>0.2298712</v>
      </c>
      <c r="O43" s="50">
        <v>14576.84</v>
      </c>
      <c r="P43" s="50">
        <v>3591.72</v>
      </c>
      <c r="Q43" s="50"/>
      <c r="R43" s="50"/>
      <c r="S43" s="56">
        <f t="shared" si="17"/>
        <v>0.971789333333333</v>
      </c>
      <c r="T43" s="56">
        <f t="shared" si="18"/>
        <v>1.00103678929766</v>
      </c>
      <c r="U43" s="56">
        <f t="shared" si="19"/>
        <v>0.837749425287356</v>
      </c>
      <c r="V43" s="56">
        <f t="shared" si="20"/>
        <v>0.897984130483386</v>
      </c>
      <c r="W43" s="61"/>
      <c r="X43" s="60"/>
      <c r="Y43" s="72">
        <f t="shared" si="21"/>
        <v>-4.2316</v>
      </c>
      <c r="Z43" s="58">
        <f t="shared" ref="Z43:Z74" si="22">Y43/2</f>
        <v>-2.1158</v>
      </c>
      <c r="AA43" s="38">
        <v>5000</v>
      </c>
      <c r="AB43" s="38">
        <f t="shared" si="8"/>
        <v>15000</v>
      </c>
      <c r="AC43" s="73">
        <f t="shared" si="9"/>
        <v>1196</v>
      </c>
      <c r="AD43" s="73">
        <f t="shared" si="10"/>
        <v>3588</v>
      </c>
      <c r="AE43" s="74">
        <v>0.2392</v>
      </c>
      <c r="AF43" s="75">
        <v>9172.15</v>
      </c>
      <c r="AG43" s="75">
        <v>2681.81</v>
      </c>
      <c r="AH43" s="79">
        <f t="shared" si="11"/>
        <v>0.611476666666667</v>
      </c>
      <c r="AI43" s="79">
        <f t="shared" si="12"/>
        <v>0.747438684503902</v>
      </c>
      <c r="AJ43" s="77"/>
    </row>
    <row r="44" spans="1:36">
      <c r="A44" s="36">
        <v>42</v>
      </c>
      <c r="B44" s="8">
        <v>357</v>
      </c>
      <c r="C44" s="37" t="s">
        <v>90</v>
      </c>
      <c r="D44" s="8" t="s">
        <v>43</v>
      </c>
      <c r="E44" s="38">
        <v>9500</v>
      </c>
      <c r="F44" s="39">
        <f t="shared" si="0"/>
        <v>28500</v>
      </c>
      <c r="G44" s="40">
        <f t="shared" si="1"/>
        <v>2547.71</v>
      </c>
      <c r="H44" s="40">
        <f t="shared" si="2"/>
        <v>7643.13</v>
      </c>
      <c r="I44" s="47">
        <v>0.26818</v>
      </c>
      <c r="J44" s="48">
        <f t="shared" si="3"/>
        <v>11020</v>
      </c>
      <c r="K44" s="48">
        <f t="shared" si="4"/>
        <v>33060</v>
      </c>
      <c r="L44" s="48">
        <f t="shared" si="5"/>
        <v>2840.0851996</v>
      </c>
      <c r="M44" s="48">
        <f t="shared" si="6"/>
        <v>8520.2555988</v>
      </c>
      <c r="N44" s="49">
        <f t="shared" si="7"/>
        <v>0.25772098</v>
      </c>
      <c r="O44" s="50">
        <v>27427.89</v>
      </c>
      <c r="P44" s="50">
        <v>7715.03</v>
      </c>
      <c r="Q44" s="50"/>
      <c r="R44" s="50"/>
      <c r="S44" s="56">
        <f t="shared" si="17"/>
        <v>0.962382105263158</v>
      </c>
      <c r="T44" s="56">
        <f t="shared" si="18"/>
        <v>1.0094071407918</v>
      </c>
      <c r="U44" s="56">
        <f t="shared" si="19"/>
        <v>0.829639745916515</v>
      </c>
      <c r="V44" s="56">
        <f t="shared" si="20"/>
        <v>0.905492788395525</v>
      </c>
      <c r="W44" s="61"/>
      <c r="X44" s="60"/>
      <c r="Y44" s="72">
        <f t="shared" si="21"/>
        <v>-10.7211</v>
      </c>
      <c r="Z44" s="58">
        <f t="shared" si="22"/>
        <v>-5.36055</v>
      </c>
      <c r="AA44" s="38">
        <v>9500</v>
      </c>
      <c r="AB44" s="38">
        <f t="shared" si="8"/>
        <v>28500</v>
      </c>
      <c r="AC44" s="73">
        <f t="shared" si="9"/>
        <v>2547.71</v>
      </c>
      <c r="AD44" s="73">
        <f t="shared" si="10"/>
        <v>7643.13</v>
      </c>
      <c r="AE44" s="74">
        <v>0.26818</v>
      </c>
      <c r="AF44" s="75">
        <v>27534.38</v>
      </c>
      <c r="AG44" s="75">
        <v>4942.03</v>
      </c>
      <c r="AH44" s="79">
        <f t="shared" si="11"/>
        <v>0.966118596491228</v>
      </c>
      <c r="AI44" s="79">
        <f t="shared" si="12"/>
        <v>0.646597663522667</v>
      </c>
      <c r="AJ44" s="77"/>
    </row>
    <row r="45" spans="1:36">
      <c r="A45" s="36">
        <v>43</v>
      </c>
      <c r="B45" s="8">
        <v>106865</v>
      </c>
      <c r="C45" s="37" t="s">
        <v>91</v>
      </c>
      <c r="D45" s="8" t="s">
        <v>48</v>
      </c>
      <c r="E45" s="38">
        <v>6000</v>
      </c>
      <c r="F45" s="39">
        <f t="shared" si="0"/>
        <v>18000</v>
      </c>
      <c r="G45" s="40">
        <f t="shared" si="1"/>
        <v>1590.312</v>
      </c>
      <c r="H45" s="40">
        <f t="shared" si="2"/>
        <v>4770.936</v>
      </c>
      <c r="I45" s="47">
        <v>0.265052</v>
      </c>
      <c r="J45" s="48">
        <f t="shared" si="3"/>
        <v>6960</v>
      </c>
      <c r="K45" s="48">
        <f t="shared" si="4"/>
        <v>20880</v>
      </c>
      <c r="L45" s="48">
        <f t="shared" si="5"/>
        <v>1772.81620512</v>
      </c>
      <c r="M45" s="48">
        <f t="shared" si="6"/>
        <v>5318.44861536</v>
      </c>
      <c r="N45" s="49">
        <f t="shared" si="7"/>
        <v>0.254714972</v>
      </c>
      <c r="O45" s="50">
        <v>17271.62</v>
      </c>
      <c r="P45" s="50">
        <v>5328.58</v>
      </c>
      <c r="Q45" s="50"/>
      <c r="R45" s="50"/>
      <c r="S45" s="56">
        <f t="shared" si="17"/>
        <v>0.959534444444444</v>
      </c>
      <c r="T45" s="56">
        <f t="shared" si="18"/>
        <v>1.11688356330917</v>
      </c>
      <c r="U45" s="56">
        <f t="shared" si="19"/>
        <v>0.827184865900383</v>
      </c>
      <c r="V45" s="56">
        <f t="shared" si="20"/>
        <v>1.00190495111878</v>
      </c>
      <c r="W45" s="61"/>
      <c r="X45" s="60"/>
      <c r="Y45" s="72">
        <f t="shared" si="21"/>
        <v>-7.28380000000001</v>
      </c>
      <c r="Z45" s="58">
        <f t="shared" si="22"/>
        <v>-3.6419</v>
      </c>
      <c r="AA45" s="38">
        <v>6000</v>
      </c>
      <c r="AB45" s="38">
        <f t="shared" si="8"/>
        <v>18000</v>
      </c>
      <c r="AC45" s="73">
        <f t="shared" si="9"/>
        <v>1590.312</v>
      </c>
      <c r="AD45" s="73">
        <f t="shared" si="10"/>
        <v>4770.936</v>
      </c>
      <c r="AE45" s="74">
        <v>0.265052</v>
      </c>
      <c r="AF45" s="75">
        <v>17440.05</v>
      </c>
      <c r="AG45" s="75">
        <v>3926.27</v>
      </c>
      <c r="AH45" s="79">
        <f t="shared" si="11"/>
        <v>0.968891666666667</v>
      </c>
      <c r="AI45" s="79">
        <f t="shared" si="12"/>
        <v>0.822955914730359</v>
      </c>
      <c r="AJ45" s="77"/>
    </row>
    <row r="46" spans="1:36">
      <c r="A46" s="36">
        <v>44</v>
      </c>
      <c r="B46" s="8">
        <v>549</v>
      </c>
      <c r="C46" s="37" t="s">
        <v>92</v>
      </c>
      <c r="D46" s="8" t="s">
        <v>41</v>
      </c>
      <c r="E46" s="38">
        <v>4900</v>
      </c>
      <c r="F46" s="39">
        <f t="shared" si="0"/>
        <v>14700</v>
      </c>
      <c r="G46" s="40">
        <f t="shared" si="1"/>
        <v>1323.5488</v>
      </c>
      <c r="H46" s="40">
        <f t="shared" si="2"/>
        <v>3970.6464</v>
      </c>
      <c r="I46" s="47">
        <v>0.270112</v>
      </c>
      <c r="J46" s="48">
        <f t="shared" si="3"/>
        <v>5684</v>
      </c>
      <c r="K46" s="48">
        <f t="shared" si="4"/>
        <v>17052</v>
      </c>
      <c r="L46" s="48">
        <f t="shared" si="5"/>
        <v>1475.439260288</v>
      </c>
      <c r="M46" s="48">
        <f t="shared" si="6"/>
        <v>4426.317780864</v>
      </c>
      <c r="N46" s="49">
        <f t="shared" si="7"/>
        <v>0.259577632</v>
      </c>
      <c r="O46" s="50">
        <v>14058.25</v>
      </c>
      <c r="P46" s="50">
        <v>4516.21</v>
      </c>
      <c r="Q46" s="50"/>
      <c r="R46" s="50"/>
      <c r="S46" s="56">
        <f t="shared" si="17"/>
        <v>0.956343537414966</v>
      </c>
      <c r="T46" s="56">
        <f t="shared" si="18"/>
        <v>1.13739919021749</v>
      </c>
      <c r="U46" s="56">
        <f t="shared" si="19"/>
        <v>0.824434083978419</v>
      </c>
      <c r="V46" s="56">
        <f t="shared" si="20"/>
        <v>1.02030857782616</v>
      </c>
      <c r="W46" s="61"/>
      <c r="X46" s="60"/>
      <c r="Y46" s="72">
        <f t="shared" si="21"/>
        <v>-6.4175</v>
      </c>
      <c r="Z46" s="58">
        <f t="shared" si="22"/>
        <v>-3.20875</v>
      </c>
      <c r="AA46" s="38">
        <v>4900</v>
      </c>
      <c r="AB46" s="38">
        <f t="shared" si="8"/>
        <v>14700</v>
      </c>
      <c r="AC46" s="73">
        <f t="shared" si="9"/>
        <v>1323.5488</v>
      </c>
      <c r="AD46" s="73">
        <f t="shared" si="10"/>
        <v>3970.6464</v>
      </c>
      <c r="AE46" s="74">
        <v>0.270112</v>
      </c>
      <c r="AF46" s="75">
        <v>9298.32</v>
      </c>
      <c r="AG46" s="75">
        <v>2667.98</v>
      </c>
      <c r="AH46" s="79">
        <f t="shared" si="11"/>
        <v>0.632538775510204</v>
      </c>
      <c r="AI46" s="79">
        <f t="shared" si="12"/>
        <v>0.671925860736428</v>
      </c>
      <c r="AJ46" s="77"/>
    </row>
    <row r="47" spans="1:36">
      <c r="A47" s="36">
        <v>45</v>
      </c>
      <c r="B47" s="8">
        <v>515</v>
      </c>
      <c r="C47" s="37" t="s">
        <v>93</v>
      </c>
      <c r="D47" s="8" t="s">
        <v>52</v>
      </c>
      <c r="E47" s="38">
        <v>7600</v>
      </c>
      <c r="F47" s="39">
        <f t="shared" si="0"/>
        <v>22800</v>
      </c>
      <c r="G47" s="40">
        <f t="shared" si="1"/>
        <v>2245.8304</v>
      </c>
      <c r="H47" s="40">
        <f t="shared" si="2"/>
        <v>6737.4912</v>
      </c>
      <c r="I47" s="47">
        <v>0.295504</v>
      </c>
      <c r="J47" s="48">
        <f t="shared" si="3"/>
        <v>8816</v>
      </c>
      <c r="K47" s="48">
        <f t="shared" si="4"/>
        <v>26448</v>
      </c>
      <c r="L47" s="48">
        <f t="shared" si="5"/>
        <v>2503.561896704</v>
      </c>
      <c r="M47" s="48">
        <f t="shared" si="6"/>
        <v>7510.685690112</v>
      </c>
      <c r="N47" s="49">
        <f t="shared" si="7"/>
        <v>0.283979344</v>
      </c>
      <c r="O47" s="50">
        <v>21329.69</v>
      </c>
      <c r="P47" s="50">
        <v>6157.74</v>
      </c>
      <c r="Q47" s="50"/>
      <c r="R47" s="50"/>
      <c r="S47" s="56">
        <f t="shared" si="17"/>
        <v>0.935512719298246</v>
      </c>
      <c r="T47" s="56">
        <f t="shared" si="18"/>
        <v>0.91395147202567</v>
      </c>
      <c r="U47" s="56">
        <f t="shared" si="19"/>
        <v>0.80647648215366</v>
      </c>
      <c r="V47" s="56">
        <f t="shared" si="20"/>
        <v>0.819863891802424</v>
      </c>
      <c r="W47" s="61"/>
      <c r="X47" s="60"/>
      <c r="Y47" s="72">
        <f t="shared" si="21"/>
        <v>-14.7031</v>
      </c>
      <c r="Z47" s="58">
        <f t="shared" si="22"/>
        <v>-7.35155</v>
      </c>
      <c r="AA47" s="38">
        <v>7600</v>
      </c>
      <c r="AB47" s="38">
        <f t="shared" si="8"/>
        <v>22800</v>
      </c>
      <c r="AC47" s="73">
        <f t="shared" si="9"/>
        <v>2245.8304</v>
      </c>
      <c r="AD47" s="73">
        <f t="shared" si="10"/>
        <v>6737.4912</v>
      </c>
      <c r="AE47" s="74">
        <v>0.295504</v>
      </c>
      <c r="AF47" s="75">
        <v>16791.18</v>
      </c>
      <c r="AG47" s="75">
        <v>5066.48</v>
      </c>
      <c r="AH47" s="79">
        <f t="shared" si="11"/>
        <v>0.736455263157895</v>
      </c>
      <c r="AI47" s="79">
        <f t="shared" si="12"/>
        <v>0.751983171421434</v>
      </c>
      <c r="AJ47" s="77"/>
    </row>
    <row r="48" spans="1:36">
      <c r="A48" s="36">
        <v>46</v>
      </c>
      <c r="B48" s="8">
        <v>339</v>
      </c>
      <c r="C48" s="37" t="s">
        <v>94</v>
      </c>
      <c r="D48" s="8" t="s">
        <v>39</v>
      </c>
      <c r="E48" s="38">
        <v>4900</v>
      </c>
      <c r="F48" s="39">
        <f t="shared" si="0"/>
        <v>14700</v>
      </c>
      <c r="G48" s="40">
        <f t="shared" si="1"/>
        <v>1300.558</v>
      </c>
      <c r="H48" s="40">
        <f t="shared" si="2"/>
        <v>3901.674</v>
      </c>
      <c r="I48" s="47">
        <v>0.26542</v>
      </c>
      <c r="J48" s="48">
        <f t="shared" si="3"/>
        <v>5684</v>
      </c>
      <c r="K48" s="48">
        <f t="shared" si="4"/>
        <v>17052</v>
      </c>
      <c r="L48" s="48">
        <f t="shared" si="5"/>
        <v>1449.81003608</v>
      </c>
      <c r="M48" s="48">
        <f t="shared" si="6"/>
        <v>4349.43010824</v>
      </c>
      <c r="N48" s="49">
        <f t="shared" si="7"/>
        <v>0.25506862</v>
      </c>
      <c r="O48" s="50">
        <v>13715.23</v>
      </c>
      <c r="P48" s="50">
        <v>3732.85</v>
      </c>
      <c r="Q48" s="50"/>
      <c r="R48" s="50"/>
      <c r="S48" s="56">
        <f t="shared" si="17"/>
        <v>0.933008843537415</v>
      </c>
      <c r="T48" s="56">
        <f t="shared" si="18"/>
        <v>0.956730367529425</v>
      </c>
      <c r="U48" s="56">
        <f t="shared" si="19"/>
        <v>0.804317968566737</v>
      </c>
      <c r="V48" s="56">
        <f t="shared" si="20"/>
        <v>0.858238874313237</v>
      </c>
      <c r="W48" s="61"/>
      <c r="X48" s="60"/>
      <c r="Y48" s="72">
        <f t="shared" si="21"/>
        <v>-9.8477</v>
      </c>
      <c r="Z48" s="58">
        <f t="shared" si="22"/>
        <v>-4.92385</v>
      </c>
      <c r="AA48" s="38">
        <v>4900</v>
      </c>
      <c r="AB48" s="38">
        <f t="shared" si="8"/>
        <v>14700</v>
      </c>
      <c r="AC48" s="73">
        <f t="shared" si="9"/>
        <v>1300.558</v>
      </c>
      <c r="AD48" s="73">
        <f t="shared" si="10"/>
        <v>3901.674</v>
      </c>
      <c r="AE48" s="74">
        <v>0.26542</v>
      </c>
      <c r="AF48" s="75">
        <v>8366.86</v>
      </c>
      <c r="AG48" s="75">
        <v>2005.26</v>
      </c>
      <c r="AH48" s="79">
        <f t="shared" si="11"/>
        <v>0.569174149659864</v>
      </c>
      <c r="AI48" s="79">
        <f t="shared" si="12"/>
        <v>0.513948628204202</v>
      </c>
      <c r="AJ48" s="77"/>
    </row>
    <row r="49" spans="1:36">
      <c r="A49" s="36">
        <v>47</v>
      </c>
      <c r="B49" s="8">
        <v>514</v>
      </c>
      <c r="C49" s="37" t="s">
        <v>95</v>
      </c>
      <c r="D49" s="8" t="s">
        <v>46</v>
      </c>
      <c r="E49" s="38">
        <v>9800</v>
      </c>
      <c r="F49" s="39">
        <f t="shared" si="0"/>
        <v>29400</v>
      </c>
      <c r="G49" s="40">
        <f t="shared" si="1"/>
        <v>2743.5688</v>
      </c>
      <c r="H49" s="40">
        <f t="shared" si="2"/>
        <v>8230.7064</v>
      </c>
      <c r="I49" s="47">
        <v>0.279956</v>
      </c>
      <c r="J49" s="48">
        <f t="shared" si="3"/>
        <v>11368</v>
      </c>
      <c r="K49" s="48">
        <f t="shared" si="4"/>
        <v>34104</v>
      </c>
      <c r="L49" s="48">
        <f t="shared" si="5"/>
        <v>3058.420755488</v>
      </c>
      <c r="M49" s="48">
        <f t="shared" si="6"/>
        <v>9175.262266464</v>
      </c>
      <c r="N49" s="49">
        <f t="shared" si="7"/>
        <v>0.269037716</v>
      </c>
      <c r="O49" s="50">
        <v>27091.41</v>
      </c>
      <c r="P49" s="50">
        <v>8277.14</v>
      </c>
      <c r="Q49" s="50"/>
      <c r="R49" s="50"/>
      <c r="S49" s="56">
        <f t="shared" si="17"/>
        <v>0.921476530612245</v>
      </c>
      <c r="T49" s="56">
        <f t="shared" si="18"/>
        <v>1.00564150848583</v>
      </c>
      <c r="U49" s="56">
        <f t="shared" si="19"/>
        <v>0.794376319493315</v>
      </c>
      <c r="V49" s="56">
        <f t="shared" si="20"/>
        <v>0.902114812592695</v>
      </c>
      <c r="W49" s="61"/>
      <c r="X49" s="60"/>
      <c r="Y49" s="72">
        <f t="shared" si="21"/>
        <v>-23.0859</v>
      </c>
      <c r="Z49" s="58">
        <f t="shared" si="22"/>
        <v>-11.54295</v>
      </c>
      <c r="AA49" s="38">
        <v>9800</v>
      </c>
      <c r="AB49" s="38">
        <f t="shared" si="8"/>
        <v>29400</v>
      </c>
      <c r="AC49" s="73">
        <f t="shared" si="9"/>
        <v>2743.5688</v>
      </c>
      <c r="AD49" s="73">
        <f t="shared" si="10"/>
        <v>8230.7064</v>
      </c>
      <c r="AE49" s="74">
        <v>0.279956</v>
      </c>
      <c r="AF49" s="75">
        <v>21613.23</v>
      </c>
      <c r="AG49" s="75">
        <v>5812.73</v>
      </c>
      <c r="AH49" s="79">
        <f t="shared" si="11"/>
        <v>0.73514387755102</v>
      </c>
      <c r="AI49" s="79">
        <f t="shared" si="12"/>
        <v>0.70622492378054</v>
      </c>
      <c r="AJ49" s="77"/>
    </row>
    <row r="50" spans="1:36">
      <c r="A50" s="36">
        <v>48</v>
      </c>
      <c r="B50" s="8">
        <v>108277</v>
      </c>
      <c r="C50" s="37" t="s">
        <v>96</v>
      </c>
      <c r="D50" s="8" t="s">
        <v>43</v>
      </c>
      <c r="E50" s="38">
        <v>8300</v>
      </c>
      <c r="F50" s="39">
        <f t="shared" si="0"/>
        <v>24900</v>
      </c>
      <c r="G50" s="40">
        <f t="shared" si="1"/>
        <v>1955.5796</v>
      </c>
      <c r="H50" s="40">
        <f t="shared" si="2"/>
        <v>5866.7388</v>
      </c>
      <c r="I50" s="47">
        <v>0.235612</v>
      </c>
      <c r="J50" s="48">
        <f t="shared" si="3"/>
        <v>9628</v>
      </c>
      <c r="K50" s="48">
        <f t="shared" si="4"/>
        <v>28884</v>
      </c>
      <c r="L50" s="48">
        <f t="shared" si="5"/>
        <v>2180.001914896</v>
      </c>
      <c r="M50" s="48">
        <f t="shared" si="6"/>
        <v>6540.005744688</v>
      </c>
      <c r="N50" s="49">
        <f t="shared" si="7"/>
        <v>0.226423132</v>
      </c>
      <c r="O50" s="50">
        <v>22861.18</v>
      </c>
      <c r="P50" s="50">
        <v>5401.96</v>
      </c>
      <c r="Q50" s="50"/>
      <c r="R50" s="50"/>
      <c r="S50" s="56">
        <f t="shared" si="17"/>
        <v>0.918119678714859</v>
      </c>
      <c r="T50" s="56">
        <f t="shared" si="18"/>
        <v>0.920777314988013</v>
      </c>
      <c r="U50" s="56">
        <f t="shared" si="19"/>
        <v>0.791482481650741</v>
      </c>
      <c r="V50" s="56">
        <f t="shared" si="20"/>
        <v>0.825987042043142</v>
      </c>
      <c r="W50" s="61"/>
      <c r="X50" s="60"/>
      <c r="Y50" s="72">
        <f t="shared" si="21"/>
        <v>-20.3882</v>
      </c>
      <c r="Z50" s="58">
        <f t="shared" si="22"/>
        <v>-10.1941</v>
      </c>
      <c r="AA50" s="38">
        <v>8300</v>
      </c>
      <c r="AB50" s="38">
        <f t="shared" si="8"/>
        <v>24900</v>
      </c>
      <c r="AC50" s="73">
        <f t="shared" si="9"/>
        <v>1955.5796</v>
      </c>
      <c r="AD50" s="73">
        <f t="shared" si="10"/>
        <v>5866.7388</v>
      </c>
      <c r="AE50" s="74">
        <v>0.235612</v>
      </c>
      <c r="AF50" s="75">
        <v>14815.52</v>
      </c>
      <c r="AG50" s="75">
        <v>4474.53</v>
      </c>
      <c r="AH50" s="79">
        <f t="shared" si="11"/>
        <v>0.595000803212851</v>
      </c>
      <c r="AI50" s="79">
        <f t="shared" si="12"/>
        <v>0.762694599595946</v>
      </c>
      <c r="AJ50" s="77"/>
    </row>
    <row r="51" spans="1:36">
      <c r="A51" s="36">
        <v>49</v>
      </c>
      <c r="B51" s="8">
        <v>723</v>
      </c>
      <c r="C51" s="37" t="s">
        <v>97</v>
      </c>
      <c r="D51" s="8" t="s">
        <v>52</v>
      </c>
      <c r="E51" s="38">
        <v>5300</v>
      </c>
      <c r="F51" s="39">
        <f t="shared" si="0"/>
        <v>15900</v>
      </c>
      <c r="G51" s="40">
        <f t="shared" si="1"/>
        <v>1441.8332</v>
      </c>
      <c r="H51" s="40">
        <f t="shared" si="2"/>
        <v>4325.4996</v>
      </c>
      <c r="I51" s="47">
        <v>0.272044</v>
      </c>
      <c r="J51" s="48">
        <f t="shared" si="3"/>
        <v>6148</v>
      </c>
      <c r="K51" s="48">
        <f t="shared" si="4"/>
        <v>18444</v>
      </c>
      <c r="L51" s="48">
        <f t="shared" si="5"/>
        <v>1607.297978032</v>
      </c>
      <c r="M51" s="48">
        <f t="shared" si="6"/>
        <v>4821.893934096</v>
      </c>
      <c r="N51" s="49">
        <f t="shared" si="7"/>
        <v>0.261434284</v>
      </c>
      <c r="O51" s="50">
        <v>14559.47</v>
      </c>
      <c r="P51" s="50">
        <v>4534.92</v>
      </c>
      <c r="Q51" s="50"/>
      <c r="R51" s="50"/>
      <c r="S51" s="56">
        <f t="shared" si="17"/>
        <v>0.915689937106918</v>
      </c>
      <c r="T51" s="56">
        <f t="shared" si="18"/>
        <v>1.04841530906626</v>
      </c>
      <c r="U51" s="56">
        <f t="shared" si="19"/>
        <v>0.789387876816309</v>
      </c>
      <c r="V51" s="56">
        <f t="shared" si="20"/>
        <v>0.940485224681782</v>
      </c>
      <c r="W51" s="61"/>
      <c r="X51" s="60"/>
      <c r="Y51" s="72">
        <f t="shared" si="21"/>
        <v>-13.4053</v>
      </c>
      <c r="Z51" s="58">
        <f t="shared" si="22"/>
        <v>-6.70265</v>
      </c>
      <c r="AA51" s="38">
        <v>5300</v>
      </c>
      <c r="AB51" s="38">
        <f t="shared" si="8"/>
        <v>15900</v>
      </c>
      <c r="AC51" s="73">
        <f t="shared" si="9"/>
        <v>1441.8332</v>
      </c>
      <c r="AD51" s="73">
        <f t="shared" si="10"/>
        <v>4325.4996</v>
      </c>
      <c r="AE51" s="74">
        <v>0.272044</v>
      </c>
      <c r="AF51" s="75">
        <v>12943.65</v>
      </c>
      <c r="AG51" s="75">
        <v>3330.23</v>
      </c>
      <c r="AH51" s="79">
        <f t="shared" si="11"/>
        <v>0.814066037735849</v>
      </c>
      <c r="AI51" s="79">
        <f t="shared" si="12"/>
        <v>0.769906440402861</v>
      </c>
      <c r="AJ51" s="77"/>
    </row>
    <row r="52" spans="1:36">
      <c r="A52" s="36">
        <v>50</v>
      </c>
      <c r="B52" s="8">
        <v>571</v>
      </c>
      <c r="C52" s="37" t="s">
        <v>98</v>
      </c>
      <c r="D52" s="8" t="s">
        <v>50</v>
      </c>
      <c r="E52" s="38">
        <v>15000</v>
      </c>
      <c r="F52" s="39">
        <f t="shared" si="0"/>
        <v>45000</v>
      </c>
      <c r="G52" s="40">
        <f t="shared" si="1"/>
        <v>3864</v>
      </c>
      <c r="H52" s="40">
        <f t="shared" si="2"/>
        <v>11592</v>
      </c>
      <c r="I52" s="47">
        <v>0.2576</v>
      </c>
      <c r="J52" s="48">
        <f t="shared" si="3"/>
        <v>17400</v>
      </c>
      <c r="K52" s="48">
        <f t="shared" si="4"/>
        <v>52200</v>
      </c>
      <c r="L52" s="48">
        <f t="shared" si="5"/>
        <v>4307.43264</v>
      </c>
      <c r="M52" s="48">
        <f t="shared" si="6"/>
        <v>12922.29792</v>
      </c>
      <c r="N52" s="49">
        <f t="shared" si="7"/>
        <v>0.2475536</v>
      </c>
      <c r="O52" s="50">
        <v>41172.8</v>
      </c>
      <c r="P52" s="50">
        <v>10137.66</v>
      </c>
      <c r="Q52" s="50"/>
      <c r="R52" s="50"/>
      <c r="S52" s="56">
        <f t="shared" si="17"/>
        <v>0.914951111111111</v>
      </c>
      <c r="T52" s="56">
        <f t="shared" si="18"/>
        <v>0.87453933747412</v>
      </c>
      <c r="U52" s="56">
        <f t="shared" si="19"/>
        <v>0.788750957854406</v>
      </c>
      <c r="V52" s="56">
        <f t="shared" si="20"/>
        <v>0.784509075921382</v>
      </c>
      <c r="W52" s="61"/>
      <c r="X52" s="60"/>
      <c r="Y52" s="72">
        <f t="shared" si="21"/>
        <v>-38.272</v>
      </c>
      <c r="Z52" s="58">
        <f t="shared" si="22"/>
        <v>-19.136</v>
      </c>
      <c r="AA52" s="38">
        <v>15000</v>
      </c>
      <c r="AB52" s="38">
        <f t="shared" si="8"/>
        <v>45000</v>
      </c>
      <c r="AC52" s="73">
        <f t="shared" si="9"/>
        <v>3864</v>
      </c>
      <c r="AD52" s="73">
        <f t="shared" si="10"/>
        <v>11592</v>
      </c>
      <c r="AE52" s="74">
        <v>0.2576</v>
      </c>
      <c r="AF52" s="75">
        <v>28029.69</v>
      </c>
      <c r="AG52" s="75">
        <v>7555.02</v>
      </c>
      <c r="AH52" s="79">
        <f t="shared" si="11"/>
        <v>0.622882</v>
      </c>
      <c r="AI52" s="79">
        <f t="shared" si="12"/>
        <v>0.651744306418219</v>
      </c>
      <c r="AJ52" s="77"/>
    </row>
    <row r="53" spans="1:36">
      <c r="A53" s="36">
        <v>51</v>
      </c>
      <c r="B53" s="8">
        <v>104428</v>
      </c>
      <c r="C53" s="37" t="s">
        <v>99</v>
      </c>
      <c r="D53" s="8" t="s">
        <v>57</v>
      </c>
      <c r="E53" s="38">
        <v>6000</v>
      </c>
      <c r="F53" s="39">
        <f t="shared" si="0"/>
        <v>18000</v>
      </c>
      <c r="G53" s="40">
        <f t="shared" si="1"/>
        <v>1819.392</v>
      </c>
      <c r="H53" s="40">
        <f t="shared" si="2"/>
        <v>5458.176</v>
      </c>
      <c r="I53" s="47">
        <v>0.303232</v>
      </c>
      <c r="J53" s="48">
        <f t="shared" si="3"/>
        <v>6960</v>
      </c>
      <c r="K53" s="48">
        <f t="shared" si="4"/>
        <v>20880</v>
      </c>
      <c r="L53" s="48">
        <f t="shared" si="5"/>
        <v>2028.18542592</v>
      </c>
      <c r="M53" s="48">
        <f t="shared" si="6"/>
        <v>6084.55627776</v>
      </c>
      <c r="N53" s="49">
        <f t="shared" si="7"/>
        <v>0.291405952</v>
      </c>
      <c r="O53" s="50">
        <v>16433.12</v>
      </c>
      <c r="P53" s="50">
        <v>4681.95</v>
      </c>
      <c r="Q53" s="50"/>
      <c r="R53" s="50"/>
      <c r="S53" s="56">
        <f t="shared" si="17"/>
        <v>0.912951111111111</v>
      </c>
      <c r="T53" s="56">
        <f t="shared" si="18"/>
        <v>0.857786557267483</v>
      </c>
      <c r="U53" s="56">
        <f t="shared" si="19"/>
        <v>0.787026819923372</v>
      </c>
      <c r="V53" s="56">
        <f t="shared" si="20"/>
        <v>0.769480926179162</v>
      </c>
      <c r="W53" s="61"/>
      <c r="X53" s="60"/>
      <c r="Y53" s="72">
        <f t="shared" si="21"/>
        <v>-15.6688</v>
      </c>
      <c r="Z53" s="58">
        <f t="shared" si="22"/>
        <v>-7.8344</v>
      </c>
      <c r="AA53" s="38">
        <v>6000</v>
      </c>
      <c r="AB53" s="38">
        <f t="shared" si="8"/>
        <v>18000</v>
      </c>
      <c r="AC53" s="73">
        <f t="shared" si="9"/>
        <v>1819.392</v>
      </c>
      <c r="AD53" s="73">
        <f t="shared" si="10"/>
        <v>5458.176</v>
      </c>
      <c r="AE53" s="74">
        <v>0.303232</v>
      </c>
      <c r="AF53" s="75">
        <v>8355.65</v>
      </c>
      <c r="AG53" s="75">
        <v>2887.32</v>
      </c>
      <c r="AH53" s="79">
        <f t="shared" si="11"/>
        <v>0.464202777777778</v>
      </c>
      <c r="AI53" s="79">
        <f t="shared" si="12"/>
        <v>0.528989904319685</v>
      </c>
      <c r="AJ53" s="77"/>
    </row>
    <row r="54" spans="1:36">
      <c r="A54" s="36">
        <v>52</v>
      </c>
      <c r="B54" s="8">
        <v>511</v>
      </c>
      <c r="C54" s="37" t="s">
        <v>100</v>
      </c>
      <c r="D54" s="8" t="s">
        <v>52</v>
      </c>
      <c r="E54" s="38">
        <v>10000</v>
      </c>
      <c r="F54" s="39">
        <f t="shared" si="0"/>
        <v>30000</v>
      </c>
      <c r="G54" s="40">
        <f t="shared" si="1"/>
        <v>2907.2</v>
      </c>
      <c r="H54" s="40">
        <f t="shared" si="2"/>
        <v>8721.6</v>
      </c>
      <c r="I54" s="47">
        <v>0.29072</v>
      </c>
      <c r="J54" s="48">
        <f t="shared" si="3"/>
        <v>11600</v>
      </c>
      <c r="K54" s="48">
        <f t="shared" si="4"/>
        <v>34800</v>
      </c>
      <c r="L54" s="48">
        <f t="shared" si="5"/>
        <v>3240.830272</v>
      </c>
      <c r="M54" s="48">
        <f t="shared" si="6"/>
        <v>9722.490816</v>
      </c>
      <c r="N54" s="49">
        <f t="shared" si="7"/>
        <v>0.27938192</v>
      </c>
      <c r="O54" s="50">
        <v>27330.37</v>
      </c>
      <c r="P54" s="50">
        <v>7167.71</v>
      </c>
      <c r="Q54" s="50"/>
      <c r="R54" s="50"/>
      <c r="S54" s="56">
        <f t="shared" si="17"/>
        <v>0.911012333333333</v>
      </c>
      <c r="T54" s="56">
        <f t="shared" si="18"/>
        <v>0.821834296459365</v>
      </c>
      <c r="U54" s="56">
        <f t="shared" si="19"/>
        <v>0.785355459770115</v>
      </c>
      <c r="V54" s="56">
        <f t="shared" si="20"/>
        <v>0.737229804136644</v>
      </c>
      <c r="W54" s="61"/>
      <c r="X54" s="60"/>
      <c r="Y54" s="72">
        <f t="shared" si="21"/>
        <v>-26.6963</v>
      </c>
      <c r="Z54" s="58">
        <f t="shared" si="22"/>
        <v>-13.34815</v>
      </c>
      <c r="AA54" s="38">
        <v>10000</v>
      </c>
      <c r="AB54" s="38">
        <f t="shared" si="8"/>
        <v>30000</v>
      </c>
      <c r="AC54" s="73">
        <f t="shared" si="9"/>
        <v>2907.2</v>
      </c>
      <c r="AD54" s="73">
        <f t="shared" si="10"/>
        <v>8721.6</v>
      </c>
      <c r="AE54" s="74">
        <v>0.29072</v>
      </c>
      <c r="AF54" s="75">
        <v>21613.53</v>
      </c>
      <c r="AG54" s="75">
        <v>6413.98</v>
      </c>
      <c r="AH54" s="79">
        <f t="shared" si="11"/>
        <v>0.720451</v>
      </c>
      <c r="AI54" s="79">
        <f t="shared" si="12"/>
        <v>0.735413226930838</v>
      </c>
      <c r="AJ54" s="77"/>
    </row>
    <row r="55" spans="1:36">
      <c r="A55" s="36">
        <v>53</v>
      </c>
      <c r="B55" s="8">
        <v>111400</v>
      </c>
      <c r="C55" s="37" t="s">
        <v>101</v>
      </c>
      <c r="D55" s="8" t="s">
        <v>41</v>
      </c>
      <c r="E55" s="38">
        <v>10000</v>
      </c>
      <c r="F55" s="39">
        <f t="shared" si="0"/>
        <v>30000</v>
      </c>
      <c r="G55" s="40">
        <f t="shared" si="1"/>
        <v>1946.72</v>
      </c>
      <c r="H55" s="40">
        <f t="shared" si="2"/>
        <v>5840.16</v>
      </c>
      <c r="I55" s="47">
        <v>0.194672</v>
      </c>
      <c r="J55" s="48">
        <f t="shared" si="3"/>
        <v>11600</v>
      </c>
      <c r="K55" s="48">
        <f t="shared" si="4"/>
        <v>34800</v>
      </c>
      <c r="L55" s="48">
        <f t="shared" si="5"/>
        <v>2170.1255872</v>
      </c>
      <c r="M55" s="48">
        <f t="shared" si="6"/>
        <v>6510.3767616</v>
      </c>
      <c r="N55" s="49">
        <f t="shared" si="7"/>
        <v>0.187079792</v>
      </c>
      <c r="O55" s="50">
        <v>26908.81</v>
      </c>
      <c r="P55" s="50">
        <v>5975.78</v>
      </c>
      <c r="Q55" s="50"/>
      <c r="R55" s="50"/>
      <c r="S55" s="56">
        <f t="shared" si="17"/>
        <v>0.896960333333333</v>
      </c>
      <c r="T55" s="56">
        <f t="shared" si="18"/>
        <v>1.02322196652147</v>
      </c>
      <c r="U55" s="56">
        <f t="shared" si="19"/>
        <v>0.773241666666667</v>
      </c>
      <c r="V55" s="56">
        <f t="shared" si="20"/>
        <v>0.917885434103722</v>
      </c>
      <c r="W55" s="61"/>
      <c r="X55" s="60"/>
      <c r="Y55" s="72">
        <f t="shared" si="21"/>
        <v>-30.9119</v>
      </c>
      <c r="Z55" s="58">
        <f t="shared" si="22"/>
        <v>-15.45595</v>
      </c>
      <c r="AA55" s="38">
        <v>10000</v>
      </c>
      <c r="AB55" s="38">
        <f t="shared" si="8"/>
        <v>30000</v>
      </c>
      <c r="AC55" s="73">
        <f t="shared" si="9"/>
        <v>1946.72</v>
      </c>
      <c r="AD55" s="73">
        <f t="shared" si="10"/>
        <v>5840.16</v>
      </c>
      <c r="AE55" s="74">
        <v>0.194672</v>
      </c>
      <c r="AF55" s="75">
        <v>15940.23</v>
      </c>
      <c r="AG55" s="75">
        <v>4253.63</v>
      </c>
      <c r="AH55" s="79">
        <f t="shared" si="11"/>
        <v>0.531341</v>
      </c>
      <c r="AI55" s="79">
        <f t="shared" si="12"/>
        <v>0.728341346812416</v>
      </c>
      <c r="AJ55" s="77"/>
    </row>
    <row r="56" spans="1:36">
      <c r="A56" s="36">
        <v>54</v>
      </c>
      <c r="B56" s="8">
        <v>107658</v>
      </c>
      <c r="C56" s="37" t="s">
        <v>102</v>
      </c>
      <c r="D56" s="8" t="s">
        <v>39</v>
      </c>
      <c r="E56" s="38">
        <v>11000</v>
      </c>
      <c r="F56" s="39">
        <f t="shared" si="0"/>
        <v>33000</v>
      </c>
      <c r="G56" s="40">
        <f t="shared" si="1"/>
        <v>2754.664</v>
      </c>
      <c r="H56" s="40">
        <f t="shared" si="2"/>
        <v>8263.992</v>
      </c>
      <c r="I56" s="47">
        <v>0.250424</v>
      </c>
      <c r="J56" s="48">
        <f t="shared" si="3"/>
        <v>12760</v>
      </c>
      <c r="K56" s="48">
        <f t="shared" si="4"/>
        <v>38280</v>
      </c>
      <c r="L56" s="48">
        <f t="shared" si="5"/>
        <v>3070.78924064</v>
      </c>
      <c r="M56" s="48">
        <f t="shared" si="6"/>
        <v>9212.36772192</v>
      </c>
      <c r="N56" s="49">
        <f t="shared" si="7"/>
        <v>0.240657464</v>
      </c>
      <c r="O56" s="50">
        <v>29553.23</v>
      </c>
      <c r="P56" s="50">
        <v>8457.33</v>
      </c>
      <c r="Q56" s="50"/>
      <c r="R56" s="50"/>
      <c r="S56" s="56">
        <f t="shared" si="17"/>
        <v>0.895552424242424</v>
      </c>
      <c r="T56" s="56">
        <f t="shared" si="18"/>
        <v>1.02339523077951</v>
      </c>
      <c r="U56" s="56">
        <f t="shared" si="19"/>
        <v>0.772027951933124</v>
      </c>
      <c r="V56" s="56">
        <f t="shared" si="20"/>
        <v>0.91804086151235</v>
      </c>
      <c r="W56" s="61"/>
      <c r="X56" s="60"/>
      <c r="Y56" s="72">
        <f t="shared" si="21"/>
        <v>-34.4677</v>
      </c>
      <c r="Z56" s="58">
        <f t="shared" si="22"/>
        <v>-17.23385</v>
      </c>
      <c r="AA56" s="38">
        <v>11000</v>
      </c>
      <c r="AB56" s="38">
        <f t="shared" si="8"/>
        <v>33000</v>
      </c>
      <c r="AC56" s="73">
        <f t="shared" si="9"/>
        <v>2754.664</v>
      </c>
      <c r="AD56" s="73">
        <f t="shared" si="10"/>
        <v>8263.992</v>
      </c>
      <c r="AE56" s="74">
        <v>0.250424</v>
      </c>
      <c r="AF56" s="75">
        <v>38203.76</v>
      </c>
      <c r="AG56" s="75">
        <v>7488.91</v>
      </c>
      <c r="AH56" s="80">
        <f t="shared" si="11"/>
        <v>1.1576896969697</v>
      </c>
      <c r="AI56" s="79">
        <f t="shared" si="12"/>
        <v>0.906209734956181</v>
      </c>
      <c r="AJ56" s="77"/>
    </row>
    <row r="57" spans="1:36">
      <c r="A57" s="36">
        <v>55</v>
      </c>
      <c r="B57" s="8">
        <v>114844</v>
      </c>
      <c r="C57" s="37" t="s">
        <v>103</v>
      </c>
      <c r="D57" s="8" t="s">
        <v>52</v>
      </c>
      <c r="E57" s="38">
        <v>11800</v>
      </c>
      <c r="F57" s="39">
        <f t="shared" si="0"/>
        <v>35400</v>
      </c>
      <c r="G57" s="40">
        <f t="shared" si="1"/>
        <v>2388.32</v>
      </c>
      <c r="H57" s="40">
        <f t="shared" si="2"/>
        <v>7164.96</v>
      </c>
      <c r="I57" s="47">
        <v>0.2024</v>
      </c>
      <c r="J57" s="48">
        <f t="shared" si="3"/>
        <v>13688</v>
      </c>
      <c r="K57" s="48">
        <f t="shared" si="4"/>
        <v>41064</v>
      </c>
      <c r="L57" s="48">
        <f t="shared" si="5"/>
        <v>2662.4036032</v>
      </c>
      <c r="M57" s="48">
        <f t="shared" si="6"/>
        <v>7987.2108096</v>
      </c>
      <c r="N57" s="49">
        <f t="shared" si="7"/>
        <v>0.1945064</v>
      </c>
      <c r="O57" s="50">
        <v>31534.73</v>
      </c>
      <c r="P57" s="50">
        <v>7171.61</v>
      </c>
      <c r="Q57" s="50"/>
      <c r="R57" s="50"/>
      <c r="S57" s="56">
        <f t="shared" si="17"/>
        <v>0.890811581920904</v>
      </c>
      <c r="T57" s="56">
        <f t="shared" si="18"/>
        <v>1.00092812800071</v>
      </c>
      <c r="U57" s="56">
        <f t="shared" si="19"/>
        <v>0.767941018897331</v>
      </c>
      <c r="V57" s="56">
        <f t="shared" si="20"/>
        <v>0.89788665542423</v>
      </c>
      <c r="W57" s="61"/>
      <c r="X57" s="60"/>
      <c r="Y57" s="72">
        <f t="shared" si="21"/>
        <v>-38.6527</v>
      </c>
      <c r="Z57" s="58">
        <f t="shared" si="22"/>
        <v>-19.32635</v>
      </c>
      <c r="AA57" s="38">
        <v>11800</v>
      </c>
      <c r="AB57" s="38">
        <f t="shared" si="8"/>
        <v>35400</v>
      </c>
      <c r="AC57" s="73">
        <f t="shared" si="9"/>
        <v>2388.32</v>
      </c>
      <c r="AD57" s="73">
        <f t="shared" si="10"/>
        <v>7164.96</v>
      </c>
      <c r="AE57" s="74">
        <v>0.2024</v>
      </c>
      <c r="AF57" s="75">
        <v>28919.4</v>
      </c>
      <c r="AG57" s="75">
        <v>5433.12</v>
      </c>
      <c r="AH57" s="79">
        <f t="shared" si="11"/>
        <v>0.816932203389831</v>
      </c>
      <c r="AI57" s="79">
        <f t="shared" si="12"/>
        <v>0.758290346352247</v>
      </c>
      <c r="AJ57" s="77"/>
    </row>
    <row r="58" spans="1:36">
      <c r="A58" s="36">
        <v>56</v>
      </c>
      <c r="B58" s="8">
        <v>351</v>
      </c>
      <c r="C58" s="37" t="s">
        <v>104</v>
      </c>
      <c r="D58" s="8" t="s">
        <v>54</v>
      </c>
      <c r="E58" s="38">
        <v>4800</v>
      </c>
      <c r="F58" s="39">
        <f t="shared" si="0"/>
        <v>14400</v>
      </c>
      <c r="G58" s="40">
        <f t="shared" si="1"/>
        <v>1342.9056</v>
      </c>
      <c r="H58" s="40">
        <f t="shared" si="2"/>
        <v>4028.7168</v>
      </c>
      <c r="I58" s="47">
        <v>0.279772</v>
      </c>
      <c r="J58" s="48">
        <f t="shared" si="3"/>
        <v>5568</v>
      </c>
      <c r="K58" s="48">
        <f t="shared" si="4"/>
        <v>16704</v>
      </c>
      <c r="L58" s="48">
        <f t="shared" si="5"/>
        <v>1497.017446656</v>
      </c>
      <c r="M58" s="48">
        <f t="shared" si="6"/>
        <v>4491.052339968</v>
      </c>
      <c r="N58" s="49">
        <f t="shared" si="7"/>
        <v>0.268860892</v>
      </c>
      <c r="O58" s="50">
        <v>12789.54</v>
      </c>
      <c r="P58" s="50">
        <v>3370.96</v>
      </c>
      <c r="Q58" s="50"/>
      <c r="R58" s="50"/>
      <c r="S58" s="56">
        <f t="shared" si="17"/>
        <v>0.8881625</v>
      </c>
      <c r="T58" s="56">
        <f t="shared" si="18"/>
        <v>0.836732926970692</v>
      </c>
      <c r="U58" s="56">
        <f t="shared" si="19"/>
        <v>0.765657327586207</v>
      </c>
      <c r="V58" s="56">
        <f t="shared" si="20"/>
        <v>0.750594681340102</v>
      </c>
      <c r="W58" s="61"/>
      <c r="X58" s="60"/>
      <c r="Y58" s="72">
        <f t="shared" si="21"/>
        <v>-16.1046</v>
      </c>
      <c r="Z58" s="58">
        <f t="shared" si="22"/>
        <v>-8.0523</v>
      </c>
      <c r="AA58" s="38">
        <v>4800</v>
      </c>
      <c r="AB58" s="38">
        <f t="shared" si="8"/>
        <v>14400</v>
      </c>
      <c r="AC58" s="73">
        <f t="shared" si="9"/>
        <v>1342.9056</v>
      </c>
      <c r="AD58" s="73">
        <f t="shared" si="10"/>
        <v>4028.7168</v>
      </c>
      <c r="AE58" s="74">
        <v>0.279772</v>
      </c>
      <c r="AF58" s="75">
        <v>11745.09</v>
      </c>
      <c r="AG58" s="75">
        <v>3568.55</v>
      </c>
      <c r="AH58" s="79">
        <f t="shared" si="11"/>
        <v>0.81563125</v>
      </c>
      <c r="AI58" s="79">
        <f t="shared" si="12"/>
        <v>0.885778320283024</v>
      </c>
      <c r="AJ58" s="77"/>
    </row>
    <row r="59" spans="1:36">
      <c r="A59" s="36">
        <v>57</v>
      </c>
      <c r="B59" s="8">
        <v>727</v>
      </c>
      <c r="C59" s="37" t="s">
        <v>105</v>
      </c>
      <c r="D59" s="8" t="s">
        <v>43</v>
      </c>
      <c r="E59" s="38">
        <v>5200</v>
      </c>
      <c r="F59" s="39">
        <f t="shared" si="0"/>
        <v>15600</v>
      </c>
      <c r="G59" s="40">
        <f t="shared" si="1"/>
        <v>1498.8272</v>
      </c>
      <c r="H59" s="40">
        <f t="shared" si="2"/>
        <v>4496.4816</v>
      </c>
      <c r="I59" s="47">
        <v>0.288236</v>
      </c>
      <c r="J59" s="48">
        <f t="shared" si="3"/>
        <v>6032</v>
      </c>
      <c r="K59" s="48">
        <f t="shared" si="4"/>
        <v>18096</v>
      </c>
      <c r="L59" s="48">
        <f t="shared" si="5"/>
        <v>1670.832609472</v>
      </c>
      <c r="M59" s="48">
        <f t="shared" si="6"/>
        <v>5012.497828416</v>
      </c>
      <c r="N59" s="49">
        <f t="shared" si="7"/>
        <v>0.276994796</v>
      </c>
      <c r="O59" s="50">
        <v>13798.99</v>
      </c>
      <c r="P59" s="50">
        <v>3929.14</v>
      </c>
      <c r="Q59" s="50"/>
      <c r="R59" s="50"/>
      <c r="S59" s="56">
        <f t="shared" si="17"/>
        <v>0.884550641025641</v>
      </c>
      <c r="T59" s="56">
        <f t="shared" si="18"/>
        <v>0.873825437204057</v>
      </c>
      <c r="U59" s="56">
        <f t="shared" si="19"/>
        <v>0.762543656056587</v>
      </c>
      <c r="V59" s="56">
        <f t="shared" si="20"/>
        <v>0.783868668775393</v>
      </c>
      <c r="W59" s="61"/>
      <c r="X59" s="60"/>
      <c r="Y59" s="72">
        <f t="shared" si="21"/>
        <v>-18.0101</v>
      </c>
      <c r="Z59" s="58">
        <f t="shared" si="22"/>
        <v>-9.00505</v>
      </c>
      <c r="AA59" s="38">
        <v>5200</v>
      </c>
      <c r="AB59" s="38">
        <f t="shared" si="8"/>
        <v>15600</v>
      </c>
      <c r="AC59" s="73">
        <f t="shared" si="9"/>
        <v>1498.8272</v>
      </c>
      <c r="AD59" s="73">
        <f t="shared" si="10"/>
        <v>4496.4816</v>
      </c>
      <c r="AE59" s="74">
        <v>0.288236</v>
      </c>
      <c r="AF59" s="75">
        <v>9645.83</v>
      </c>
      <c r="AG59" s="75">
        <v>2750.09</v>
      </c>
      <c r="AH59" s="79">
        <f t="shared" si="11"/>
        <v>0.618322435897436</v>
      </c>
      <c r="AI59" s="79">
        <f t="shared" si="12"/>
        <v>0.611609308042092</v>
      </c>
      <c r="AJ59" s="77"/>
    </row>
    <row r="60" spans="1:36">
      <c r="A60" s="36">
        <v>58</v>
      </c>
      <c r="B60" s="8">
        <v>716</v>
      </c>
      <c r="C60" s="37" t="s">
        <v>106</v>
      </c>
      <c r="D60" s="8" t="s">
        <v>41</v>
      </c>
      <c r="E60" s="38">
        <v>7000</v>
      </c>
      <c r="F60" s="39">
        <f t="shared" si="0"/>
        <v>21000</v>
      </c>
      <c r="G60" s="40">
        <f t="shared" si="1"/>
        <v>2166.416</v>
      </c>
      <c r="H60" s="40">
        <f t="shared" si="2"/>
        <v>6499.248</v>
      </c>
      <c r="I60" s="47">
        <v>0.309488</v>
      </c>
      <c r="J60" s="48">
        <f t="shared" si="3"/>
        <v>8120</v>
      </c>
      <c r="K60" s="48">
        <f t="shared" si="4"/>
        <v>24360</v>
      </c>
      <c r="L60" s="48">
        <f t="shared" si="5"/>
        <v>2415.03390016</v>
      </c>
      <c r="M60" s="48">
        <f t="shared" si="6"/>
        <v>7245.10170048</v>
      </c>
      <c r="N60" s="49">
        <f t="shared" si="7"/>
        <v>0.297417968</v>
      </c>
      <c r="O60" s="50">
        <v>18467.45</v>
      </c>
      <c r="P60" s="50">
        <v>4818.29</v>
      </c>
      <c r="Q60" s="50"/>
      <c r="R60" s="50"/>
      <c r="S60" s="56">
        <f t="shared" si="17"/>
        <v>0.879402380952381</v>
      </c>
      <c r="T60" s="56">
        <f t="shared" si="18"/>
        <v>0.74136115439817</v>
      </c>
      <c r="U60" s="56">
        <f t="shared" si="19"/>
        <v>0.758105500821018</v>
      </c>
      <c r="V60" s="56">
        <f t="shared" si="20"/>
        <v>0.665041044169301</v>
      </c>
      <c r="W60" s="61"/>
      <c r="X60" s="60"/>
      <c r="Y60" s="72">
        <f t="shared" si="21"/>
        <v>-25.3255</v>
      </c>
      <c r="Z60" s="58">
        <f t="shared" si="22"/>
        <v>-12.66275</v>
      </c>
      <c r="AA60" s="38">
        <v>7000</v>
      </c>
      <c r="AB60" s="38">
        <f t="shared" si="8"/>
        <v>21000</v>
      </c>
      <c r="AC60" s="73">
        <f t="shared" si="9"/>
        <v>2166.416</v>
      </c>
      <c r="AD60" s="73">
        <f t="shared" si="10"/>
        <v>6499.248</v>
      </c>
      <c r="AE60" s="74">
        <v>0.309488</v>
      </c>
      <c r="AF60" s="75">
        <v>14427.89</v>
      </c>
      <c r="AG60" s="75">
        <v>3875.35</v>
      </c>
      <c r="AH60" s="79">
        <f t="shared" si="11"/>
        <v>0.687042380952381</v>
      </c>
      <c r="AI60" s="79">
        <f t="shared" si="12"/>
        <v>0.59627667693247</v>
      </c>
      <c r="AJ60" s="77"/>
    </row>
    <row r="61" spans="1:36">
      <c r="A61" s="36">
        <v>59</v>
      </c>
      <c r="B61" s="8">
        <v>539</v>
      </c>
      <c r="C61" s="37" t="s">
        <v>107</v>
      </c>
      <c r="D61" s="8" t="s">
        <v>41</v>
      </c>
      <c r="E61" s="38">
        <v>6200</v>
      </c>
      <c r="F61" s="39">
        <f t="shared" si="0"/>
        <v>18600</v>
      </c>
      <c r="G61" s="40">
        <f t="shared" si="1"/>
        <v>1584.0008</v>
      </c>
      <c r="H61" s="40">
        <f t="shared" si="2"/>
        <v>4752.0024</v>
      </c>
      <c r="I61" s="47">
        <v>0.255484</v>
      </c>
      <c r="J61" s="48">
        <f t="shared" si="3"/>
        <v>7192</v>
      </c>
      <c r="K61" s="48">
        <f t="shared" si="4"/>
        <v>21576</v>
      </c>
      <c r="L61" s="48">
        <f t="shared" si="5"/>
        <v>1765.780731808</v>
      </c>
      <c r="M61" s="48">
        <f t="shared" si="6"/>
        <v>5297.342195424</v>
      </c>
      <c r="N61" s="49">
        <f t="shared" si="7"/>
        <v>0.245520124</v>
      </c>
      <c r="O61" s="50">
        <v>16323.58</v>
      </c>
      <c r="P61" s="50">
        <v>3227.9</v>
      </c>
      <c r="Q61" s="50"/>
      <c r="R61" s="50"/>
      <c r="S61" s="56">
        <f t="shared" si="17"/>
        <v>0.877611827956989</v>
      </c>
      <c r="T61" s="56">
        <f t="shared" si="18"/>
        <v>0.67927154245545</v>
      </c>
      <c r="U61" s="56">
        <f t="shared" si="19"/>
        <v>0.756561920652577</v>
      </c>
      <c r="V61" s="56">
        <f t="shared" si="20"/>
        <v>0.609343304796952</v>
      </c>
      <c r="W61" s="61"/>
      <c r="X61" s="60"/>
      <c r="Y61" s="72">
        <f t="shared" si="21"/>
        <v>-22.7642</v>
      </c>
      <c r="Z61" s="58">
        <f t="shared" si="22"/>
        <v>-11.3821</v>
      </c>
      <c r="AA61" s="38">
        <v>6200</v>
      </c>
      <c r="AB61" s="38">
        <f t="shared" si="8"/>
        <v>18600</v>
      </c>
      <c r="AC61" s="73">
        <f t="shared" si="9"/>
        <v>1584.0008</v>
      </c>
      <c r="AD61" s="73">
        <f t="shared" si="10"/>
        <v>4752.0024</v>
      </c>
      <c r="AE61" s="74">
        <v>0.255484</v>
      </c>
      <c r="AF61" s="75">
        <v>18402.84</v>
      </c>
      <c r="AG61" s="75">
        <v>4468.12</v>
      </c>
      <c r="AH61" s="79">
        <f t="shared" si="11"/>
        <v>0.9894</v>
      </c>
      <c r="AI61" s="79">
        <f t="shared" si="12"/>
        <v>0.940260467881919</v>
      </c>
      <c r="AJ61" s="77"/>
    </row>
    <row r="62" spans="1:36">
      <c r="A62" s="36">
        <v>60</v>
      </c>
      <c r="B62" s="8">
        <v>117184</v>
      </c>
      <c r="C62" s="37" t="s">
        <v>108</v>
      </c>
      <c r="D62" s="8" t="s">
        <v>52</v>
      </c>
      <c r="E62" s="38">
        <v>8500</v>
      </c>
      <c r="F62" s="39">
        <f t="shared" si="0"/>
        <v>25500</v>
      </c>
      <c r="G62" s="40">
        <f t="shared" si="1"/>
        <v>2580.6</v>
      </c>
      <c r="H62" s="40">
        <f t="shared" si="2"/>
        <v>7741.8</v>
      </c>
      <c r="I62" s="47">
        <v>0.3036</v>
      </c>
      <c r="J62" s="48">
        <f t="shared" si="3"/>
        <v>9860</v>
      </c>
      <c r="K62" s="48">
        <f t="shared" si="4"/>
        <v>29580</v>
      </c>
      <c r="L62" s="48">
        <f t="shared" si="5"/>
        <v>2876.749656</v>
      </c>
      <c r="M62" s="48">
        <f t="shared" si="6"/>
        <v>8630.248968</v>
      </c>
      <c r="N62" s="49">
        <f t="shared" si="7"/>
        <v>0.2917596</v>
      </c>
      <c r="O62" s="50">
        <v>22315.42</v>
      </c>
      <c r="P62" s="50">
        <v>7153.5</v>
      </c>
      <c r="Q62" s="50"/>
      <c r="R62" s="50"/>
      <c r="S62" s="56">
        <f t="shared" si="17"/>
        <v>0.875114509803921</v>
      </c>
      <c r="T62" s="56">
        <f t="shared" si="18"/>
        <v>0.924009920173603</v>
      </c>
      <c r="U62" s="56">
        <f t="shared" si="19"/>
        <v>0.754409060175794</v>
      </c>
      <c r="V62" s="56">
        <f t="shared" si="20"/>
        <v>0.828886863695866</v>
      </c>
      <c r="W62" s="61"/>
      <c r="X62" s="60"/>
      <c r="Y62" s="72">
        <f t="shared" si="21"/>
        <v>-31.8458</v>
      </c>
      <c r="Z62" s="58">
        <f t="shared" si="22"/>
        <v>-15.9229</v>
      </c>
      <c r="AA62" s="38">
        <v>8500</v>
      </c>
      <c r="AB62" s="38">
        <f t="shared" si="8"/>
        <v>25500</v>
      </c>
      <c r="AC62" s="73">
        <f t="shared" si="9"/>
        <v>2580.6</v>
      </c>
      <c r="AD62" s="73">
        <f t="shared" si="10"/>
        <v>7741.8</v>
      </c>
      <c r="AE62" s="74">
        <v>0.3036</v>
      </c>
      <c r="AF62" s="75">
        <v>14871.63</v>
      </c>
      <c r="AG62" s="75">
        <v>4738.28</v>
      </c>
      <c r="AH62" s="79">
        <f t="shared" si="11"/>
        <v>0.583201176470588</v>
      </c>
      <c r="AI62" s="79">
        <f t="shared" si="12"/>
        <v>0.612038544007854</v>
      </c>
      <c r="AJ62" s="77"/>
    </row>
    <row r="63" spans="1:36">
      <c r="A63" s="36">
        <v>61</v>
      </c>
      <c r="B63" s="8">
        <v>120844</v>
      </c>
      <c r="C63" s="37" t="s">
        <v>109</v>
      </c>
      <c r="D63" s="8" t="s">
        <v>39</v>
      </c>
      <c r="E63" s="38">
        <v>8100</v>
      </c>
      <c r="F63" s="39">
        <f t="shared" si="0"/>
        <v>24300</v>
      </c>
      <c r="G63" s="40">
        <f t="shared" si="1"/>
        <v>1639.44</v>
      </c>
      <c r="H63" s="40">
        <f t="shared" si="2"/>
        <v>4918.32</v>
      </c>
      <c r="I63" s="47">
        <v>0.2024</v>
      </c>
      <c r="J63" s="48">
        <f t="shared" si="3"/>
        <v>9396</v>
      </c>
      <c r="K63" s="48">
        <f t="shared" si="4"/>
        <v>28188</v>
      </c>
      <c r="L63" s="48">
        <f t="shared" si="5"/>
        <v>1827.5821344</v>
      </c>
      <c r="M63" s="48">
        <f t="shared" si="6"/>
        <v>5482.7464032</v>
      </c>
      <c r="N63" s="49">
        <f t="shared" si="7"/>
        <v>0.1945064</v>
      </c>
      <c r="O63" s="50">
        <v>21035.51</v>
      </c>
      <c r="P63" s="50">
        <v>5263.42</v>
      </c>
      <c r="Q63" s="50"/>
      <c r="R63" s="50"/>
      <c r="S63" s="56">
        <f t="shared" si="17"/>
        <v>0.865658847736625</v>
      </c>
      <c r="T63" s="56">
        <f t="shared" si="18"/>
        <v>1.07016623562517</v>
      </c>
      <c r="U63" s="56">
        <f t="shared" si="19"/>
        <v>0.74625762735916</v>
      </c>
      <c r="V63" s="56">
        <f t="shared" si="20"/>
        <v>0.959996981973853</v>
      </c>
      <c r="W63" s="61"/>
      <c r="X63" s="60"/>
      <c r="Y63" s="72">
        <f t="shared" si="21"/>
        <v>-32.6449</v>
      </c>
      <c r="Z63" s="58">
        <f t="shared" si="22"/>
        <v>-16.32245</v>
      </c>
      <c r="AA63" s="38">
        <v>8100</v>
      </c>
      <c r="AB63" s="38">
        <f t="shared" si="8"/>
        <v>24300</v>
      </c>
      <c r="AC63" s="73">
        <f t="shared" si="9"/>
        <v>1639.44</v>
      </c>
      <c r="AD63" s="73">
        <f t="shared" si="10"/>
        <v>4918.32</v>
      </c>
      <c r="AE63" s="74">
        <v>0.2024</v>
      </c>
      <c r="AF63" s="75">
        <v>16762.45</v>
      </c>
      <c r="AG63" s="75">
        <v>3909.45</v>
      </c>
      <c r="AH63" s="79">
        <f t="shared" si="11"/>
        <v>0.689812757201646</v>
      </c>
      <c r="AI63" s="79">
        <f t="shared" si="12"/>
        <v>0.794875079295369</v>
      </c>
      <c r="AJ63" s="77"/>
    </row>
    <row r="64" spans="1:36">
      <c r="A64" s="36">
        <v>62</v>
      </c>
      <c r="B64" s="8">
        <v>122198</v>
      </c>
      <c r="C64" s="37" t="s">
        <v>110</v>
      </c>
      <c r="D64" s="8" t="s">
        <v>50</v>
      </c>
      <c r="E64" s="38">
        <v>4800</v>
      </c>
      <c r="F64" s="39">
        <f t="shared" si="0"/>
        <v>14400</v>
      </c>
      <c r="G64" s="40">
        <f t="shared" si="1"/>
        <v>1015.68</v>
      </c>
      <c r="H64" s="40">
        <f t="shared" si="2"/>
        <v>3047.04</v>
      </c>
      <c r="I64" s="47">
        <v>0.2116</v>
      </c>
      <c r="J64" s="48">
        <f t="shared" si="3"/>
        <v>5568</v>
      </c>
      <c r="K64" s="48">
        <f t="shared" si="4"/>
        <v>16704</v>
      </c>
      <c r="L64" s="48">
        <f t="shared" si="5"/>
        <v>1132.2394368</v>
      </c>
      <c r="M64" s="48">
        <f t="shared" si="6"/>
        <v>3396.7183104</v>
      </c>
      <c r="N64" s="49">
        <f t="shared" si="7"/>
        <v>0.2033476</v>
      </c>
      <c r="O64" s="50">
        <v>12360</v>
      </c>
      <c r="P64" s="50">
        <v>3146.64</v>
      </c>
      <c r="Q64" s="50"/>
      <c r="R64" s="50"/>
      <c r="S64" s="56">
        <f t="shared" si="17"/>
        <v>0.858333333333333</v>
      </c>
      <c r="T64" s="56">
        <f t="shared" si="18"/>
        <v>1.03268746061752</v>
      </c>
      <c r="U64" s="56">
        <f t="shared" si="19"/>
        <v>0.739942528735632</v>
      </c>
      <c r="V64" s="56">
        <f t="shared" si="20"/>
        <v>0.92637649414898</v>
      </c>
      <c r="W64" s="61"/>
      <c r="X64" s="60"/>
      <c r="Y64" s="72">
        <f t="shared" si="21"/>
        <v>-20.4</v>
      </c>
      <c r="Z64" s="58">
        <f t="shared" si="22"/>
        <v>-10.2</v>
      </c>
      <c r="AA64" s="38">
        <v>4800</v>
      </c>
      <c r="AB64" s="38">
        <f t="shared" si="8"/>
        <v>14400</v>
      </c>
      <c r="AC64" s="73">
        <f t="shared" si="9"/>
        <v>1015.68</v>
      </c>
      <c r="AD64" s="73">
        <f t="shared" si="10"/>
        <v>3047.04</v>
      </c>
      <c r="AE64" s="74">
        <v>0.2116</v>
      </c>
      <c r="AF64" s="75">
        <v>15357.33</v>
      </c>
      <c r="AG64" s="75">
        <v>3529.22</v>
      </c>
      <c r="AH64" s="80">
        <f t="shared" si="11"/>
        <v>1.06648125</v>
      </c>
      <c r="AI64" s="80">
        <f t="shared" si="12"/>
        <v>1.15824537912203</v>
      </c>
      <c r="AJ64" s="77" t="s">
        <v>44</v>
      </c>
    </row>
    <row r="65" spans="1:36">
      <c r="A65" s="36">
        <v>63</v>
      </c>
      <c r="B65" s="8">
        <v>594</v>
      </c>
      <c r="C65" s="37" t="s">
        <v>111</v>
      </c>
      <c r="D65" s="8" t="s">
        <v>41</v>
      </c>
      <c r="E65" s="38">
        <v>5900</v>
      </c>
      <c r="F65" s="39">
        <f t="shared" si="0"/>
        <v>17700</v>
      </c>
      <c r="G65" s="40">
        <f t="shared" si="1"/>
        <v>1735.3316</v>
      </c>
      <c r="H65" s="40">
        <f t="shared" si="2"/>
        <v>5205.9948</v>
      </c>
      <c r="I65" s="47">
        <v>0.294124</v>
      </c>
      <c r="J65" s="48">
        <f t="shared" si="3"/>
        <v>6844</v>
      </c>
      <c r="K65" s="48">
        <f t="shared" si="4"/>
        <v>20532</v>
      </c>
      <c r="L65" s="48">
        <f t="shared" si="5"/>
        <v>1934.478254416</v>
      </c>
      <c r="M65" s="48">
        <f t="shared" si="6"/>
        <v>5803.434763248</v>
      </c>
      <c r="N65" s="49">
        <f t="shared" si="7"/>
        <v>0.282653164</v>
      </c>
      <c r="O65" s="50">
        <v>15168.2</v>
      </c>
      <c r="P65" s="50">
        <v>3874.22</v>
      </c>
      <c r="Q65" s="50"/>
      <c r="R65" s="50"/>
      <c r="S65" s="56">
        <f t="shared" si="17"/>
        <v>0.856960451977401</v>
      </c>
      <c r="T65" s="56">
        <f t="shared" si="18"/>
        <v>0.744184377594845</v>
      </c>
      <c r="U65" s="56">
        <f t="shared" si="19"/>
        <v>0.738759010325346</v>
      </c>
      <c r="V65" s="56">
        <f t="shared" si="20"/>
        <v>0.667573628040874</v>
      </c>
      <c r="W65" s="61"/>
      <c r="X65" s="60"/>
      <c r="Y65" s="72">
        <f t="shared" si="21"/>
        <v>-25.318</v>
      </c>
      <c r="Z65" s="58">
        <f t="shared" si="22"/>
        <v>-12.659</v>
      </c>
      <c r="AA65" s="38">
        <v>5900</v>
      </c>
      <c r="AB65" s="38">
        <f t="shared" si="8"/>
        <v>17700</v>
      </c>
      <c r="AC65" s="73">
        <f t="shared" si="9"/>
        <v>1735.3316</v>
      </c>
      <c r="AD65" s="73">
        <f t="shared" si="10"/>
        <v>5205.9948</v>
      </c>
      <c r="AE65" s="74">
        <v>0.294124</v>
      </c>
      <c r="AF65" s="75">
        <v>12826.15</v>
      </c>
      <c r="AG65" s="75">
        <v>3778.1</v>
      </c>
      <c r="AH65" s="79">
        <f t="shared" si="11"/>
        <v>0.724641242937853</v>
      </c>
      <c r="AI65" s="79">
        <f t="shared" si="12"/>
        <v>0.725721047589214</v>
      </c>
      <c r="AJ65" s="77"/>
    </row>
    <row r="66" spans="1:36">
      <c r="A66" s="36">
        <v>64</v>
      </c>
      <c r="B66" s="8">
        <v>117310</v>
      </c>
      <c r="C66" s="37" t="s">
        <v>112</v>
      </c>
      <c r="D66" s="8" t="s">
        <v>43</v>
      </c>
      <c r="E66" s="38">
        <v>6500</v>
      </c>
      <c r="F66" s="39">
        <f t="shared" si="0"/>
        <v>19500</v>
      </c>
      <c r="G66" s="40">
        <f t="shared" si="1"/>
        <v>1813.734</v>
      </c>
      <c r="H66" s="40">
        <f t="shared" si="2"/>
        <v>5441.202</v>
      </c>
      <c r="I66" s="47">
        <v>0.279036</v>
      </c>
      <c r="J66" s="48">
        <f t="shared" si="3"/>
        <v>7540</v>
      </c>
      <c r="K66" s="48">
        <f t="shared" si="4"/>
        <v>22620</v>
      </c>
      <c r="L66" s="48">
        <f t="shared" si="5"/>
        <v>2021.87811384</v>
      </c>
      <c r="M66" s="48">
        <f t="shared" si="6"/>
        <v>6065.63434152</v>
      </c>
      <c r="N66" s="49">
        <f t="shared" si="7"/>
        <v>0.268153596</v>
      </c>
      <c r="O66" s="50">
        <v>16617.15</v>
      </c>
      <c r="P66" s="50">
        <v>4109.7</v>
      </c>
      <c r="Q66" s="50"/>
      <c r="R66" s="50"/>
      <c r="S66" s="56">
        <f t="shared" si="17"/>
        <v>0.852161538461539</v>
      </c>
      <c r="T66" s="56">
        <f t="shared" si="18"/>
        <v>0.75529267246465</v>
      </c>
      <c r="U66" s="56">
        <f t="shared" si="19"/>
        <v>0.734622015915119</v>
      </c>
      <c r="V66" s="56">
        <f t="shared" si="20"/>
        <v>0.677538369213687</v>
      </c>
      <c r="W66" s="61"/>
      <c r="X66" s="60"/>
      <c r="Y66" s="72">
        <f t="shared" si="21"/>
        <v>-28.8285</v>
      </c>
      <c r="Z66" s="58">
        <f t="shared" si="22"/>
        <v>-14.41425</v>
      </c>
      <c r="AA66" s="38">
        <v>6500</v>
      </c>
      <c r="AB66" s="38">
        <f t="shared" si="8"/>
        <v>19500</v>
      </c>
      <c r="AC66" s="73">
        <f t="shared" si="9"/>
        <v>1813.734</v>
      </c>
      <c r="AD66" s="73">
        <f t="shared" si="10"/>
        <v>5441.202</v>
      </c>
      <c r="AE66" s="74">
        <v>0.279036</v>
      </c>
      <c r="AF66" s="75">
        <v>13173.35</v>
      </c>
      <c r="AG66" s="75">
        <v>3770.77</v>
      </c>
      <c r="AH66" s="79">
        <f t="shared" si="11"/>
        <v>0.67555641025641</v>
      </c>
      <c r="AI66" s="79">
        <f t="shared" si="12"/>
        <v>0.693003126882626</v>
      </c>
      <c r="AJ66" s="77"/>
    </row>
    <row r="67" spans="1:36">
      <c r="A67" s="36">
        <v>65</v>
      </c>
      <c r="B67" s="8">
        <v>373</v>
      </c>
      <c r="C67" s="37" t="s">
        <v>113</v>
      </c>
      <c r="D67" s="8" t="s">
        <v>52</v>
      </c>
      <c r="E67" s="38">
        <v>11500</v>
      </c>
      <c r="F67" s="39">
        <f t="shared" ref="F67:F130" si="23">E67*3</f>
        <v>34500</v>
      </c>
      <c r="G67" s="40">
        <f t="shared" ref="G67:G130" si="24">E67*I67</f>
        <v>3359.15</v>
      </c>
      <c r="H67" s="40">
        <f t="shared" ref="H67:H130" si="25">G67*3</f>
        <v>10077.45</v>
      </c>
      <c r="I67" s="47">
        <v>0.2921</v>
      </c>
      <c r="J67" s="48">
        <f t="shared" ref="J67:J130" si="26">E67*1.16</f>
        <v>13340</v>
      </c>
      <c r="K67" s="48">
        <f t="shared" ref="K67:K130" si="27">J67*3</f>
        <v>40020</v>
      </c>
      <c r="L67" s="48">
        <f t="shared" ref="L67:L130" si="28">J67*N67</f>
        <v>3744.646054</v>
      </c>
      <c r="M67" s="48">
        <f t="shared" ref="M67:M130" si="29">L67*3</f>
        <v>11233.938162</v>
      </c>
      <c r="N67" s="49">
        <f t="shared" ref="N67:N130" si="30">I67*0.961</f>
        <v>0.2807081</v>
      </c>
      <c r="O67" s="50">
        <v>29028.37</v>
      </c>
      <c r="P67" s="50">
        <v>8637.04</v>
      </c>
      <c r="Q67" s="50"/>
      <c r="R67" s="50"/>
      <c r="S67" s="56">
        <f t="shared" si="17"/>
        <v>0.841402028985507</v>
      </c>
      <c r="T67" s="56">
        <f t="shared" si="18"/>
        <v>0.857066023646855</v>
      </c>
      <c r="U67" s="56">
        <f t="shared" si="19"/>
        <v>0.725346576711644</v>
      </c>
      <c r="V67" s="56">
        <f t="shared" si="20"/>
        <v>0.768834568559022</v>
      </c>
      <c r="W67" s="61"/>
      <c r="X67" s="60"/>
      <c r="Y67" s="72">
        <f t="shared" si="21"/>
        <v>-54.7163</v>
      </c>
      <c r="Z67" s="58">
        <f t="shared" si="22"/>
        <v>-27.35815</v>
      </c>
      <c r="AA67" s="38">
        <v>11500</v>
      </c>
      <c r="AB67" s="38">
        <f t="shared" ref="AB67:AB130" si="31">AA67*3</f>
        <v>34500</v>
      </c>
      <c r="AC67" s="73">
        <f t="shared" ref="AC67:AC130" si="32">AA67*AE67</f>
        <v>3359.15</v>
      </c>
      <c r="AD67" s="73">
        <f t="shared" ref="AD67:AD130" si="33">AC67*3</f>
        <v>10077.45</v>
      </c>
      <c r="AE67" s="74">
        <v>0.2921</v>
      </c>
      <c r="AF67" s="75">
        <v>26323.34</v>
      </c>
      <c r="AG67" s="75">
        <v>7381.57</v>
      </c>
      <c r="AH67" s="79">
        <f t="shared" ref="AH67:AH130" si="34">AF67/AB67</f>
        <v>0.762995362318841</v>
      </c>
      <c r="AI67" s="79">
        <f t="shared" ref="AI67:AI130" si="35">AG67/AD67</f>
        <v>0.732483912100779</v>
      </c>
      <c r="AJ67" s="77"/>
    </row>
    <row r="68" spans="1:36">
      <c r="A68" s="36">
        <v>66</v>
      </c>
      <c r="B68" s="8">
        <v>114069</v>
      </c>
      <c r="C68" s="37" t="s">
        <v>114</v>
      </c>
      <c r="D68" s="8" t="s">
        <v>50</v>
      </c>
      <c r="E68" s="38">
        <v>4000</v>
      </c>
      <c r="F68" s="39">
        <f t="shared" si="23"/>
        <v>12000</v>
      </c>
      <c r="G68" s="40">
        <f t="shared" si="24"/>
        <v>1252.672</v>
      </c>
      <c r="H68" s="40">
        <f t="shared" si="25"/>
        <v>3758.016</v>
      </c>
      <c r="I68" s="47">
        <v>0.313168</v>
      </c>
      <c r="J68" s="48">
        <f t="shared" si="26"/>
        <v>4640</v>
      </c>
      <c r="K68" s="48">
        <f t="shared" si="27"/>
        <v>13920</v>
      </c>
      <c r="L68" s="48">
        <f t="shared" si="28"/>
        <v>1396.42863872</v>
      </c>
      <c r="M68" s="48">
        <f t="shared" si="29"/>
        <v>4189.28591616</v>
      </c>
      <c r="N68" s="49">
        <f t="shared" si="30"/>
        <v>0.300954448</v>
      </c>
      <c r="O68" s="50">
        <v>10059.74</v>
      </c>
      <c r="P68" s="50">
        <v>3181.75</v>
      </c>
      <c r="Q68" s="50"/>
      <c r="R68" s="50"/>
      <c r="S68" s="56">
        <f t="shared" ref="S68:S99" si="36">(O68-Q68)/F68</f>
        <v>0.838311666666667</v>
      </c>
      <c r="T68" s="56">
        <f t="shared" ref="T68:T99" si="37">(P68-R68)/H68</f>
        <v>0.846656852977741</v>
      </c>
      <c r="U68" s="56">
        <f t="shared" ref="U68:U99" si="38">(O68-Q68)/K68</f>
        <v>0.722682471264368</v>
      </c>
      <c r="V68" s="56">
        <f t="shared" ref="V68:V99" si="39">(P68-R68)/M68</f>
        <v>0.759496979598964</v>
      </c>
      <c r="W68" s="61"/>
      <c r="X68" s="60"/>
      <c r="Y68" s="72">
        <f t="shared" si="21"/>
        <v>-19.4026</v>
      </c>
      <c r="Z68" s="58">
        <f t="shared" si="22"/>
        <v>-9.7013</v>
      </c>
      <c r="AA68" s="38">
        <v>4000</v>
      </c>
      <c r="AB68" s="38">
        <f t="shared" si="31"/>
        <v>12000</v>
      </c>
      <c r="AC68" s="73">
        <f t="shared" si="32"/>
        <v>1252.672</v>
      </c>
      <c r="AD68" s="73">
        <f t="shared" si="33"/>
        <v>3758.016</v>
      </c>
      <c r="AE68" s="74">
        <v>0.313168</v>
      </c>
      <c r="AF68" s="75">
        <v>8408.08</v>
      </c>
      <c r="AG68" s="75">
        <v>2956.07</v>
      </c>
      <c r="AH68" s="79">
        <f t="shared" si="34"/>
        <v>0.700673333333333</v>
      </c>
      <c r="AI68" s="79">
        <f t="shared" si="35"/>
        <v>0.786603888860505</v>
      </c>
      <c r="AJ68" s="77"/>
    </row>
    <row r="69" spans="1:36">
      <c r="A69" s="36">
        <v>67</v>
      </c>
      <c r="B69" s="8">
        <v>707</v>
      </c>
      <c r="C69" s="37" t="s">
        <v>115</v>
      </c>
      <c r="D69" s="8" t="s">
        <v>50</v>
      </c>
      <c r="E69" s="38">
        <v>13000</v>
      </c>
      <c r="F69" s="39">
        <f t="shared" si="23"/>
        <v>39000</v>
      </c>
      <c r="G69" s="40">
        <f t="shared" si="24"/>
        <v>3827.2</v>
      </c>
      <c r="H69" s="40">
        <f t="shared" si="25"/>
        <v>11481.6</v>
      </c>
      <c r="I69" s="47">
        <v>0.2944</v>
      </c>
      <c r="J69" s="48">
        <f t="shared" si="26"/>
        <v>15080</v>
      </c>
      <c r="K69" s="48">
        <f t="shared" si="27"/>
        <v>45240</v>
      </c>
      <c r="L69" s="48">
        <f t="shared" si="28"/>
        <v>4266.409472</v>
      </c>
      <c r="M69" s="48">
        <f t="shared" si="29"/>
        <v>12799.228416</v>
      </c>
      <c r="N69" s="49">
        <f t="shared" si="30"/>
        <v>0.2829184</v>
      </c>
      <c r="O69" s="50">
        <v>32665.41</v>
      </c>
      <c r="P69" s="50">
        <v>9785.63</v>
      </c>
      <c r="Q69" s="50"/>
      <c r="R69" s="50"/>
      <c r="S69" s="56">
        <f t="shared" si="36"/>
        <v>0.837574615384615</v>
      </c>
      <c r="T69" s="56">
        <f t="shared" si="37"/>
        <v>0.852288008639911</v>
      </c>
      <c r="U69" s="56">
        <f t="shared" si="38"/>
        <v>0.722047082228117</v>
      </c>
      <c r="V69" s="56">
        <f t="shared" si="39"/>
        <v>0.764548430729404</v>
      </c>
      <c r="W69" s="61"/>
      <c r="X69" s="60"/>
      <c r="Y69" s="72">
        <f t="shared" si="21"/>
        <v>-63.3459</v>
      </c>
      <c r="Z69" s="58">
        <f t="shared" si="22"/>
        <v>-31.67295</v>
      </c>
      <c r="AA69" s="38">
        <v>13000</v>
      </c>
      <c r="AB69" s="38">
        <f t="shared" si="31"/>
        <v>39000</v>
      </c>
      <c r="AC69" s="73">
        <f t="shared" si="32"/>
        <v>3827.2</v>
      </c>
      <c r="AD69" s="73">
        <f t="shared" si="33"/>
        <v>11481.6</v>
      </c>
      <c r="AE69" s="74">
        <v>0.2944</v>
      </c>
      <c r="AF69" s="75">
        <v>23472.18</v>
      </c>
      <c r="AG69" s="75">
        <v>7879.65</v>
      </c>
      <c r="AH69" s="79">
        <f t="shared" si="34"/>
        <v>0.601850769230769</v>
      </c>
      <c r="AI69" s="79">
        <f t="shared" si="35"/>
        <v>0.686285012541806</v>
      </c>
      <c r="AJ69" s="77"/>
    </row>
    <row r="70" spans="1:36">
      <c r="A70" s="36">
        <v>68</v>
      </c>
      <c r="B70" s="8">
        <v>112415</v>
      </c>
      <c r="C70" s="37" t="s">
        <v>116</v>
      </c>
      <c r="D70" s="8" t="s">
        <v>39</v>
      </c>
      <c r="E70" s="38">
        <v>5500</v>
      </c>
      <c r="F70" s="39">
        <f t="shared" si="23"/>
        <v>16500</v>
      </c>
      <c r="G70" s="40">
        <f t="shared" si="24"/>
        <v>1253.362</v>
      </c>
      <c r="H70" s="40">
        <f t="shared" si="25"/>
        <v>3760.086</v>
      </c>
      <c r="I70" s="47">
        <v>0.227884</v>
      </c>
      <c r="J70" s="48">
        <f t="shared" si="26"/>
        <v>6380</v>
      </c>
      <c r="K70" s="48">
        <f t="shared" si="27"/>
        <v>19140</v>
      </c>
      <c r="L70" s="48">
        <f t="shared" si="28"/>
        <v>1397.19782312</v>
      </c>
      <c r="M70" s="48">
        <f t="shared" si="29"/>
        <v>4191.59346936</v>
      </c>
      <c r="N70" s="49">
        <f t="shared" si="30"/>
        <v>0.218996524</v>
      </c>
      <c r="O70" s="50">
        <v>13786.78</v>
      </c>
      <c r="P70" s="50">
        <v>4224.74</v>
      </c>
      <c r="Q70" s="50"/>
      <c r="R70" s="50"/>
      <c r="S70" s="56">
        <f t="shared" si="36"/>
        <v>0.835562424242424</v>
      </c>
      <c r="T70" s="56">
        <f t="shared" si="37"/>
        <v>1.12357536503154</v>
      </c>
      <c r="U70" s="56">
        <f t="shared" si="38"/>
        <v>0.720312434691745</v>
      </c>
      <c r="V70" s="56">
        <f t="shared" si="39"/>
        <v>1.00790785911904</v>
      </c>
      <c r="W70" s="61"/>
      <c r="X70" s="60"/>
      <c r="Y70" s="72">
        <f t="shared" si="21"/>
        <v>-27.1322</v>
      </c>
      <c r="Z70" s="58">
        <f t="shared" si="22"/>
        <v>-13.5661</v>
      </c>
      <c r="AA70" s="38">
        <v>5500</v>
      </c>
      <c r="AB70" s="38">
        <f t="shared" si="31"/>
        <v>16500</v>
      </c>
      <c r="AC70" s="73">
        <f t="shared" si="32"/>
        <v>1253.362</v>
      </c>
      <c r="AD70" s="73">
        <f t="shared" si="33"/>
        <v>3760.086</v>
      </c>
      <c r="AE70" s="74">
        <v>0.227884</v>
      </c>
      <c r="AF70" s="75">
        <v>11375.19</v>
      </c>
      <c r="AG70" s="75">
        <v>3392.86</v>
      </c>
      <c r="AH70" s="79">
        <f t="shared" si="34"/>
        <v>0.689405454545455</v>
      </c>
      <c r="AI70" s="79">
        <f t="shared" si="35"/>
        <v>0.902335744448398</v>
      </c>
      <c r="AJ70" s="77"/>
    </row>
    <row r="71" spans="1:36">
      <c r="A71" s="36">
        <v>69</v>
      </c>
      <c r="B71" s="8">
        <v>102564</v>
      </c>
      <c r="C71" s="37" t="s">
        <v>117</v>
      </c>
      <c r="D71" s="8" t="s">
        <v>41</v>
      </c>
      <c r="E71" s="38">
        <v>5500</v>
      </c>
      <c r="F71" s="39">
        <f t="shared" si="23"/>
        <v>16500</v>
      </c>
      <c r="G71" s="40">
        <f t="shared" si="24"/>
        <v>1519.012</v>
      </c>
      <c r="H71" s="40">
        <f t="shared" si="25"/>
        <v>4557.036</v>
      </c>
      <c r="I71" s="47">
        <v>0.276184</v>
      </c>
      <c r="J71" s="48">
        <f t="shared" si="26"/>
        <v>6380</v>
      </c>
      <c r="K71" s="48">
        <f t="shared" si="27"/>
        <v>19140</v>
      </c>
      <c r="L71" s="48">
        <f t="shared" si="28"/>
        <v>1693.33381712</v>
      </c>
      <c r="M71" s="48">
        <f t="shared" si="29"/>
        <v>5080.00145136</v>
      </c>
      <c r="N71" s="49">
        <f t="shared" si="30"/>
        <v>0.265412824</v>
      </c>
      <c r="O71" s="50">
        <v>13770.63</v>
      </c>
      <c r="P71" s="50">
        <v>4029.18</v>
      </c>
      <c r="Q71" s="50"/>
      <c r="R71" s="50"/>
      <c r="S71" s="56">
        <f t="shared" si="36"/>
        <v>0.834583636363636</v>
      </c>
      <c r="T71" s="56">
        <f t="shared" si="37"/>
        <v>0.884166813692058</v>
      </c>
      <c r="U71" s="56">
        <f t="shared" si="38"/>
        <v>0.719468652037618</v>
      </c>
      <c r="V71" s="56">
        <f t="shared" si="39"/>
        <v>0.793145442689061</v>
      </c>
      <c r="W71" s="61"/>
      <c r="X71" s="60"/>
      <c r="Y71" s="72">
        <f t="shared" si="21"/>
        <v>-27.2937</v>
      </c>
      <c r="Z71" s="58">
        <f t="shared" si="22"/>
        <v>-13.64685</v>
      </c>
      <c r="AA71" s="38">
        <v>5500</v>
      </c>
      <c r="AB71" s="38">
        <f t="shared" si="31"/>
        <v>16500</v>
      </c>
      <c r="AC71" s="73">
        <f t="shared" si="32"/>
        <v>1519.012</v>
      </c>
      <c r="AD71" s="73">
        <f t="shared" si="33"/>
        <v>4557.036</v>
      </c>
      <c r="AE71" s="74">
        <v>0.276184</v>
      </c>
      <c r="AF71" s="75">
        <v>10998.66</v>
      </c>
      <c r="AG71" s="75">
        <v>2664.53</v>
      </c>
      <c r="AH71" s="79">
        <f t="shared" si="34"/>
        <v>0.666585454545455</v>
      </c>
      <c r="AI71" s="79">
        <f t="shared" si="35"/>
        <v>0.584706813814945</v>
      </c>
      <c r="AJ71" s="77"/>
    </row>
    <row r="72" spans="1:36">
      <c r="A72" s="36">
        <v>70</v>
      </c>
      <c r="B72" s="8">
        <v>355</v>
      </c>
      <c r="C72" s="37" t="s">
        <v>118</v>
      </c>
      <c r="D72" s="8" t="s">
        <v>52</v>
      </c>
      <c r="E72" s="38">
        <v>6500</v>
      </c>
      <c r="F72" s="39">
        <f t="shared" si="23"/>
        <v>19500</v>
      </c>
      <c r="G72" s="40">
        <f t="shared" si="24"/>
        <v>1962.636</v>
      </c>
      <c r="H72" s="40">
        <f t="shared" si="25"/>
        <v>5887.908</v>
      </c>
      <c r="I72" s="47">
        <v>0.301944</v>
      </c>
      <c r="J72" s="48">
        <f t="shared" si="26"/>
        <v>7540</v>
      </c>
      <c r="K72" s="48">
        <f t="shared" si="27"/>
        <v>22620</v>
      </c>
      <c r="L72" s="48">
        <f t="shared" si="28"/>
        <v>2187.86810736</v>
      </c>
      <c r="M72" s="48">
        <f t="shared" si="29"/>
        <v>6563.60432208</v>
      </c>
      <c r="N72" s="49">
        <f t="shared" si="30"/>
        <v>0.290168184</v>
      </c>
      <c r="O72" s="50">
        <v>16230.98</v>
      </c>
      <c r="P72" s="50">
        <v>4024.28</v>
      </c>
      <c r="Q72" s="50"/>
      <c r="R72" s="50"/>
      <c r="S72" s="56">
        <f t="shared" si="36"/>
        <v>0.832357948717949</v>
      </c>
      <c r="T72" s="56">
        <f t="shared" si="37"/>
        <v>0.683482146799848</v>
      </c>
      <c r="U72" s="56">
        <f t="shared" si="38"/>
        <v>0.717549955791335</v>
      </c>
      <c r="V72" s="56">
        <f t="shared" si="39"/>
        <v>0.613120444579863</v>
      </c>
      <c r="W72" s="61"/>
      <c r="X72" s="60"/>
      <c r="Y72" s="72">
        <f t="shared" si="21"/>
        <v>-32.6902</v>
      </c>
      <c r="Z72" s="58">
        <f t="shared" si="22"/>
        <v>-16.3451</v>
      </c>
      <c r="AA72" s="38">
        <v>6500</v>
      </c>
      <c r="AB72" s="38">
        <f t="shared" si="31"/>
        <v>19500</v>
      </c>
      <c r="AC72" s="73">
        <f t="shared" si="32"/>
        <v>1962.636</v>
      </c>
      <c r="AD72" s="73">
        <f t="shared" si="33"/>
        <v>5887.908</v>
      </c>
      <c r="AE72" s="74">
        <v>0.301944</v>
      </c>
      <c r="AF72" s="75">
        <v>11876.07</v>
      </c>
      <c r="AG72" s="75">
        <v>3453.95</v>
      </c>
      <c r="AH72" s="79">
        <f t="shared" si="34"/>
        <v>0.609029230769231</v>
      </c>
      <c r="AI72" s="79">
        <f t="shared" si="35"/>
        <v>0.58661752187704</v>
      </c>
      <c r="AJ72" s="77"/>
    </row>
    <row r="73" spans="1:36">
      <c r="A73" s="36">
        <v>71</v>
      </c>
      <c r="B73" s="8">
        <v>359</v>
      </c>
      <c r="C73" s="37" t="s">
        <v>119</v>
      </c>
      <c r="D73" s="8" t="s">
        <v>43</v>
      </c>
      <c r="E73" s="38">
        <v>10000</v>
      </c>
      <c r="F73" s="39">
        <f t="shared" si="23"/>
        <v>30000</v>
      </c>
      <c r="G73" s="40">
        <f t="shared" si="24"/>
        <v>2180.4</v>
      </c>
      <c r="H73" s="40">
        <f t="shared" si="25"/>
        <v>6541.2</v>
      </c>
      <c r="I73" s="47">
        <v>0.21804</v>
      </c>
      <c r="J73" s="48">
        <f t="shared" si="26"/>
        <v>11600</v>
      </c>
      <c r="K73" s="48">
        <f t="shared" si="27"/>
        <v>34800</v>
      </c>
      <c r="L73" s="48">
        <f t="shared" si="28"/>
        <v>2430.622704</v>
      </c>
      <c r="M73" s="48">
        <f t="shared" si="29"/>
        <v>7291.868112</v>
      </c>
      <c r="N73" s="49">
        <f t="shared" si="30"/>
        <v>0.20953644</v>
      </c>
      <c r="O73" s="50">
        <v>24849.3</v>
      </c>
      <c r="P73" s="50">
        <v>5551.17</v>
      </c>
      <c r="Q73" s="50"/>
      <c r="R73" s="50"/>
      <c r="S73" s="56">
        <f t="shared" si="36"/>
        <v>0.82831</v>
      </c>
      <c r="T73" s="56">
        <f t="shared" si="37"/>
        <v>0.848647037240873</v>
      </c>
      <c r="U73" s="56">
        <f t="shared" si="38"/>
        <v>0.714060344827586</v>
      </c>
      <c r="V73" s="56">
        <f t="shared" si="39"/>
        <v>0.761282282501052</v>
      </c>
      <c r="W73" s="61"/>
      <c r="X73" s="60"/>
      <c r="Y73" s="72">
        <f t="shared" si="21"/>
        <v>-51.507</v>
      </c>
      <c r="Z73" s="58">
        <f t="shared" si="22"/>
        <v>-25.7535</v>
      </c>
      <c r="AA73" s="38">
        <v>10000</v>
      </c>
      <c r="AB73" s="38">
        <f t="shared" si="31"/>
        <v>30000</v>
      </c>
      <c r="AC73" s="73">
        <f t="shared" si="32"/>
        <v>2180.4</v>
      </c>
      <c r="AD73" s="73">
        <f t="shared" si="33"/>
        <v>6541.2</v>
      </c>
      <c r="AE73" s="74">
        <v>0.21804</v>
      </c>
      <c r="AF73" s="75">
        <v>23304.62</v>
      </c>
      <c r="AG73" s="75">
        <v>6796.76</v>
      </c>
      <c r="AH73" s="79">
        <f t="shared" si="34"/>
        <v>0.776820666666667</v>
      </c>
      <c r="AI73" s="79">
        <f t="shared" si="35"/>
        <v>1.03906928392344</v>
      </c>
      <c r="AJ73" s="77"/>
    </row>
    <row r="74" spans="1:36">
      <c r="A74" s="36">
        <v>72</v>
      </c>
      <c r="B74" s="8">
        <v>114286</v>
      </c>
      <c r="C74" s="37" t="s">
        <v>120</v>
      </c>
      <c r="D74" s="8" t="s">
        <v>79</v>
      </c>
      <c r="E74" s="38">
        <v>7900</v>
      </c>
      <c r="F74" s="39">
        <f t="shared" si="23"/>
        <v>23700</v>
      </c>
      <c r="G74" s="40">
        <f t="shared" si="24"/>
        <v>1986.3444</v>
      </c>
      <c r="H74" s="40">
        <f t="shared" si="25"/>
        <v>5959.0332</v>
      </c>
      <c r="I74" s="47">
        <v>0.251436</v>
      </c>
      <c r="J74" s="48">
        <f t="shared" si="26"/>
        <v>9164</v>
      </c>
      <c r="K74" s="48">
        <f t="shared" si="27"/>
        <v>27492</v>
      </c>
      <c r="L74" s="48">
        <f t="shared" si="28"/>
        <v>2214.297283344</v>
      </c>
      <c r="M74" s="48">
        <f t="shared" si="29"/>
        <v>6642.891850032</v>
      </c>
      <c r="N74" s="49">
        <f t="shared" si="30"/>
        <v>0.241629996</v>
      </c>
      <c r="O74" s="50">
        <v>19604.83</v>
      </c>
      <c r="P74" s="50">
        <v>5721.98</v>
      </c>
      <c r="Q74" s="50"/>
      <c r="R74" s="50"/>
      <c r="S74" s="56">
        <f t="shared" si="36"/>
        <v>0.827208016877637</v>
      </c>
      <c r="T74" s="56">
        <f t="shared" si="37"/>
        <v>0.960219520173172</v>
      </c>
      <c r="U74" s="56">
        <f t="shared" si="38"/>
        <v>0.713110359377273</v>
      </c>
      <c r="V74" s="56">
        <f t="shared" si="39"/>
        <v>0.861368832908583</v>
      </c>
      <c r="W74" s="61"/>
      <c r="X74" s="60"/>
      <c r="Y74" s="72">
        <f t="shared" si="21"/>
        <v>-40.9517</v>
      </c>
      <c r="Z74" s="58">
        <f t="shared" si="22"/>
        <v>-20.47585</v>
      </c>
      <c r="AA74" s="38">
        <v>7900</v>
      </c>
      <c r="AB74" s="38">
        <f t="shared" si="31"/>
        <v>23700</v>
      </c>
      <c r="AC74" s="73">
        <f t="shared" si="32"/>
        <v>1986.3444</v>
      </c>
      <c r="AD74" s="73">
        <f t="shared" si="33"/>
        <v>5959.0332</v>
      </c>
      <c r="AE74" s="74">
        <v>0.251436</v>
      </c>
      <c r="AF74" s="75">
        <v>14136.55</v>
      </c>
      <c r="AG74" s="75">
        <v>4245.85</v>
      </c>
      <c r="AH74" s="79">
        <f t="shared" si="34"/>
        <v>0.596478902953587</v>
      </c>
      <c r="AI74" s="79">
        <f t="shared" si="35"/>
        <v>0.712506518674875</v>
      </c>
      <c r="AJ74" s="77"/>
    </row>
    <row r="75" spans="1:36">
      <c r="A75" s="36">
        <v>73</v>
      </c>
      <c r="B75" s="8">
        <v>572</v>
      </c>
      <c r="C75" s="37" t="s">
        <v>121</v>
      </c>
      <c r="D75" s="8" t="s">
        <v>52</v>
      </c>
      <c r="E75" s="38">
        <v>7000</v>
      </c>
      <c r="F75" s="39">
        <f t="shared" si="23"/>
        <v>21000</v>
      </c>
      <c r="G75" s="40">
        <f t="shared" si="24"/>
        <v>1781.948</v>
      </c>
      <c r="H75" s="40">
        <f t="shared" si="25"/>
        <v>5345.844</v>
      </c>
      <c r="I75" s="47">
        <v>0.254564</v>
      </c>
      <c r="J75" s="48">
        <f t="shared" si="26"/>
        <v>8120</v>
      </c>
      <c r="K75" s="48">
        <f t="shared" si="27"/>
        <v>24360</v>
      </c>
      <c r="L75" s="48">
        <f t="shared" si="28"/>
        <v>1986.44435248</v>
      </c>
      <c r="M75" s="48">
        <f t="shared" si="29"/>
        <v>5959.33305744</v>
      </c>
      <c r="N75" s="49">
        <f t="shared" si="30"/>
        <v>0.244636004</v>
      </c>
      <c r="O75" s="50">
        <v>17207.32</v>
      </c>
      <c r="P75" s="50">
        <v>4713.83</v>
      </c>
      <c r="Q75" s="50"/>
      <c r="R75" s="50"/>
      <c r="S75" s="56">
        <f t="shared" si="36"/>
        <v>0.81939619047619</v>
      </c>
      <c r="T75" s="56">
        <f t="shared" si="37"/>
        <v>0.8817747019928</v>
      </c>
      <c r="U75" s="56">
        <f t="shared" si="38"/>
        <v>0.706376026272578</v>
      </c>
      <c r="V75" s="56">
        <f t="shared" si="39"/>
        <v>0.790999589142775</v>
      </c>
      <c r="W75" s="61"/>
      <c r="X75" s="60"/>
      <c r="Y75" s="72">
        <f t="shared" si="21"/>
        <v>-37.9268</v>
      </c>
      <c r="Z75" s="58">
        <f t="shared" ref="Z75:Z106" si="40">Y75/2</f>
        <v>-18.9634</v>
      </c>
      <c r="AA75" s="38">
        <v>7000</v>
      </c>
      <c r="AB75" s="38">
        <f t="shared" si="31"/>
        <v>21000</v>
      </c>
      <c r="AC75" s="73">
        <f t="shared" si="32"/>
        <v>1781.948</v>
      </c>
      <c r="AD75" s="73">
        <f t="shared" si="33"/>
        <v>5345.844</v>
      </c>
      <c r="AE75" s="74">
        <v>0.254564</v>
      </c>
      <c r="AF75" s="75">
        <v>12326.71</v>
      </c>
      <c r="AG75" s="75">
        <v>3262.15</v>
      </c>
      <c r="AH75" s="79">
        <f t="shared" si="34"/>
        <v>0.58698619047619</v>
      </c>
      <c r="AI75" s="79">
        <f t="shared" si="35"/>
        <v>0.610221697453199</v>
      </c>
      <c r="AJ75" s="77"/>
    </row>
    <row r="76" spans="1:36">
      <c r="A76" s="36">
        <v>74</v>
      </c>
      <c r="B76" s="8">
        <v>750</v>
      </c>
      <c r="C76" s="37" t="s">
        <v>122</v>
      </c>
      <c r="D76" s="8" t="s">
        <v>48</v>
      </c>
      <c r="E76" s="38">
        <v>33000</v>
      </c>
      <c r="F76" s="39">
        <f t="shared" si="23"/>
        <v>99000</v>
      </c>
      <c r="G76" s="40">
        <f t="shared" si="24"/>
        <v>9809.316</v>
      </c>
      <c r="H76" s="40">
        <f t="shared" si="25"/>
        <v>29427.948</v>
      </c>
      <c r="I76" s="47">
        <v>0.297252</v>
      </c>
      <c r="J76" s="48">
        <f t="shared" si="26"/>
        <v>38280</v>
      </c>
      <c r="K76" s="48">
        <f t="shared" si="27"/>
        <v>114840</v>
      </c>
      <c r="L76" s="48">
        <f t="shared" si="28"/>
        <v>10935.03310416</v>
      </c>
      <c r="M76" s="48">
        <f t="shared" si="29"/>
        <v>32805.09931248</v>
      </c>
      <c r="N76" s="49">
        <f t="shared" si="30"/>
        <v>0.285659172</v>
      </c>
      <c r="O76" s="50">
        <v>80613.42</v>
      </c>
      <c r="P76" s="50">
        <v>22450.35</v>
      </c>
      <c r="Q76" s="50"/>
      <c r="R76" s="50"/>
      <c r="S76" s="56">
        <f t="shared" si="36"/>
        <v>0.81427696969697</v>
      </c>
      <c r="T76" s="56">
        <f t="shared" si="37"/>
        <v>0.76289213233624</v>
      </c>
      <c r="U76" s="56">
        <f t="shared" si="38"/>
        <v>0.701962904911181</v>
      </c>
      <c r="V76" s="56">
        <f t="shared" si="39"/>
        <v>0.684355495654886</v>
      </c>
      <c r="W76" s="61"/>
      <c r="X76" s="60"/>
      <c r="Y76" s="72">
        <f t="shared" si="21"/>
        <v>-183.8658</v>
      </c>
      <c r="Z76" s="58">
        <f t="shared" si="40"/>
        <v>-91.9329</v>
      </c>
      <c r="AA76" s="38">
        <v>33000</v>
      </c>
      <c r="AB76" s="38">
        <f t="shared" si="31"/>
        <v>99000</v>
      </c>
      <c r="AC76" s="73">
        <f t="shared" si="32"/>
        <v>9809.316</v>
      </c>
      <c r="AD76" s="73">
        <f t="shared" si="33"/>
        <v>29427.948</v>
      </c>
      <c r="AE76" s="74">
        <v>0.297252</v>
      </c>
      <c r="AF76" s="75">
        <v>81273.15</v>
      </c>
      <c r="AG76" s="75">
        <v>20160.83</v>
      </c>
      <c r="AH76" s="79">
        <f t="shared" si="34"/>
        <v>0.820940909090909</v>
      </c>
      <c r="AI76" s="79">
        <f t="shared" si="35"/>
        <v>0.685091260865352</v>
      </c>
      <c r="AJ76" s="77"/>
    </row>
    <row r="77" spans="1:36">
      <c r="A77" s="36">
        <v>75</v>
      </c>
      <c r="B77" s="8">
        <v>307</v>
      </c>
      <c r="C77" s="37" t="s">
        <v>123</v>
      </c>
      <c r="D77" s="8" t="s">
        <v>48</v>
      </c>
      <c r="E77" s="38">
        <v>80000</v>
      </c>
      <c r="F77" s="39">
        <f t="shared" si="23"/>
        <v>240000</v>
      </c>
      <c r="G77" s="40">
        <f t="shared" si="24"/>
        <v>19136</v>
      </c>
      <c r="H77" s="40">
        <f t="shared" si="25"/>
        <v>57408</v>
      </c>
      <c r="I77" s="47">
        <v>0.2392</v>
      </c>
      <c r="J77" s="48">
        <f t="shared" si="26"/>
        <v>92800</v>
      </c>
      <c r="K77" s="48">
        <f t="shared" si="27"/>
        <v>278400</v>
      </c>
      <c r="L77" s="48">
        <f t="shared" si="28"/>
        <v>21332.04736</v>
      </c>
      <c r="M77" s="48">
        <f t="shared" si="29"/>
        <v>63996.14208</v>
      </c>
      <c r="N77" s="49">
        <f t="shared" si="30"/>
        <v>0.2298712</v>
      </c>
      <c r="O77" s="50">
        <v>194711.01</v>
      </c>
      <c r="P77" s="50">
        <v>32171.41</v>
      </c>
      <c r="Q77" s="50"/>
      <c r="R77" s="50"/>
      <c r="S77" s="56">
        <f t="shared" si="36"/>
        <v>0.811295875</v>
      </c>
      <c r="T77" s="56">
        <f t="shared" si="37"/>
        <v>0.560399421683389</v>
      </c>
      <c r="U77" s="56">
        <f t="shared" si="38"/>
        <v>0.699392995689655</v>
      </c>
      <c r="V77" s="56">
        <f t="shared" si="39"/>
        <v>0.502708584523475</v>
      </c>
      <c r="W77" s="61"/>
      <c r="X77" s="60"/>
      <c r="Y77" s="72">
        <v>-200</v>
      </c>
      <c r="Z77" s="58">
        <f t="shared" si="40"/>
        <v>-100</v>
      </c>
      <c r="AA77" s="38">
        <v>80000</v>
      </c>
      <c r="AB77" s="38">
        <f t="shared" si="31"/>
        <v>240000</v>
      </c>
      <c r="AC77" s="73">
        <f t="shared" si="32"/>
        <v>19136</v>
      </c>
      <c r="AD77" s="73">
        <f t="shared" si="33"/>
        <v>57408</v>
      </c>
      <c r="AE77" s="74">
        <v>0.2392</v>
      </c>
      <c r="AF77" s="75">
        <v>340372.83</v>
      </c>
      <c r="AG77" s="75">
        <v>32481.95</v>
      </c>
      <c r="AH77" s="80">
        <f t="shared" si="34"/>
        <v>1.418220125</v>
      </c>
      <c r="AI77" s="79">
        <f t="shared" si="35"/>
        <v>0.565808772296544</v>
      </c>
      <c r="AJ77" s="77"/>
    </row>
    <row r="78" spans="1:36">
      <c r="A78" s="36">
        <v>76</v>
      </c>
      <c r="B78" s="8">
        <v>104838</v>
      </c>
      <c r="C78" s="37" t="s">
        <v>124</v>
      </c>
      <c r="D78" s="8" t="s">
        <v>57</v>
      </c>
      <c r="E78" s="38">
        <v>5000</v>
      </c>
      <c r="F78" s="39">
        <f t="shared" si="23"/>
        <v>15000</v>
      </c>
      <c r="G78" s="40">
        <f t="shared" si="24"/>
        <v>1426</v>
      </c>
      <c r="H78" s="40">
        <f t="shared" si="25"/>
        <v>4278</v>
      </c>
      <c r="I78" s="47">
        <v>0.2852</v>
      </c>
      <c r="J78" s="48">
        <f t="shared" si="26"/>
        <v>5800</v>
      </c>
      <c r="K78" s="48">
        <f t="shared" si="27"/>
        <v>17400</v>
      </c>
      <c r="L78" s="48">
        <f t="shared" si="28"/>
        <v>1589.64776</v>
      </c>
      <c r="M78" s="48">
        <f t="shared" si="29"/>
        <v>4768.94328</v>
      </c>
      <c r="N78" s="49">
        <f t="shared" si="30"/>
        <v>0.2740772</v>
      </c>
      <c r="O78" s="50">
        <v>12143.36</v>
      </c>
      <c r="P78" s="50">
        <v>3859.7</v>
      </c>
      <c r="Q78" s="50"/>
      <c r="R78" s="50"/>
      <c r="S78" s="56">
        <f t="shared" si="36"/>
        <v>0.809557333333333</v>
      </c>
      <c r="T78" s="56">
        <f t="shared" si="37"/>
        <v>0.902220663861618</v>
      </c>
      <c r="U78" s="56">
        <f t="shared" si="38"/>
        <v>0.697894252873563</v>
      </c>
      <c r="V78" s="56">
        <f t="shared" si="39"/>
        <v>0.809340722542626</v>
      </c>
      <c r="W78" s="61"/>
      <c r="X78" s="60"/>
      <c r="Y78" s="72">
        <f t="shared" ref="Y78:Y135" si="41">(O78-F78)*0.01</f>
        <v>-28.5664</v>
      </c>
      <c r="Z78" s="58">
        <f t="shared" si="40"/>
        <v>-14.2832</v>
      </c>
      <c r="AA78" s="38">
        <v>5000</v>
      </c>
      <c r="AB78" s="38">
        <f t="shared" si="31"/>
        <v>15000</v>
      </c>
      <c r="AC78" s="73">
        <f t="shared" si="32"/>
        <v>1426</v>
      </c>
      <c r="AD78" s="73">
        <f t="shared" si="33"/>
        <v>4278</v>
      </c>
      <c r="AE78" s="74">
        <v>0.2852</v>
      </c>
      <c r="AF78" s="75">
        <v>9375.38</v>
      </c>
      <c r="AG78" s="75">
        <v>2643.71</v>
      </c>
      <c r="AH78" s="79">
        <f t="shared" si="34"/>
        <v>0.625025333333333</v>
      </c>
      <c r="AI78" s="79">
        <f t="shared" si="35"/>
        <v>0.617978027115475</v>
      </c>
      <c r="AJ78" s="77"/>
    </row>
    <row r="79" spans="1:36">
      <c r="A79" s="36">
        <v>77</v>
      </c>
      <c r="B79" s="8">
        <v>706</v>
      </c>
      <c r="C79" s="37" t="s">
        <v>125</v>
      </c>
      <c r="D79" s="8" t="s">
        <v>54</v>
      </c>
      <c r="E79" s="38">
        <v>4900</v>
      </c>
      <c r="F79" s="39">
        <f t="shared" si="23"/>
        <v>14700</v>
      </c>
      <c r="G79" s="40">
        <f t="shared" si="24"/>
        <v>1482.6812</v>
      </c>
      <c r="H79" s="40">
        <f t="shared" si="25"/>
        <v>4448.0436</v>
      </c>
      <c r="I79" s="47">
        <v>0.302588</v>
      </c>
      <c r="J79" s="48">
        <f t="shared" si="26"/>
        <v>5684</v>
      </c>
      <c r="K79" s="48">
        <f t="shared" si="27"/>
        <v>17052</v>
      </c>
      <c r="L79" s="48">
        <f t="shared" si="28"/>
        <v>1652.833694512</v>
      </c>
      <c r="M79" s="48">
        <f t="shared" si="29"/>
        <v>4958.501083536</v>
      </c>
      <c r="N79" s="49">
        <f t="shared" si="30"/>
        <v>0.290787068</v>
      </c>
      <c r="O79" s="50">
        <v>11894.45</v>
      </c>
      <c r="P79" s="50">
        <v>3181.71</v>
      </c>
      <c r="Q79" s="50"/>
      <c r="R79" s="50"/>
      <c r="S79" s="56">
        <f t="shared" si="36"/>
        <v>0.809146258503401</v>
      </c>
      <c r="T79" s="56">
        <f t="shared" si="37"/>
        <v>0.715305488462388</v>
      </c>
      <c r="U79" s="56">
        <f t="shared" si="38"/>
        <v>0.697539878020174</v>
      </c>
      <c r="V79" s="56">
        <f t="shared" si="39"/>
        <v>0.641667702879892</v>
      </c>
      <c r="W79" s="61"/>
      <c r="X79" s="60"/>
      <c r="Y79" s="72">
        <f t="shared" si="41"/>
        <v>-28.0555</v>
      </c>
      <c r="Z79" s="58">
        <f t="shared" si="40"/>
        <v>-14.02775</v>
      </c>
      <c r="AA79" s="38">
        <v>4900</v>
      </c>
      <c r="AB79" s="38">
        <f t="shared" si="31"/>
        <v>14700</v>
      </c>
      <c r="AC79" s="73">
        <f t="shared" si="32"/>
        <v>1482.6812</v>
      </c>
      <c r="AD79" s="73">
        <f t="shared" si="33"/>
        <v>4448.0436</v>
      </c>
      <c r="AE79" s="74">
        <v>0.302588</v>
      </c>
      <c r="AF79" s="75">
        <v>12169.78</v>
      </c>
      <c r="AG79" s="75">
        <v>3685.38</v>
      </c>
      <c r="AH79" s="79">
        <f t="shared" si="34"/>
        <v>0.827876190476191</v>
      </c>
      <c r="AI79" s="79">
        <f t="shared" si="35"/>
        <v>0.828539540394793</v>
      </c>
      <c r="AJ79" s="77"/>
    </row>
    <row r="80" spans="1:36">
      <c r="A80" s="36">
        <v>78</v>
      </c>
      <c r="B80" s="8">
        <v>122906</v>
      </c>
      <c r="C80" s="37" t="s">
        <v>126</v>
      </c>
      <c r="D80" s="8" t="s">
        <v>39</v>
      </c>
      <c r="E80" s="38">
        <v>4100</v>
      </c>
      <c r="F80" s="39">
        <f t="shared" si="23"/>
        <v>12300</v>
      </c>
      <c r="G80" s="40">
        <f t="shared" si="24"/>
        <v>1131.6</v>
      </c>
      <c r="H80" s="40">
        <f t="shared" si="25"/>
        <v>3394.8</v>
      </c>
      <c r="I80" s="47">
        <v>0.276</v>
      </c>
      <c r="J80" s="48">
        <f t="shared" si="26"/>
        <v>4756</v>
      </c>
      <c r="K80" s="48">
        <f t="shared" si="27"/>
        <v>14268</v>
      </c>
      <c r="L80" s="48">
        <f t="shared" si="28"/>
        <v>1261.462416</v>
      </c>
      <c r="M80" s="48">
        <f t="shared" si="29"/>
        <v>3784.387248</v>
      </c>
      <c r="N80" s="49">
        <f t="shared" si="30"/>
        <v>0.265236</v>
      </c>
      <c r="O80" s="50">
        <v>9867.68</v>
      </c>
      <c r="P80" s="50">
        <v>3067.16</v>
      </c>
      <c r="Q80" s="50"/>
      <c r="R80" s="50"/>
      <c r="S80" s="56">
        <f t="shared" si="36"/>
        <v>0.802250406504065</v>
      </c>
      <c r="T80" s="56">
        <f t="shared" si="37"/>
        <v>0.903487687050783</v>
      </c>
      <c r="U80" s="56">
        <f t="shared" si="38"/>
        <v>0.691595178020746</v>
      </c>
      <c r="V80" s="56">
        <f t="shared" si="39"/>
        <v>0.810477310856851</v>
      </c>
      <c r="W80" s="61"/>
      <c r="X80" s="60"/>
      <c r="Y80" s="72">
        <f t="shared" si="41"/>
        <v>-24.3232</v>
      </c>
      <c r="Z80" s="58">
        <f t="shared" si="40"/>
        <v>-12.1616</v>
      </c>
      <c r="AA80" s="38">
        <v>4100</v>
      </c>
      <c r="AB80" s="38">
        <f t="shared" si="31"/>
        <v>12300</v>
      </c>
      <c r="AC80" s="73">
        <f t="shared" si="32"/>
        <v>1131.6</v>
      </c>
      <c r="AD80" s="73">
        <f t="shared" si="33"/>
        <v>3394.8</v>
      </c>
      <c r="AE80" s="74">
        <v>0.276</v>
      </c>
      <c r="AF80" s="75">
        <v>7587.52</v>
      </c>
      <c r="AG80" s="75">
        <v>2552.27</v>
      </c>
      <c r="AH80" s="79">
        <f t="shared" si="34"/>
        <v>0.616871544715447</v>
      </c>
      <c r="AI80" s="79">
        <f t="shared" si="35"/>
        <v>0.75181748556616</v>
      </c>
      <c r="AJ80" s="77"/>
    </row>
    <row r="81" spans="1:36">
      <c r="A81" s="36">
        <v>79</v>
      </c>
      <c r="B81" s="8">
        <v>371</v>
      </c>
      <c r="C81" s="37" t="s">
        <v>127</v>
      </c>
      <c r="D81" s="8" t="s">
        <v>46</v>
      </c>
      <c r="E81" s="38">
        <v>3900</v>
      </c>
      <c r="F81" s="39">
        <f t="shared" si="23"/>
        <v>11700</v>
      </c>
      <c r="G81" s="40">
        <f t="shared" si="24"/>
        <v>1074.9648</v>
      </c>
      <c r="H81" s="40">
        <f t="shared" si="25"/>
        <v>3224.8944</v>
      </c>
      <c r="I81" s="47">
        <v>0.275632</v>
      </c>
      <c r="J81" s="48">
        <f t="shared" si="26"/>
        <v>4524</v>
      </c>
      <c r="K81" s="48">
        <f t="shared" si="27"/>
        <v>13572</v>
      </c>
      <c r="L81" s="48">
        <f t="shared" si="28"/>
        <v>1198.327760448</v>
      </c>
      <c r="M81" s="48">
        <f t="shared" si="29"/>
        <v>3594.983281344</v>
      </c>
      <c r="N81" s="49">
        <f t="shared" si="30"/>
        <v>0.264882352</v>
      </c>
      <c r="O81" s="50">
        <v>9332.88</v>
      </c>
      <c r="P81" s="50">
        <v>2461.96</v>
      </c>
      <c r="Q81" s="50"/>
      <c r="R81" s="50"/>
      <c r="S81" s="56">
        <f t="shared" si="36"/>
        <v>0.797682051282051</v>
      </c>
      <c r="T81" s="56">
        <f t="shared" si="37"/>
        <v>0.763423447291793</v>
      </c>
      <c r="U81" s="56">
        <f t="shared" si="38"/>
        <v>0.687656940760389</v>
      </c>
      <c r="V81" s="56">
        <f t="shared" si="39"/>
        <v>0.684832113900565</v>
      </c>
      <c r="W81" s="61"/>
      <c r="X81" s="60"/>
      <c r="Y81" s="72">
        <f t="shared" si="41"/>
        <v>-23.6712</v>
      </c>
      <c r="Z81" s="58">
        <f t="shared" si="40"/>
        <v>-11.8356</v>
      </c>
      <c r="AA81" s="38">
        <v>3900</v>
      </c>
      <c r="AB81" s="38">
        <f t="shared" si="31"/>
        <v>11700</v>
      </c>
      <c r="AC81" s="73">
        <f t="shared" si="32"/>
        <v>1074.9648</v>
      </c>
      <c r="AD81" s="73">
        <f t="shared" si="33"/>
        <v>3224.8944</v>
      </c>
      <c r="AE81" s="74">
        <v>0.275632</v>
      </c>
      <c r="AF81" s="75">
        <v>7583.46</v>
      </c>
      <c r="AG81" s="75">
        <v>2262.14</v>
      </c>
      <c r="AH81" s="79">
        <f t="shared" si="34"/>
        <v>0.648158974358974</v>
      </c>
      <c r="AI81" s="79">
        <f t="shared" si="35"/>
        <v>0.701461728483264</v>
      </c>
      <c r="AJ81" s="77"/>
    </row>
    <row r="82" spans="1:36">
      <c r="A82" s="36">
        <v>80</v>
      </c>
      <c r="B82" s="8">
        <v>123007</v>
      </c>
      <c r="C82" s="37" t="s">
        <v>128</v>
      </c>
      <c r="D82" s="8" t="s">
        <v>41</v>
      </c>
      <c r="E82" s="38">
        <v>3300</v>
      </c>
      <c r="F82" s="39">
        <f t="shared" si="23"/>
        <v>9900</v>
      </c>
      <c r="G82" s="40">
        <f t="shared" si="24"/>
        <v>910.8</v>
      </c>
      <c r="H82" s="40">
        <f t="shared" si="25"/>
        <v>2732.4</v>
      </c>
      <c r="I82" s="47">
        <v>0.276</v>
      </c>
      <c r="J82" s="48">
        <f t="shared" si="26"/>
        <v>3828</v>
      </c>
      <c r="K82" s="48">
        <f t="shared" si="27"/>
        <v>11484</v>
      </c>
      <c r="L82" s="48">
        <f t="shared" si="28"/>
        <v>1015.323408</v>
      </c>
      <c r="M82" s="48">
        <f t="shared" si="29"/>
        <v>3045.970224</v>
      </c>
      <c r="N82" s="49">
        <f t="shared" si="30"/>
        <v>0.265236</v>
      </c>
      <c r="O82" s="50">
        <v>7890.16</v>
      </c>
      <c r="P82" s="50">
        <v>2062.98</v>
      </c>
      <c r="Q82" s="50"/>
      <c r="R82" s="50"/>
      <c r="S82" s="56">
        <f t="shared" si="36"/>
        <v>0.796985858585859</v>
      </c>
      <c r="T82" s="56">
        <f t="shared" si="37"/>
        <v>0.755006587615283</v>
      </c>
      <c r="U82" s="56">
        <f t="shared" si="38"/>
        <v>0.687056774642982</v>
      </c>
      <c r="V82" s="56">
        <f t="shared" si="39"/>
        <v>0.677281735633933</v>
      </c>
      <c r="W82" s="61"/>
      <c r="X82" s="60"/>
      <c r="Y82" s="72">
        <f t="shared" si="41"/>
        <v>-20.0984</v>
      </c>
      <c r="Z82" s="58">
        <f t="shared" si="40"/>
        <v>-10.0492</v>
      </c>
      <c r="AA82" s="38">
        <v>3300</v>
      </c>
      <c r="AB82" s="38">
        <f t="shared" si="31"/>
        <v>9900</v>
      </c>
      <c r="AC82" s="73">
        <f t="shared" si="32"/>
        <v>910.8</v>
      </c>
      <c r="AD82" s="73">
        <f t="shared" si="33"/>
        <v>2732.4</v>
      </c>
      <c r="AE82" s="74">
        <v>0.276</v>
      </c>
      <c r="AF82" s="75">
        <v>5837.67</v>
      </c>
      <c r="AG82" s="75">
        <v>1443.72</v>
      </c>
      <c r="AH82" s="79">
        <f t="shared" si="34"/>
        <v>0.589663636363636</v>
      </c>
      <c r="AI82" s="79">
        <f t="shared" si="35"/>
        <v>0.528370663153272</v>
      </c>
      <c r="AJ82" s="77"/>
    </row>
    <row r="83" spans="1:36">
      <c r="A83" s="36">
        <v>81</v>
      </c>
      <c r="B83" s="8">
        <v>116919</v>
      </c>
      <c r="C83" s="37" t="s">
        <v>129</v>
      </c>
      <c r="D83" s="8" t="s">
        <v>48</v>
      </c>
      <c r="E83" s="38">
        <v>6600</v>
      </c>
      <c r="F83" s="39">
        <f t="shared" si="23"/>
        <v>19800</v>
      </c>
      <c r="G83" s="40">
        <f t="shared" si="24"/>
        <v>2003.76</v>
      </c>
      <c r="H83" s="40">
        <f t="shared" si="25"/>
        <v>6011.28</v>
      </c>
      <c r="I83" s="47">
        <v>0.3036</v>
      </c>
      <c r="J83" s="48">
        <f t="shared" si="26"/>
        <v>7656</v>
      </c>
      <c r="K83" s="48">
        <f t="shared" si="27"/>
        <v>22968</v>
      </c>
      <c r="L83" s="48">
        <f t="shared" si="28"/>
        <v>2233.7114976</v>
      </c>
      <c r="M83" s="48">
        <f t="shared" si="29"/>
        <v>6701.1344928</v>
      </c>
      <c r="N83" s="49">
        <f t="shared" si="30"/>
        <v>0.2917596</v>
      </c>
      <c r="O83" s="50">
        <v>15766.92</v>
      </c>
      <c r="P83" s="50">
        <v>5139.21</v>
      </c>
      <c r="Q83" s="50"/>
      <c r="R83" s="50"/>
      <c r="S83" s="56">
        <f t="shared" si="36"/>
        <v>0.796309090909091</v>
      </c>
      <c r="T83" s="56">
        <f t="shared" si="37"/>
        <v>0.85492773585659</v>
      </c>
      <c r="U83" s="56">
        <f t="shared" si="38"/>
        <v>0.686473354231975</v>
      </c>
      <c r="V83" s="56">
        <f t="shared" si="39"/>
        <v>0.766916408784482</v>
      </c>
      <c r="W83" s="61"/>
      <c r="X83" s="60"/>
      <c r="Y83" s="72">
        <f t="shared" si="41"/>
        <v>-40.3308</v>
      </c>
      <c r="Z83" s="58">
        <f t="shared" si="40"/>
        <v>-20.1654</v>
      </c>
      <c r="AA83" s="38">
        <v>6600</v>
      </c>
      <c r="AB83" s="38">
        <f t="shared" si="31"/>
        <v>19800</v>
      </c>
      <c r="AC83" s="73">
        <f t="shared" si="32"/>
        <v>2003.76</v>
      </c>
      <c r="AD83" s="73">
        <f t="shared" si="33"/>
        <v>6011.28</v>
      </c>
      <c r="AE83" s="74">
        <v>0.3036</v>
      </c>
      <c r="AF83" s="75">
        <v>16581.86</v>
      </c>
      <c r="AG83" s="75">
        <v>4629.82</v>
      </c>
      <c r="AH83" s="79">
        <f t="shared" si="34"/>
        <v>0.837467676767677</v>
      </c>
      <c r="AI83" s="79">
        <f t="shared" si="35"/>
        <v>0.770188711888317</v>
      </c>
      <c r="AJ83" s="77"/>
    </row>
    <row r="84" spans="1:36">
      <c r="A84" s="36">
        <v>82</v>
      </c>
      <c r="B84" s="8">
        <v>391</v>
      </c>
      <c r="C84" s="37" t="s">
        <v>130</v>
      </c>
      <c r="D84" s="8" t="s">
        <v>52</v>
      </c>
      <c r="E84" s="38">
        <v>6600</v>
      </c>
      <c r="F84" s="39">
        <f t="shared" si="23"/>
        <v>19800</v>
      </c>
      <c r="G84" s="40">
        <f t="shared" si="24"/>
        <v>2174.9904</v>
      </c>
      <c r="H84" s="40">
        <f t="shared" si="25"/>
        <v>6524.9712</v>
      </c>
      <c r="I84" s="47">
        <v>0.329544</v>
      </c>
      <c r="J84" s="48">
        <f t="shared" si="26"/>
        <v>7656</v>
      </c>
      <c r="K84" s="48">
        <f t="shared" si="27"/>
        <v>22968</v>
      </c>
      <c r="L84" s="48">
        <f t="shared" si="28"/>
        <v>2424.592298304</v>
      </c>
      <c r="M84" s="48">
        <f t="shared" si="29"/>
        <v>7273.776894912</v>
      </c>
      <c r="N84" s="49">
        <f t="shared" si="30"/>
        <v>0.316691784</v>
      </c>
      <c r="O84" s="50">
        <v>15519.39</v>
      </c>
      <c r="P84" s="50">
        <v>5179.62</v>
      </c>
      <c r="Q84" s="50"/>
      <c r="R84" s="50"/>
      <c r="S84" s="56">
        <f t="shared" si="36"/>
        <v>0.783807575757576</v>
      </c>
      <c r="T84" s="56">
        <f t="shared" si="37"/>
        <v>0.793814997988037</v>
      </c>
      <c r="U84" s="56">
        <f t="shared" si="38"/>
        <v>0.67569618599791</v>
      </c>
      <c r="V84" s="56">
        <f t="shared" si="39"/>
        <v>0.71209497828056</v>
      </c>
      <c r="W84" s="61"/>
      <c r="X84" s="60"/>
      <c r="Y84" s="72">
        <f t="shared" si="41"/>
        <v>-42.8061</v>
      </c>
      <c r="Z84" s="58">
        <f t="shared" si="40"/>
        <v>-21.40305</v>
      </c>
      <c r="AA84" s="38">
        <v>6600</v>
      </c>
      <c r="AB84" s="38">
        <f t="shared" si="31"/>
        <v>19800</v>
      </c>
      <c r="AC84" s="73">
        <f t="shared" si="32"/>
        <v>2174.9904</v>
      </c>
      <c r="AD84" s="73">
        <f t="shared" si="33"/>
        <v>6524.9712</v>
      </c>
      <c r="AE84" s="74">
        <v>0.329544</v>
      </c>
      <c r="AF84" s="75">
        <v>16007.03</v>
      </c>
      <c r="AG84" s="75">
        <v>5336.94</v>
      </c>
      <c r="AH84" s="79">
        <f t="shared" si="34"/>
        <v>0.808435858585859</v>
      </c>
      <c r="AI84" s="79">
        <f t="shared" si="35"/>
        <v>0.817925449234167</v>
      </c>
      <c r="AJ84" s="77"/>
    </row>
    <row r="85" spans="1:36">
      <c r="A85" s="36">
        <v>83</v>
      </c>
      <c r="B85" s="8">
        <v>598</v>
      </c>
      <c r="C85" s="37" t="s">
        <v>131</v>
      </c>
      <c r="D85" s="8" t="s">
        <v>52</v>
      </c>
      <c r="E85" s="38">
        <v>8500</v>
      </c>
      <c r="F85" s="39">
        <f t="shared" si="23"/>
        <v>25500</v>
      </c>
      <c r="G85" s="40">
        <f t="shared" si="24"/>
        <v>2600.932</v>
      </c>
      <c r="H85" s="40">
        <f t="shared" si="25"/>
        <v>7802.796</v>
      </c>
      <c r="I85" s="47">
        <v>0.305992</v>
      </c>
      <c r="J85" s="48">
        <f t="shared" si="26"/>
        <v>9860</v>
      </c>
      <c r="K85" s="48">
        <f t="shared" si="27"/>
        <v>29580</v>
      </c>
      <c r="L85" s="48">
        <f t="shared" si="28"/>
        <v>2899.41495632</v>
      </c>
      <c r="M85" s="48">
        <f t="shared" si="29"/>
        <v>8698.24486896</v>
      </c>
      <c r="N85" s="49">
        <f t="shared" si="30"/>
        <v>0.294058312</v>
      </c>
      <c r="O85" s="50">
        <v>19979.42</v>
      </c>
      <c r="P85" s="50">
        <v>6471.54</v>
      </c>
      <c r="Q85" s="50"/>
      <c r="R85" s="50"/>
      <c r="S85" s="56">
        <f t="shared" si="36"/>
        <v>0.783506666666667</v>
      </c>
      <c r="T85" s="56">
        <f t="shared" si="37"/>
        <v>0.829387311932799</v>
      </c>
      <c r="U85" s="56">
        <f t="shared" si="38"/>
        <v>0.675436781609195</v>
      </c>
      <c r="V85" s="56">
        <f t="shared" si="39"/>
        <v>0.744005267441242</v>
      </c>
      <c r="W85" s="61"/>
      <c r="X85" s="60"/>
      <c r="Y85" s="72">
        <f t="shared" si="41"/>
        <v>-55.2058</v>
      </c>
      <c r="Z85" s="58">
        <f t="shared" si="40"/>
        <v>-27.6029</v>
      </c>
      <c r="AA85" s="38">
        <v>8500</v>
      </c>
      <c r="AB85" s="38">
        <f t="shared" si="31"/>
        <v>25500</v>
      </c>
      <c r="AC85" s="73">
        <f t="shared" si="32"/>
        <v>2600.932</v>
      </c>
      <c r="AD85" s="73">
        <f t="shared" si="33"/>
        <v>7802.796</v>
      </c>
      <c r="AE85" s="74">
        <v>0.305992</v>
      </c>
      <c r="AF85" s="75">
        <v>15646.21</v>
      </c>
      <c r="AG85" s="75">
        <v>4651.82</v>
      </c>
      <c r="AH85" s="79">
        <f t="shared" si="34"/>
        <v>0.613576862745098</v>
      </c>
      <c r="AI85" s="79">
        <f t="shared" si="35"/>
        <v>0.596173474226418</v>
      </c>
      <c r="AJ85" s="77"/>
    </row>
    <row r="86" spans="1:36">
      <c r="A86" s="36">
        <v>84</v>
      </c>
      <c r="B86" s="8">
        <v>106568</v>
      </c>
      <c r="C86" s="37" t="s">
        <v>132</v>
      </c>
      <c r="D86" s="8" t="s">
        <v>50</v>
      </c>
      <c r="E86" s="38">
        <v>4400</v>
      </c>
      <c r="F86" s="39">
        <f t="shared" si="23"/>
        <v>13200</v>
      </c>
      <c r="G86" s="40">
        <f t="shared" si="24"/>
        <v>1305.0752</v>
      </c>
      <c r="H86" s="40">
        <f t="shared" si="25"/>
        <v>3915.2256</v>
      </c>
      <c r="I86" s="47">
        <v>0.296608</v>
      </c>
      <c r="J86" s="48">
        <f t="shared" si="26"/>
        <v>5104</v>
      </c>
      <c r="K86" s="48">
        <f t="shared" si="27"/>
        <v>15312</v>
      </c>
      <c r="L86" s="48">
        <f t="shared" si="28"/>
        <v>1454.845629952</v>
      </c>
      <c r="M86" s="48">
        <f t="shared" si="29"/>
        <v>4364.536889856</v>
      </c>
      <c r="N86" s="49">
        <f t="shared" si="30"/>
        <v>0.285040288</v>
      </c>
      <c r="O86" s="50">
        <v>10318.31</v>
      </c>
      <c r="P86" s="50">
        <v>2867.42</v>
      </c>
      <c r="Q86" s="50"/>
      <c r="R86" s="50"/>
      <c r="S86" s="56">
        <f t="shared" si="36"/>
        <v>0.781690151515151</v>
      </c>
      <c r="T86" s="56">
        <f t="shared" si="37"/>
        <v>0.732376698803768</v>
      </c>
      <c r="U86" s="56">
        <f t="shared" si="38"/>
        <v>0.673870820271682</v>
      </c>
      <c r="V86" s="56">
        <f t="shared" si="39"/>
        <v>0.6569815016719</v>
      </c>
      <c r="W86" s="61"/>
      <c r="X86" s="60"/>
      <c r="Y86" s="72">
        <f t="shared" si="41"/>
        <v>-28.8169</v>
      </c>
      <c r="Z86" s="58">
        <f t="shared" si="40"/>
        <v>-14.40845</v>
      </c>
      <c r="AA86" s="38">
        <v>4400</v>
      </c>
      <c r="AB86" s="38">
        <f t="shared" si="31"/>
        <v>13200</v>
      </c>
      <c r="AC86" s="73">
        <f t="shared" si="32"/>
        <v>1305.0752</v>
      </c>
      <c r="AD86" s="73">
        <f t="shared" si="33"/>
        <v>3915.2256</v>
      </c>
      <c r="AE86" s="74">
        <v>0.296608</v>
      </c>
      <c r="AF86" s="75">
        <v>10519.8</v>
      </c>
      <c r="AG86" s="75">
        <v>3224.22</v>
      </c>
      <c r="AH86" s="79">
        <f t="shared" si="34"/>
        <v>0.796954545454545</v>
      </c>
      <c r="AI86" s="79">
        <f t="shared" si="35"/>
        <v>0.823508101295619</v>
      </c>
      <c r="AJ86" s="77"/>
    </row>
    <row r="87" spans="1:36">
      <c r="A87" s="36">
        <v>85</v>
      </c>
      <c r="B87" s="8">
        <v>720</v>
      </c>
      <c r="C87" s="37" t="s">
        <v>133</v>
      </c>
      <c r="D87" s="8" t="s">
        <v>41</v>
      </c>
      <c r="E87" s="38">
        <v>5500</v>
      </c>
      <c r="F87" s="39">
        <f t="shared" si="23"/>
        <v>16500</v>
      </c>
      <c r="G87" s="40">
        <f t="shared" si="24"/>
        <v>1582.262</v>
      </c>
      <c r="H87" s="40">
        <f t="shared" si="25"/>
        <v>4746.786</v>
      </c>
      <c r="I87" s="47">
        <v>0.287684</v>
      </c>
      <c r="J87" s="48">
        <f t="shared" si="26"/>
        <v>6380</v>
      </c>
      <c r="K87" s="48">
        <f t="shared" si="27"/>
        <v>19140</v>
      </c>
      <c r="L87" s="48">
        <f t="shared" si="28"/>
        <v>1763.84238712</v>
      </c>
      <c r="M87" s="48">
        <f t="shared" si="29"/>
        <v>5291.52716136</v>
      </c>
      <c r="N87" s="49">
        <f t="shared" si="30"/>
        <v>0.276464324</v>
      </c>
      <c r="O87" s="50">
        <v>12858.23</v>
      </c>
      <c r="P87" s="50">
        <v>3267.44</v>
      </c>
      <c r="Q87" s="50"/>
      <c r="R87" s="50"/>
      <c r="S87" s="56">
        <f t="shared" si="36"/>
        <v>0.779286666666667</v>
      </c>
      <c r="T87" s="56">
        <f t="shared" si="37"/>
        <v>0.688347863164676</v>
      </c>
      <c r="U87" s="56">
        <f t="shared" si="38"/>
        <v>0.671798850574713</v>
      </c>
      <c r="V87" s="56">
        <f t="shared" si="39"/>
        <v>0.617485255269902</v>
      </c>
      <c r="W87" s="61"/>
      <c r="X87" s="60"/>
      <c r="Y87" s="72">
        <f t="shared" si="41"/>
        <v>-36.4177</v>
      </c>
      <c r="Z87" s="58">
        <f t="shared" si="40"/>
        <v>-18.20885</v>
      </c>
      <c r="AA87" s="38">
        <v>5500</v>
      </c>
      <c r="AB87" s="38">
        <f t="shared" si="31"/>
        <v>16500</v>
      </c>
      <c r="AC87" s="73">
        <f t="shared" si="32"/>
        <v>1582.262</v>
      </c>
      <c r="AD87" s="73">
        <f t="shared" si="33"/>
        <v>4746.786</v>
      </c>
      <c r="AE87" s="74">
        <v>0.287684</v>
      </c>
      <c r="AF87" s="75">
        <v>14291.12</v>
      </c>
      <c r="AG87" s="75">
        <v>3904.04</v>
      </c>
      <c r="AH87" s="79">
        <f t="shared" si="34"/>
        <v>0.866128484848485</v>
      </c>
      <c r="AI87" s="79">
        <f t="shared" si="35"/>
        <v>0.822459660073153</v>
      </c>
      <c r="AJ87" s="77"/>
    </row>
    <row r="88" spans="1:36">
      <c r="A88" s="36">
        <v>86</v>
      </c>
      <c r="B88" s="8">
        <v>106399</v>
      </c>
      <c r="C88" s="37" t="s">
        <v>134</v>
      </c>
      <c r="D88" s="8" t="s">
        <v>79</v>
      </c>
      <c r="E88" s="38">
        <v>9500</v>
      </c>
      <c r="F88" s="39">
        <f t="shared" si="23"/>
        <v>28500</v>
      </c>
      <c r="G88" s="40">
        <f t="shared" si="24"/>
        <v>2841.374</v>
      </c>
      <c r="H88" s="40">
        <f t="shared" si="25"/>
        <v>8524.122</v>
      </c>
      <c r="I88" s="47">
        <v>0.299092</v>
      </c>
      <c r="J88" s="48">
        <f t="shared" si="26"/>
        <v>11020</v>
      </c>
      <c r="K88" s="48">
        <f t="shared" si="27"/>
        <v>33060</v>
      </c>
      <c r="L88" s="48">
        <f t="shared" si="28"/>
        <v>3167.45008024</v>
      </c>
      <c r="M88" s="48">
        <f t="shared" si="29"/>
        <v>9502.35024072</v>
      </c>
      <c r="N88" s="49">
        <f t="shared" si="30"/>
        <v>0.287427412</v>
      </c>
      <c r="O88" s="50">
        <v>22177.95</v>
      </c>
      <c r="P88" s="50">
        <v>6724.27</v>
      </c>
      <c r="Q88" s="50"/>
      <c r="R88" s="50"/>
      <c r="S88" s="56">
        <f t="shared" si="36"/>
        <v>0.778173684210526</v>
      </c>
      <c r="T88" s="56">
        <f t="shared" si="37"/>
        <v>0.788851919294445</v>
      </c>
      <c r="U88" s="56">
        <f t="shared" si="38"/>
        <v>0.670839382940109</v>
      </c>
      <c r="V88" s="56">
        <f t="shared" si="39"/>
        <v>0.707642828316808</v>
      </c>
      <c r="W88" s="61"/>
      <c r="X88" s="60"/>
      <c r="Y88" s="72">
        <f t="shared" si="41"/>
        <v>-63.2205</v>
      </c>
      <c r="Z88" s="58">
        <f t="shared" si="40"/>
        <v>-31.61025</v>
      </c>
      <c r="AA88" s="38">
        <v>9500</v>
      </c>
      <c r="AB88" s="38">
        <f t="shared" si="31"/>
        <v>28500</v>
      </c>
      <c r="AC88" s="73">
        <f t="shared" si="32"/>
        <v>2841.374</v>
      </c>
      <c r="AD88" s="73">
        <f t="shared" si="33"/>
        <v>8524.122</v>
      </c>
      <c r="AE88" s="74">
        <v>0.299092</v>
      </c>
      <c r="AF88" s="75">
        <v>15737.86</v>
      </c>
      <c r="AG88" s="75">
        <v>5132.77</v>
      </c>
      <c r="AH88" s="79">
        <f t="shared" si="34"/>
        <v>0.552205614035088</v>
      </c>
      <c r="AI88" s="79">
        <f t="shared" si="35"/>
        <v>0.602146473267276</v>
      </c>
      <c r="AJ88" s="77"/>
    </row>
    <row r="89" spans="1:36">
      <c r="A89" s="36">
        <v>87</v>
      </c>
      <c r="B89" s="8">
        <v>717</v>
      </c>
      <c r="C89" s="37" t="s">
        <v>135</v>
      </c>
      <c r="D89" s="8" t="s">
        <v>41</v>
      </c>
      <c r="E89" s="38">
        <v>6800</v>
      </c>
      <c r="F89" s="39">
        <f t="shared" si="23"/>
        <v>20400</v>
      </c>
      <c r="G89" s="40">
        <f t="shared" si="24"/>
        <v>2071.9872</v>
      </c>
      <c r="H89" s="40">
        <f t="shared" si="25"/>
        <v>6215.9616</v>
      </c>
      <c r="I89" s="47">
        <v>0.304704</v>
      </c>
      <c r="J89" s="48">
        <f t="shared" si="26"/>
        <v>7888</v>
      </c>
      <c r="K89" s="48">
        <f t="shared" si="27"/>
        <v>23664</v>
      </c>
      <c r="L89" s="48">
        <f t="shared" si="28"/>
        <v>2309.768451072</v>
      </c>
      <c r="M89" s="48">
        <f t="shared" si="29"/>
        <v>6929.305353216</v>
      </c>
      <c r="N89" s="49">
        <f t="shared" si="30"/>
        <v>0.292820544</v>
      </c>
      <c r="O89" s="50">
        <v>15860.62</v>
      </c>
      <c r="P89" s="50">
        <v>5130.13</v>
      </c>
      <c r="Q89" s="50"/>
      <c r="R89" s="50"/>
      <c r="S89" s="56">
        <f t="shared" si="36"/>
        <v>0.77748137254902</v>
      </c>
      <c r="T89" s="56">
        <f t="shared" si="37"/>
        <v>0.825315587535161</v>
      </c>
      <c r="U89" s="56">
        <f t="shared" si="38"/>
        <v>0.670242562542258</v>
      </c>
      <c r="V89" s="56">
        <f t="shared" si="39"/>
        <v>0.740352710480427</v>
      </c>
      <c r="W89" s="61"/>
      <c r="X89" s="60"/>
      <c r="Y89" s="72">
        <f t="shared" si="41"/>
        <v>-45.3938</v>
      </c>
      <c r="Z89" s="58">
        <f t="shared" si="40"/>
        <v>-22.6969</v>
      </c>
      <c r="AA89" s="38">
        <v>6800</v>
      </c>
      <c r="AB89" s="38">
        <f t="shared" si="31"/>
        <v>20400</v>
      </c>
      <c r="AC89" s="73">
        <f t="shared" si="32"/>
        <v>2071.9872</v>
      </c>
      <c r="AD89" s="73">
        <f t="shared" si="33"/>
        <v>6215.9616</v>
      </c>
      <c r="AE89" s="74">
        <v>0.304704</v>
      </c>
      <c r="AF89" s="75">
        <v>13899.29</v>
      </c>
      <c r="AG89" s="75">
        <v>4243.33</v>
      </c>
      <c r="AH89" s="79">
        <f t="shared" si="34"/>
        <v>0.681337745098039</v>
      </c>
      <c r="AI89" s="79">
        <f t="shared" si="35"/>
        <v>0.682650613543044</v>
      </c>
      <c r="AJ89" s="77"/>
    </row>
    <row r="90" spans="1:36">
      <c r="A90" s="36">
        <v>88</v>
      </c>
      <c r="B90" s="8">
        <v>103639</v>
      </c>
      <c r="C90" s="37" t="s">
        <v>136</v>
      </c>
      <c r="D90" s="8" t="s">
        <v>50</v>
      </c>
      <c r="E90" s="38">
        <v>6800</v>
      </c>
      <c r="F90" s="39">
        <f t="shared" si="23"/>
        <v>20400</v>
      </c>
      <c r="G90" s="40">
        <f t="shared" si="24"/>
        <v>2002.5456</v>
      </c>
      <c r="H90" s="40">
        <f t="shared" si="25"/>
        <v>6007.6368</v>
      </c>
      <c r="I90" s="47">
        <v>0.294492</v>
      </c>
      <c r="J90" s="48">
        <f t="shared" si="26"/>
        <v>7888</v>
      </c>
      <c r="K90" s="48">
        <f t="shared" si="27"/>
        <v>23664</v>
      </c>
      <c r="L90" s="48">
        <f t="shared" si="28"/>
        <v>2232.357733056</v>
      </c>
      <c r="M90" s="48">
        <f t="shared" si="29"/>
        <v>6697.073199168</v>
      </c>
      <c r="N90" s="49">
        <f t="shared" si="30"/>
        <v>0.283006812</v>
      </c>
      <c r="O90" s="50">
        <v>15798.17</v>
      </c>
      <c r="P90" s="50">
        <v>4932.06</v>
      </c>
      <c r="Q90" s="50"/>
      <c r="R90" s="50"/>
      <c r="S90" s="56">
        <f t="shared" si="36"/>
        <v>0.774420098039216</v>
      </c>
      <c r="T90" s="56">
        <f t="shared" si="37"/>
        <v>0.820965075651711</v>
      </c>
      <c r="U90" s="56">
        <f t="shared" si="38"/>
        <v>0.667603532792427</v>
      </c>
      <c r="V90" s="56">
        <f t="shared" si="39"/>
        <v>0.736450066069567</v>
      </c>
      <c r="W90" s="61"/>
      <c r="X90" s="60"/>
      <c r="Y90" s="72">
        <f t="shared" si="41"/>
        <v>-46.0183</v>
      </c>
      <c r="Z90" s="58">
        <f t="shared" si="40"/>
        <v>-23.00915</v>
      </c>
      <c r="AA90" s="38">
        <v>6800</v>
      </c>
      <c r="AB90" s="38">
        <f t="shared" si="31"/>
        <v>20400</v>
      </c>
      <c r="AC90" s="73">
        <f t="shared" si="32"/>
        <v>2002.5456</v>
      </c>
      <c r="AD90" s="73">
        <f t="shared" si="33"/>
        <v>6007.6368</v>
      </c>
      <c r="AE90" s="74">
        <v>0.294492</v>
      </c>
      <c r="AF90" s="75">
        <v>13554.46</v>
      </c>
      <c r="AG90" s="75">
        <v>4143.02</v>
      </c>
      <c r="AH90" s="79">
        <f t="shared" si="34"/>
        <v>0.66443431372549</v>
      </c>
      <c r="AI90" s="79">
        <f t="shared" si="35"/>
        <v>0.689625577897785</v>
      </c>
      <c r="AJ90" s="77"/>
    </row>
    <row r="91" spans="1:36">
      <c r="A91" s="36">
        <v>89</v>
      </c>
      <c r="B91" s="8">
        <v>101453</v>
      </c>
      <c r="C91" s="37" t="s">
        <v>137</v>
      </c>
      <c r="D91" s="8" t="s">
        <v>79</v>
      </c>
      <c r="E91" s="38">
        <v>7900</v>
      </c>
      <c r="F91" s="39">
        <f t="shared" si="23"/>
        <v>23700</v>
      </c>
      <c r="G91" s="40">
        <f t="shared" si="24"/>
        <v>2439.8676</v>
      </c>
      <c r="H91" s="40">
        <f t="shared" si="25"/>
        <v>7319.6028</v>
      </c>
      <c r="I91" s="47">
        <v>0.308844</v>
      </c>
      <c r="J91" s="48">
        <f t="shared" si="26"/>
        <v>9164</v>
      </c>
      <c r="K91" s="48">
        <f t="shared" si="27"/>
        <v>27492</v>
      </c>
      <c r="L91" s="48">
        <f t="shared" si="28"/>
        <v>2719.866805776</v>
      </c>
      <c r="M91" s="48">
        <f t="shared" si="29"/>
        <v>8159.600417328</v>
      </c>
      <c r="N91" s="49">
        <f t="shared" si="30"/>
        <v>0.296799084</v>
      </c>
      <c r="O91" s="50">
        <v>18353.54</v>
      </c>
      <c r="P91" s="50">
        <v>4760.13</v>
      </c>
      <c r="Q91" s="50"/>
      <c r="R91" s="50"/>
      <c r="S91" s="56">
        <f t="shared" si="36"/>
        <v>0.774410970464135</v>
      </c>
      <c r="T91" s="56">
        <f t="shared" si="37"/>
        <v>0.650326271802617</v>
      </c>
      <c r="U91" s="56">
        <f t="shared" si="38"/>
        <v>0.66759566419322</v>
      </c>
      <c r="V91" s="56">
        <f t="shared" si="39"/>
        <v>0.58337783182265</v>
      </c>
      <c r="W91" s="61"/>
      <c r="X91" s="60"/>
      <c r="Y91" s="72">
        <f t="shared" si="41"/>
        <v>-53.4646</v>
      </c>
      <c r="Z91" s="58">
        <f t="shared" si="40"/>
        <v>-26.7323</v>
      </c>
      <c r="AA91" s="38">
        <v>7900</v>
      </c>
      <c r="AB91" s="38">
        <f t="shared" si="31"/>
        <v>23700</v>
      </c>
      <c r="AC91" s="73">
        <f t="shared" si="32"/>
        <v>2439.8676</v>
      </c>
      <c r="AD91" s="73">
        <f t="shared" si="33"/>
        <v>7319.6028</v>
      </c>
      <c r="AE91" s="74">
        <v>0.308844</v>
      </c>
      <c r="AF91" s="75">
        <v>15156.41</v>
      </c>
      <c r="AG91" s="75">
        <v>4560.38</v>
      </c>
      <c r="AH91" s="79">
        <f t="shared" si="34"/>
        <v>0.639510970464135</v>
      </c>
      <c r="AI91" s="79">
        <f t="shared" si="35"/>
        <v>0.623036539632998</v>
      </c>
      <c r="AJ91" s="77"/>
    </row>
    <row r="92" spans="1:36">
      <c r="A92" s="36">
        <v>90</v>
      </c>
      <c r="B92" s="8">
        <v>56</v>
      </c>
      <c r="C92" s="37" t="s">
        <v>138</v>
      </c>
      <c r="D92" s="8" t="s">
        <v>57</v>
      </c>
      <c r="E92" s="38">
        <v>4200</v>
      </c>
      <c r="F92" s="39">
        <f t="shared" si="23"/>
        <v>12600</v>
      </c>
      <c r="G92" s="40">
        <f t="shared" si="24"/>
        <v>1145.2896</v>
      </c>
      <c r="H92" s="40">
        <f t="shared" si="25"/>
        <v>3435.8688</v>
      </c>
      <c r="I92" s="47">
        <v>0.272688</v>
      </c>
      <c r="J92" s="48">
        <f t="shared" si="26"/>
        <v>4872</v>
      </c>
      <c r="K92" s="48">
        <f t="shared" si="27"/>
        <v>14616</v>
      </c>
      <c r="L92" s="48">
        <f t="shared" si="28"/>
        <v>1276.723034496</v>
      </c>
      <c r="M92" s="48">
        <f t="shared" si="29"/>
        <v>3830.169103488</v>
      </c>
      <c r="N92" s="49">
        <f t="shared" si="30"/>
        <v>0.262053168</v>
      </c>
      <c r="O92" s="50">
        <v>9736.55</v>
      </c>
      <c r="P92" s="50">
        <v>3278.38</v>
      </c>
      <c r="Q92" s="50"/>
      <c r="R92" s="50"/>
      <c r="S92" s="56">
        <f t="shared" si="36"/>
        <v>0.772742063492063</v>
      </c>
      <c r="T92" s="56">
        <f t="shared" si="37"/>
        <v>0.95416332544479</v>
      </c>
      <c r="U92" s="56">
        <f t="shared" si="38"/>
        <v>0.666156951286262</v>
      </c>
      <c r="V92" s="56">
        <f t="shared" si="39"/>
        <v>0.855936098752009</v>
      </c>
      <c r="W92" s="61"/>
      <c r="X92" s="60"/>
      <c r="Y92" s="72">
        <f t="shared" si="41"/>
        <v>-28.6345</v>
      </c>
      <c r="Z92" s="58">
        <f t="shared" si="40"/>
        <v>-14.31725</v>
      </c>
      <c r="AA92" s="38">
        <v>4200</v>
      </c>
      <c r="AB92" s="38">
        <f t="shared" si="31"/>
        <v>12600</v>
      </c>
      <c r="AC92" s="73">
        <f t="shared" si="32"/>
        <v>1145.2896</v>
      </c>
      <c r="AD92" s="73">
        <f t="shared" si="33"/>
        <v>3435.8688</v>
      </c>
      <c r="AE92" s="74">
        <v>0.272688</v>
      </c>
      <c r="AF92" s="75">
        <v>8457.53</v>
      </c>
      <c r="AG92" s="75">
        <v>2842.03</v>
      </c>
      <c r="AH92" s="79">
        <f t="shared" si="34"/>
        <v>0.67123253968254</v>
      </c>
      <c r="AI92" s="79">
        <f t="shared" si="35"/>
        <v>0.827164878938335</v>
      </c>
      <c r="AJ92" s="77"/>
    </row>
    <row r="93" spans="1:36">
      <c r="A93" s="36">
        <v>91</v>
      </c>
      <c r="B93" s="8">
        <v>104429</v>
      </c>
      <c r="C93" s="37" t="s">
        <v>139</v>
      </c>
      <c r="D93" s="8" t="s">
        <v>79</v>
      </c>
      <c r="E93" s="38">
        <v>5000</v>
      </c>
      <c r="F93" s="39">
        <f t="shared" si="23"/>
        <v>15000</v>
      </c>
      <c r="G93" s="40">
        <f t="shared" si="24"/>
        <v>1048.34</v>
      </c>
      <c r="H93" s="40">
        <f t="shared" si="25"/>
        <v>3145.02</v>
      </c>
      <c r="I93" s="47">
        <v>0.209668</v>
      </c>
      <c r="J93" s="48">
        <f t="shared" si="26"/>
        <v>5800</v>
      </c>
      <c r="K93" s="48">
        <f t="shared" si="27"/>
        <v>17400</v>
      </c>
      <c r="L93" s="48">
        <f t="shared" si="28"/>
        <v>1168.6474984</v>
      </c>
      <c r="M93" s="48">
        <f t="shared" si="29"/>
        <v>3505.9424952</v>
      </c>
      <c r="N93" s="49">
        <f t="shared" si="30"/>
        <v>0.201490948</v>
      </c>
      <c r="O93" s="50">
        <v>11571.04</v>
      </c>
      <c r="P93" s="50">
        <v>2852.52</v>
      </c>
      <c r="Q93" s="50"/>
      <c r="R93" s="50"/>
      <c r="S93" s="56">
        <f t="shared" si="36"/>
        <v>0.771402666666667</v>
      </c>
      <c r="T93" s="56">
        <f t="shared" si="37"/>
        <v>0.906995821966156</v>
      </c>
      <c r="U93" s="56">
        <f t="shared" si="38"/>
        <v>0.665002298850575</v>
      </c>
      <c r="V93" s="56">
        <f t="shared" si="39"/>
        <v>0.8136242975763</v>
      </c>
      <c r="W93" s="61"/>
      <c r="X93" s="60"/>
      <c r="Y93" s="72">
        <f t="shared" si="41"/>
        <v>-34.2896</v>
      </c>
      <c r="Z93" s="58">
        <f t="shared" si="40"/>
        <v>-17.1448</v>
      </c>
      <c r="AA93" s="38">
        <v>5000</v>
      </c>
      <c r="AB93" s="38">
        <f t="shared" si="31"/>
        <v>15000</v>
      </c>
      <c r="AC93" s="73">
        <f t="shared" si="32"/>
        <v>1048.34</v>
      </c>
      <c r="AD93" s="73">
        <f t="shared" si="33"/>
        <v>3145.02</v>
      </c>
      <c r="AE93" s="74">
        <v>0.209668</v>
      </c>
      <c r="AF93" s="75">
        <v>9805.27</v>
      </c>
      <c r="AG93" s="75">
        <v>2796.43</v>
      </c>
      <c r="AH93" s="79">
        <f t="shared" si="34"/>
        <v>0.653684666666667</v>
      </c>
      <c r="AI93" s="79">
        <f t="shared" si="35"/>
        <v>0.889161277193786</v>
      </c>
      <c r="AJ93" s="77"/>
    </row>
    <row r="94" spans="1:36">
      <c r="A94" s="36">
        <v>92</v>
      </c>
      <c r="B94" s="8">
        <v>748</v>
      </c>
      <c r="C94" s="37" t="s">
        <v>140</v>
      </c>
      <c r="D94" s="8" t="s">
        <v>41</v>
      </c>
      <c r="E94" s="38">
        <v>6200</v>
      </c>
      <c r="F94" s="39">
        <f t="shared" si="23"/>
        <v>18600</v>
      </c>
      <c r="G94" s="40">
        <f t="shared" si="24"/>
        <v>1890.876</v>
      </c>
      <c r="H94" s="40">
        <f t="shared" si="25"/>
        <v>5672.628</v>
      </c>
      <c r="I94" s="47">
        <v>0.30498</v>
      </c>
      <c r="J94" s="48">
        <f t="shared" si="26"/>
        <v>7192</v>
      </c>
      <c r="K94" s="48">
        <f t="shared" si="27"/>
        <v>21576</v>
      </c>
      <c r="L94" s="48">
        <f t="shared" si="28"/>
        <v>2107.87292976</v>
      </c>
      <c r="M94" s="48">
        <f t="shared" si="29"/>
        <v>6323.61878928</v>
      </c>
      <c r="N94" s="49">
        <f t="shared" si="30"/>
        <v>0.29308578</v>
      </c>
      <c r="O94" s="50">
        <v>14327.49</v>
      </c>
      <c r="P94" s="50">
        <v>3988.95</v>
      </c>
      <c r="Q94" s="50"/>
      <c r="R94" s="50"/>
      <c r="S94" s="56">
        <f t="shared" si="36"/>
        <v>0.770295161290323</v>
      </c>
      <c r="T94" s="56">
        <f t="shared" si="37"/>
        <v>0.703192594331939</v>
      </c>
      <c r="U94" s="56">
        <f t="shared" si="38"/>
        <v>0.664047552836485</v>
      </c>
      <c r="V94" s="56">
        <f t="shared" si="39"/>
        <v>0.630801781847159</v>
      </c>
      <c r="W94" s="61"/>
      <c r="X94" s="60"/>
      <c r="Y94" s="72">
        <f t="shared" si="41"/>
        <v>-42.7251</v>
      </c>
      <c r="Z94" s="58">
        <f t="shared" si="40"/>
        <v>-21.36255</v>
      </c>
      <c r="AA94" s="38">
        <v>6200</v>
      </c>
      <c r="AB94" s="38">
        <f t="shared" si="31"/>
        <v>18600</v>
      </c>
      <c r="AC94" s="73">
        <f t="shared" si="32"/>
        <v>1890.876</v>
      </c>
      <c r="AD94" s="73">
        <f t="shared" si="33"/>
        <v>5672.628</v>
      </c>
      <c r="AE94" s="74">
        <v>0.30498</v>
      </c>
      <c r="AF94" s="75">
        <v>6558.03</v>
      </c>
      <c r="AG94" s="75">
        <v>2260.4</v>
      </c>
      <c r="AH94" s="79">
        <f t="shared" si="34"/>
        <v>0.352582258064516</v>
      </c>
      <c r="AI94" s="79">
        <f t="shared" si="35"/>
        <v>0.398474922029084</v>
      </c>
      <c r="AJ94" s="77"/>
    </row>
    <row r="95" spans="1:36">
      <c r="A95" s="36">
        <v>93</v>
      </c>
      <c r="B95" s="8">
        <v>742</v>
      </c>
      <c r="C95" s="37" t="s">
        <v>141</v>
      </c>
      <c r="D95" s="8" t="s">
        <v>48</v>
      </c>
      <c r="E95" s="38">
        <v>12500</v>
      </c>
      <c r="F95" s="39">
        <f t="shared" si="23"/>
        <v>37500</v>
      </c>
      <c r="G95" s="40">
        <f t="shared" si="24"/>
        <v>2472.5</v>
      </c>
      <c r="H95" s="40">
        <f t="shared" si="25"/>
        <v>7417.5</v>
      </c>
      <c r="I95" s="47">
        <v>0.1978</v>
      </c>
      <c r="J95" s="48">
        <f t="shared" si="26"/>
        <v>14500</v>
      </c>
      <c r="K95" s="48">
        <f t="shared" si="27"/>
        <v>43500</v>
      </c>
      <c r="L95" s="48">
        <f t="shared" si="28"/>
        <v>2756.2441</v>
      </c>
      <c r="M95" s="48">
        <f t="shared" si="29"/>
        <v>8268.7323</v>
      </c>
      <c r="N95" s="49">
        <f t="shared" si="30"/>
        <v>0.1900858</v>
      </c>
      <c r="O95" s="50">
        <v>28694</v>
      </c>
      <c r="P95" s="50">
        <v>6400.39</v>
      </c>
      <c r="Q95" s="50"/>
      <c r="R95" s="50"/>
      <c r="S95" s="56">
        <f t="shared" si="36"/>
        <v>0.765173333333333</v>
      </c>
      <c r="T95" s="56">
        <f t="shared" si="37"/>
        <v>0.862876980114594</v>
      </c>
      <c r="U95" s="56">
        <f t="shared" si="38"/>
        <v>0.659632183908046</v>
      </c>
      <c r="V95" s="56">
        <f t="shared" si="39"/>
        <v>0.774047310734682</v>
      </c>
      <c r="W95" s="61"/>
      <c r="X95" s="60"/>
      <c r="Y95" s="72">
        <f t="shared" si="41"/>
        <v>-88.06</v>
      </c>
      <c r="Z95" s="58">
        <f t="shared" si="40"/>
        <v>-44.03</v>
      </c>
      <c r="AA95" s="38">
        <v>12500</v>
      </c>
      <c r="AB95" s="38">
        <f t="shared" si="31"/>
        <v>37500</v>
      </c>
      <c r="AC95" s="73">
        <f t="shared" si="32"/>
        <v>2472.5</v>
      </c>
      <c r="AD95" s="73">
        <f t="shared" si="33"/>
        <v>7417.5</v>
      </c>
      <c r="AE95" s="74">
        <v>0.1978</v>
      </c>
      <c r="AF95" s="75">
        <v>36713.73</v>
      </c>
      <c r="AG95" s="75">
        <v>8279.28</v>
      </c>
      <c r="AH95" s="79">
        <f t="shared" si="34"/>
        <v>0.9790328</v>
      </c>
      <c r="AI95" s="79">
        <f t="shared" si="35"/>
        <v>1.11618200202224</v>
      </c>
      <c r="AJ95" s="77"/>
    </row>
    <row r="96" spans="1:36">
      <c r="A96" s="36">
        <v>94</v>
      </c>
      <c r="B96" s="8">
        <v>752</v>
      </c>
      <c r="C96" s="37" t="s">
        <v>142</v>
      </c>
      <c r="D96" s="8" t="s">
        <v>79</v>
      </c>
      <c r="E96" s="38">
        <v>5500</v>
      </c>
      <c r="F96" s="39">
        <f t="shared" si="23"/>
        <v>16500</v>
      </c>
      <c r="G96" s="40">
        <f t="shared" si="24"/>
        <v>1575.178</v>
      </c>
      <c r="H96" s="40">
        <f t="shared" si="25"/>
        <v>4725.534</v>
      </c>
      <c r="I96" s="47">
        <v>0.286396</v>
      </c>
      <c r="J96" s="48">
        <f t="shared" si="26"/>
        <v>6380</v>
      </c>
      <c r="K96" s="48">
        <f t="shared" si="27"/>
        <v>19140</v>
      </c>
      <c r="L96" s="48">
        <f t="shared" si="28"/>
        <v>1755.94542728</v>
      </c>
      <c r="M96" s="48">
        <f t="shared" si="29"/>
        <v>5267.83628184</v>
      </c>
      <c r="N96" s="49">
        <f t="shared" si="30"/>
        <v>0.275226556</v>
      </c>
      <c r="O96" s="50">
        <v>12488.46</v>
      </c>
      <c r="P96" s="50">
        <v>4217.39</v>
      </c>
      <c r="Q96" s="50"/>
      <c r="R96" s="50"/>
      <c r="S96" s="56">
        <f t="shared" si="36"/>
        <v>0.756876363636364</v>
      </c>
      <c r="T96" s="56">
        <f t="shared" si="37"/>
        <v>0.892468449068402</v>
      </c>
      <c r="U96" s="56">
        <f t="shared" si="38"/>
        <v>0.652479623824451</v>
      </c>
      <c r="V96" s="56">
        <f t="shared" si="39"/>
        <v>0.800592458527756</v>
      </c>
      <c r="W96" s="61"/>
      <c r="X96" s="60"/>
      <c r="Y96" s="72">
        <f t="shared" si="41"/>
        <v>-40.1154</v>
      </c>
      <c r="Z96" s="58">
        <f t="shared" si="40"/>
        <v>-20.0577</v>
      </c>
      <c r="AA96" s="38">
        <v>5500</v>
      </c>
      <c r="AB96" s="38">
        <f t="shared" si="31"/>
        <v>16500</v>
      </c>
      <c r="AC96" s="73">
        <f t="shared" si="32"/>
        <v>1575.178</v>
      </c>
      <c r="AD96" s="73">
        <f t="shared" si="33"/>
        <v>4725.534</v>
      </c>
      <c r="AE96" s="74">
        <v>0.286396</v>
      </c>
      <c r="AF96" s="75">
        <v>11919.01</v>
      </c>
      <c r="AG96" s="75">
        <v>4174.4</v>
      </c>
      <c r="AH96" s="79">
        <f t="shared" si="34"/>
        <v>0.722364242424242</v>
      </c>
      <c r="AI96" s="79">
        <f t="shared" si="35"/>
        <v>0.883371064518846</v>
      </c>
      <c r="AJ96" s="77"/>
    </row>
    <row r="97" spans="1:36">
      <c r="A97" s="36">
        <v>95</v>
      </c>
      <c r="B97" s="8">
        <v>119262</v>
      </c>
      <c r="C97" s="37" t="s">
        <v>143</v>
      </c>
      <c r="D97" s="8" t="s">
        <v>39</v>
      </c>
      <c r="E97" s="38">
        <v>3500</v>
      </c>
      <c r="F97" s="39">
        <f t="shared" si="23"/>
        <v>10500</v>
      </c>
      <c r="G97" s="40">
        <f t="shared" si="24"/>
        <v>837.2</v>
      </c>
      <c r="H97" s="40">
        <f t="shared" si="25"/>
        <v>2511.6</v>
      </c>
      <c r="I97" s="47">
        <v>0.2392</v>
      </c>
      <c r="J97" s="48">
        <f t="shared" si="26"/>
        <v>4060</v>
      </c>
      <c r="K97" s="48">
        <f t="shared" si="27"/>
        <v>12180</v>
      </c>
      <c r="L97" s="48">
        <f t="shared" si="28"/>
        <v>933.277072</v>
      </c>
      <c r="M97" s="48">
        <f t="shared" si="29"/>
        <v>2799.831216</v>
      </c>
      <c r="N97" s="49">
        <f t="shared" si="30"/>
        <v>0.2298712</v>
      </c>
      <c r="O97" s="50">
        <v>7929.89</v>
      </c>
      <c r="P97" s="50">
        <v>2997.36</v>
      </c>
      <c r="Q97" s="50"/>
      <c r="R97" s="50"/>
      <c r="S97" s="56">
        <f t="shared" si="36"/>
        <v>0.755227619047619</v>
      </c>
      <c r="T97" s="56">
        <f t="shared" si="37"/>
        <v>1.19340659340659</v>
      </c>
      <c r="U97" s="56">
        <f t="shared" si="38"/>
        <v>0.65105829228243</v>
      </c>
      <c r="V97" s="56">
        <f t="shared" si="39"/>
        <v>1.07055024705461</v>
      </c>
      <c r="W97" s="61"/>
      <c r="X97" s="60"/>
      <c r="Y97" s="72">
        <f t="shared" si="41"/>
        <v>-25.7011</v>
      </c>
      <c r="Z97" s="58">
        <f t="shared" si="40"/>
        <v>-12.85055</v>
      </c>
      <c r="AA97" s="38">
        <v>3500</v>
      </c>
      <c r="AB97" s="38">
        <f t="shared" si="31"/>
        <v>10500</v>
      </c>
      <c r="AC97" s="73">
        <f t="shared" si="32"/>
        <v>837.2</v>
      </c>
      <c r="AD97" s="73">
        <f t="shared" si="33"/>
        <v>2511.6</v>
      </c>
      <c r="AE97" s="74">
        <v>0.2392</v>
      </c>
      <c r="AF97" s="75">
        <v>7380.27</v>
      </c>
      <c r="AG97" s="75">
        <v>2320.4</v>
      </c>
      <c r="AH97" s="79">
        <f t="shared" si="34"/>
        <v>0.702882857142857</v>
      </c>
      <c r="AI97" s="79">
        <f t="shared" si="35"/>
        <v>0.923873228221054</v>
      </c>
      <c r="AJ97" s="77"/>
    </row>
    <row r="98" spans="1:36">
      <c r="A98" s="36">
        <v>96</v>
      </c>
      <c r="B98" s="8">
        <v>570</v>
      </c>
      <c r="C98" s="37" t="s">
        <v>144</v>
      </c>
      <c r="D98" s="8" t="s">
        <v>79</v>
      </c>
      <c r="E98" s="38">
        <v>5200</v>
      </c>
      <c r="F98" s="39">
        <f t="shared" si="23"/>
        <v>15600</v>
      </c>
      <c r="G98" s="40">
        <f t="shared" si="24"/>
        <v>1439.0272</v>
      </c>
      <c r="H98" s="40">
        <f t="shared" si="25"/>
        <v>4317.0816</v>
      </c>
      <c r="I98" s="47">
        <v>0.276736</v>
      </c>
      <c r="J98" s="48">
        <f t="shared" si="26"/>
        <v>6032</v>
      </c>
      <c r="K98" s="48">
        <f t="shared" si="27"/>
        <v>18096</v>
      </c>
      <c r="L98" s="48">
        <f t="shared" si="28"/>
        <v>1604.169961472</v>
      </c>
      <c r="M98" s="48">
        <f t="shared" si="29"/>
        <v>4812.509884416</v>
      </c>
      <c r="N98" s="49">
        <f t="shared" si="30"/>
        <v>0.265943296</v>
      </c>
      <c r="O98" s="50">
        <v>11738.29</v>
      </c>
      <c r="P98" s="50">
        <v>4098.42</v>
      </c>
      <c r="Q98" s="50"/>
      <c r="R98" s="50"/>
      <c r="S98" s="56">
        <f t="shared" si="36"/>
        <v>0.752454487179487</v>
      </c>
      <c r="T98" s="56">
        <f t="shared" si="37"/>
        <v>0.949349671778268</v>
      </c>
      <c r="U98" s="56">
        <f t="shared" si="38"/>
        <v>0.648667661361627</v>
      </c>
      <c r="V98" s="56">
        <f t="shared" si="39"/>
        <v>0.851617991117611</v>
      </c>
      <c r="W98" s="61"/>
      <c r="X98" s="60"/>
      <c r="Y98" s="72">
        <f t="shared" si="41"/>
        <v>-38.6171</v>
      </c>
      <c r="Z98" s="58">
        <f t="shared" si="40"/>
        <v>-19.30855</v>
      </c>
      <c r="AA98" s="38">
        <v>5200</v>
      </c>
      <c r="AB98" s="38">
        <f t="shared" si="31"/>
        <v>15600</v>
      </c>
      <c r="AC98" s="73">
        <f t="shared" si="32"/>
        <v>1439.0272</v>
      </c>
      <c r="AD98" s="73">
        <f t="shared" si="33"/>
        <v>4317.0816</v>
      </c>
      <c r="AE98" s="74">
        <v>0.276736</v>
      </c>
      <c r="AF98" s="75">
        <v>11608.99</v>
      </c>
      <c r="AG98" s="75">
        <v>3007.08</v>
      </c>
      <c r="AH98" s="79">
        <f t="shared" si="34"/>
        <v>0.744166025641026</v>
      </c>
      <c r="AI98" s="79">
        <f t="shared" si="35"/>
        <v>0.696553894186295</v>
      </c>
      <c r="AJ98" s="77"/>
    </row>
    <row r="99" spans="1:36">
      <c r="A99" s="36">
        <v>97</v>
      </c>
      <c r="B99" s="8">
        <v>118951</v>
      </c>
      <c r="C99" s="37" t="s">
        <v>145</v>
      </c>
      <c r="D99" s="8" t="s">
        <v>79</v>
      </c>
      <c r="E99" s="38">
        <v>5500</v>
      </c>
      <c r="F99" s="39">
        <f t="shared" si="23"/>
        <v>16500</v>
      </c>
      <c r="G99" s="40">
        <f t="shared" si="24"/>
        <v>1565.058</v>
      </c>
      <c r="H99" s="40">
        <f t="shared" si="25"/>
        <v>4695.174</v>
      </c>
      <c r="I99" s="47">
        <v>0.284556</v>
      </c>
      <c r="J99" s="48">
        <f t="shared" si="26"/>
        <v>6380</v>
      </c>
      <c r="K99" s="48">
        <f t="shared" si="27"/>
        <v>19140</v>
      </c>
      <c r="L99" s="48">
        <f t="shared" si="28"/>
        <v>1744.66405608</v>
      </c>
      <c r="M99" s="48">
        <f t="shared" si="29"/>
        <v>5233.99216824</v>
      </c>
      <c r="N99" s="49">
        <f t="shared" si="30"/>
        <v>0.273458316</v>
      </c>
      <c r="O99" s="50">
        <v>12356.38</v>
      </c>
      <c r="P99" s="50">
        <v>3670.89</v>
      </c>
      <c r="Q99" s="50"/>
      <c r="R99" s="50"/>
      <c r="S99" s="56">
        <f t="shared" si="36"/>
        <v>0.748871515151515</v>
      </c>
      <c r="T99" s="56">
        <f t="shared" si="37"/>
        <v>0.781843228813245</v>
      </c>
      <c r="U99" s="56">
        <f t="shared" si="38"/>
        <v>0.645578892371996</v>
      </c>
      <c r="V99" s="56">
        <f t="shared" si="39"/>
        <v>0.701355653964302</v>
      </c>
      <c r="W99" s="61"/>
      <c r="X99" s="60"/>
      <c r="Y99" s="72">
        <f t="shared" si="41"/>
        <v>-41.4362</v>
      </c>
      <c r="Z99" s="58">
        <f t="shared" si="40"/>
        <v>-20.7181</v>
      </c>
      <c r="AA99" s="38">
        <v>5500</v>
      </c>
      <c r="AB99" s="38">
        <f t="shared" si="31"/>
        <v>16500</v>
      </c>
      <c r="AC99" s="73">
        <f t="shared" si="32"/>
        <v>1565.058</v>
      </c>
      <c r="AD99" s="73">
        <f t="shared" si="33"/>
        <v>4695.174</v>
      </c>
      <c r="AE99" s="74">
        <v>0.284556</v>
      </c>
      <c r="AF99" s="75">
        <v>10950.29</v>
      </c>
      <c r="AG99" s="75">
        <v>3585.65</v>
      </c>
      <c r="AH99" s="79">
        <f t="shared" si="34"/>
        <v>0.663653939393939</v>
      </c>
      <c r="AI99" s="79">
        <f t="shared" si="35"/>
        <v>0.763688417085288</v>
      </c>
      <c r="AJ99" s="77"/>
    </row>
    <row r="100" spans="1:36">
      <c r="A100" s="36">
        <v>98</v>
      </c>
      <c r="B100" s="8">
        <v>103198</v>
      </c>
      <c r="C100" s="37" t="s">
        <v>146</v>
      </c>
      <c r="D100" s="8" t="s">
        <v>43</v>
      </c>
      <c r="E100" s="38">
        <v>9000</v>
      </c>
      <c r="F100" s="39">
        <f t="shared" si="23"/>
        <v>27000</v>
      </c>
      <c r="G100" s="40">
        <f t="shared" si="24"/>
        <v>2426.868</v>
      </c>
      <c r="H100" s="40">
        <f t="shared" si="25"/>
        <v>7280.604</v>
      </c>
      <c r="I100" s="47">
        <v>0.269652</v>
      </c>
      <c r="J100" s="48">
        <f t="shared" si="26"/>
        <v>10440</v>
      </c>
      <c r="K100" s="48">
        <f t="shared" si="27"/>
        <v>31320</v>
      </c>
      <c r="L100" s="48">
        <f t="shared" si="28"/>
        <v>2705.37537168</v>
      </c>
      <c r="M100" s="48">
        <f t="shared" si="29"/>
        <v>8116.12611504</v>
      </c>
      <c r="N100" s="49">
        <f t="shared" si="30"/>
        <v>0.259135572</v>
      </c>
      <c r="O100" s="50">
        <v>20163.5</v>
      </c>
      <c r="P100" s="50">
        <v>4802.27</v>
      </c>
      <c r="Q100" s="50"/>
      <c r="R100" s="50"/>
      <c r="S100" s="56">
        <f t="shared" ref="S100:S144" si="42">(O100-Q100)/F100</f>
        <v>0.746796296296296</v>
      </c>
      <c r="T100" s="56">
        <f t="shared" ref="T100:T144" si="43">(P100-R100)/H100</f>
        <v>0.659597747659397</v>
      </c>
      <c r="U100" s="56">
        <f t="shared" ref="U100:U144" si="44">(O100-Q100)/K100</f>
        <v>0.643789910600255</v>
      </c>
      <c r="V100" s="56">
        <f t="shared" ref="V100:V144" si="45">(P100-R100)/M100</f>
        <v>0.591694847015858</v>
      </c>
      <c r="W100" s="61"/>
      <c r="X100" s="60"/>
      <c r="Y100" s="72">
        <f t="shared" si="41"/>
        <v>-68.365</v>
      </c>
      <c r="Z100" s="58">
        <f t="shared" si="40"/>
        <v>-34.1825</v>
      </c>
      <c r="AA100" s="38">
        <v>9000</v>
      </c>
      <c r="AB100" s="38">
        <f t="shared" si="31"/>
        <v>27000</v>
      </c>
      <c r="AC100" s="73">
        <f t="shared" si="32"/>
        <v>2426.868</v>
      </c>
      <c r="AD100" s="73">
        <f t="shared" si="33"/>
        <v>7280.604</v>
      </c>
      <c r="AE100" s="74">
        <v>0.269652</v>
      </c>
      <c r="AF100" s="75">
        <v>18957.7</v>
      </c>
      <c r="AG100" s="75">
        <v>5598.83</v>
      </c>
      <c r="AH100" s="79">
        <f t="shared" si="34"/>
        <v>0.702137037037037</v>
      </c>
      <c r="AI100" s="79">
        <f t="shared" si="35"/>
        <v>0.769006252777929</v>
      </c>
      <c r="AJ100" s="77"/>
    </row>
    <row r="101" spans="1:36">
      <c r="A101" s="36">
        <v>99</v>
      </c>
      <c r="B101" s="8">
        <v>117637</v>
      </c>
      <c r="C101" s="37" t="s">
        <v>147</v>
      </c>
      <c r="D101" s="8" t="s">
        <v>41</v>
      </c>
      <c r="E101" s="38">
        <v>3800</v>
      </c>
      <c r="F101" s="39">
        <f t="shared" si="23"/>
        <v>11400</v>
      </c>
      <c r="G101" s="40">
        <f t="shared" si="24"/>
        <v>1043.9056</v>
      </c>
      <c r="H101" s="40">
        <f t="shared" si="25"/>
        <v>3131.7168</v>
      </c>
      <c r="I101" s="47">
        <v>0.274712</v>
      </c>
      <c r="J101" s="48">
        <f t="shared" si="26"/>
        <v>4408</v>
      </c>
      <c r="K101" s="48">
        <f t="shared" si="27"/>
        <v>13224</v>
      </c>
      <c r="L101" s="48">
        <f t="shared" si="28"/>
        <v>1163.704206656</v>
      </c>
      <c r="M101" s="48">
        <f t="shared" si="29"/>
        <v>3491.112619968</v>
      </c>
      <c r="N101" s="49">
        <f t="shared" si="30"/>
        <v>0.263998232</v>
      </c>
      <c r="O101" s="50">
        <v>8512.96</v>
      </c>
      <c r="P101" s="50">
        <v>2475.92</v>
      </c>
      <c r="Q101" s="50"/>
      <c r="R101" s="50"/>
      <c r="S101" s="56">
        <f t="shared" si="42"/>
        <v>0.746750877192982</v>
      </c>
      <c r="T101" s="56">
        <f t="shared" si="43"/>
        <v>0.790595113836602</v>
      </c>
      <c r="U101" s="56">
        <f t="shared" si="44"/>
        <v>0.643750756200847</v>
      </c>
      <c r="V101" s="56">
        <f t="shared" si="45"/>
        <v>0.709206568083356</v>
      </c>
      <c r="W101" s="61"/>
      <c r="X101" s="60"/>
      <c r="Y101" s="72">
        <f t="shared" si="41"/>
        <v>-28.8704</v>
      </c>
      <c r="Z101" s="58">
        <f t="shared" si="40"/>
        <v>-14.4352</v>
      </c>
      <c r="AA101" s="38">
        <v>3800</v>
      </c>
      <c r="AB101" s="38">
        <f t="shared" si="31"/>
        <v>11400</v>
      </c>
      <c r="AC101" s="73">
        <f t="shared" si="32"/>
        <v>1043.9056</v>
      </c>
      <c r="AD101" s="73">
        <f t="shared" si="33"/>
        <v>3131.7168</v>
      </c>
      <c r="AE101" s="74">
        <v>0.274712</v>
      </c>
      <c r="AF101" s="75">
        <v>5002.01</v>
      </c>
      <c r="AG101" s="75">
        <v>1513.67</v>
      </c>
      <c r="AH101" s="79">
        <f t="shared" si="34"/>
        <v>0.438772807017544</v>
      </c>
      <c r="AI101" s="79">
        <f t="shared" si="35"/>
        <v>0.483335530211416</v>
      </c>
      <c r="AJ101" s="77"/>
    </row>
    <row r="102" spans="1:36">
      <c r="A102" s="36">
        <v>100</v>
      </c>
      <c r="B102" s="8">
        <v>115971</v>
      </c>
      <c r="C102" s="37" t="s">
        <v>148</v>
      </c>
      <c r="D102" s="8" t="s">
        <v>43</v>
      </c>
      <c r="E102" s="38">
        <v>4900</v>
      </c>
      <c r="F102" s="39">
        <f t="shared" si="23"/>
        <v>14700</v>
      </c>
      <c r="G102" s="40">
        <f t="shared" si="24"/>
        <v>1262.24</v>
      </c>
      <c r="H102" s="40">
        <f t="shared" si="25"/>
        <v>3786.72</v>
      </c>
      <c r="I102" s="47">
        <v>0.2576</v>
      </c>
      <c r="J102" s="48">
        <f t="shared" si="26"/>
        <v>5684</v>
      </c>
      <c r="K102" s="48">
        <f t="shared" si="27"/>
        <v>17052</v>
      </c>
      <c r="L102" s="48">
        <f t="shared" si="28"/>
        <v>1407.0946624</v>
      </c>
      <c r="M102" s="48">
        <f t="shared" si="29"/>
        <v>4221.2839872</v>
      </c>
      <c r="N102" s="49">
        <f t="shared" si="30"/>
        <v>0.2475536</v>
      </c>
      <c r="O102" s="50">
        <v>10893.88</v>
      </c>
      <c r="P102" s="50">
        <v>3316.21</v>
      </c>
      <c r="Q102" s="50"/>
      <c r="R102" s="50"/>
      <c r="S102" s="56">
        <f t="shared" si="42"/>
        <v>0.741080272108844</v>
      </c>
      <c r="T102" s="56">
        <f t="shared" si="43"/>
        <v>0.875747348628893</v>
      </c>
      <c r="U102" s="56">
        <f t="shared" si="44"/>
        <v>0.638862303542106</v>
      </c>
      <c r="V102" s="56">
        <f t="shared" si="45"/>
        <v>0.785592727249715</v>
      </c>
      <c r="W102" s="61"/>
      <c r="X102" s="60"/>
      <c r="Y102" s="72">
        <f t="shared" si="41"/>
        <v>-38.0612</v>
      </c>
      <c r="Z102" s="58">
        <f t="shared" si="40"/>
        <v>-19.0306</v>
      </c>
      <c r="AA102" s="38">
        <v>4900</v>
      </c>
      <c r="AB102" s="38">
        <f t="shared" si="31"/>
        <v>14700</v>
      </c>
      <c r="AC102" s="73">
        <f t="shared" si="32"/>
        <v>1262.24</v>
      </c>
      <c r="AD102" s="73">
        <f t="shared" si="33"/>
        <v>3786.72</v>
      </c>
      <c r="AE102" s="74">
        <v>0.2576</v>
      </c>
      <c r="AF102" s="75">
        <v>8203.98</v>
      </c>
      <c r="AG102" s="75">
        <v>2237.29</v>
      </c>
      <c r="AH102" s="79">
        <f t="shared" si="34"/>
        <v>0.55809387755102</v>
      </c>
      <c r="AI102" s="79">
        <f t="shared" si="35"/>
        <v>0.59082530527739</v>
      </c>
      <c r="AJ102" s="77"/>
    </row>
    <row r="103" spans="1:36">
      <c r="A103" s="36">
        <v>101</v>
      </c>
      <c r="B103" s="8">
        <v>114622</v>
      </c>
      <c r="C103" s="37" t="s">
        <v>149</v>
      </c>
      <c r="D103" s="8" t="s">
        <v>39</v>
      </c>
      <c r="E103" s="38">
        <v>9300</v>
      </c>
      <c r="F103" s="39">
        <f t="shared" si="23"/>
        <v>27900</v>
      </c>
      <c r="G103" s="40">
        <f t="shared" si="24"/>
        <v>2992.8888</v>
      </c>
      <c r="H103" s="40">
        <f t="shared" si="25"/>
        <v>8978.6664</v>
      </c>
      <c r="I103" s="47">
        <v>0.321816</v>
      </c>
      <c r="J103" s="48">
        <f t="shared" si="26"/>
        <v>10788</v>
      </c>
      <c r="K103" s="48">
        <f t="shared" si="27"/>
        <v>32364</v>
      </c>
      <c r="L103" s="48">
        <f t="shared" si="28"/>
        <v>3336.352718688</v>
      </c>
      <c r="M103" s="48">
        <f t="shared" si="29"/>
        <v>10009.058156064</v>
      </c>
      <c r="N103" s="49">
        <f t="shared" si="30"/>
        <v>0.309265176</v>
      </c>
      <c r="O103" s="50">
        <v>20405.43</v>
      </c>
      <c r="P103" s="50">
        <v>6712.08</v>
      </c>
      <c r="Q103" s="50"/>
      <c r="R103" s="50"/>
      <c r="S103" s="56">
        <f t="shared" si="42"/>
        <v>0.731377419354839</v>
      </c>
      <c r="T103" s="56">
        <f t="shared" si="43"/>
        <v>0.747558679761173</v>
      </c>
      <c r="U103" s="56">
        <f t="shared" si="44"/>
        <v>0.630497775305895</v>
      </c>
      <c r="V103" s="56">
        <f t="shared" si="45"/>
        <v>0.670600559547501</v>
      </c>
      <c r="W103" s="61"/>
      <c r="X103" s="60"/>
      <c r="Y103" s="72">
        <f t="shared" si="41"/>
        <v>-74.9457</v>
      </c>
      <c r="Z103" s="58">
        <f t="shared" si="40"/>
        <v>-37.47285</v>
      </c>
      <c r="AA103" s="38">
        <v>9300</v>
      </c>
      <c r="AB103" s="38">
        <f t="shared" si="31"/>
        <v>27900</v>
      </c>
      <c r="AC103" s="73">
        <f t="shared" si="32"/>
        <v>2992.8888</v>
      </c>
      <c r="AD103" s="73">
        <f t="shared" si="33"/>
        <v>8978.6664</v>
      </c>
      <c r="AE103" s="74">
        <v>0.321816</v>
      </c>
      <c r="AF103" s="75">
        <v>18946.51</v>
      </c>
      <c r="AG103" s="75">
        <v>5423.23</v>
      </c>
      <c r="AH103" s="79">
        <f t="shared" si="34"/>
        <v>0.679086379928315</v>
      </c>
      <c r="AI103" s="79">
        <f t="shared" si="35"/>
        <v>0.604012863202045</v>
      </c>
      <c r="AJ103" s="77"/>
    </row>
    <row r="104" spans="1:36">
      <c r="A104" s="36">
        <v>102</v>
      </c>
      <c r="B104" s="8">
        <v>104533</v>
      </c>
      <c r="C104" s="37" t="s">
        <v>150</v>
      </c>
      <c r="D104" s="8" t="s">
        <v>41</v>
      </c>
      <c r="E104" s="38">
        <v>4600</v>
      </c>
      <c r="F104" s="39">
        <f t="shared" si="23"/>
        <v>13800</v>
      </c>
      <c r="G104" s="40">
        <f t="shared" si="24"/>
        <v>1424.9144</v>
      </c>
      <c r="H104" s="40">
        <f t="shared" si="25"/>
        <v>4274.7432</v>
      </c>
      <c r="I104" s="47">
        <v>0.309764</v>
      </c>
      <c r="J104" s="48">
        <f t="shared" si="26"/>
        <v>5336</v>
      </c>
      <c r="K104" s="48">
        <f t="shared" si="27"/>
        <v>16008</v>
      </c>
      <c r="L104" s="48">
        <f t="shared" si="28"/>
        <v>1588.437576544</v>
      </c>
      <c r="M104" s="48">
        <f t="shared" si="29"/>
        <v>4765.312729632</v>
      </c>
      <c r="N104" s="49">
        <f t="shared" si="30"/>
        <v>0.297683204</v>
      </c>
      <c r="O104" s="50">
        <v>10049.15</v>
      </c>
      <c r="P104" s="50">
        <v>3392.53</v>
      </c>
      <c r="Q104" s="50"/>
      <c r="R104" s="50"/>
      <c r="S104" s="56">
        <f t="shared" si="42"/>
        <v>0.728199275362319</v>
      </c>
      <c r="T104" s="56">
        <f t="shared" si="43"/>
        <v>0.793621942015137</v>
      </c>
      <c r="U104" s="56">
        <f t="shared" si="44"/>
        <v>0.627757996001999</v>
      </c>
      <c r="V104" s="56">
        <f t="shared" si="45"/>
        <v>0.711921796633479</v>
      </c>
      <c r="W104" s="61"/>
      <c r="X104" s="60"/>
      <c r="Y104" s="72">
        <f t="shared" si="41"/>
        <v>-37.5085</v>
      </c>
      <c r="Z104" s="58">
        <f t="shared" si="40"/>
        <v>-18.75425</v>
      </c>
      <c r="AA104" s="38">
        <v>4600</v>
      </c>
      <c r="AB104" s="38">
        <f t="shared" si="31"/>
        <v>13800</v>
      </c>
      <c r="AC104" s="73">
        <f t="shared" si="32"/>
        <v>1424.9144</v>
      </c>
      <c r="AD104" s="73">
        <f t="shared" si="33"/>
        <v>4274.7432</v>
      </c>
      <c r="AE104" s="74">
        <v>0.309764</v>
      </c>
      <c r="AF104" s="75">
        <v>6046.1</v>
      </c>
      <c r="AG104" s="75">
        <v>1818.93</v>
      </c>
      <c r="AH104" s="79">
        <f t="shared" si="34"/>
        <v>0.438123188405797</v>
      </c>
      <c r="AI104" s="79">
        <f t="shared" si="35"/>
        <v>0.425506261990194</v>
      </c>
      <c r="AJ104" s="77"/>
    </row>
    <row r="105" spans="1:36">
      <c r="A105" s="36">
        <v>103</v>
      </c>
      <c r="B105" s="8">
        <v>102479</v>
      </c>
      <c r="C105" s="37" t="s">
        <v>151</v>
      </c>
      <c r="D105" s="8" t="s">
        <v>52</v>
      </c>
      <c r="E105" s="38">
        <v>5800</v>
      </c>
      <c r="F105" s="39">
        <f t="shared" si="23"/>
        <v>17400</v>
      </c>
      <c r="G105" s="40">
        <f t="shared" si="24"/>
        <v>1896.4144</v>
      </c>
      <c r="H105" s="40">
        <f t="shared" si="25"/>
        <v>5689.2432</v>
      </c>
      <c r="I105" s="47">
        <v>0.326968</v>
      </c>
      <c r="J105" s="48">
        <f t="shared" si="26"/>
        <v>6728</v>
      </c>
      <c r="K105" s="48">
        <f t="shared" si="27"/>
        <v>20184</v>
      </c>
      <c r="L105" s="48">
        <f t="shared" si="28"/>
        <v>2114.046916544</v>
      </c>
      <c r="M105" s="48">
        <f t="shared" si="29"/>
        <v>6342.140749632</v>
      </c>
      <c r="N105" s="49">
        <f t="shared" si="30"/>
        <v>0.314216248</v>
      </c>
      <c r="O105" s="50">
        <v>12635.78</v>
      </c>
      <c r="P105" s="50">
        <v>4238.09</v>
      </c>
      <c r="Q105" s="50"/>
      <c r="R105" s="50"/>
      <c r="S105" s="56">
        <f t="shared" si="42"/>
        <v>0.726194252873563</v>
      </c>
      <c r="T105" s="56">
        <f t="shared" si="43"/>
        <v>0.744930362618353</v>
      </c>
      <c r="U105" s="56">
        <f t="shared" si="44"/>
        <v>0.626029528339279</v>
      </c>
      <c r="V105" s="56">
        <f t="shared" si="45"/>
        <v>0.668242816945668</v>
      </c>
      <c r="W105" s="61"/>
      <c r="X105" s="60"/>
      <c r="Y105" s="72">
        <f t="shared" si="41"/>
        <v>-47.6422</v>
      </c>
      <c r="Z105" s="58">
        <f t="shared" si="40"/>
        <v>-23.8211</v>
      </c>
      <c r="AA105" s="38">
        <v>5800</v>
      </c>
      <c r="AB105" s="38">
        <f t="shared" si="31"/>
        <v>17400</v>
      </c>
      <c r="AC105" s="73">
        <f t="shared" si="32"/>
        <v>1896.4144</v>
      </c>
      <c r="AD105" s="73">
        <f t="shared" si="33"/>
        <v>5689.2432</v>
      </c>
      <c r="AE105" s="74">
        <v>0.326968</v>
      </c>
      <c r="AF105" s="75">
        <v>9588.24</v>
      </c>
      <c r="AG105" s="75">
        <v>2946.14</v>
      </c>
      <c r="AH105" s="79">
        <f t="shared" si="34"/>
        <v>0.551048275862069</v>
      </c>
      <c r="AI105" s="79">
        <f t="shared" si="35"/>
        <v>0.517843919908363</v>
      </c>
      <c r="AJ105" s="77"/>
    </row>
    <row r="106" spans="1:36">
      <c r="A106" s="36">
        <v>104</v>
      </c>
      <c r="B106" s="8">
        <v>709</v>
      </c>
      <c r="C106" s="37" t="s">
        <v>152</v>
      </c>
      <c r="D106" s="8" t="s">
        <v>39</v>
      </c>
      <c r="E106" s="38">
        <v>8800</v>
      </c>
      <c r="F106" s="39">
        <f t="shared" si="23"/>
        <v>26400</v>
      </c>
      <c r="G106" s="40">
        <f t="shared" si="24"/>
        <v>2509.76</v>
      </c>
      <c r="H106" s="40">
        <f t="shared" si="25"/>
        <v>7529.28</v>
      </c>
      <c r="I106" s="47">
        <v>0.2852</v>
      </c>
      <c r="J106" s="48">
        <f t="shared" si="26"/>
        <v>10208</v>
      </c>
      <c r="K106" s="48">
        <f t="shared" si="27"/>
        <v>30624</v>
      </c>
      <c r="L106" s="48">
        <f t="shared" si="28"/>
        <v>2797.7800576</v>
      </c>
      <c r="M106" s="48">
        <f t="shared" si="29"/>
        <v>8393.3401728</v>
      </c>
      <c r="N106" s="49">
        <f t="shared" si="30"/>
        <v>0.2740772</v>
      </c>
      <c r="O106" s="50">
        <v>19078.79</v>
      </c>
      <c r="P106" s="50">
        <v>5993.42</v>
      </c>
      <c r="Q106" s="50"/>
      <c r="R106" s="50"/>
      <c r="S106" s="56">
        <f t="shared" si="42"/>
        <v>0.722681439393939</v>
      </c>
      <c r="T106" s="56">
        <f t="shared" si="43"/>
        <v>0.79601502401292</v>
      </c>
      <c r="U106" s="56">
        <f t="shared" si="44"/>
        <v>0.623001240856844</v>
      </c>
      <c r="V106" s="56">
        <f t="shared" si="45"/>
        <v>0.714068520590011</v>
      </c>
      <c r="W106" s="61"/>
      <c r="X106" s="60"/>
      <c r="Y106" s="72">
        <f t="shared" si="41"/>
        <v>-73.2121</v>
      </c>
      <c r="Z106" s="58">
        <f t="shared" si="40"/>
        <v>-36.60605</v>
      </c>
      <c r="AA106" s="38">
        <v>8800</v>
      </c>
      <c r="AB106" s="38">
        <f t="shared" si="31"/>
        <v>26400</v>
      </c>
      <c r="AC106" s="73">
        <f t="shared" si="32"/>
        <v>2509.76</v>
      </c>
      <c r="AD106" s="73">
        <f t="shared" si="33"/>
        <v>7529.28</v>
      </c>
      <c r="AE106" s="74">
        <v>0.2852</v>
      </c>
      <c r="AF106" s="75">
        <v>10632.98</v>
      </c>
      <c r="AG106" s="75">
        <v>3594.32</v>
      </c>
      <c r="AH106" s="79">
        <f t="shared" si="34"/>
        <v>0.402764393939394</v>
      </c>
      <c r="AI106" s="79">
        <f t="shared" si="35"/>
        <v>0.477378979132135</v>
      </c>
      <c r="AJ106" s="77"/>
    </row>
    <row r="107" spans="1:36">
      <c r="A107" s="36">
        <v>105</v>
      </c>
      <c r="B107" s="8">
        <v>724</v>
      </c>
      <c r="C107" s="37" t="s">
        <v>153</v>
      </c>
      <c r="D107" s="8" t="s">
        <v>52</v>
      </c>
      <c r="E107" s="38">
        <v>9900</v>
      </c>
      <c r="F107" s="39">
        <f t="shared" si="23"/>
        <v>29700</v>
      </c>
      <c r="G107" s="40">
        <f t="shared" si="24"/>
        <v>2832.588</v>
      </c>
      <c r="H107" s="40">
        <f t="shared" si="25"/>
        <v>8497.764</v>
      </c>
      <c r="I107" s="47">
        <v>0.28612</v>
      </c>
      <c r="J107" s="48">
        <f t="shared" si="26"/>
        <v>11484</v>
      </c>
      <c r="K107" s="48">
        <f t="shared" si="27"/>
        <v>34452</v>
      </c>
      <c r="L107" s="48">
        <f t="shared" si="28"/>
        <v>3157.65579888</v>
      </c>
      <c r="M107" s="48">
        <f t="shared" si="29"/>
        <v>9472.96739664</v>
      </c>
      <c r="N107" s="49">
        <f t="shared" si="30"/>
        <v>0.27496132</v>
      </c>
      <c r="O107" s="50">
        <v>21379.85</v>
      </c>
      <c r="P107" s="50">
        <v>6978.38</v>
      </c>
      <c r="Q107" s="50"/>
      <c r="R107" s="50"/>
      <c r="S107" s="56">
        <f t="shared" si="42"/>
        <v>0.719860269360269</v>
      </c>
      <c r="T107" s="56">
        <f t="shared" si="43"/>
        <v>0.821201906760414</v>
      </c>
      <c r="U107" s="56">
        <f t="shared" si="44"/>
        <v>0.62056919772437</v>
      </c>
      <c r="V107" s="56">
        <f t="shared" si="45"/>
        <v>0.736662516380578</v>
      </c>
      <c r="W107" s="61"/>
      <c r="X107" s="60"/>
      <c r="Y107" s="72">
        <f t="shared" si="41"/>
        <v>-83.2015</v>
      </c>
      <c r="Z107" s="58">
        <f t="shared" ref="Z107:Z143" si="46">Y107/2</f>
        <v>-41.60075</v>
      </c>
      <c r="AA107" s="38">
        <v>9900</v>
      </c>
      <c r="AB107" s="38">
        <f t="shared" si="31"/>
        <v>29700</v>
      </c>
      <c r="AC107" s="73">
        <f t="shared" si="32"/>
        <v>2832.588</v>
      </c>
      <c r="AD107" s="73">
        <f t="shared" si="33"/>
        <v>8497.764</v>
      </c>
      <c r="AE107" s="74">
        <v>0.28612</v>
      </c>
      <c r="AF107" s="75">
        <v>20279</v>
      </c>
      <c r="AG107" s="75">
        <v>5894.9</v>
      </c>
      <c r="AH107" s="79">
        <f t="shared" si="34"/>
        <v>0.682794612794613</v>
      </c>
      <c r="AI107" s="79">
        <f t="shared" si="35"/>
        <v>0.693700130999166</v>
      </c>
      <c r="AJ107" s="77"/>
    </row>
    <row r="108" spans="1:36">
      <c r="A108" s="36">
        <v>106</v>
      </c>
      <c r="B108" s="8">
        <v>106569</v>
      </c>
      <c r="C108" s="37" t="s">
        <v>154</v>
      </c>
      <c r="D108" s="8" t="s">
        <v>43</v>
      </c>
      <c r="E108" s="38">
        <v>8600</v>
      </c>
      <c r="F108" s="39">
        <f t="shared" si="23"/>
        <v>25800</v>
      </c>
      <c r="G108" s="40">
        <f t="shared" si="24"/>
        <v>2573.7736</v>
      </c>
      <c r="H108" s="40">
        <f t="shared" si="25"/>
        <v>7721.3208</v>
      </c>
      <c r="I108" s="47">
        <v>0.299276</v>
      </c>
      <c r="J108" s="48">
        <f t="shared" si="26"/>
        <v>9976</v>
      </c>
      <c r="K108" s="48">
        <f t="shared" si="27"/>
        <v>29928</v>
      </c>
      <c r="L108" s="48">
        <f t="shared" si="28"/>
        <v>2869.139858336</v>
      </c>
      <c r="M108" s="48">
        <f t="shared" si="29"/>
        <v>8607.419575008</v>
      </c>
      <c r="N108" s="49">
        <f t="shared" si="30"/>
        <v>0.287604236</v>
      </c>
      <c r="O108" s="50">
        <v>18390.56</v>
      </c>
      <c r="P108" s="50">
        <v>5359.75</v>
      </c>
      <c r="Q108" s="50"/>
      <c r="R108" s="50"/>
      <c r="S108" s="56">
        <f t="shared" si="42"/>
        <v>0.712812403100775</v>
      </c>
      <c r="T108" s="56">
        <f t="shared" si="43"/>
        <v>0.694149374029376</v>
      </c>
      <c r="U108" s="56">
        <f t="shared" si="44"/>
        <v>0.614493450948944</v>
      </c>
      <c r="V108" s="56">
        <f t="shared" si="45"/>
        <v>0.622689524228871</v>
      </c>
      <c r="W108" s="61"/>
      <c r="X108" s="60"/>
      <c r="Y108" s="72">
        <f t="shared" si="41"/>
        <v>-74.0944</v>
      </c>
      <c r="Z108" s="58">
        <f t="shared" si="46"/>
        <v>-37.0472</v>
      </c>
      <c r="AA108" s="38">
        <v>8600</v>
      </c>
      <c r="AB108" s="38">
        <f t="shared" si="31"/>
        <v>25800</v>
      </c>
      <c r="AC108" s="73">
        <f t="shared" si="32"/>
        <v>2573.7736</v>
      </c>
      <c r="AD108" s="73">
        <f t="shared" si="33"/>
        <v>7721.3208</v>
      </c>
      <c r="AE108" s="74">
        <v>0.299276</v>
      </c>
      <c r="AF108" s="75">
        <v>20715.02</v>
      </c>
      <c r="AG108" s="75">
        <v>5007.04</v>
      </c>
      <c r="AH108" s="79">
        <f t="shared" si="34"/>
        <v>0.802907751937984</v>
      </c>
      <c r="AI108" s="79">
        <f t="shared" si="35"/>
        <v>0.648469365500265</v>
      </c>
      <c r="AJ108" s="77"/>
    </row>
    <row r="109" spans="1:36">
      <c r="A109" s="36">
        <v>107</v>
      </c>
      <c r="B109" s="8">
        <v>103199</v>
      </c>
      <c r="C109" s="37" t="s">
        <v>155</v>
      </c>
      <c r="D109" s="8" t="s">
        <v>39</v>
      </c>
      <c r="E109" s="38">
        <v>7200</v>
      </c>
      <c r="F109" s="39">
        <f t="shared" si="23"/>
        <v>21600</v>
      </c>
      <c r="G109" s="40">
        <f t="shared" si="24"/>
        <v>2213.0784</v>
      </c>
      <c r="H109" s="40">
        <f t="shared" si="25"/>
        <v>6639.2352</v>
      </c>
      <c r="I109" s="47">
        <v>0.307372</v>
      </c>
      <c r="J109" s="48">
        <f t="shared" si="26"/>
        <v>8352</v>
      </c>
      <c r="K109" s="48">
        <f t="shared" si="27"/>
        <v>25056</v>
      </c>
      <c r="L109" s="48">
        <f t="shared" si="28"/>
        <v>2467.051277184</v>
      </c>
      <c r="M109" s="48">
        <f t="shared" si="29"/>
        <v>7401.153831552</v>
      </c>
      <c r="N109" s="49">
        <f t="shared" si="30"/>
        <v>0.295384492</v>
      </c>
      <c r="O109" s="50">
        <v>15295.64</v>
      </c>
      <c r="P109" s="50">
        <v>5258.08</v>
      </c>
      <c r="Q109" s="50"/>
      <c r="R109" s="50"/>
      <c r="S109" s="56">
        <f t="shared" si="42"/>
        <v>0.708131481481481</v>
      </c>
      <c r="T109" s="56">
        <f t="shared" si="43"/>
        <v>0.791970737834382</v>
      </c>
      <c r="U109" s="56">
        <f t="shared" si="44"/>
        <v>0.610458173690932</v>
      </c>
      <c r="V109" s="56">
        <f t="shared" si="45"/>
        <v>0.710440577195434</v>
      </c>
      <c r="W109" s="61"/>
      <c r="X109" s="60"/>
      <c r="Y109" s="72">
        <f t="shared" si="41"/>
        <v>-63.0436</v>
      </c>
      <c r="Z109" s="58">
        <f t="shared" si="46"/>
        <v>-31.5218</v>
      </c>
      <c r="AA109" s="38">
        <v>7200</v>
      </c>
      <c r="AB109" s="38">
        <f t="shared" si="31"/>
        <v>21600</v>
      </c>
      <c r="AC109" s="73">
        <f t="shared" si="32"/>
        <v>2213.0784</v>
      </c>
      <c r="AD109" s="73">
        <f t="shared" si="33"/>
        <v>6639.2352</v>
      </c>
      <c r="AE109" s="74">
        <v>0.307372</v>
      </c>
      <c r="AF109" s="75">
        <v>13747.1</v>
      </c>
      <c r="AG109" s="75">
        <v>4890.98</v>
      </c>
      <c r="AH109" s="79">
        <f t="shared" si="34"/>
        <v>0.636439814814815</v>
      </c>
      <c r="AI109" s="79">
        <f t="shared" si="35"/>
        <v>0.736678224624427</v>
      </c>
      <c r="AJ109" s="77"/>
    </row>
    <row r="110" spans="1:36">
      <c r="A110" s="36">
        <v>108</v>
      </c>
      <c r="B110" s="8">
        <v>745</v>
      </c>
      <c r="C110" s="37" t="s">
        <v>156</v>
      </c>
      <c r="D110" s="8" t="s">
        <v>43</v>
      </c>
      <c r="E110" s="38">
        <v>6900</v>
      </c>
      <c r="F110" s="39">
        <f t="shared" si="23"/>
        <v>20700</v>
      </c>
      <c r="G110" s="40">
        <f t="shared" si="24"/>
        <v>1630.1664</v>
      </c>
      <c r="H110" s="40">
        <f t="shared" si="25"/>
        <v>4890.4992</v>
      </c>
      <c r="I110" s="47">
        <v>0.236256</v>
      </c>
      <c r="J110" s="48">
        <f t="shared" si="26"/>
        <v>8004</v>
      </c>
      <c r="K110" s="48">
        <f t="shared" si="27"/>
        <v>24012</v>
      </c>
      <c r="L110" s="48">
        <f t="shared" si="28"/>
        <v>1817.244296064</v>
      </c>
      <c r="M110" s="48">
        <f t="shared" si="29"/>
        <v>5451.732888192</v>
      </c>
      <c r="N110" s="49">
        <f t="shared" si="30"/>
        <v>0.227042016</v>
      </c>
      <c r="O110" s="50">
        <v>14630.95</v>
      </c>
      <c r="P110" s="50">
        <v>4302.78</v>
      </c>
      <c r="Q110" s="50"/>
      <c r="R110" s="50"/>
      <c r="S110" s="56">
        <f t="shared" si="42"/>
        <v>0.706809178743961</v>
      </c>
      <c r="T110" s="56">
        <f t="shared" si="43"/>
        <v>0.879824292783853</v>
      </c>
      <c r="U110" s="56">
        <f t="shared" si="44"/>
        <v>0.609318257537898</v>
      </c>
      <c r="V110" s="56">
        <f t="shared" si="45"/>
        <v>0.789249966615104</v>
      </c>
      <c r="W110" s="61"/>
      <c r="X110" s="60"/>
      <c r="Y110" s="72">
        <f t="shared" si="41"/>
        <v>-60.6905</v>
      </c>
      <c r="Z110" s="58">
        <f t="shared" si="46"/>
        <v>-30.34525</v>
      </c>
      <c r="AA110" s="38">
        <v>6900</v>
      </c>
      <c r="AB110" s="38">
        <f t="shared" si="31"/>
        <v>20700</v>
      </c>
      <c r="AC110" s="73">
        <f t="shared" si="32"/>
        <v>1630.1664</v>
      </c>
      <c r="AD110" s="73">
        <f t="shared" si="33"/>
        <v>4890.4992</v>
      </c>
      <c r="AE110" s="74">
        <v>0.236256</v>
      </c>
      <c r="AF110" s="75">
        <v>16872.74</v>
      </c>
      <c r="AG110" s="75">
        <v>4364.38</v>
      </c>
      <c r="AH110" s="79">
        <f t="shared" si="34"/>
        <v>0.815108212560387</v>
      </c>
      <c r="AI110" s="79">
        <f t="shared" si="35"/>
        <v>0.892420143939498</v>
      </c>
      <c r="AJ110" s="77"/>
    </row>
    <row r="111" spans="1:36">
      <c r="A111" s="36">
        <v>109</v>
      </c>
      <c r="B111" s="8">
        <v>113298</v>
      </c>
      <c r="C111" s="37" t="s">
        <v>157</v>
      </c>
      <c r="D111" s="8" t="s">
        <v>79</v>
      </c>
      <c r="E111" s="38">
        <v>4300</v>
      </c>
      <c r="F111" s="39">
        <f t="shared" si="23"/>
        <v>12900</v>
      </c>
      <c r="G111" s="40">
        <f t="shared" si="24"/>
        <v>1293.2164</v>
      </c>
      <c r="H111" s="40">
        <f t="shared" si="25"/>
        <v>3879.6492</v>
      </c>
      <c r="I111" s="47">
        <v>0.300748</v>
      </c>
      <c r="J111" s="48">
        <f t="shared" si="26"/>
        <v>4988</v>
      </c>
      <c r="K111" s="48">
        <f t="shared" si="27"/>
        <v>14964</v>
      </c>
      <c r="L111" s="48">
        <f t="shared" si="28"/>
        <v>1441.625914064</v>
      </c>
      <c r="M111" s="48">
        <f t="shared" si="29"/>
        <v>4324.877742192</v>
      </c>
      <c r="N111" s="49">
        <f t="shared" si="30"/>
        <v>0.289018828</v>
      </c>
      <c r="O111" s="50">
        <v>9113.53</v>
      </c>
      <c r="P111" s="50">
        <v>2659.14</v>
      </c>
      <c r="Q111" s="50"/>
      <c r="R111" s="50"/>
      <c r="S111" s="56">
        <f t="shared" si="42"/>
        <v>0.70647519379845</v>
      </c>
      <c r="T111" s="56">
        <f t="shared" si="43"/>
        <v>0.685407330126652</v>
      </c>
      <c r="U111" s="56">
        <f t="shared" si="44"/>
        <v>0.609030339481422</v>
      </c>
      <c r="V111" s="56">
        <f t="shared" si="45"/>
        <v>0.614847438127177</v>
      </c>
      <c r="W111" s="61"/>
      <c r="X111" s="60"/>
      <c r="Y111" s="72">
        <f t="shared" si="41"/>
        <v>-37.8647</v>
      </c>
      <c r="Z111" s="58">
        <f t="shared" si="46"/>
        <v>-18.93235</v>
      </c>
      <c r="AA111" s="38">
        <v>4300</v>
      </c>
      <c r="AB111" s="38">
        <f t="shared" si="31"/>
        <v>12900</v>
      </c>
      <c r="AC111" s="73">
        <f t="shared" si="32"/>
        <v>1293.2164</v>
      </c>
      <c r="AD111" s="73">
        <f t="shared" si="33"/>
        <v>3879.6492</v>
      </c>
      <c r="AE111" s="74">
        <v>0.300748</v>
      </c>
      <c r="AF111" s="75">
        <v>9257.72</v>
      </c>
      <c r="AG111" s="75">
        <v>1854.77</v>
      </c>
      <c r="AH111" s="79">
        <f t="shared" si="34"/>
        <v>0.717652713178294</v>
      </c>
      <c r="AI111" s="79">
        <f t="shared" si="35"/>
        <v>0.478076729205311</v>
      </c>
      <c r="AJ111" s="77"/>
    </row>
    <row r="112" spans="1:36">
      <c r="A112" s="36">
        <v>110</v>
      </c>
      <c r="B112" s="8">
        <v>710</v>
      </c>
      <c r="C112" s="37" t="s">
        <v>158</v>
      </c>
      <c r="D112" s="8" t="s">
        <v>54</v>
      </c>
      <c r="E112" s="38">
        <v>5500</v>
      </c>
      <c r="F112" s="39">
        <f t="shared" si="23"/>
        <v>16500</v>
      </c>
      <c r="G112" s="40">
        <f t="shared" si="24"/>
        <v>1794.782</v>
      </c>
      <c r="H112" s="40">
        <f t="shared" si="25"/>
        <v>5384.346</v>
      </c>
      <c r="I112" s="47">
        <v>0.326324</v>
      </c>
      <c r="J112" s="48">
        <f t="shared" si="26"/>
        <v>6380</v>
      </c>
      <c r="K112" s="48">
        <f t="shared" si="27"/>
        <v>19140</v>
      </c>
      <c r="L112" s="48">
        <f t="shared" si="28"/>
        <v>2000.75118232</v>
      </c>
      <c r="M112" s="48">
        <f t="shared" si="29"/>
        <v>6002.25354696</v>
      </c>
      <c r="N112" s="49">
        <f t="shared" si="30"/>
        <v>0.313597364</v>
      </c>
      <c r="O112" s="50">
        <v>11437.03</v>
      </c>
      <c r="P112" s="50">
        <v>4142</v>
      </c>
      <c r="Q112" s="50"/>
      <c r="R112" s="50"/>
      <c r="S112" s="56">
        <f t="shared" si="42"/>
        <v>0.693153333333333</v>
      </c>
      <c r="T112" s="56">
        <f t="shared" si="43"/>
        <v>0.769267056760468</v>
      </c>
      <c r="U112" s="56">
        <f t="shared" si="44"/>
        <v>0.597545977011494</v>
      </c>
      <c r="V112" s="56">
        <f t="shared" si="45"/>
        <v>0.690074147583756</v>
      </c>
      <c r="W112" s="61"/>
      <c r="X112" s="60"/>
      <c r="Y112" s="72">
        <f t="shared" si="41"/>
        <v>-50.6297</v>
      </c>
      <c r="Z112" s="58">
        <f t="shared" si="46"/>
        <v>-25.31485</v>
      </c>
      <c r="AA112" s="38">
        <v>5500</v>
      </c>
      <c r="AB112" s="38">
        <f t="shared" si="31"/>
        <v>16500</v>
      </c>
      <c r="AC112" s="73">
        <f t="shared" si="32"/>
        <v>1794.782</v>
      </c>
      <c r="AD112" s="73">
        <f t="shared" si="33"/>
        <v>5384.346</v>
      </c>
      <c r="AE112" s="74">
        <v>0.326324</v>
      </c>
      <c r="AF112" s="75">
        <v>10695.8</v>
      </c>
      <c r="AG112" s="75">
        <v>3132.14</v>
      </c>
      <c r="AH112" s="79">
        <f t="shared" si="34"/>
        <v>0.648230303030303</v>
      </c>
      <c r="AI112" s="79">
        <f t="shared" si="35"/>
        <v>0.581712245089747</v>
      </c>
      <c r="AJ112" s="77"/>
    </row>
    <row r="113" spans="1:36">
      <c r="A113" s="36">
        <v>111</v>
      </c>
      <c r="B113" s="8">
        <v>343</v>
      </c>
      <c r="C113" s="37" t="s">
        <v>159</v>
      </c>
      <c r="D113" s="8" t="s">
        <v>43</v>
      </c>
      <c r="E113" s="38">
        <v>21000</v>
      </c>
      <c r="F113" s="39">
        <f t="shared" si="23"/>
        <v>63000</v>
      </c>
      <c r="G113" s="40">
        <f t="shared" si="24"/>
        <v>5948.628</v>
      </c>
      <c r="H113" s="40">
        <f t="shared" si="25"/>
        <v>17845.884</v>
      </c>
      <c r="I113" s="47">
        <v>0.283268</v>
      </c>
      <c r="J113" s="48">
        <f t="shared" si="26"/>
        <v>24360</v>
      </c>
      <c r="K113" s="48">
        <f t="shared" si="27"/>
        <v>73080</v>
      </c>
      <c r="L113" s="48">
        <f t="shared" si="28"/>
        <v>6631.29254928</v>
      </c>
      <c r="M113" s="48">
        <f t="shared" si="29"/>
        <v>19893.87764784</v>
      </c>
      <c r="N113" s="49">
        <f t="shared" si="30"/>
        <v>0.272220548</v>
      </c>
      <c r="O113" s="50">
        <v>43410.74</v>
      </c>
      <c r="P113" s="50">
        <v>12574.69</v>
      </c>
      <c r="Q113" s="50"/>
      <c r="R113" s="50"/>
      <c r="S113" s="56">
        <f t="shared" si="42"/>
        <v>0.689059365079365</v>
      </c>
      <c r="T113" s="56">
        <f t="shared" si="43"/>
        <v>0.704626904444745</v>
      </c>
      <c r="U113" s="56">
        <f t="shared" si="44"/>
        <v>0.594016694033935</v>
      </c>
      <c r="V113" s="56">
        <f t="shared" si="45"/>
        <v>0.632088435577833</v>
      </c>
      <c r="W113" s="61"/>
      <c r="X113" s="60"/>
      <c r="Y113" s="72">
        <f t="shared" si="41"/>
        <v>-195.8926</v>
      </c>
      <c r="Z113" s="58">
        <f t="shared" si="46"/>
        <v>-97.9463</v>
      </c>
      <c r="AA113" s="38">
        <v>21000</v>
      </c>
      <c r="AB113" s="38">
        <f t="shared" si="31"/>
        <v>63000</v>
      </c>
      <c r="AC113" s="73">
        <f t="shared" si="32"/>
        <v>5948.628</v>
      </c>
      <c r="AD113" s="73">
        <f t="shared" si="33"/>
        <v>17845.884</v>
      </c>
      <c r="AE113" s="74">
        <v>0.283268</v>
      </c>
      <c r="AF113" s="75">
        <v>39288.2</v>
      </c>
      <c r="AG113" s="75">
        <v>10833.08</v>
      </c>
      <c r="AH113" s="79">
        <f t="shared" si="34"/>
        <v>0.623622222222222</v>
      </c>
      <c r="AI113" s="79">
        <f t="shared" si="35"/>
        <v>0.607035213273828</v>
      </c>
      <c r="AJ113" s="77"/>
    </row>
    <row r="114" spans="1:36">
      <c r="A114" s="36">
        <v>112</v>
      </c>
      <c r="B114" s="8">
        <v>52</v>
      </c>
      <c r="C114" s="37" t="s">
        <v>160</v>
      </c>
      <c r="D114" s="8" t="s">
        <v>57</v>
      </c>
      <c r="E114" s="38">
        <v>4000</v>
      </c>
      <c r="F114" s="39">
        <f t="shared" si="23"/>
        <v>12000</v>
      </c>
      <c r="G114" s="40">
        <f t="shared" si="24"/>
        <v>1137.12</v>
      </c>
      <c r="H114" s="40">
        <f t="shared" si="25"/>
        <v>3411.36</v>
      </c>
      <c r="I114" s="47">
        <v>0.28428</v>
      </c>
      <c r="J114" s="48">
        <f t="shared" si="26"/>
        <v>4640</v>
      </c>
      <c r="K114" s="48">
        <f t="shared" si="27"/>
        <v>13920</v>
      </c>
      <c r="L114" s="48">
        <f t="shared" si="28"/>
        <v>1267.6158912</v>
      </c>
      <c r="M114" s="48">
        <f t="shared" si="29"/>
        <v>3802.8476736</v>
      </c>
      <c r="N114" s="49">
        <f t="shared" si="30"/>
        <v>0.27319308</v>
      </c>
      <c r="O114" s="50">
        <v>8219.27</v>
      </c>
      <c r="P114" s="50">
        <v>2917.5</v>
      </c>
      <c r="Q114" s="50"/>
      <c r="R114" s="50"/>
      <c r="S114" s="56">
        <f t="shared" si="42"/>
        <v>0.684939166666667</v>
      </c>
      <c r="T114" s="56">
        <f t="shared" si="43"/>
        <v>0.855230758407204</v>
      </c>
      <c r="U114" s="56">
        <f t="shared" si="44"/>
        <v>0.590464798850575</v>
      </c>
      <c r="V114" s="56">
        <f t="shared" si="45"/>
        <v>0.767188236398152</v>
      </c>
      <c r="W114" s="61"/>
      <c r="X114" s="60"/>
      <c r="Y114" s="72">
        <f t="shared" si="41"/>
        <v>-37.8073</v>
      </c>
      <c r="Z114" s="58">
        <f t="shared" si="46"/>
        <v>-18.90365</v>
      </c>
      <c r="AA114" s="38">
        <v>4000</v>
      </c>
      <c r="AB114" s="38">
        <f t="shared" si="31"/>
        <v>12000</v>
      </c>
      <c r="AC114" s="73">
        <f t="shared" si="32"/>
        <v>1137.12</v>
      </c>
      <c r="AD114" s="73">
        <f t="shared" si="33"/>
        <v>3411.36</v>
      </c>
      <c r="AE114" s="74">
        <v>0.28428</v>
      </c>
      <c r="AF114" s="75">
        <v>10505.59</v>
      </c>
      <c r="AG114" s="75">
        <v>3379.37</v>
      </c>
      <c r="AH114" s="79">
        <f t="shared" si="34"/>
        <v>0.875465833333333</v>
      </c>
      <c r="AI114" s="79">
        <f t="shared" si="35"/>
        <v>0.990622508325126</v>
      </c>
      <c r="AJ114" s="77"/>
    </row>
    <row r="115" spans="1:36">
      <c r="A115" s="36">
        <v>113</v>
      </c>
      <c r="B115" s="8">
        <v>732</v>
      </c>
      <c r="C115" s="37" t="s">
        <v>161</v>
      </c>
      <c r="D115" s="8" t="s">
        <v>41</v>
      </c>
      <c r="E115" s="38">
        <v>5000</v>
      </c>
      <c r="F115" s="39">
        <f t="shared" si="23"/>
        <v>15000</v>
      </c>
      <c r="G115" s="40">
        <f t="shared" si="24"/>
        <v>1404.84</v>
      </c>
      <c r="H115" s="40">
        <f t="shared" si="25"/>
        <v>4214.52</v>
      </c>
      <c r="I115" s="47">
        <v>0.280968</v>
      </c>
      <c r="J115" s="48">
        <f t="shared" si="26"/>
        <v>5800</v>
      </c>
      <c r="K115" s="48">
        <f t="shared" si="27"/>
        <v>17400</v>
      </c>
      <c r="L115" s="48">
        <f t="shared" si="28"/>
        <v>1566.0594384</v>
      </c>
      <c r="M115" s="48">
        <f t="shared" si="29"/>
        <v>4698.1783152</v>
      </c>
      <c r="N115" s="49">
        <f t="shared" si="30"/>
        <v>0.270010248</v>
      </c>
      <c r="O115" s="50">
        <v>10250.1</v>
      </c>
      <c r="P115" s="50">
        <v>3544.57</v>
      </c>
      <c r="Q115" s="50"/>
      <c r="R115" s="50"/>
      <c r="S115" s="56">
        <f t="shared" si="42"/>
        <v>0.68334</v>
      </c>
      <c r="T115" s="56">
        <f t="shared" si="43"/>
        <v>0.841037650788227</v>
      </c>
      <c r="U115" s="56">
        <f t="shared" si="44"/>
        <v>0.589086206896552</v>
      </c>
      <c r="V115" s="56">
        <f t="shared" si="45"/>
        <v>0.754456251379873</v>
      </c>
      <c r="W115" s="61"/>
      <c r="X115" s="60"/>
      <c r="Y115" s="72">
        <f t="shared" si="41"/>
        <v>-47.499</v>
      </c>
      <c r="Z115" s="58">
        <f t="shared" si="46"/>
        <v>-23.7495</v>
      </c>
      <c r="AA115" s="38">
        <v>5000</v>
      </c>
      <c r="AB115" s="38">
        <f t="shared" si="31"/>
        <v>15000</v>
      </c>
      <c r="AC115" s="73">
        <f t="shared" si="32"/>
        <v>1404.84</v>
      </c>
      <c r="AD115" s="73">
        <f t="shared" si="33"/>
        <v>4214.52</v>
      </c>
      <c r="AE115" s="74">
        <v>0.280968</v>
      </c>
      <c r="AF115" s="75">
        <v>10578.4</v>
      </c>
      <c r="AG115" s="75">
        <v>3725.96</v>
      </c>
      <c r="AH115" s="79">
        <f t="shared" si="34"/>
        <v>0.705226666666667</v>
      </c>
      <c r="AI115" s="79">
        <f t="shared" si="35"/>
        <v>0.88407695301007</v>
      </c>
      <c r="AJ115" s="77"/>
    </row>
    <row r="116" spans="1:36">
      <c r="A116" s="36">
        <v>114</v>
      </c>
      <c r="B116" s="8">
        <v>122176</v>
      </c>
      <c r="C116" s="37" t="s">
        <v>162</v>
      </c>
      <c r="D116" s="8" t="s">
        <v>57</v>
      </c>
      <c r="E116" s="38">
        <v>2500</v>
      </c>
      <c r="F116" s="39">
        <f t="shared" si="23"/>
        <v>7500</v>
      </c>
      <c r="G116" s="40">
        <f t="shared" si="24"/>
        <v>598</v>
      </c>
      <c r="H116" s="40">
        <f t="shared" si="25"/>
        <v>1794</v>
      </c>
      <c r="I116" s="47">
        <v>0.2392</v>
      </c>
      <c r="J116" s="48">
        <f t="shared" si="26"/>
        <v>2900</v>
      </c>
      <c r="K116" s="48">
        <f t="shared" si="27"/>
        <v>8700</v>
      </c>
      <c r="L116" s="48">
        <f t="shared" si="28"/>
        <v>666.62648</v>
      </c>
      <c r="M116" s="48">
        <f t="shared" si="29"/>
        <v>1999.87944</v>
      </c>
      <c r="N116" s="49">
        <f t="shared" si="30"/>
        <v>0.2298712</v>
      </c>
      <c r="O116" s="50">
        <v>5106.2</v>
      </c>
      <c r="P116" s="50">
        <v>1591.27</v>
      </c>
      <c r="Q116" s="50"/>
      <c r="R116" s="50"/>
      <c r="S116" s="56">
        <f t="shared" si="42"/>
        <v>0.680826666666667</v>
      </c>
      <c r="T116" s="56">
        <f t="shared" si="43"/>
        <v>0.886995540691193</v>
      </c>
      <c r="U116" s="56">
        <f t="shared" si="44"/>
        <v>0.586919540229885</v>
      </c>
      <c r="V116" s="56">
        <f t="shared" si="45"/>
        <v>0.795682963769056</v>
      </c>
      <c r="W116" s="61"/>
      <c r="X116" s="60"/>
      <c r="Y116" s="72">
        <f t="shared" si="41"/>
        <v>-23.938</v>
      </c>
      <c r="Z116" s="58">
        <f t="shared" si="46"/>
        <v>-11.969</v>
      </c>
      <c r="AA116" s="38">
        <v>2500</v>
      </c>
      <c r="AB116" s="38">
        <f t="shared" si="31"/>
        <v>7500</v>
      </c>
      <c r="AC116" s="73">
        <f t="shared" si="32"/>
        <v>598</v>
      </c>
      <c r="AD116" s="73">
        <f t="shared" si="33"/>
        <v>1794</v>
      </c>
      <c r="AE116" s="74">
        <v>0.2392</v>
      </c>
      <c r="AF116" s="75">
        <v>3398.6</v>
      </c>
      <c r="AG116" s="75">
        <v>1157.01</v>
      </c>
      <c r="AH116" s="79">
        <f t="shared" si="34"/>
        <v>0.453146666666667</v>
      </c>
      <c r="AI116" s="79">
        <f t="shared" si="35"/>
        <v>0.644933110367893</v>
      </c>
      <c r="AJ116" s="77"/>
    </row>
    <row r="117" spans="1:36">
      <c r="A117" s="36">
        <v>115</v>
      </c>
      <c r="B117" s="8">
        <v>108656</v>
      </c>
      <c r="C117" s="37" t="s">
        <v>163</v>
      </c>
      <c r="D117" s="8" t="s">
        <v>46</v>
      </c>
      <c r="E117" s="38">
        <v>10000</v>
      </c>
      <c r="F117" s="39">
        <f t="shared" si="23"/>
        <v>30000</v>
      </c>
      <c r="G117" s="40">
        <f t="shared" si="24"/>
        <v>2116.92</v>
      </c>
      <c r="H117" s="40">
        <f t="shared" si="25"/>
        <v>6350.76</v>
      </c>
      <c r="I117" s="47">
        <v>0.211692</v>
      </c>
      <c r="J117" s="48">
        <f t="shared" si="26"/>
        <v>11600</v>
      </c>
      <c r="K117" s="48">
        <f t="shared" si="27"/>
        <v>34800</v>
      </c>
      <c r="L117" s="48">
        <f t="shared" si="28"/>
        <v>2359.8577392</v>
      </c>
      <c r="M117" s="48">
        <f t="shared" si="29"/>
        <v>7079.5732176</v>
      </c>
      <c r="N117" s="49">
        <f t="shared" si="30"/>
        <v>0.203436012</v>
      </c>
      <c r="O117" s="50">
        <v>20194.2</v>
      </c>
      <c r="P117" s="50">
        <v>4925.65</v>
      </c>
      <c r="Q117" s="50"/>
      <c r="R117" s="50"/>
      <c r="S117" s="56">
        <f t="shared" si="42"/>
        <v>0.67314</v>
      </c>
      <c r="T117" s="56">
        <f t="shared" si="43"/>
        <v>0.775600085659039</v>
      </c>
      <c r="U117" s="56">
        <f t="shared" si="44"/>
        <v>0.580293103448276</v>
      </c>
      <c r="V117" s="56">
        <f t="shared" si="45"/>
        <v>0.695755216960636</v>
      </c>
      <c r="W117" s="61"/>
      <c r="X117" s="60"/>
      <c r="Y117" s="72">
        <f t="shared" si="41"/>
        <v>-98.058</v>
      </c>
      <c r="Z117" s="58">
        <f t="shared" si="46"/>
        <v>-49.029</v>
      </c>
      <c r="AA117" s="38">
        <v>10000</v>
      </c>
      <c r="AB117" s="38">
        <f t="shared" si="31"/>
        <v>30000</v>
      </c>
      <c r="AC117" s="73">
        <f t="shared" si="32"/>
        <v>2116.92</v>
      </c>
      <c r="AD117" s="73">
        <f t="shared" si="33"/>
        <v>6350.76</v>
      </c>
      <c r="AE117" s="74">
        <v>0.211692</v>
      </c>
      <c r="AF117" s="75">
        <v>25542.68</v>
      </c>
      <c r="AG117" s="75">
        <v>5261.42</v>
      </c>
      <c r="AH117" s="79">
        <f t="shared" si="34"/>
        <v>0.851422666666667</v>
      </c>
      <c r="AI117" s="79">
        <f t="shared" si="35"/>
        <v>0.828470923165102</v>
      </c>
      <c r="AJ117" s="77"/>
    </row>
    <row r="118" spans="1:36">
      <c r="A118" s="36">
        <v>116</v>
      </c>
      <c r="B118" s="8">
        <v>744</v>
      </c>
      <c r="C118" s="37" t="s">
        <v>164</v>
      </c>
      <c r="D118" s="8" t="s">
        <v>52</v>
      </c>
      <c r="E118" s="38">
        <v>10500</v>
      </c>
      <c r="F118" s="39">
        <f t="shared" si="23"/>
        <v>31500</v>
      </c>
      <c r="G118" s="40">
        <f t="shared" si="24"/>
        <v>2656.5</v>
      </c>
      <c r="H118" s="40">
        <f t="shared" si="25"/>
        <v>7969.5</v>
      </c>
      <c r="I118" s="47">
        <v>0.253</v>
      </c>
      <c r="J118" s="48">
        <f t="shared" si="26"/>
        <v>12180</v>
      </c>
      <c r="K118" s="48">
        <f t="shared" si="27"/>
        <v>36540</v>
      </c>
      <c r="L118" s="48">
        <f t="shared" si="28"/>
        <v>2961.35994</v>
      </c>
      <c r="M118" s="48">
        <f t="shared" si="29"/>
        <v>8884.07982</v>
      </c>
      <c r="N118" s="49">
        <f t="shared" si="30"/>
        <v>0.243133</v>
      </c>
      <c r="O118" s="50">
        <v>21119.7</v>
      </c>
      <c r="P118" s="50">
        <v>5917.48</v>
      </c>
      <c r="Q118" s="50"/>
      <c r="R118" s="50"/>
      <c r="S118" s="56">
        <f t="shared" si="42"/>
        <v>0.670466666666667</v>
      </c>
      <c r="T118" s="56">
        <f t="shared" si="43"/>
        <v>0.742515841646276</v>
      </c>
      <c r="U118" s="56">
        <f t="shared" si="44"/>
        <v>0.577988505747126</v>
      </c>
      <c r="V118" s="56">
        <f t="shared" si="45"/>
        <v>0.666076861069895</v>
      </c>
      <c r="W118" s="61"/>
      <c r="X118" s="60"/>
      <c r="Y118" s="72">
        <f t="shared" si="41"/>
        <v>-103.803</v>
      </c>
      <c r="Z118" s="58">
        <f t="shared" si="46"/>
        <v>-51.9015</v>
      </c>
      <c r="AA118" s="38">
        <v>10500</v>
      </c>
      <c r="AB118" s="38">
        <f t="shared" si="31"/>
        <v>31500</v>
      </c>
      <c r="AC118" s="73">
        <f t="shared" si="32"/>
        <v>2656.5</v>
      </c>
      <c r="AD118" s="73">
        <f t="shared" si="33"/>
        <v>7969.5</v>
      </c>
      <c r="AE118" s="74">
        <v>0.253</v>
      </c>
      <c r="AF118" s="75">
        <v>20935.1</v>
      </c>
      <c r="AG118" s="75">
        <v>6046.3</v>
      </c>
      <c r="AH118" s="79">
        <f t="shared" si="34"/>
        <v>0.664606349206349</v>
      </c>
      <c r="AI118" s="79">
        <f t="shared" si="35"/>
        <v>0.75867996737562</v>
      </c>
      <c r="AJ118" s="77"/>
    </row>
    <row r="119" spans="1:36">
      <c r="A119" s="36">
        <v>117</v>
      </c>
      <c r="B119" s="8">
        <v>379</v>
      </c>
      <c r="C119" s="37" t="s">
        <v>165</v>
      </c>
      <c r="D119" s="8" t="s">
        <v>43</v>
      </c>
      <c r="E119" s="38">
        <v>10000</v>
      </c>
      <c r="F119" s="39">
        <f t="shared" si="23"/>
        <v>30000</v>
      </c>
      <c r="G119" s="40">
        <f t="shared" si="24"/>
        <v>2547.48</v>
      </c>
      <c r="H119" s="40">
        <f t="shared" si="25"/>
        <v>7642.44</v>
      </c>
      <c r="I119" s="47">
        <v>0.254748</v>
      </c>
      <c r="J119" s="48">
        <f t="shared" si="26"/>
        <v>11600</v>
      </c>
      <c r="K119" s="48">
        <f t="shared" si="27"/>
        <v>34800</v>
      </c>
      <c r="L119" s="48">
        <f t="shared" si="28"/>
        <v>2839.8288048</v>
      </c>
      <c r="M119" s="48">
        <f t="shared" si="29"/>
        <v>8519.4864144</v>
      </c>
      <c r="N119" s="49">
        <f t="shared" si="30"/>
        <v>0.244812828</v>
      </c>
      <c r="O119" s="50">
        <v>20039.85</v>
      </c>
      <c r="P119" s="50">
        <v>6691.5</v>
      </c>
      <c r="Q119" s="50"/>
      <c r="R119" s="50"/>
      <c r="S119" s="56">
        <f t="shared" si="42"/>
        <v>0.667995</v>
      </c>
      <c r="T119" s="56">
        <f t="shared" si="43"/>
        <v>0.875571152668519</v>
      </c>
      <c r="U119" s="56">
        <f t="shared" si="44"/>
        <v>0.57585775862069</v>
      </c>
      <c r="V119" s="56">
        <f t="shared" si="45"/>
        <v>0.785434669945566</v>
      </c>
      <c r="W119" s="61"/>
      <c r="X119" s="60"/>
      <c r="Y119" s="72">
        <f t="shared" si="41"/>
        <v>-99.6015</v>
      </c>
      <c r="Z119" s="58">
        <f t="shared" si="46"/>
        <v>-49.80075</v>
      </c>
      <c r="AA119" s="38">
        <v>10000</v>
      </c>
      <c r="AB119" s="38">
        <f t="shared" si="31"/>
        <v>30000</v>
      </c>
      <c r="AC119" s="73">
        <f t="shared" si="32"/>
        <v>2547.48</v>
      </c>
      <c r="AD119" s="73">
        <f t="shared" si="33"/>
        <v>7642.44</v>
      </c>
      <c r="AE119" s="74">
        <v>0.254748</v>
      </c>
      <c r="AF119" s="75">
        <v>21630.63</v>
      </c>
      <c r="AG119" s="75">
        <v>5657.09</v>
      </c>
      <c r="AH119" s="79">
        <f t="shared" si="34"/>
        <v>0.721021</v>
      </c>
      <c r="AI119" s="79">
        <f t="shared" si="35"/>
        <v>0.7402204008144</v>
      </c>
      <c r="AJ119" s="77"/>
    </row>
    <row r="120" spans="1:36">
      <c r="A120" s="36">
        <v>118</v>
      </c>
      <c r="B120" s="8">
        <v>116773</v>
      </c>
      <c r="C120" s="37" t="s">
        <v>166</v>
      </c>
      <c r="D120" s="8" t="s">
        <v>79</v>
      </c>
      <c r="E120" s="38">
        <v>4600</v>
      </c>
      <c r="F120" s="39">
        <f t="shared" si="23"/>
        <v>13800</v>
      </c>
      <c r="G120" s="40">
        <f t="shared" si="24"/>
        <v>1354.24</v>
      </c>
      <c r="H120" s="40">
        <f t="shared" si="25"/>
        <v>4062.72</v>
      </c>
      <c r="I120" s="47">
        <v>0.2944</v>
      </c>
      <c r="J120" s="48">
        <f t="shared" si="26"/>
        <v>5336</v>
      </c>
      <c r="K120" s="48">
        <f t="shared" si="27"/>
        <v>16008</v>
      </c>
      <c r="L120" s="48">
        <f t="shared" si="28"/>
        <v>1509.6525824</v>
      </c>
      <c r="M120" s="48">
        <f t="shared" si="29"/>
        <v>4528.9577472</v>
      </c>
      <c r="N120" s="49">
        <f t="shared" si="30"/>
        <v>0.2829184</v>
      </c>
      <c r="O120" s="50">
        <v>9189.67</v>
      </c>
      <c r="P120" s="50">
        <v>2949.77</v>
      </c>
      <c r="Q120" s="50"/>
      <c r="R120" s="50"/>
      <c r="S120" s="56">
        <f t="shared" si="42"/>
        <v>0.665918115942029</v>
      </c>
      <c r="T120" s="56">
        <f t="shared" si="43"/>
        <v>0.726057911940769</v>
      </c>
      <c r="U120" s="56">
        <f t="shared" si="44"/>
        <v>0.574067341329335</v>
      </c>
      <c r="V120" s="56">
        <f t="shared" si="45"/>
        <v>0.651313208171058</v>
      </c>
      <c r="W120" s="61"/>
      <c r="X120" s="60"/>
      <c r="Y120" s="72">
        <f t="shared" si="41"/>
        <v>-46.1033</v>
      </c>
      <c r="Z120" s="58">
        <f t="shared" si="46"/>
        <v>-23.05165</v>
      </c>
      <c r="AA120" s="38">
        <v>4600</v>
      </c>
      <c r="AB120" s="38">
        <f t="shared" si="31"/>
        <v>13800</v>
      </c>
      <c r="AC120" s="73">
        <f t="shared" si="32"/>
        <v>1354.24</v>
      </c>
      <c r="AD120" s="73">
        <f t="shared" si="33"/>
        <v>4062.72</v>
      </c>
      <c r="AE120" s="74">
        <v>0.2944</v>
      </c>
      <c r="AF120" s="75">
        <v>8658.62</v>
      </c>
      <c r="AG120" s="75">
        <v>2183.58</v>
      </c>
      <c r="AH120" s="79">
        <f t="shared" si="34"/>
        <v>0.627436231884058</v>
      </c>
      <c r="AI120" s="79">
        <f t="shared" si="35"/>
        <v>0.537467509451796</v>
      </c>
      <c r="AJ120" s="77"/>
    </row>
    <row r="121" spans="1:36">
      <c r="A121" s="36">
        <v>119</v>
      </c>
      <c r="B121" s="8">
        <v>102565</v>
      </c>
      <c r="C121" s="37" t="s">
        <v>167</v>
      </c>
      <c r="D121" s="8" t="s">
        <v>43</v>
      </c>
      <c r="E121" s="38">
        <v>7800</v>
      </c>
      <c r="F121" s="39">
        <f t="shared" si="23"/>
        <v>23400</v>
      </c>
      <c r="G121" s="40">
        <f t="shared" si="24"/>
        <v>2541.7392</v>
      </c>
      <c r="H121" s="40">
        <f t="shared" si="25"/>
        <v>7625.2176</v>
      </c>
      <c r="I121" s="47">
        <v>0.325864</v>
      </c>
      <c r="J121" s="48">
        <f t="shared" si="26"/>
        <v>9048</v>
      </c>
      <c r="K121" s="48">
        <f t="shared" si="27"/>
        <v>27144</v>
      </c>
      <c r="L121" s="48">
        <f t="shared" si="28"/>
        <v>2833.429190592</v>
      </c>
      <c r="M121" s="48">
        <f t="shared" si="29"/>
        <v>8500.287571776</v>
      </c>
      <c r="N121" s="49">
        <f t="shared" si="30"/>
        <v>0.313155304</v>
      </c>
      <c r="O121" s="50">
        <v>15500.94</v>
      </c>
      <c r="P121" s="50">
        <v>4742.29</v>
      </c>
      <c r="Q121" s="50"/>
      <c r="R121" s="50"/>
      <c r="S121" s="56">
        <f t="shared" si="42"/>
        <v>0.662433333333333</v>
      </c>
      <c r="T121" s="56">
        <f t="shared" si="43"/>
        <v>0.621921923906801</v>
      </c>
      <c r="U121" s="56">
        <f t="shared" si="44"/>
        <v>0.571063218390805</v>
      </c>
      <c r="V121" s="56">
        <f t="shared" si="45"/>
        <v>0.557897595811476</v>
      </c>
      <c r="W121" s="61"/>
      <c r="X121" s="60"/>
      <c r="Y121" s="72">
        <f t="shared" si="41"/>
        <v>-78.9906</v>
      </c>
      <c r="Z121" s="58">
        <f t="shared" si="46"/>
        <v>-39.4953</v>
      </c>
      <c r="AA121" s="38">
        <v>7800</v>
      </c>
      <c r="AB121" s="38">
        <f t="shared" si="31"/>
        <v>23400</v>
      </c>
      <c r="AC121" s="73">
        <f t="shared" si="32"/>
        <v>2541.7392</v>
      </c>
      <c r="AD121" s="73">
        <f t="shared" si="33"/>
        <v>7625.2176</v>
      </c>
      <c r="AE121" s="74">
        <v>0.325864</v>
      </c>
      <c r="AF121" s="75">
        <v>12390.25</v>
      </c>
      <c r="AG121" s="75">
        <v>3591.68</v>
      </c>
      <c r="AH121" s="79">
        <f t="shared" si="34"/>
        <v>0.529497863247863</v>
      </c>
      <c r="AI121" s="79">
        <f t="shared" si="35"/>
        <v>0.47102655798308</v>
      </c>
      <c r="AJ121" s="77"/>
    </row>
    <row r="122" spans="1:36">
      <c r="A122" s="36">
        <v>120</v>
      </c>
      <c r="B122" s="8">
        <v>581</v>
      </c>
      <c r="C122" s="37" t="s">
        <v>168</v>
      </c>
      <c r="D122" s="8" t="s">
        <v>39</v>
      </c>
      <c r="E122" s="38">
        <v>12000</v>
      </c>
      <c r="F122" s="39">
        <f t="shared" si="23"/>
        <v>36000</v>
      </c>
      <c r="G122" s="40">
        <f t="shared" si="24"/>
        <v>3055.872</v>
      </c>
      <c r="H122" s="40">
        <f t="shared" si="25"/>
        <v>9167.616</v>
      </c>
      <c r="I122" s="47">
        <v>0.254656</v>
      </c>
      <c r="J122" s="48">
        <f t="shared" si="26"/>
        <v>13920</v>
      </c>
      <c r="K122" s="48">
        <f t="shared" si="27"/>
        <v>41760</v>
      </c>
      <c r="L122" s="48">
        <f t="shared" si="28"/>
        <v>3406.56387072</v>
      </c>
      <c r="M122" s="48">
        <f t="shared" si="29"/>
        <v>10219.69161216</v>
      </c>
      <c r="N122" s="49">
        <f t="shared" si="30"/>
        <v>0.244724416</v>
      </c>
      <c r="O122" s="50">
        <v>23593.95</v>
      </c>
      <c r="P122" s="50">
        <v>6586.87</v>
      </c>
      <c r="Q122" s="50"/>
      <c r="R122" s="50"/>
      <c r="S122" s="56">
        <f t="shared" si="42"/>
        <v>0.6553875</v>
      </c>
      <c r="T122" s="56">
        <f t="shared" si="43"/>
        <v>0.718493226592388</v>
      </c>
      <c r="U122" s="56">
        <f t="shared" si="44"/>
        <v>0.564989224137931</v>
      </c>
      <c r="V122" s="56">
        <f t="shared" si="45"/>
        <v>0.644527276357591</v>
      </c>
      <c r="W122" s="61"/>
      <c r="X122" s="60"/>
      <c r="Y122" s="72">
        <f t="shared" si="41"/>
        <v>-124.0605</v>
      </c>
      <c r="Z122" s="58">
        <f t="shared" si="46"/>
        <v>-62.03025</v>
      </c>
      <c r="AA122" s="38">
        <v>12000</v>
      </c>
      <c r="AB122" s="38">
        <f t="shared" si="31"/>
        <v>36000</v>
      </c>
      <c r="AC122" s="73">
        <f t="shared" si="32"/>
        <v>3055.872</v>
      </c>
      <c r="AD122" s="73">
        <f t="shared" si="33"/>
        <v>9167.616</v>
      </c>
      <c r="AE122" s="74">
        <v>0.254656</v>
      </c>
      <c r="AF122" s="75">
        <v>22135.86</v>
      </c>
      <c r="AG122" s="75">
        <v>6088.78</v>
      </c>
      <c r="AH122" s="79">
        <f t="shared" si="34"/>
        <v>0.614885</v>
      </c>
      <c r="AI122" s="79">
        <f t="shared" si="35"/>
        <v>0.664161762447293</v>
      </c>
      <c r="AJ122" s="77"/>
    </row>
    <row r="123" spans="1:36">
      <c r="A123" s="36">
        <v>121</v>
      </c>
      <c r="B123" s="8">
        <v>743</v>
      </c>
      <c r="C123" s="37" t="s">
        <v>169</v>
      </c>
      <c r="D123" s="8" t="s">
        <v>50</v>
      </c>
      <c r="E123" s="38">
        <v>6500</v>
      </c>
      <c r="F123" s="39">
        <f t="shared" si="23"/>
        <v>19500</v>
      </c>
      <c r="G123" s="40">
        <f t="shared" si="24"/>
        <v>1913.6</v>
      </c>
      <c r="H123" s="40">
        <f t="shared" si="25"/>
        <v>5740.8</v>
      </c>
      <c r="I123" s="47">
        <v>0.2944</v>
      </c>
      <c r="J123" s="48">
        <f t="shared" si="26"/>
        <v>7540</v>
      </c>
      <c r="K123" s="48">
        <f t="shared" si="27"/>
        <v>22620</v>
      </c>
      <c r="L123" s="48">
        <f t="shared" si="28"/>
        <v>2133.204736</v>
      </c>
      <c r="M123" s="48">
        <f t="shared" si="29"/>
        <v>6399.614208</v>
      </c>
      <c r="N123" s="49">
        <f t="shared" si="30"/>
        <v>0.2829184</v>
      </c>
      <c r="O123" s="50">
        <v>12623.16</v>
      </c>
      <c r="P123" s="50">
        <v>4422.38</v>
      </c>
      <c r="Q123" s="50"/>
      <c r="R123" s="50"/>
      <c r="S123" s="56">
        <f t="shared" si="42"/>
        <v>0.647341538461538</v>
      </c>
      <c r="T123" s="56">
        <f t="shared" si="43"/>
        <v>0.770342112597547</v>
      </c>
      <c r="U123" s="56">
        <f t="shared" si="44"/>
        <v>0.558053050397878</v>
      </c>
      <c r="V123" s="56">
        <f t="shared" si="45"/>
        <v>0.691038530802637</v>
      </c>
      <c r="W123" s="61"/>
      <c r="X123" s="60"/>
      <c r="Y123" s="72">
        <f t="shared" si="41"/>
        <v>-68.7684</v>
      </c>
      <c r="Z123" s="58">
        <f t="shared" si="46"/>
        <v>-34.3842</v>
      </c>
      <c r="AA123" s="38">
        <v>6500</v>
      </c>
      <c r="AB123" s="38">
        <f t="shared" si="31"/>
        <v>19500</v>
      </c>
      <c r="AC123" s="73">
        <f t="shared" si="32"/>
        <v>1913.6</v>
      </c>
      <c r="AD123" s="73">
        <f t="shared" si="33"/>
        <v>5740.8</v>
      </c>
      <c r="AE123" s="74">
        <v>0.2944</v>
      </c>
      <c r="AF123" s="75">
        <v>16856.38</v>
      </c>
      <c r="AG123" s="75">
        <v>4962.59</v>
      </c>
      <c r="AH123" s="79">
        <f t="shared" si="34"/>
        <v>0.864429743589744</v>
      </c>
      <c r="AI123" s="79">
        <f t="shared" si="35"/>
        <v>0.864442238015608</v>
      </c>
      <c r="AJ123" s="77"/>
    </row>
    <row r="124" spans="1:36">
      <c r="A124" s="36">
        <v>122</v>
      </c>
      <c r="B124" s="8">
        <v>399</v>
      </c>
      <c r="C124" s="37" t="s">
        <v>170</v>
      </c>
      <c r="D124" s="8" t="s">
        <v>43</v>
      </c>
      <c r="E124" s="38">
        <v>7800</v>
      </c>
      <c r="F124" s="39">
        <f t="shared" si="23"/>
        <v>23400</v>
      </c>
      <c r="G124" s="40">
        <f t="shared" si="24"/>
        <v>1970.5296</v>
      </c>
      <c r="H124" s="40">
        <f t="shared" si="25"/>
        <v>5911.5888</v>
      </c>
      <c r="I124" s="47">
        <v>0.252632</v>
      </c>
      <c r="J124" s="48">
        <f t="shared" si="26"/>
        <v>9048</v>
      </c>
      <c r="K124" s="48">
        <f t="shared" si="27"/>
        <v>27144</v>
      </c>
      <c r="L124" s="48">
        <f t="shared" si="28"/>
        <v>2196.667576896</v>
      </c>
      <c r="M124" s="48">
        <f t="shared" si="29"/>
        <v>6590.002730688</v>
      </c>
      <c r="N124" s="49">
        <f t="shared" si="30"/>
        <v>0.242779352</v>
      </c>
      <c r="O124" s="50">
        <v>15057.41</v>
      </c>
      <c r="P124" s="50">
        <v>4406.32</v>
      </c>
      <c r="Q124" s="50"/>
      <c r="R124" s="50"/>
      <c r="S124" s="56">
        <f t="shared" si="42"/>
        <v>0.64347905982906</v>
      </c>
      <c r="T124" s="56">
        <f t="shared" si="43"/>
        <v>0.745369840338015</v>
      </c>
      <c r="U124" s="56">
        <f t="shared" si="44"/>
        <v>0.554723327438845</v>
      </c>
      <c r="V124" s="56">
        <f t="shared" si="45"/>
        <v>0.668637052224708</v>
      </c>
      <c r="W124" s="61"/>
      <c r="X124" s="60"/>
      <c r="Y124" s="72">
        <f t="shared" si="41"/>
        <v>-83.4259</v>
      </c>
      <c r="Z124" s="58">
        <f t="shared" si="46"/>
        <v>-41.71295</v>
      </c>
      <c r="AA124" s="38">
        <v>7800</v>
      </c>
      <c r="AB124" s="38">
        <f t="shared" si="31"/>
        <v>23400</v>
      </c>
      <c r="AC124" s="73">
        <f t="shared" si="32"/>
        <v>1970.5296</v>
      </c>
      <c r="AD124" s="73">
        <f t="shared" si="33"/>
        <v>5911.5888</v>
      </c>
      <c r="AE124" s="74">
        <v>0.252632</v>
      </c>
      <c r="AF124" s="75">
        <v>14212.37</v>
      </c>
      <c r="AG124" s="75">
        <v>4233.9</v>
      </c>
      <c r="AH124" s="79">
        <f t="shared" si="34"/>
        <v>0.607366239316239</v>
      </c>
      <c r="AI124" s="79">
        <f t="shared" si="35"/>
        <v>0.71620340034476</v>
      </c>
      <c r="AJ124" s="77"/>
    </row>
    <row r="125" spans="1:36">
      <c r="A125" s="36">
        <v>123</v>
      </c>
      <c r="B125" s="8">
        <v>106485</v>
      </c>
      <c r="C125" s="37" t="s">
        <v>171</v>
      </c>
      <c r="D125" s="8" t="s">
        <v>48</v>
      </c>
      <c r="E125" s="38">
        <v>7900</v>
      </c>
      <c r="F125" s="39">
        <f t="shared" si="23"/>
        <v>23700</v>
      </c>
      <c r="G125" s="40">
        <f t="shared" si="24"/>
        <v>1801.0104</v>
      </c>
      <c r="H125" s="40">
        <f t="shared" si="25"/>
        <v>5403.0312</v>
      </c>
      <c r="I125" s="47">
        <v>0.227976</v>
      </c>
      <c r="J125" s="48">
        <f t="shared" si="26"/>
        <v>9164</v>
      </c>
      <c r="K125" s="48">
        <f t="shared" si="27"/>
        <v>27492</v>
      </c>
      <c r="L125" s="48">
        <f t="shared" si="28"/>
        <v>2007.694353504</v>
      </c>
      <c r="M125" s="48">
        <f t="shared" si="29"/>
        <v>6023.083060512</v>
      </c>
      <c r="N125" s="49">
        <f t="shared" si="30"/>
        <v>0.219084936</v>
      </c>
      <c r="O125" s="50">
        <v>15235.05</v>
      </c>
      <c r="P125" s="50">
        <v>3668.59</v>
      </c>
      <c r="Q125" s="50"/>
      <c r="R125" s="50"/>
      <c r="S125" s="56">
        <f t="shared" si="42"/>
        <v>0.642829113924051</v>
      </c>
      <c r="T125" s="56">
        <f t="shared" si="43"/>
        <v>0.678987380269061</v>
      </c>
      <c r="U125" s="56">
        <f t="shared" si="44"/>
        <v>0.554163029244871</v>
      </c>
      <c r="V125" s="56">
        <f t="shared" si="45"/>
        <v>0.609088395949855</v>
      </c>
      <c r="W125" s="61"/>
      <c r="X125" s="60"/>
      <c r="Y125" s="72">
        <f t="shared" si="41"/>
        <v>-84.6495</v>
      </c>
      <c r="Z125" s="58">
        <f t="shared" si="46"/>
        <v>-42.32475</v>
      </c>
      <c r="AA125" s="38">
        <v>7900</v>
      </c>
      <c r="AB125" s="38">
        <f t="shared" si="31"/>
        <v>23700</v>
      </c>
      <c r="AC125" s="73">
        <f t="shared" si="32"/>
        <v>1801.0104</v>
      </c>
      <c r="AD125" s="73">
        <f t="shared" si="33"/>
        <v>5403.0312</v>
      </c>
      <c r="AE125" s="74">
        <v>0.227976</v>
      </c>
      <c r="AF125" s="75">
        <v>17331.92</v>
      </c>
      <c r="AG125" s="75">
        <v>4280.57</v>
      </c>
      <c r="AH125" s="79">
        <f t="shared" si="34"/>
        <v>0.731304641350211</v>
      </c>
      <c r="AI125" s="79">
        <f t="shared" si="35"/>
        <v>0.792253429889503</v>
      </c>
      <c r="AJ125" s="77"/>
    </row>
    <row r="126" spans="1:36">
      <c r="A126" s="36">
        <v>124</v>
      </c>
      <c r="B126" s="8">
        <v>733</v>
      </c>
      <c r="C126" s="37" t="s">
        <v>172</v>
      </c>
      <c r="D126" s="8" t="s">
        <v>50</v>
      </c>
      <c r="E126" s="38">
        <v>5600</v>
      </c>
      <c r="F126" s="39">
        <f t="shared" si="23"/>
        <v>16800</v>
      </c>
      <c r="G126" s="40">
        <f t="shared" si="24"/>
        <v>1790.8352</v>
      </c>
      <c r="H126" s="40">
        <f t="shared" si="25"/>
        <v>5372.5056</v>
      </c>
      <c r="I126" s="47">
        <v>0.319792</v>
      </c>
      <c r="J126" s="48">
        <f t="shared" si="26"/>
        <v>6496</v>
      </c>
      <c r="K126" s="48">
        <f t="shared" si="27"/>
        <v>19488</v>
      </c>
      <c r="L126" s="48">
        <f t="shared" si="28"/>
        <v>1996.351447552</v>
      </c>
      <c r="M126" s="48">
        <f t="shared" si="29"/>
        <v>5989.054342656</v>
      </c>
      <c r="N126" s="49">
        <f t="shared" si="30"/>
        <v>0.307320112</v>
      </c>
      <c r="O126" s="50">
        <v>10658.27</v>
      </c>
      <c r="P126" s="50">
        <v>3482.77</v>
      </c>
      <c r="Q126" s="50"/>
      <c r="R126" s="50"/>
      <c r="S126" s="56">
        <f t="shared" si="42"/>
        <v>0.634420833333333</v>
      </c>
      <c r="T126" s="56">
        <f t="shared" si="43"/>
        <v>0.648258049279651</v>
      </c>
      <c r="U126" s="56">
        <f t="shared" si="44"/>
        <v>0.546914511494253</v>
      </c>
      <c r="V126" s="56">
        <f t="shared" si="45"/>
        <v>0.581522524381617</v>
      </c>
      <c r="W126" s="61"/>
      <c r="X126" s="60"/>
      <c r="Y126" s="72">
        <f t="shared" si="41"/>
        <v>-61.4173</v>
      </c>
      <c r="Z126" s="58">
        <f t="shared" si="46"/>
        <v>-30.70865</v>
      </c>
      <c r="AA126" s="38">
        <v>5600</v>
      </c>
      <c r="AB126" s="38">
        <f t="shared" si="31"/>
        <v>16800</v>
      </c>
      <c r="AC126" s="73">
        <f t="shared" si="32"/>
        <v>1790.8352</v>
      </c>
      <c r="AD126" s="73">
        <f t="shared" si="33"/>
        <v>5372.5056</v>
      </c>
      <c r="AE126" s="74">
        <v>0.319792</v>
      </c>
      <c r="AF126" s="75">
        <v>11034.17</v>
      </c>
      <c r="AG126" s="75">
        <v>4241.63</v>
      </c>
      <c r="AH126" s="79">
        <f t="shared" si="34"/>
        <v>0.656795833333333</v>
      </c>
      <c r="AI126" s="79">
        <f t="shared" si="35"/>
        <v>0.789506855051021</v>
      </c>
      <c r="AJ126" s="77"/>
    </row>
    <row r="127" spans="1:36">
      <c r="A127" s="36">
        <v>125</v>
      </c>
      <c r="B127" s="8">
        <v>122686</v>
      </c>
      <c r="C127" s="37" t="s">
        <v>173</v>
      </c>
      <c r="D127" s="8" t="s">
        <v>41</v>
      </c>
      <c r="E127" s="38">
        <v>2200</v>
      </c>
      <c r="F127" s="39">
        <f t="shared" si="23"/>
        <v>6600</v>
      </c>
      <c r="G127" s="40">
        <f t="shared" si="24"/>
        <v>586.96</v>
      </c>
      <c r="H127" s="40">
        <f t="shared" si="25"/>
        <v>1760.88</v>
      </c>
      <c r="I127" s="47">
        <v>0.2668</v>
      </c>
      <c r="J127" s="48">
        <f t="shared" si="26"/>
        <v>2552</v>
      </c>
      <c r="K127" s="48">
        <f t="shared" si="27"/>
        <v>7656</v>
      </c>
      <c r="L127" s="48">
        <f t="shared" si="28"/>
        <v>654.3195296</v>
      </c>
      <c r="M127" s="48">
        <f t="shared" si="29"/>
        <v>1962.9585888</v>
      </c>
      <c r="N127" s="49">
        <f t="shared" si="30"/>
        <v>0.2563948</v>
      </c>
      <c r="O127" s="50">
        <v>4132.51</v>
      </c>
      <c r="P127" s="50">
        <v>1170.31</v>
      </c>
      <c r="Q127" s="50"/>
      <c r="R127" s="50"/>
      <c r="S127" s="56">
        <f t="shared" si="42"/>
        <v>0.626137878787879</v>
      </c>
      <c r="T127" s="56">
        <f t="shared" si="43"/>
        <v>0.664616555358684</v>
      </c>
      <c r="U127" s="56">
        <f t="shared" si="44"/>
        <v>0.539774033437827</v>
      </c>
      <c r="V127" s="56">
        <f t="shared" si="45"/>
        <v>0.596196988911231</v>
      </c>
      <c r="W127" s="61"/>
      <c r="X127" s="60"/>
      <c r="Y127" s="72">
        <f t="shared" si="41"/>
        <v>-24.6749</v>
      </c>
      <c r="Z127" s="58">
        <f t="shared" si="46"/>
        <v>-12.33745</v>
      </c>
      <c r="AA127" s="38">
        <v>2200</v>
      </c>
      <c r="AB127" s="38">
        <f t="shared" si="31"/>
        <v>6600</v>
      </c>
      <c r="AC127" s="73">
        <f t="shared" si="32"/>
        <v>586.96</v>
      </c>
      <c r="AD127" s="73">
        <f t="shared" si="33"/>
        <v>1760.88</v>
      </c>
      <c r="AE127" s="74">
        <v>0.2668</v>
      </c>
      <c r="AF127" s="75">
        <v>3882.72</v>
      </c>
      <c r="AG127" s="75">
        <v>952.1</v>
      </c>
      <c r="AH127" s="79">
        <f t="shared" si="34"/>
        <v>0.588290909090909</v>
      </c>
      <c r="AI127" s="79">
        <f t="shared" si="35"/>
        <v>0.540695561310254</v>
      </c>
      <c r="AJ127" s="77"/>
    </row>
    <row r="128" spans="1:36">
      <c r="A128" s="36">
        <v>126</v>
      </c>
      <c r="B128" s="8">
        <v>112888</v>
      </c>
      <c r="C128" s="37" t="s">
        <v>174</v>
      </c>
      <c r="D128" s="8" t="s">
        <v>79</v>
      </c>
      <c r="E128" s="38">
        <v>5300</v>
      </c>
      <c r="F128" s="39">
        <f t="shared" si="23"/>
        <v>15900</v>
      </c>
      <c r="G128" s="40">
        <f t="shared" si="24"/>
        <v>1609.08</v>
      </c>
      <c r="H128" s="40">
        <f t="shared" si="25"/>
        <v>4827.24</v>
      </c>
      <c r="I128" s="47">
        <v>0.3036</v>
      </c>
      <c r="J128" s="48">
        <f t="shared" si="26"/>
        <v>6148</v>
      </c>
      <c r="K128" s="48">
        <f t="shared" si="27"/>
        <v>18444</v>
      </c>
      <c r="L128" s="48">
        <f t="shared" si="28"/>
        <v>1793.7380208</v>
      </c>
      <c r="M128" s="48">
        <f t="shared" si="29"/>
        <v>5381.2140624</v>
      </c>
      <c r="N128" s="49">
        <f t="shared" si="30"/>
        <v>0.2917596</v>
      </c>
      <c r="O128" s="50">
        <v>9902.68</v>
      </c>
      <c r="P128" s="50">
        <v>3430.92</v>
      </c>
      <c r="Q128" s="50"/>
      <c r="R128" s="50"/>
      <c r="S128" s="56">
        <f t="shared" si="42"/>
        <v>0.622810062893082</v>
      </c>
      <c r="T128" s="56">
        <f t="shared" si="43"/>
        <v>0.710741541750566</v>
      </c>
      <c r="U128" s="56">
        <f t="shared" si="44"/>
        <v>0.536905226631967</v>
      </c>
      <c r="V128" s="56">
        <f t="shared" si="45"/>
        <v>0.637573595886617</v>
      </c>
      <c r="W128" s="61"/>
      <c r="X128" s="60"/>
      <c r="Y128" s="72">
        <f t="shared" si="41"/>
        <v>-59.9732</v>
      </c>
      <c r="Z128" s="58">
        <f t="shared" si="46"/>
        <v>-29.9866</v>
      </c>
      <c r="AA128" s="38">
        <v>5300</v>
      </c>
      <c r="AB128" s="38">
        <f t="shared" si="31"/>
        <v>15900</v>
      </c>
      <c r="AC128" s="73">
        <f t="shared" si="32"/>
        <v>1609.08</v>
      </c>
      <c r="AD128" s="73">
        <f t="shared" si="33"/>
        <v>4827.24</v>
      </c>
      <c r="AE128" s="74">
        <v>0.3036</v>
      </c>
      <c r="AF128" s="75">
        <v>9215.76</v>
      </c>
      <c r="AG128" s="75">
        <v>2463.07</v>
      </c>
      <c r="AH128" s="79">
        <f t="shared" si="34"/>
        <v>0.579607547169811</v>
      </c>
      <c r="AI128" s="79">
        <f t="shared" si="35"/>
        <v>0.510243948923194</v>
      </c>
      <c r="AJ128" s="77"/>
    </row>
    <row r="129" spans="1:36">
      <c r="A129" s="36">
        <v>127</v>
      </c>
      <c r="B129" s="8">
        <v>308</v>
      </c>
      <c r="C129" s="37" t="s">
        <v>175</v>
      </c>
      <c r="D129" s="8" t="s">
        <v>39</v>
      </c>
      <c r="E129" s="38">
        <v>5800</v>
      </c>
      <c r="F129" s="39">
        <f t="shared" si="23"/>
        <v>17400</v>
      </c>
      <c r="G129" s="40">
        <f t="shared" si="24"/>
        <v>1952.4424</v>
      </c>
      <c r="H129" s="40">
        <f t="shared" si="25"/>
        <v>5857.3272</v>
      </c>
      <c r="I129" s="47">
        <v>0.336628</v>
      </c>
      <c r="J129" s="48">
        <f t="shared" si="26"/>
        <v>6728</v>
      </c>
      <c r="K129" s="48">
        <f t="shared" si="27"/>
        <v>20184</v>
      </c>
      <c r="L129" s="48">
        <f t="shared" si="28"/>
        <v>2176.504689824</v>
      </c>
      <c r="M129" s="48">
        <f t="shared" si="29"/>
        <v>6529.514069472</v>
      </c>
      <c r="N129" s="49">
        <f t="shared" si="30"/>
        <v>0.323499508</v>
      </c>
      <c r="O129" s="50">
        <v>10666.3</v>
      </c>
      <c r="P129" s="50">
        <v>3708.98</v>
      </c>
      <c r="Q129" s="50"/>
      <c r="R129" s="50"/>
      <c r="S129" s="56">
        <f t="shared" si="42"/>
        <v>0.613005747126437</v>
      </c>
      <c r="T129" s="56">
        <f t="shared" si="43"/>
        <v>0.633220558346134</v>
      </c>
      <c r="U129" s="56">
        <f t="shared" si="44"/>
        <v>0.528453230281411</v>
      </c>
      <c r="V129" s="56">
        <f t="shared" si="45"/>
        <v>0.568033081870658</v>
      </c>
      <c r="W129" s="61"/>
      <c r="X129" s="60"/>
      <c r="Y129" s="72">
        <f t="shared" si="41"/>
        <v>-67.337</v>
      </c>
      <c r="Z129" s="58">
        <f t="shared" si="46"/>
        <v>-33.6685</v>
      </c>
      <c r="AA129" s="38">
        <v>5800</v>
      </c>
      <c r="AB129" s="38">
        <f t="shared" si="31"/>
        <v>17400</v>
      </c>
      <c r="AC129" s="73">
        <f t="shared" si="32"/>
        <v>1952.4424</v>
      </c>
      <c r="AD129" s="73">
        <f t="shared" si="33"/>
        <v>5857.3272</v>
      </c>
      <c r="AE129" s="74">
        <v>0.336628</v>
      </c>
      <c r="AF129" s="75">
        <v>13427.51</v>
      </c>
      <c r="AG129" s="75">
        <v>4607.31</v>
      </c>
      <c r="AH129" s="79">
        <f t="shared" si="34"/>
        <v>0.771695977011494</v>
      </c>
      <c r="AI129" s="79">
        <f t="shared" si="35"/>
        <v>0.786589145984537</v>
      </c>
      <c r="AJ129" s="77"/>
    </row>
    <row r="130" spans="1:36">
      <c r="A130" s="36">
        <v>128</v>
      </c>
      <c r="B130" s="8">
        <v>754</v>
      </c>
      <c r="C130" s="37" t="s">
        <v>176</v>
      </c>
      <c r="D130" s="8" t="s">
        <v>57</v>
      </c>
      <c r="E130" s="38">
        <v>5000</v>
      </c>
      <c r="F130" s="39">
        <f t="shared" si="23"/>
        <v>15000</v>
      </c>
      <c r="G130" s="40">
        <f t="shared" si="24"/>
        <v>1334</v>
      </c>
      <c r="H130" s="40">
        <f t="shared" si="25"/>
        <v>4002</v>
      </c>
      <c r="I130" s="47">
        <v>0.2668</v>
      </c>
      <c r="J130" s="48">
        <f t="shared" si="26"/>
        <v>5800</v>
      </c>
      <c r="K130" s="48">
        <f t="shared" si="27"/>
        <v>17400</v>
      </c>
      <c r="L130" s="48">
        <f t="shared" si="28"/>
        <v>1487.08984</v>
      </c>
      <c r="M130" s="48">
        <f t="shared" si="29"/>
        <v>4461.26952</v>
      </c>
      <c r="N130" s="49">
        <f t="shared" si="30"/>
        <v>0.2563948</v>
      </c>
      <c r="O130" s="50">
        <v>9089.51</v>
      </c>
      <c r="P130" s="50">
        <v>2385.83</v>
      </c>
      <c r="Q130" s="50"/>
      <c r="R130" s="50"/>
      <c r="S130" s="56">
        <f t="shared" si="42"/>
        <v>0.605967333333333</v>
      </c>
      <c r="T130" s="56">
        <f t="shared" si="43"/>
        <v>0.596159420289855</v>
      </c>
      <c r="U130" s="56">
        <f t="shared" si="44"/>
        <v>0.522385632183908</v>
      </c>
      <c r="V130" s="56">
        <f t="shared" si="45"/>
        <v>0.534787236974645</v>
      </c>
      <c r="W130" s="61"/>
      <c r="X130" s="60"/>
      <c r="Y130" s="72">
        <f t="shared" si="41"/>
        <v>-59.1049</v>
      </c>
      <c r="Z130" s="58">
        <f t="shared" si="46"/>
        <v>-29.55245</v>
      </c>
      <c r="AA130" s="38">
        <v>5000</v>
      </c>
      <c r="AB130" s="38">
        <f t="shared" si="31"/>
        <v>15000</v>
      </c>
      <c r="AC130" s="73">
        <f t="shared" si="32"/>
        <v>1334</v>
      </c>
      <c r="AD130" s="73">
        <f t="shared" si="33"/>
        <v>4002</v>
      </c>
      <c r="AE130" s="74">
        <v>0.2668</v>
      </c>
      <c r="AF130" s="75">
        <v>10075.22</v>
      </c>
      <c r="AG130" s="75">
        <v>3485.62</v>
      </c>
      <c r="AH130" s="79">
        <f t="shared" si="34"/>
        <v>0.671681333333333</v>
      </c>
      <c r="AI130" s="79">
        <f t="shared" si="35"/>
        <v>0.870969515242379</v>
      </c>
      <c r="AJ130" s="77"/>
    </row>
    <row r="131" spans="1:36">
      <c r="A131" s="36">
        <v>129</v>
      </c>
      <c r="B131" s="8">
        <v>105751</v>
      </c>
      <c r="C131" s="37" t="s">
        <v>177</v>
      </c>
      <c r="D131" s="8" t="s">
        <v>50</v>
      </c>
      <c r="E131" s="38">
        <v>8100</v>
      </c>
      <c r="F131" s="39">
        <f t="shared" ref="F131:F143" si="47">E131*3</f>
        <v>24300</v>
      </c>
      <c r="G131" s="40">
        <f t="shared" ref="G131:G143" si="48">E131*I131</f>
        <v>2459.16</v>
      </c>
      <c r="H131" s="40">
        <f t="shared" ref="H131:H143" si="49">G131*3</f>
        <v>7377.48</v>
      </c>
      <c r="I131" s="47">
        <v>0.3036</v>
      </c>
      <c r="J131" s="48">
        <f t="shared" ref="J131:J143" si="50">E131*1.16</f>
        <v>9396</v>
      </c>
      <c r="K131" s="48">
        <f t="shared" ref="K131:K143" si="51">J131*3</f>
        <v>28188</v>
      </c>
      <c r="L131" s="48">
        <f t="shared" ref="L131:L143" si="52">J131*N131</f>
        <v>2741.3732016</v>
      </c>
      <c r="M131" s="48">
        <f t="shared" ref="M131:M143" si="53">L131*3</f>
        <v>8224.1196048</v>
      </c>
      <c r="N131" s="49">
        <f t="shared" ref="N131:N144" si="54">I131*0.961</f>
        <v>0.2917596</v>
      </c>
      <c r="O131" s="50">
        <v>14707.02</v>
      </c>
      <c r="P131" s="50">
        <v>3579.49</v>
      </c>
      <c r="Q131" s="50"/>
      <c r="R131" s="50"/>
      <c r="S131" s="56">
        <f t="shared" si="42"/>
        <v>0.605227160493827</v>
      </c>
      <c r="T131" s="56">
        <f t="shared" si="43"/>
        <v>0.485191420376606</v>
      </c>
      <c r="U131" s="56">
        <f t="shared" si="44"/>
        <v>0.521747552149851</v>
      </c>
      <c r="V131" s="56">
        <f t="shared" si="45"/>
        <v>0.43524294052227</v>
      </c>
      <c r="W131" s="61"/>
      <c r="X131" s="60"/>
      <c r="Y131" s="72">
        <f t="shared" si="41"/>
        <v>-95.9298</v>
      </c>
      <c r="Z131" s="58">
        <f t="shared" si="46"/>
        <v>-47.9649</v>
      </c>
      <c r="AA131" s="38">
        <v>8100</v>
      </c>
      <c r="AB131" s="38">
        <f t="shared" ref="AB131:AB143" si="55">AA131*3</f>
        <v>24300</v>
      </c>
      <c r="AC131" s="73">
        <f t="shared" ref="AC131:AC143" si="56">AA131*AE131</f>
        <v>2459.16</v>
      </c>
      <c r="AD131" s="73">
        <f t="shared" ref="AD131:AD143" si="57">AC131*3</f>
        <v>7377.48</v>
      </c>
      <c r="AE131" s="74">
        <v>0.3036</v>
      </c>
      <c r="AF131" s="75">
        <v>13823.27</v>
      </c>
      <c r="AG131" s="75">
        <v>3610.83</v>
      </c>
      <c r="AH131" s="79">
        <f t="shared" ref="AH131:AH144" si="58">AF131/AB131</f>
        <v>0.568858847736626</v>
      </c>
      <c r="AI131" s="79">
        <f t="shared" ref="AI131:AI144" si="59">AG131/AD131</f>
        <v>0.489439483400836</v>
      </c>
      <c r="AJ131" s="77"/>
    </row>
    <row r="132" spans="1:36">
      <c r="A132" s="36">
        <v>130</v>
      </c>
      <c r="B132" s="8">
        <v>105910</v>
      </c>
      <c r="C132" s="37" t="s">
        <v>178</v>
      </c>
      <c r="D132" s="8" t="s">
        <v>43</v>
      </c>
      <c r="E132" s="38">
        <v>7900</v>
      </c>
      <c r="F132" s="39">
        <f t="shared" si="47"/>
        <v>23700</v>
      </c>
      <c r="G132" s="40">
        <f t="shared" si="48"/>
        <v>2395.5328</v>
      </c>
      <c r="H132" s="40">
        <f t="shared" si="49"/>
        <v>7186.5984</v>
      </c>
      <c r="I132" s="47">
        <v>0.303232</v>
      </c>
      <c r="J132" s="48">
        <f t="shared" si="50"/>
        <v>9164</v>
      </c>
      <c r="K132" s="48">
        <f t="shared" si="51"/>
        <v>27492</v>
      </c>
      <c r="L132" s="48">
        <f t="shared" si="52"/>
        <v>2670.444144128</v>
      </c>
      <c r="M132" s="48">
        <f t="shared" si="53"/>
        <v>8011.332432384</v>
      </c>
      <c r="N132" s="49">
        <f t="shared" si="54"/>
        <v>0.291405952</v>
      </c>
      <c r="O132" s="50">
        <v>14259.97</v>
      </c>
      <c r="P132" s="50">
        <v>4556.65</v>
      </c>
      <c r="Q132" s="50"/>
      <c r="R132" s="50"/>
      <c r="S132" s="56">
        <f t="shared" si="42"/>
        <v>0.601686497890295</v>
      </c>
      <c r="T132" s="56">
        <f t="shared" si="43"/>
        <v>0.634048230662228</v>
      </c>
      <c r="U132" s="56">
        <f t="shared" si="44"/>
        <v>0.518695256801979</v>
      </c>
      <c r="V132" s="56">
        <f t="shared" si="45"/>
        <v>0.568775548694094</v>
      </c>
      <c r="W132" s="61"/>
      <c r="X132" s="60"/>
      <c r="Y132" s="72">
        <f t="shared" si="41"/>
        <v>-94.4003</v>
      </c>
      <c r="Z132" s="58">
        <f t="shared" si="46"/>
        <v>-47.20015</v>
      </c>
      <c r="AA132" s="38">
        <v>7900</v>
      </c>
      <c r="AB132" s="38">
        <f t="shared" si="55"/>
        <v>23700</v>
      </c>
      <c r="AC132" s="73">
        <f t="shared" si="56"/>
        <v>2395.5328</v>
      </c>
      <c r="AD132" s="73">
        <f t="shared" si="57"/>
        <v>7186.5984</v>
      </c>
      <c r="AE132" s="74">
        <v>0.303232</v>
      </c>
      <c r="AF132" s="75">
        <v>10631.65</v>
      </c>
      <c r="AG132" s="75">
        <v>3754.48</v>
      </c>
      <c r="AH132" s="79">
        <f t="shared" si="58"/>
        <v>0.448592827004219</v>
      </c>
      <c r="AI132" s="79">
        <f t="shared" si="59"/>
        <v>0.522427968146933</v>
      </c>
      <c r="AJ132" s="77"/>
    </row>
    <row r="133" spans="1:36">
      <c r="A133" s="36">
        <v>131</v>
      </c>
      <c r="B133" s="8">
        <v>117923</v>
      </c>
      <c r="C133" s="37" t="s">
        <v>179</v>
      </c>
      <c r="D133" s="8" t="s">
        <v>41</v>
      </c>
      <c r="E133" s="38">
        <v>3800</v>
      </c>
      <c r="F133" s="39">
        <f t="shared" si="47"/>
        <v>11400</v>
      </c>
      <c r="G133" s="40">
        <f t="shared" si="48"/>
        <v>1082.3616</v>
      </c>
      <c r="H133" s="40">
        <f t="shared" si="49"/>
        <v>3247.0848</v>
      </c>
      <c r="I133" s="47">
        <v>0.284832</v>
      </c>
      <c r="J133" s="48">
        <f t="shared" si="50"/>
        <v>4408</v>
      </c>
      <c r="K133" s="48">
        <f t="shared" si="51"/>
        <v>13224</v>
      </c>
      <c r="L133" s="48">
        <f t="shared" si="52"/>
        <v>1206.573417216</v>
      </c>
      <c r="M133" s="48">
        <f t="shared" si="53"/>
        <v>3619.720251648</v>
      </c>
      <c r="N133" s="49">
        <f t="shared" si="54"/>
        <v>0.273723552</v>
      </c>
      <c r="O133" s="50">
        <v>6813.83</v>
      </c>
      <c r="P133" s="50">
        <v>2144.85</v>
      </c>
      <c r="Q133" s="50"/>
      <c r="R133" s="50"/>
      <c r="S133" s="56">
        <f t="shared" si="42"/>
        <v>0.597704385964912</v>
      </c>
      <c r="T133" s="56">
        <f t="shared" si="43"/>
        <v>0.660546346064014</v>
      </c>
      <c r="U133" s="56">
        <f t="shared" si="44"/>
        <v>0.51526240169389</v>
      </c>
      <c r="V133" s="56">
        <f t="shared" si="45"/>
        <v>0.592545791079707</v>
      </c>
      <c r="W133" s="61"/>
      <c r="X133" s="60"/>
      <c r="Y133" s="72">
        <f t="shared" si="41"/>
        <v>-45.8617</v>
      </c>
      <c r="Z133" s="58">
        <f t="shared" si="46"/>
        <v>-22.93085</v>
      </c>
      <c r="AA133" s="38">
        <v>3800</v>
      </c>
      <c r="AB133" s="38">
        <f t="shared" si="55"/>
        <v>11400</v>
      </c>
      <c r="AC133" s="73">
        <f t="shared" si="56"/>
        <v>1082.3616</v>
      </c>
      <c r="AD133" s="73">
        <f t="shared" si="57"/>
        <v>3247.0848</v>
      </c>
      <c r="AE133" s="74">
        <v>0.284832</v>
      </c>
      <c r="AF133" s="75">
        <v>7700.71</v>
      </c>
      <c r="AG133" s="75">
        <v>2168.71</v>
      </c>
      <c r="AH133" s="79">
        <f t="shared" si="58"/>
        <v>0.675500877192982</v>
      </c>
      <c r="AI133" s="79">
        <f t="shared" si="59"/>
        <v>0.667894475684774</v>
      </c>
      <c r="AJ133" s="77"/>
    </row>
    <row r="134" spans="1:36">
      <c r="A134" s="36">
        <v>132</v>
      </c>
      <c r="B134" s="8">
        <v>118151</v>
      </c>
      <c r="C134" s="37" t="s">
        <v>180</v>
      </c>
      <c r="D134" s="8" t="s">
        <v>43</v>
      </c>
      <c r="E134" s="38">
        <v>5900</v>
      </c>
      <c r="F134" s="39">
        <f t="shared" si="47"/>
        <v>17700</v>
      </c>
      <c r="G134" s="40">
        <f t="shared" si="48"/>
        <v>1248.44</v>
      </c>
      <c r="H134" s="40">
        <f t="shared" si="49"/>
        <v>3745.32</v>
      </c>
      <c r="I134" s="47">
        <v>0.2116</v>
      </c>
      <c r="J134" s="48">
        <f t="shared" si="50"/>
        <v>6844</v>
      </c>
      <c r="K134" s="48">
        <f t="shared" si="51"/>
        <v>20532</v>
      </c>
      <c r="L134" s="48">
        <f t="shared" si="52"/>
        <v>1391.7109744</v>
      </c>
      <c r="M134" s="48">
        <f t="shared" si="53"/>
        <v>4175.1329232</v>
      </c>
      <c r="N134" s="49">
        <f t="shared" si="54"/>
        <v>0.2033476</v>
      </c>
      <c r="O134" s="50">
        <v>10493.69</v>
      </c>
      <c r="P134" s="50">
        <v>3019.06</v>
      </c>
      <c r="Q134" s="50"/>
      <c r="R134" s="50"/>
      <c r="S134" s="56">
        <f t="shared" si="42"/>
        <v>0.59286384180791</v>
      </c>
      <c r="T134" s="56">
        <f t="shared" si="43"/>
        <v>0.806088665320987</v>
      </c>
      <c r="U134" s="56">
        <f t="shared" si="44"/>
        <v>0.511089518799922</v>
      </c>
      <c r="V134" s="56">
        <f t="shared" si="45"/>
        <v>0.723105121569654</v>
      </c>
      <c r="W134" s="61"/>
      <c r="X134" s="60"/>
      <c r="Y134" s="72">
        <f t="shared" si="41"/>
        <v>-72.0631</v>
      </c>
      <c r="Z134" s="58">
        <f t="shared" si="46"/>
        <v>-36.03155</v>
      </c>
      <c r="AA134" s="38">
        <v>5900</v>
      </c>
      <c r="AB134" s="38">
        <f t="shared" si="55"/>
        <v>17700</v>
      </c>
      <c r="AC134" s="73">
        <f t="shared" si="56"/>
        <v>1248.44</v>
      </c>
      <c r="AD134" s="73">
        <f t="shared" si="57"/>
        <v>3745.32</v>
      </c>
      <c r="AE134" s="74">
        <v>0.2116</v>
      </c>
      <c r="AF134" s="75">
        <v>9703.09</v>
      </c>
      <c r="AG134" s="75">
        <v>2658.09</v>
      </c>
      <c r="AH134" s="79">
        <f t="shared" si="58"/>
        <v>0.548197175141243</v>
      </c>
      <c r="AI134" s="79">
        <f t="shared" si="59"/>
        <v>0.709709717727724</v>
      </c>
      <c r="AJ134" s="77"/>
    </row>
    <row r="135" spans="1:36">
      <c r="A135" s="36">
        <v>133</v>
      </c>
      <c r="B135" s="8">
        <v>113025</v>
      </c>
      <c r="C135" s="37" t="s">
        <v>181</v>
      </c>
      <c r="D135" s="8" t="s">
        <v>79</v>
      </c>
      <c r="E135" s="38">
        <v>5200</v>
      </c>
      <c r="F135" s="39">
        <f t="shared" si="47"/>
        <v>15600</v>
      </c>
      <c r="G135" s="40">
        <f t="shared" si="48"/>
        <v>1295.9856</v>
      </c>
      <c r="H135" s="40">
        <f t="shared" si="49"/>
        <v>3887.9568</v>
      </c>
      <c r="I135" s="47">
        <v>0.249228</v>
      </c>
      <c r="J135" s="48">
        <f t="shared" si="50"/>
        <v>6032</v>
      </c>
      <c r="K135" s="48">
        <f t="shared" si="51"/>
        <v>18096</v>
      </c>
      <c r="L135" s="48">
        <f t="shared" si="52"/>
        <v>1444.712907456</v>
      </c>
      <c r="M135" s="48">
        <f t="shared" si="53"/>
        <v>4334.138722368</v>
      </c>
      <c r="N135" s="49">
        <f t="shared" si="54"/>
        <v>0.239508108</v>
      </c>
      <c r="O135" s="50">
        <v>9135</v>
      </c>
      <c r="P135" s="50">
        <v>2710.51</v>
      </c>
      <c r="Q135" s="50"/>
      <c r="R135" s="50"/>
      <c r="S135" s="56">
        <f t="shared" si="42"/>
        <v>0.585576923076923</v>
      </c>
      <c r="T135" s="56">
        <f t="shared" si="43"/>
        <v>0.697155379915744</v>
      </c>
      <c r="U135" s="56">
        <f t="shared" si="44"/>
        <v>0.504807692307692</v>
      </c>
      <c r="V135" s="56">
        <f t="shared" si="45"/>
        <v>0.625386074056966</v>
      </c>
      <c r="W135" s="61"/>
      <c r="X135" s="60"/>
      <c r="Y135" s="72">
        <f t="shared" si="41"/>
        <v>-64.65</v>
      </c>
      <c r="Z135" s="58">
        <f t="shared" si="46"/>
        <v>-32.325</v>
      </c>
      <c r="AA135" s="38">
        <v>5200</v>
      </c>
      <c r="AB135" s="38">
        <f t="shared" si="55"/>
        <v>15600</v>
      </c>
      <c r="AC135" s="73">
        <f t="shared" si="56"/>
        <v>1295.9856</v>
      </c>
      <c r="AD135" s="73">
        <f t="shared" si="57"/>
        <v>3887.9568</v>
      </c>
      <c r="AE135" s="74">
        <v>0.249228</v>
      </c>
      <c r="AF135" s="75">
        <v>10113.22</v>
      </c>
      <c r="AG135" s="75">
        <v>3613.23</v>
      </c>
      <c r="AH135" s="79">
        <f t="shared" si="58"/>
        <v>0.648283333333333</v>
      </c>
      <c r="AI135" s="79">
        <f t="shared" si="59"/>
        <v>0.929339029692922</v>
      </c>
      <c r="AJ135" s="77"/>
    </row>
    <row r="136" spans="1:36">
      <c r="A136" s="36">
        <v>134</v>
      </c>
      <c r="B136" s="8">
        <v>582</v>
      </c>
      <c r="C136" s="37" t="s">
        <v>182</v>
      </c>
      <c r="D136" s="8" t="s">
        <v>43</v>
      </c>
      <c r="E136" s="38">
        <v>41000</v>
      </c>
      <c r="F136" s="39">
        <f t="shared" si="47"/>
        <v>123000</v>
      </c>
      <c r="G136" s="40">
        <f t="shared" si="48"/>
        <v>5378.872</v>
      </c>
      <c r="H136" s="40">
        <f t="shared" si="49"/>
        <v>16136.616</v>
      </c>
      <c r="I136" s="47">
        <v>0.131192</v>
      </c>
      <c r="J136" s="48">
        <f t="shared" si="50"/>
        <v>47560</v>
      </c>
      <c r="K136" s="48">
        <f t="shared" si="51"/>
        <v>142680</v>
      </c>
      <c r="L136" s="48">
        <f t="shared" si="52"/>
        <v>5996.15135072</v>
      </c>
      <c r="M136" s="48">
        <f t="shared" si="53"/>
        <v>17988.45405216</v>
      </c>
      <c r="N136" s="49">
        <f t="shared" si="54"/>
        <v>0.126075512</v>
      </c>
      <c r="O136" s="50">
        <v>70991.28</v>
      </c>
      <c r="P136" s="50">
        <v>11842.67</v>
      </c>
      <c r="Q136" s="50"/>
      <c r="R136" s="50"/>
      <c r="S136" s="56">
        <f t="shared" si="42"/>
        <v>0.57716487804878</v>
      </c>
      <c r="T136" s="56">
        <f t="shared" si="43"/>
        <v>0.733900465872151</v>
      </c>
      <c r="U136" s="56">
        <f t="shared" si="44"/>
        <v>0.497555929352397</v>
      </c>
      <c r="V136" s="56">
        <f t="shared" si="45"/>
        <v>0.65834840312906</v>
      </c>
      <c r="W136" s="61"/>
      <c r="X136" s="60"/>
      <c r="Y136" s="72">
        <v>-200</v>
      </c>
      <c r="Z136" s="58">
        <f t="shared" si="46"/>
        <v>-100</v>
      </c>
      <c r="AA136" s="38">
        <v>41000</v>
      </c>
      <c r="AB136" s="38">
        <f t="shared" si="55"/>
        <v>123000</v>
      </c>
      <c r="AC136" s="73">
        <f t="shared" si="56"/>
        <v>5378.872</v>
      </c>
      <c r="AD136" s="73">
        <f t="shared" si="57"/>
        <v>16136.616</v>
      </c>
      <c r="AE136" s="74">
        <v>0.131192</v>
      </c>
      <c r="AF136" s="75">
        <v>101647.12</v>
      </c>
      <c r="AG136" s="75">
        <v>15048.94</v>
      </c>
      <c r="AH136" s="79">
        <f t="shared" si="58"/>
        <v>0.826399349593496</v>
      </c>
      <c r="AI136" s="79">
        <f t="shared" si="59"/>
        <v>0.932595780924575</v>
      </c>
      <c r="AJ136" s="77"/>
    </row>
    <row r="137" spans="1:36">
      <c r="A137" s="36">
        <v>135</v>
      </c>
      <c r="B137" s="8">
        <v>573</v>
      </c>
      <c r="C137" s="37" t="s">
        <v>183</v>
      </c>
      <c r="D137" s="8" t="s">
        <v>50</v>
      </c>
      <c r="E137" s="38">
        <v>4900</v>
      </c>
      <c r="F137" s="39">
        <f t="shared" si="47"/>
        <v>14700</v>
      </c>
      <c r="G137" s="40">
        <f t="shared" si="48"/>
        <v>1253.6748</v>
      </c>
      <c r="H137" s="40">
        <f t="shared" si="49"/>
        <v>3761.0244</v>
      </c>
      <c r="I137" s="47">
        <v>0.255852</v>
      </c>
      <c r="J137" s="48">
        <f t="shared" si="50"/>
        <v>5684</v>
      </c>
      <c r="K137" s="48">
        <f t="shared" si="51"/>
        <v>17052</v>
      </c>
      <c r="L137" s="48">
        <f t="shared" si="52"/>
        <v>1397.546520048</v>
      </c>
      <c r="M137" s="48">
        <f t="shared" si="53"/>
        <v>4192.639560144</v>
      </c>
      <c r="N137" s="49">
        <f t="shared" si="54"/>
        <v>0.245873772</v>
      </c>
      <c r="O137" s="50">
        <v>8454.05</v>
      </c>
      <c r="P137" s="50">
        <v>2723.01</v>
      </c>
      <c r="Q137" s="50"/>
      <c r="R137" s="50"/>
      <c r="S137" s="56">
        <f t="shared" si="42"/>
        <v>0.575105442176871</v>
      </c>
      <c r="T137" s="56">
        <f t="shared" si="43"/>
        <v>0.724007533692151</v>
      </c>
      <c r="U137" s="56">
        <f t="shared" si="44"/>
        <v>0.495780553600751</v>
      </c>
      <c r="V137" s="56">
        <f t="shared" si="45"/>
        <v>0.649473908009034</v>
      </c>
      <c r="W137" s="61"/>
      <c r="X137" s="60"/>
      <c r="Y137" s="72">
        <f>(O137-F137)*0.01</f>
        <v>-62.4595</v>
      </c>
      <c r="Z137" s="58">
        <f t="shared" si="46"/>
        <v>-31.22975</v>
      </c>
      <c r="AA137" s="38">
        <v>4900</v>
      </c>
      <c r="AB137" s="38">
        <f t="shared" si="55"/>
        <v>14700</v>
      </c>
      <c r="AC137" s="73">
        <f t="shared" si="56"/>
        <v>1253.6748</v>
      </c>
      <c r="AD137" s="73">
        <f t="shared" si="57"/>
        <v>3761.0244</v>
      </c>
      <c r="AE137" s="74">
        <v>0.255852</v>
      </c>
      <c r="AF137" s="75">
        <v>10033.07</v>
      </c>
      <c r="AG137" s="75">
        <v>2953.6</v>
      </c>
      <c r="AH137" s="79">
        <f t="shared" si="58"/>
        <v>0.682521768707483</v>
      </c>
      <c r="AI137" s="79">
        <f t="shared" si="59"/>
        <v>0.785317957522424</v>
      </c>
      <c r="AJ137" s="77"/>
    </row>
    <row r="138" spans="1:36">
      <c r="A138" s="36">
        <v>136</v>
      </c>
      <c r="B138" s="8">
        <v>114685</v>
      </c>
      <c r="C138" s="37" t="s">
        <v>184</v>
      </c>
      <c r="D138" s="8" t="s">
        <v>52</v>
      </c>
      <c r="E138" s="38">
        <v>41000</v>
      </c>
      <c r="F138" s="39">
        <f t="shared" si="47"/>
        <v>123000</v>
      </c>
      <c r="G138" s="40">
        <f t="shared" si="48"/>
        <v>7544</v>
      </c>
      <c r="H138" s="40">
        <f t="shared" si="49"/>
        <v>22632</v>
      </c>
      <c r="I138" s="47">
        <v>0.184</v>
      </c>
      <c r="J138" s="48">
        <f t="shared" si="50"/>
        <v>47560</v>
      </c>
      <c r="K138" s="48">
        <f t="shared" si="51"/>
        <v>142680</v>
      </c>
      <c r="L138" s="48">
        <f t="shared" si="52"/>
        <v>8409.74944</v>
      </c>
      <c r="M138" s="48">
        <f t="shared" si="53"/>
        <v>25229.24832</v>
      </c>
      <c r="N138" s="49">
        <f t="shared" si="54"/>
        <v>0.176824</v>
      </c>
      <c r="O138" s="50">
        <v>68739.23</v>
      </c>
      <c r="P138" s="50">
        <v>11932.58</v>
      </c>
      <c r="Q138" s="50"/>
      <c r="R138" s="50"/>
      <c r="S138" s="56">
        <f t="shared" si="42"/>
        <v>0.558855528455285</v>
      </c>
      <c r="T138" s="56">
        <f t="shared" si="43"/>
        <v>0.527243725698126</v>
      </c>
      <c r="U138" s="56">
        <f t="shared" si="44"/>
        <v>0.481772007289038</v>
      </c>
      <c r="V138" s="56">
        <f t="shared" si="45"/>
        <v>0.472966132349678</v>
      </c>
      <c r="W138" s="61"/>
      <c r="X138" s="60"/>
      <c r="Y138" s="72">
        <v>-200</v>
      </c>
      <c r="Z138" s="58">
        <f t="shared" si="46"/>
        <v>-100</v>
      </c>
      <c r="AA138" s="38">
        <v>41000</v>
      </c>
      <c r="AB138" s="38">
        <f t="shared" si="55"/>
        <v>123000</v>
      </c>
      <c r="AC138" s="73">
        <f t="shared" si="56"/>
        <v>7544</v>
      </c>
      <c r="AD138" s="73">
        <f t="shared" si="57"/>
        <v>22632</v>
      </c>
      <c r="AE138" s="74">
        <v>0.184</v>
      </c>
      <c r="AF138" s="75">
        <v>115959.03</v>
      </c>
      <c r="AG138" s="75">
        <v>18738.34</v>
      </c>
      <c r="AH138" s="79">
        <f t="shared" si="58"/>
        <v>0.942756341463415</v>
      </c>
      <c r="AI138" s="79">
        <f t="shared" si="59"/>
        <v>0.827957758925415</v>
      </c>
      <c r="AJ138" s="77"/>
    </row>
    <row r="139" spans="1:36">
      <c r="A139" s="36">
        <v>137</v>
      </c>
      <c r="B139" s="8">
        <v>102567</v>
      </c>
      <c r="C139" s="37" t="s">
        <v>185</v>
      </c>
      <c r="D139" s="8" t="s">
        <v>46</v>
      </c>
      <c r="E139" s="38">
        <v>4800</v>
      </c>
      <c r="F139" s="39">
        <f t="shared" si="47"/>
        <v>14400</v>
      </c>
      <c r="G139" s="40">
        <f t="shared" si="48"/>
        <v>1254.144</v>
      </c>
      <c r="H139" s="40">
        <f t="shared" si="49"/>
        <v>3762.432</v>
      </c>
      <c r="I139" s="47">
        <v>0.26128</v>
      </c>
      <c r="J139" s="48">
        <f t="shared" si="50"/>
        <v>5568</v>
      </c>
      <c r="K139" s="48">
        <f t="shared" si="51"/>
        <v>16704</v>
      </c>
      <c r="L139" s="48">
        <f t="shared" si="52"/>
        <v>1398.06956544</v>
      </c>
      <c r="M139" s="48">
        <f t="shared" si="53"/>
        <v>4194.20869632</v>
      </c>
      <c r="N139" s="49">
        <f t="shared" si="54"/>
        <v>0.25109008</v>
      </c>
      <c r="O139" s="50">
        <v>7635.23</v>
      </c>
      <c r="P139" s="50">
        <v>2012.34</v>
      </c>
      <c r="Q139" s="50"/>
      <c r="R139" s="50"/>
      <c r="S139" s="56">
        <f t="shared" si="42"/>
        <v>0.530224305555556</v>
      </c>
      <c r="T139" s="56">
        <f t="shared" si="43"/>
        <v>0.534850862420902</v>
      </c>
      <c r="U139" s="56">
        <f t="shared" si="44"/>
        <v>0.457089918582375</v>
      </c>
      <c r="V139" s="56">
        <f t="shared" si="45"/>
        <v>0.47979014534151</v>
      </c>
      <c r="W139" s="61"/>
      <c r="X139" s="60"/>
      <c r="Y139" s="72">
        <f>(O139-F139)*0.01</f>
        <v>-67.6477</v>
      </c>
      <c r="Z139" s="58">
        <f t="shared" si="46"/>
        <v>-33.82385</v>
      </c>
      <c r="AA139" s="38">
        <v>4800</v>
      </c>
      <c r="AB139" s="38">
        <f t="shared" si="55"/>
        <v>14400</v>
      </c>
      <c r="AC139" s="73">
        <f t="shared" si="56"/>
        <v>1254.144</v>
      </c>
      <c r="AD139" s="73">
        <f t="shared" si="57"/>
        <v>3762.432</v>
      </c>
      <c r="AE139" s="74">
        <v>0.26128</v>
      </c>
      <c r="AF139" s="75">
        <v>6683.11</v>
      </c>
      <c r="AG139" s="75">
        <v>2162.9</v>
      </c>
      <c r="AH139" s="79">
        <f t="shared" si="58"/>
        <v>0.464104861111111</v>
      </c>
      <c r="AI139" s="79">
        <f t="shared" si="59"/>
        <v>0.574867532489624</v>
      </c>
      <c r="AJ139" s="77"/>
    </row>
    <row r="140" spans="1:36">
      <c r="A140" s="36">
        <v>138</v>
      </c>
      <c r="B140" s="8">
        <v>329</v>
      </c>
      <c r="C140" s="37" t="s">
        <v>186</v>
      </c>
      <c r="D140" s="8" t="s">
        <v>79</v>
      </c>
      <c r="E140" s="38">
        <v>8600</v>
      </c>
      <c r="F140" s="39">
        <f t="shared" si="47"/>
        <v>25800</v>
      </c>
      <c r="G140" s="40">
        <f t="shared" si="48"/>
        <v>1257.2168</v>
      </c>
      <c r="H140" s="40">
        <f t="shared" si="49"/>
        <v>3771.6504</v>
      </c>
      <c r="I140" s="47">
        <v>0.146188</v>
      </c>
      <c r="J140" s="48">
        <f t="shared" si="50"/>
        <v>9976</v>
      </c>
      <c r="K140" s="48">
        <f t="shared" si="51"/>
        <v>29928</v>
      </c>
      <c r="L140" s="48">
        <f t="shared" si="52"/>
        <v>1401.494999968</v>
      </c>
      <c r="M140" s="48">
        <f t="shared" si="53"/>
        <v>4204.484999904</v>
      </c>
      <c r="N140" s="49">
        <f t="shared" si="54"/>
        <v>0.140486668</v>
      </c>
      <c r="O140" s="50">
        <v>13304.91</v>
      </c>
      <c r="P140" s="50">
        <v>3759.91</v>
      </c>
      <c r="Q140" s="50"/>
      <c r="R140" s="50"/>
      <c r="S140" s="56">
        <f t="shared" si="42"/>
        <v>0.515694186046512</v>
      </c>
      <c r="T140" s="56">
        <f t="shared" si="43"/>
        <v>0.996887198240855</v>
      </c>
      <c r="U140" s="56">
        <f t="shared" si="44"/>
        <v>0.444563953488372</v>
      </c>
      <c r="V140" s="56">
        <f t="shared" si="45"/>
        <v>0.894261722918704</v>
      </c>
      <c r="W140" s="61"/>
      <c r="X140" s="60"/>
      <c r="Y140" s="72">
        <f>(O140-F140)*0.01</f>
        <v>-124.9509</v>
      </c>
      <c r="Z140" s="58">
        <f t="shared" si="46"/>
        <v>-62.47545</v>
      </c>
      <c r="AA140" s="38">
        <v>8600</v>
      </c>
      <c r="AB140" s="38">
        <f t="shared" si="55"/>
        <v>25800</v>
      </c>
      <c r="AC140" s="73">
        <f t="shared" si="56"/>
        <v>1257.2168</v>
      </c>
      <c r="AD140" s="73">
        <f t="shared" si="57"/>
        <v>3771.6504</v>
      </c>
      <c r="AE140" s="74">
        <v>0.146188</v>
      </c>
      <c r="AF140" s="75">
        <v>11449.28</v>
      </c>
      <c r="AG140" s="75">
        <v>3700.4</v>
      </c>
      <c r="AH140" s="79">
        <f t="shared" si="58"/>
        <v>0.443770542635659</v>
      </c>
      <c r="AI140" s="79">
        <f t="shared" si="59"/>
        <v>0.981108959621496</v>
      </c>
      <c r="AJ140" s="77"/>
    </row>
    <row r="141" spans="1:36">
      <c r="A141" s="36">
        <v>139</v>
      </c>
      <c r="B141" s="8">
        <v>387</v>
      </c>
      <c r="C141" s="37" t="s">
        <v>187</v>
      </c>
      <c r="D141" s="8" t="s">
        <v>50</v>
      </c>
      <c r="E141" s="38">
        <v>10000</v>
      </c>
      <c r="F141" s="39">
        <f t="shared" si="47"/>
        <v>30000</v>
      </c>
      <c r="G141" s="40">
        <f t="shared" si="48"/>
        <v>2489.52</v>
      </c>
      <c r="H141" s="40">
        <f t="shared" si="49"/>
        <v>7468.56</v>
      </c>
      <c r="I141" s="47">
        <v>0.248952</v>
      </c>
      <c r="J141" s="48">
        <f t="shared" si="50"/>
        <v>11600</v>
      </c>
      <c r="K141" s="48">
        <f t="shared" si="51"/>
        <v>34800</v>
      </c>
      <c r="L141" s="48">
        <f t="shared" si="52"/>
        <v>2775.2173152</v>
      </c>
      <c r="M141" s="48">
        <f t="shared" si="53"/>
        <v>8325.6519456</v>
      </c>
      <c r="N141" s="49">
        <f t="shared" si="54"/>
        <v>0.239242872</v>
      </c>
      <c r="O141" s="50">
        <v>14674.4</v>
      </c>
      <c r="P141" s="50">
        <v>4146.74</v>
      </c>
      <c r="Q141" s="50"/>
      <c r="R141" s="50"/>
      <c r="S141" s="56">
        <f t="shared" si="42"/>
        <v>0.489146666666667</v>
      </c>
      <c r="T141" s="56">
        <f t="shared" si="43"/>
        <v>0.555226174791392</v>
      </c>
      <c r="U141" s="56">
        <f t="shared" si="44"/>
        <v>0.42167816091954</v>
      </c>
      <c r="V141" s="56">
        <f t="shared" si="45"/>
        <v>0.498067902321031</v>
      </c>
      <c r="W141" s="61"/>
      <c r="X141" s="60"/>
      <c r="Y141" s="72">
        <f>(O141-F141)*0.01</f>
        <v>-153.256</v>
      </c>
      <c r="Z141" s="58">
        <f t="shared" si="46"/>
        <v>-76.628</v>
      </c>
      <c r="AA141" s="38">
        <v>10000</v>
      </c>
      <c r="AB141" s="38">
        <f t="shared" si="55"/>
        <v>30000</v>
      </c>
      <c r="AC141" s="73">
        <f t="shared" si="56"/>
        <v>2489.52</v>
      </c>
      <c r="AD141" s="73">
        <f t="shared" si="57"/>
        <v>7468.56</v>
      </c>
      <c r="AE141" s="74">
        <v>0.248952</v>
      </c>
      <c r="AF141" s="75">
        <v>15319.2</v>
      </c>
      <c r="AG141" s="75">
        <v>4605.99</v>
      </c>
      <c r="AH141" s="79">
        <f t="shared" si="58"/>
        <v>0.51064</v>
      </c>
      <c r="AI141" s="79">
        <f t="shared" si="59"/>
        <v>0.616717278832867</v>
      </c>
      <c r="AJ141" s="77"/>
    </row>
    <row r="142" spans="1:36">
      <c r="A142" s="36">
        <v>140</v>
      </c>
      <c r="B142" s="81">
        <v>591</v>
      </c>
      <c r="C142" s="37" t="s">
        <v>188</v>
      </c>
      <c r="D142" s="82" t="s">
        <v>41</v>
      </c>
      <c r="E142" s="38">
        <v>2000</v>
      </c>
      <c r="F142" s="39">
        <f t="shared" si="47"/>
        <v>6000</v>
      </c>
      <c r="G142" s="40">
        <f t="shared" si="48"/>
        <v>521.64</v>
      </c>
      <c r="H142" s="40">
        <f t="shared" si="49"/>
        <v>1564.92</v>
      </c>
      <c r="I142" s="47">
        <v>0.26082</v>
      </c>
      <c r="J142" s="48">
        <f t="shared" si="50"/>
        <v>2320</v>
      </c>
      <c r="K142" s="48">
        <f t="shared" si="51"/>
        <v>6960</v>
      </c>
      <c r="L142" s="48">
        <f t="shared" si="52"/>
        <v>581.5034064</v>
      </c>
      <c r="M142" s="48">
        <f t="shared" si="53"/>
        <v>1744.5102192</v>
      </c>
      <c r="N142" s="49">
        <f t="shared" si="54"/>
        <v>0.25064802</v>
      </c>
      <c r="O142" s="50">
        <v>2842.61</v>
      </c>
      <c r="P142" s="50">
        <v>977.39</v>
      </c>
      <c r="Q142" s="50"/>
      <c r="R142" s="50"/>
      <c r="S142" s="56">
        <f t="shared" si="42"/>
        <v>0.473768333333333</v>
      </c>
      <c r="T142" s="56">
        <f t="shared" si="43"/>
        <v>0.62456227794392</v>
      </c>
      <c r="U142" s="56">
        <f t="shared" si="44"/>
        <v>0.408420977011494</v>
      </c>
      <c r="V142" s="56">
        <f t="shared" si="45"/>
        <v>0.560266136158384</v>
      </c>
      <c r="W142" s="61"/>
      <c r="X142" s="60"/>
      <c r="Y142" s="72">
        <f>(O142-F142)*0.01</f>
        <v>-31.5739</v>
      </c>
      <c r="Z142" s="58">
        <f t="shared" si="46"/>
        <v>-15.78695</v>
      </c>
      <c r="AA142" s="38">
        <v>2000</v>
      </c>
      <c r="AB142" s="38">
        <f t="shared" si="55"/>
        <v>6000</v>
      </c>
      <c r="AC142" s="73">
        <f t="shared" si="56"/>
        <v>521.64</v>
      </c>
      <c r="AD142" s="73">
        <f t="shared" si="57"/>
        <v>1564.92</v>
      </c>
      <c r="AE142" s="74">
        <v>0.26082</v>
      </c>
      <c r="AF142" s="75">
        <v>3152.3</v>
      </c>
      <c r="AG142" s="75">
        <v>1067.34</v>
      </c>
      <c r="AH142" s="79">
        <f t="shared" si="58"/>
        <v>0.525383333333333</v>
      </c>
      <c r="AI142" s="79">
        <f t="shared" si="59"/>
        <v>0.682041254505023</v>
      </c>
      <c r="AJ142" s="77"/>
    </row>
    <row r="143" spans="1:36">
      <c r="A143" s="36">
        <v>141</v>
      </c>
      <c r="B143" s="8">
        <v>122718</v>
      </c>
      <c r="C143" s="37" t="s">
        <v>189</v>
      </c>
      <c r="D143" s="8" t="s">
        <v>41</v>
      </c>
      <c r="E143" s="38">
        <v>2200</v>
      </c>
      <c r="F143" s="39">
        <f t="shared" si="47"/>
        <v>6600</v>
      </c>
      <c r="G143" s="40">
        <f t="shared" si="48"/>
        <v>526.24</v>
      </c>
      <c r="H143" s="40">
        <f t="shared" si="49"/>
        <v>1578.72</v>
      </c>
      <c r="I143" s="47">
        <v>0.2392</v>
      </c>
      <c r="J143" s="48">
        <f t="shared" si="50"/>
        <v>2552</v>
      </c>
      <c r="K143" s="48">
        <f t="shared" si="51"/>
        <v>7656</v>
      </c>
      <c r="L143" s="48">
        <f t="shared" si="52"/>
        <v>586.6313024</v>
      </c>
      <c r="M143" s="48">
        <f t="shared" si="53"/>
        <v>1759.8939072</v>
      </c>
      <c r="N143" s="49">
        <f t="shared" si="54"/>
        <v>0.2298712</v>
      </c>
      <c r="O143" s="50">
        <v>2098.42</v>
      </c>
      <c r="P143" s="50">
        <v>502.51</v>
      </c>
      <c r="Q143" s="50"/>
      <c r="R143" s="50"/>
      <c r="S143" s="56">
        <f t="shared" si="42"/>
        <v>0.317942424242424</v>
      </c>
      <c r="T143" s="56">
        <f t="shared" si="43"/>
        <v>0.318302168845647</v>
      </c>
      <c r="U143" s="56">
        <f t="shared" si="44"/>
        <v>0.274088296760711</v>
      </c>
      <c r="V143" s="56">
        <f t="shared" si="45"/>
        <v>0.285534257459585</v>
      </c>
      <c r="W143" s="61"/>
      <c r="X143" s="60"/>
      <c r="Y143" s="72">
        <f>(O143-F143)*0.01</f>
        <v>-45.0158</v>
      </c>
      <c r="Z143" s="58">
        <f t="shared" si="46"/>
        <v>-22.5079</v>
      </c>
      <c r="AA143" s="38">
        <v>2200</v>
      </c>
      <c r="AB143" s="38">
        <f t="shared" si="55"/>
        <v>6600</v>
      </c>
      <c r="AC143" s="73">
        <f t="shared" si="56"/>
        <v>526.24</v>
      </c>
      <c r="AD143" s="73">
        <f t="shared" si="57"/>
        <v>1578.72</v>
      </c>
      <c r="AE143" s="74">
        <v>0.2392</v>
      </c>
      <c r="AF143" s="75">
        <v>3042.43</v>
      </c>
      <c r="AG143" s="75">
        <v>901</v>
      </c>
      <c r="AH143" s="79">
        <f t="shared" si="58"/>
        <v>0.460974242424242</v>
      </c>
      <c r="AI143" s="79">
        <f t="shared" si="59"/>
        <v>0.57071551636769</v>
      </c>
      <c r="AJ143" s="77"/>
    </row>
    <row r="144" spans="1:36">
      <c r="A144" s="36"/>
      <c r="B144" s="83"/>
      <c r="C144" s="83"/>
      <c r="D144" s="83"/>
      <c r="E144" s="38">
        <f>SUM(E3:E143)</f>
        <v>1250500</v>
      </c>
      <c r="F144" s="39">
        <f>SUM(F3:F143)</f>
        <v>3751500</v>
      </c>
      <c r="G144" s="40">
        <f>SUM(G3:G143)</f>
        <v>326122.796</v>
      </c>
      <c r="H144" s="40">
        <f>SUM(H3:H143)</f>
        <v>978368.388</v>
      </c>
      <c r="I144" s="47">
        <v>0.260237682173132</v>
      </c>
      <c r="J144" s="48">
        <f>SUM(J3:J143)</f>
        <v>1450580</v>
      </c>
      <c r="K144" s="48">
        <f>SUM(K3:K143)</f>
        <v>4351740</v>
      </c>
      <c r="L144" s="48">
        <f>SUM(L3:L143)</f>
        <v>363548.64806896</v>
      </c>
      <c r="M144" s="48">
        <f>SUM(M3:M143)</f>
        <v>1090645.94420688</v>
      </c>
      <c r="N144" s="49">
        <f t="shared" si="54"/>
        <v>0.25008841256838</v>
      </c>
      <c r="O144" s="50">
        <f>SUM(O3:O143)</f>
        <v>3208357.08</v>
      </c>
      <c r="P144" s="50">
        <f>SUM(P3:P143)</f>
        <v>826723.41</v>
      </c>
      <c r="Q144" s="50"/>
      <c r="R144" s="50"/>
      <c r="S144" s="56">
        <f t="shared" si="42"/>
        <v>0.855219800079968</v>
      </c>
      <c r="T144" s="56">
        <f t="shared" si="43"/>
        <v>0.84500216906027</v>
      </c>
      <c r="U144" s="56">
        <f t="shared" si="44"/>
        <v>0.7372584483448</v>
      </c>
      <c r="V144" s="56">
        <f t="shared" si="45"/>
        <v>0.75801263864892</v>
      </c>
      <c r="W144" s="61"/>
      <c r="X144" s="60"/>
      <c r="Y144" s="72">
        <f>SUM(Y42:Y143)</f>
        <v>-5494.7642</v>
      </c>
      <c r="Z144" s="58">
        <f>SUM(Z42:Z143)</f>
        <v>-2747.3821</v>
      </c>
      <c r="AA144" s="38" t="e">
        <f>SUM(#REF!)</f>
        <v>#REF!</v>
      </c>
      <c r="AB144" s="38">
        <f>SUM(AB3:AB143)</f>
        <v>3751500</v>
      </c>
      <c r="AC144" s="73" t="e">
        <f>SUM(#REF!)</f>
        <v>#REF!</v>
      </c>
      <c r="AD144" s="73">
        <f>SUM(AD3:AD143)</f>
        <v>978368.388</v>
      </c>
      <c r="AE144" s="74">
        <v>0.260237682173132</v>
      </c>
      <c r="AF144" s="75">
        <f>SUM(AF3:AF143)</f>
        <v>3028583.24</v>
      </c>
      <c r="AG144" s="75">
        <f>SUM(AG3:AG143)</f>
        <v>709986.54</v>
      </c>
      <c r="AH144" s="79">
        <f t="shared" si="58"/>
        <v>0.807299277622284</v>
      </c>
      <c r="AI144" s="79">
        <f t="shared" si="59"/>
        <v>0.725684260354496</v>
      </c>
      <c r="AJ144" s="77"/>
    </row>
    <row r="145" spans="2:4">
      <c r="B145" s="84"/>
      <c r="C145" s="85"/>
      <c r="D145" s="84"/>
    </row>
    <row r="146" spans="2:4">
      <c r="B146" s="84"/>
      <c r="C146" s="85"/>
      <c r="D146" s="84"/>
    </row>
    <row r="147" spans="2:4">
      <c r="B147" s="86"/>
      <c r="C147" s="86"/>
      <c r="D147" s="84"/>
    </row>
  </sheetData>
  <sortState ref="A3:AI147">
    <sortCondition ref="S3" descending="1"/>
  </sortState>
  <mergeCells count="11">
    <mergeCell ref="A1:D1"/>
    <mergeCell ref="E1:I1"/>
    <mergeCell ref="J1:N1"/>
    <mergeCell ref="O1:P1"/>
    <mergeCell ref="Q1:R1"/>
    <mergeCell ref="S1:V1"/>
    <mergeCell ref="W1:Z1"/>
    <mergeCell ref="AB1:AD1"/>
    <mergeCell ref="AF1:AG1"/>
    <mergeCell ref="AH1:AI1"/>
    <mergeCell ref="AJ1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7"/>
  <sheetViews>
    <sheetView tabSelected="1" workbookViewId="0">
      <selection activeCell="H3" sqref="H3"/>
    </sheetView>
  </sheetViews>
  <sheetFormatPr defaultColWidth="9" defaultRowHeight="24" customHeight="1" outlineLevelRow="6"/>
  <sheetData>
    <row r="1" customHeight="1" spans="1:9">
      <c r="A1" s="2" t="s">
        <v>190</v>
      </c>
      <c r="B1" s="2"/>
      <c r="C1" s="2"/>
      <c r="D1" s="2"/>
      <c r="E1" s="2"/>
      <c r="F1" s="2"/>
      <c r="G1" s="3"/>
      <c r="H1" s="3"/>
      <c r="I1" s="2"/>
    </row>
    <row r="2" customHeight="1" spans="1:9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196</v>
      </c>
      <c r="H2" s="3" t="s">
        <v>197</v>
      </c>
      <c r="I2" s="4" t="s">
        <v>198</v>
      </c>
    </row>
    <row r="3" customHeight="1" spans="1:9">
      <c r="A3" s="5">
        <v>1</v>
      </c>
      <c r="B3" s="6">
        <v>738</v>
      </c>
      <c r="C3" s="6" t="s">
        <v>199</v>
      </c>
      <c r="D3" s="6" t="s">
        <v>54</v>
      </c>
      <c r="E3" s="6">
        <v>5698</v>
      </c>
      <c r="F3" s="6" t="s">
        <v>200</v>
      </c>
      <c r="G3" s="7">
        <v>20</v>
      </c>
      <c r="H3" s="7"/>
      <c r="I3" s="11"/>
    </row>
    <row r="4" customHeight="1" spans="1:9">
      <c r="A4" s="5">
        <v>2</v>
      </c>
      <c r="B4" s="6">
        <v>738</v>
      </c>
      <c r="C4" s="6" t="s">
        <v>199</v>
      </c>
      <c r="D4" s="6" t="s">
        <v>54</v>
      </c>
      <c r="E4" s="6">
        <v>6121</v>
      </c>
      <c r="F4" s="6" t="s">
        <v>201</v>
      </c>
      <c r="G4" s="7">
        <v>20</v>
      </c>
      <c r="H4" s="7"/>
      <c r="I4" s="11"/>
    </row>
    <row r="5" customHeight="1" spans="1:9">
      <c r="A5" s="5">
        <v>3</v>
      </c>
      <c r="B5" s="6"/>
      <c r="C5" s="6"/>
      <c r="D5" s="6"/>
      <c r="E5" s="6"/>
      <c r="F5" s="6"/>
      <c r="G5" s="7"/>
      <c r="H5" s="7"/>
      <c r="I5" s="11"/>
    </row>
    <row r="6" customHeight="1" spans="1:9">
      <c r="A6" s="5">
        <v>4</v>
      </c>
      <c r="B6" s="6"/>
      <c r="C6" s="6"/>
      <c r="D6" s="6"/>
      <c r="E6" s="6"/>
      <c r="F6" s="6"/>
      <c r="G6" s="7"/>
      <c r="H6" s="7"/>
      <c r="I6" s="11"/>
    </row>
    <row r="7" customHeight="1" spans="1:9">
      <c r="A7" s="5">
        <v>5</v>
      </c>
      <c r="B7" s="6"/>
      <c r="C7" s="6"/>
      <c r="D7" s="6"/>
      <c r="E7" s="6"/>
      <c r="F7" s="6"/>
      <c r="G7" s="7"/>
      <c r="H7" s="7"/>
      <c r="I7" s="1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workbookViewId="0">
      <selection activeCell="G10" sqref="G10"/>
    </sheetView>
  </sheetViews>
  <sheetFormatPr defaultColWidth="9" defaultRowHeight="22" customHeight="1" outlineLevelRow="3" outlineLevelCol="7"/>
  <cols>
    <col min="3" max="3" width="14" customWidth="1"/>
    <col min="8" max="8" width="11.875" style="1" customWidth="1"/>
  </cols>
  <sheetData>
    <row r="1" customHeight="1" spans="1:8">
      <c r="A1" s="2" t="s">
        <v>202</v>
      </c>
      <c r="B1" s="2"/>
      <c r="C1" s="2"/>
      <c r="D1" s="2"/>
      <c r="E1" s="2"/>
      <c r="F1" s="2"/>
      <c r="G1" s="3"/>
      <c r="H1" s="2"/>
    </row>
    <row r="2" customHeight="1" spans="1:8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6</v>
      </c>
      <c r="H2" s="4" t="s">
        <v>198</v>
      </c>
    </row>
    <row r="3" customHeight="1" spans="1:8">
      <c r="A3" s="5">
        <v>1</v>
      </c>
      <c r="B3" s="6">
        <v>114286</v>
      </c>
      <c r="C3" s="6" t="s">
        <v>203</v>
      </c>
      <c r="D3" s="6" t="s">
        <v>79</v>
      </c>
      <c r="E3" s="6"/>
      <c r="F3" s="6"/>
      <c r="G3" s="7">
        <v>50</v>
      </c>
      <c r="H3" s="5" t="s">
        <v>204</v>
      </c>
    </row>
    <row r="4" customHeight="1" spans="1:8">
      <c r="A4" s="5">
        <v>2</v>
      </c>
      <c r="B4" s="8">
        <v>113008</v>
      </c>
      <c r="C4" s="8" t="s">
        <v>51</v>
      </c>
      <c r="D4" s="8" t="s">
        <v>52</v>
      </c>
      <c r="E4" s="9"/>
      <c r="F4" s="9"/>
      <c r="G4" s="9"/>
      <c r="H4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8.20-8.25活动数据表</vt:lpstr>
      <vt:lpstr>员工加分汇总表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2022-08-15T08:34:00Z</dcterms:created>
  <dcterms:modified xsi:type="dcterms:W3CDTF">2022-10-26T13:12:04Z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3BE82D62BA704B7A90119A2D9EC73D8F</vt:lpwstr>
  </property>
  <property fmtid="{D5CDD505-2E9C-101B-9397-08002B2CF9AE}" pid="3" name="KSOProductBuildVer">
    <vt:lpwstr>2052-11.1.0.12358</vt:lpwstr>
  </property>
</Properties>
</file>