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5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<sst xmlns="http://schemas.openxmlformats.org/spreadsheetml/2006/main" count="313" uniqueCount="167">
  <si>
    <t>10.17—10.23 考核目标</t>
  </si>
  <si>
    <t>一阶段（10.17-10.20）</t>
  </si>
  <si>
    <t>二阶段（10.21-10.23）</t>
  </si>
  <si>
    <t>1档</t>
  </si>
  <si>
    <t>2档</t>
  </si>
  <si>
    <t>序号</t>
  </si>
  <si>
    <t>门店ID</t>
  </si>
  <si>
    <t>门店名称</t>
  </si>
  <si>
    <t>片区名称</t>
  </si>
  <si>
    <t>10月销售</t>
  </si>
  <si>
    <t>毛利率</t>
  </si>
  <si>
    <t>毛利额</t>
  </si>
  <si>
    <t>销售</t>
  </si>
  <si>
    <t>旗舰店</t>
  </si>
  <si>
    <t>旗舰片区</t>
  </si>
  <si>
    <t>北东街店</t>
  </si>
  <si>
    <t>城中片</t>
  </si>
  <si>
    <t>三医院店（青龙街）</t>
  </si>
  <si>
    <t>青羊区十二桥药店</t>
  </si>
  <si>
    <t>西门一片</t>
  </si>
  <si>
    <t>成都成汉太极大药房有限公司</t>
  </si>
  <si>
    <t>浆洗街药店</t>
  </si>
  <si>
    <t>光华药店</t>
  </si>
  <si>
    <t>高新区民丰大道西段药店</t>
  </si>
  <si>
    <t>东南片区</t>
  </si>
  <si>
    <t>邛崃中心药店</t>
  </si>
  <si>
    <t>城郊一片</t>
  </si>
  <si>
    <t>五津西路药店</t>
  </si>
  <si>
    <t>新津片</t>
  </si>
  <si>
    <t>成华区华泰路药店</t>
  </si>
  <si>
    <t>光华村街药店</t>
  </si>
  <si>
    <t>花照壁中横街</t>
  </si>
  <si>
    <t>万科路药店</t>
  </si>
  <si>
    <t>新都区新繁镇繁江北路药店</t>
  </si>
  <si>
    <t>北门片</t>
  </si>
  <si>
    <t>锦江区庆云南街药店</t>
  </si>
  <si>
    <t>通盈街药店</t>
  </si>
  <si>
    <t>成华区羊子山西路药店（兴元华盛）</t>
  </si>
  <si>
    <t>锦江区榕声路店</t>
  </si>
  <si>
    <t>成华区二环路北四段药店（汇融名城）</t>
  </si>
  <si>
    <t>新都区新都街道万和北路药店</t>
  </si>
  <si>
    <t>枣子巷药店</t>
  </si>
  <si>
    <t>成华杉板桥南一路店</t>
  </si>
  <si>
    <t>武侯区科华街药店</t>
  </si>
  <si>
    <t>培华东路店（六医院店）</t>
  </si>
  <si>
    <t>新乐中街药店</t>
  </si>
  <si>
    <t>清江东路药店</t>
  </si>
  <si>
    <t>新津邓双镇岷江店</t>
  </si>
  <si>
    <t>四川太极新津五津西路二店</t>
  </si>
  <si>
    <t>成华区华油路药店</t>
  </si>
  <si>
    <t>锦江区观音桥街药店</t>
  </si>
  <si>
    <t>银河北街</t>
  </si>
  <si>
    <t>杏林路</t>
  </si>
  <si>
    <t>土龙路药店</t>
  </si>
  <si>
    <t>高新区大源北街药店</t>
  </si>
  <si>
    <t>武侯区顺和街店</t>
  </si>
  <si>
    <t>花照壁</t>
  </si>
  <si>
    <t>新都区马超东路店</t>
  </si>
  <si>
    <t>郫县郫筒镇一环路东南段药店</t>
  </si>
  <si>
    <t>怀远店</t>
  </si>
  <si>
    <t>崇州片</t>
  </si>
  <si>
    <t>新园大道药店</t>
  </si>
  <si>
    <t>金牛区交大路第三药店</t>
  </si>
  <si>
    <t>贝森北路</t>
  </si>
  <si>
    <t>东昌路店</t>
  </si>
  <si>
    <t>蜀辉路店</t>
  </si>
  <si>
    <t>西门二片</t>
  </si>
  <si>
    <t>四川太极金牛区蜀汉路药店</t>
  </si>
  <si>
    <t>大邑县晋原镇内蒙古大道桃源药店</t>
  </si>
  <si>
    <t>锦江区水杉街药店</t>
  </si>
  <si>
    <t>泰和二街</t>
  </si>
  <si>
    <t>梨花街</t>
  </si>
  <si>
    <t>温江店</t>
  </si>
  <si>
    <t>高新天久北巷药店</t>
  </si>
  <si>
    <t>大悦路店</t>
  </si>
  <si>
    <t>西部店</t>
  </si>
  <si>
    <t>静沙路</t>
  </si>
  <si>
    <t>新下街</t>
  </si>
  <si>
    <t>温江区公平街道江安路药店</t>
  </si>
  <si>
    <t>武侯区佳灵路</t>
  </si>
  <si>
    <t>成华区崔家店路药店</t>
  </si>
  <si>
    <t>四川太极金牛区银沙路药店</t>
  </si>
  <si>
    <t>彭州致和路店</t>
  </si>
  <si>
    <t>紫薇东路</t>
  </si>
  <si>
    <t>西林一街</t>
  </si>
  <si>
    <t>邛崃市临邛镇洪川小区药店</t>
  </si>
  <si>
    <t>郫县郫筒镇东大街药店</t>
  </si>
  <si>
    <t>元华二巷</t>
  </si>
  <si>
    <t>金牛区金沙路药店</t>
  </si>
  <si>
    <t>大邑县沙渠镇方圆路药店</t>
  </si>
  <si>
    <t>大邑县晋原镇通达东路五段药店</t>
  </si>
  <si>
    <t>双林路药店</t>
  </si>
  <si>
    <t>金丝街药店</t>
  </si>
  <si>
    <t>光华北五路店</t>
  </si>
  <si>
    <t>金带街药店</t>
  </si>
  <si>
    <t>成华区万宇路药店</t>
  </si>
  <si>
    <t>金马河</t>
  </si>
  <si>
    <t>都江堰景中路店</t>
  </si>
  <si>
    <t>都江堰片</t>
  </si>
  <si>
    <t>大邑县晋原镇东街药店</t>
  </si>
  <si>
    <t>四川太极大邑县晋原镇北街药店</t>
  </si>
  <si>
    <t>红星店</t>
  </si>
  <si>
    <t xml:space="preserve">永康东路药店 </t>
  </si>
  <si>
    <t>丝竹路</t>
  </si>
  <si>
    <t>科华北路</t>
  </si>
  <si>
    <t>大邑县晋原镇子龙路店</t>
  </si>
  <si>
    <t>青羊区童子街</t>
  </si>
  <si>
    <t>大邑县安仁镇千禧街药店</t>
  </si>
  <si>
    <t>尚锦路店</t>
  </si>
  <si>
    <t>长寿路</t>
  </si>
  <si>
    <t>宏济路</t>
  </si>
  <si>
    <t>都江堰奎光路中段药店</t>
  </si>
  <si>
    <t>聚萃街药店</t>
  </si>
  <si>
    <t>沙湾东一路</t>
  </si>
  <si>
    <t>大邑县新场镇文昌街药店</t>
  </si>
  <si>
    <t>锦江区柳翠路药店</t>
  </si>
  <si>
    <t>五福桥东路</t>
  </si>
  <si>
    <t>邛崃翠荫街</t>
  </si>
  <si>
    <t>锦江区劼人路药店</t>
  </si>
  <si>
    <t>倪家桥</t>
  </si>
  <si>
    <t>双流县西航港街道锦华路一段药店</t>
  </si>
  <si>
    <t>双流区东升街道三强西路药店</t>
  </si>
  <si>
    <t>成华区华康路药店</t>
  </si>
  <si>
    <t>都江堰市蒲阳镇堰问道西路药店</t>
  </si>
  <si>
    <t>都江堰市蒲阳路药店</t>
  </si>
  <si>
    <t>大石西路药店</t>
  </si>
  <si>
    <t>金牛区黄苑东街药店</t>
  </si>
  <si>
    <t>都江堰幸福镇翔凤路药店</t>
  </si>
  <si>
    <t>双楠店</t>
  </si>
  <si>
    <t>沙河源药店</t>
  </si>
  <si>
    <t>中和大道药店</t>
  </si>
  <si>
    <t>邛崃市羊安镇永康大道药店</t>
  </si>
  <si>
    <t>崇州市崇阳镇尚贤坊街药店</t>
  </si>
  <si>
    <t>华泰路二药店</t>
  </si>
  <si>
    <t>都江堰药店</t>
  </si>
  <si>
    <t>大华街药店</t>
  </si>
  <si>
    <t>金祥店</t>
  </si>
  <si>
    <t>大邑县晋源镇东壕沟段药店</t>
  </si>
  <si>
    <t>潘家街店</t>
  </si>
  <si>
    <t>都江堰聚源镇药店</t>
  </si>
  <si>
    <t>蜀兴路店</t>
  </si>
  <si>
    <t>光华西一路</t>
  </si>
  <si>
    <t>天顺路店</t>
  </si>
  <si>
    <t>蜀州中路店</t>
  </si>
  <si>
    <t>新津武阳西路</t>
  </si>
  <si>
    <t>都江堰宝莲路</t>
  </si>
  <si>
    <t>医贸大道店</t>
  </si>
  <si>
    <t>崇州中心店</t>
  </si>
  <si>
    <t>三江店</t>
  </si>
  <si>
    <t>经一路店</t>
  </si>
  <si>
    <t>蜀源路店</t>
  </si>
  <si>
    <t>驷马桥店</t>
  </si>
  <si>
    <t>高新区中和公济桥路药店</t>
  </si>
  <si>
    <t>剑南大道店</t>
  </si>
  <si>
    <t>逸都路店</t>
  </si>
  <si>
    <t>兴义镇万兴路药店</t>
  </si>
  <si>
    <t>金巷西街店</t>
  </si>
  <si>
    <t>观音阁店</t>
  </si>
  <si>
    <t>水碾河</t>
  </si>
  <si>
    <t>元通大道店</t>
  </si>
  <si>
    <t>郫都区红高路药店</t>
  </si>
  <si>
    <t>泰和二街西二路店</t>
  </si>
  <si>
    <t>大邑蜀望路店</t>
  </si>
  <si>
    <t>大邑南街店</t>
  </si>
  <si>
    <t>怀远二店</t>
  </si>
  <si>
    <t>邛崃市临邛镇凤凰大道药店</t>
  </si>
  <si>
    <t>合计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</si>
</sst>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2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color indexed="8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5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7" borderId="6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9" applyNumberFormat="0" applyAlignment="0" applyProtection="0">
      <alignment vertical="center"/>
    </xf>
    <xf numFmtId="0" fontId="21" fillId="11" borderId="5" applyNumberFormat="0" applyAlignment="0" applyProtection="0">
      <alignment vertical="center"/>
    </xf>
    <xf numFmtId="0" fontId="22" fillId="12" borderId="10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10" fontId="2" fillId="0" borderId="0" xfId="0" applyNumberFormat="1" applyFon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176" fontId="0" fillId="0" borderId="0" xfId="0" applyNumberForma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10" fontId="4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10" fontId="2" fillId="0" borderId="1" xfId="0" applyNumberFormat="1" applyFont="1" applyBorder="1" applyAlignment="1">
      <alignment horizontal="center" vertical="center"/>
    </xf>
    <xf numFmtId="177" fontId="4" fillId="0" borderId="1" xfId="0" applyNumberFormat="1" applyFont="1" applyBorder="1" applyAlignment="1">
      <alignment horizontal="center" vertical="center"/>
    </xf>
    <xf numFmtId="177" fontId="1" fillId="0" borderId="1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7" fontId="2" fillId="0" borderId="1" xfId="0" applyNumberFormat="1" applyFont="1" applyBorder="1" applyAlignment="1">
      <alignment horizontal="center" vertical="center"/>
    </xf>
    <xf numFmtId="10" fontId="6" fillId="0" borderId="1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47"/>
  <sheetViews>
    <sheetView tabSelected="1" workbookViewId="0">
      <selection activeCell="I4" sqref="I4"/>
    </sheetView>
  </sheetViews>
  <sheetFormatPr defaultColWidth="9" defaultRowHeight="13.5"/>
  <cols>
    <col min="1" max="1" width="4.25" style="2" customWidth="1"/>
    <col min="2" max="2" width="8" style="3" customWidth="1"/>
    <col min="3" max="3" width="25" style="4" customWidth="1"/>
    <col min="4" max="4" width="8.725" style="4"/>
    <col min="5" max="5" width="8.625" style="2" hidden="1" customWidth="1"/>
    <col min="6" max="6" width="7.625" style="5" hidden="1" customWidth="1"/>
    <col min="7" max="7" width="9.25" style="2" hidden="1" customWidth="1"/>
    <col min="8" max="8" width="8.875" style="2" customWidth="1"/>
    <col min="9" max="9" width="8" style="5" customWidth="1"/>
    <col min="10" max="10" width="9.125" style="6" customWidth="1"/>
    <col min="11" max="11" width="8" style="7" customWidth="1"/>
    <col min="12" max="12" width="7.875" style="5" customWidth="1"/>
    <col min="13" max="13" width="9.75" style="8" customWidth="1"/>
    <col min="14" max="14" width="8.375" style="9" customWidth="1"/>
    <col min="15" max="15" width="7.75" style="5" customWidth="1"/>
    <col min="16" max="16" width="9.625" style="6" customWidth="1"/>
    <col min="17" max="17" width="10.375" style="8" customWidth="1"/>
    <col min="18" max="18" width="7.375" style="5" customWidth="1"/>
    <col min="19" max="19" width="9.125" style="10" customWidth="1"/>
  </cols>
  <sheetData>
    <row r="1" spans="1:19">
      <c r="A1" s="11" t="s">
        <v>0</v>
      </c>
      <c r="B1" s="12"/>
      <c r="C1" s="12"/>
      <c r="D1" s="12"/>
      <c r="E1" s="13"/>
      <c r="F1" s="13"/>
      <c r="G1" s="13"/>
      <c r="H1" s="11" t="s">
        <v>1</v>
      </c>
      <c r="I1" s="11"/>
      <c r="J1" s="11"/>
      <c r="K1" s="11"/>
      <c r="L1" s="11"/>
      <c r="M1" s="11"/>
      <c r="N1" s="21" t="s">
        <v>2</v>
      </c>
      <c r="O1" s="21"/>
      <c r="P1" s="21"/>
      <c r="Q1" s="21"/>
      <c r="R1" s="21"/>
      <c r="S1" s="21"/>
    </row>
    <row r="2" spans="1:19">
      <c r="A2" s="13"/>
      <c r="B2" s="12"/>
      <c r="C2" s="12"/>
      <c r="D2" s="12"/>
      <c r="E2" s="13"/>
      <c r="F2" s="13"/>
      <c r="G2" s="13"/>
      <c r="H2" s="11" t="s">
        <v>3</v>
      </c>
      <c r="I2" s="11"/>
      <c r="J2" s="11"/>
      <c r="K2" s="22" t="s">
        <v>4</v>
      </c>
      <c r="L2" s="22"/>
      <c r="M2" s="22"/>
      <c r="N2" s="21" t="s">
        <v>3</v>
      </c>
      <c r="O2" s="21"/>
      <c r="P2" s="21"/>
      <c r="Q2" s="23" t="s">
        <v>4</v>
      </c>
      <c r="R2" s="23"/>
      <c r="S2" s="23"/>
    </row>
    <row r="3" s="1" customFormat="1" spans="1:19">
      <c r="A3" s="11" t="s">
        <v>5</v>
      </c>
      <c r="B3" s="14" t="s">
        <v>6</v>
      </c>
      <c r="C3" s="15" t="s">
        <v>7</v>
      </c>
      <c r="D3" s="15" t="s">
        <v>8</v>
      </c>
      <c r="E3" s="11" t="s">
        <v>9</v>
      </c>
      <c r="F3" s="16" t="s">
        <v>10</v>
      </c>
      <c r="G3" s="11" t="s">
        <v>11</v>
      </c>
      <c r="H3" s="11" t="s">
        <v>12</v>
      </c>
      <c r="I3" s="16" t="s">
        <v>10</v>
      </c>
      <c r="J3" s="23" t="s">
        <v>11</v>
      </c>
      <c r="K3" s="21" t="s">
        <v>12</v>
      </c>
      <c r="L3" s="16" t="s">
        <v>10</v>
      </c>
      <c r="M3" s="23" t="s">
        <v>11</v>
      </c>
      <c r="N3" s="21" t="s">
        <v>12</v>
      </c>
      <c r="O3" s="16" t="s">
        <v>10</v>
      </c>
      <c r="P3" s="23" t="s">
        <v>11</v>
      </c>
      <c r="Q3" s="23" t="s">
        <v>12</v>
      </c>
      <c r="R3" s="16" t="s">
        <v>10</v>
      </c>
      <c r="S3" s="23" t="s">
        <v>11</v>
      </c>
    </row>
    <row r="4" spans="1:19">
      <c r="A4" s="17">
        <v>1</v>
      </c>
      <c r="B4" s="18">
        <v>307</v>
      </c>
      <c r="C4" s="19" t="s">
        <v>13</v>
      </c>
      <c r="D4" s="19" t="s">
        <v>14</v>
      </c>
      <c r="E4" s="17">
        <v>80000</v>
      </c>
      <c r="F4" s="20">
        <v>0.26</v>
      </c>
      <c r="G4" s="17">
        <f>E4*F4</f>
        <v>20800</v>
      </c>
      <c r="H4" s="17">
        <f>E4*1.4</f>
        <v>112000</v>
      </c>
      <c r="I4" s="20">
        <v>0.2431</v>
      </c>
      <c r="J4" s="24">
        <f>H4*I4</f>
        <v>27227.2</v>
      </c>
      <c r="K4" s="25">
        <f>H4*1.15</f>
        <v>128800</v>
      </c>
      <c r="L4" s="20">
        <f>I4*0.94</f>
        <v>0.228514</v>
      </c>
      <c r="M4" s="24">
        <f>K4*L4</f>
        <v>29432.6032</v>
      </c>
      <c r="N4" s="25">
        <f>H4*0.89</f>
        <v>99680</v>
      </c>
      <c r="O4" s="20">
        <v>0.2467465</v>
      </c>
      <c r="P4" s="24">
        <f>N4*O4</f>
        <v>24595.69112</v>
      </c>
      <c r="Q4" s="24">
        <f>N4*1.16</f>
        <v>115628.8</v>
      </c>
      <c r="R4" s="20">
        <f>O4*0.96</f>
        <v>0.23687664</v>
      </c>
      <c r="S4" s="24">
        <f>Q4*R4</f>
        <v>27389.761631232</v>
      </c>
    </row>
    <row r="5" spans="1:19">
      <c r="A5" s="17">
        <v>2</v>
      </c>
      <c r="B5" s="18">
        <v>517</v>
      </c>
      <c r="C5" s="19" t="s">
        <v>15</v>
      </c>
      <c r="D5" s="19" t="s">
        <v>16</v>
      </c>
      <c r="E5" s="17">
        <v>29000</v>
      </c>
      <c r="F5" s="20">
        <v>0.2204</v>
      </c>
      <c r="G5" s="17">
        <f>E5*F5</f>
        <v>6391.6</v>
      </c>
      <c r="H5" s="17">
        <f>E5*1.25</f>
        <v>36250</v>
      </c>
      <c r="I5" s="20">
        <v>0.206074</v>
      </c>
      <c r="J5" s="24">
        <f t="shared" ref="J5:J36" si="0">H5*I5</f>
        <v>7470.1825</v>
      </c>
      <c r="K5" s="25">
        <f t="shared" ref="K5:K36" si="1">H5*1.15</f>
        <v>41687.5</v>
      </c>
      <c r="L5" s="20">
        <f t="shared" ref="L5:L36" si="2">I5*0.94</f>
        <v>0.19370956</v>
      </c>
      <c r="M5" s="24">
        <f t="shared" ref="M5:M36" si="3">K5*L5</f>
        <v>8075.2672825</v>
      </c>
      <c r="N5" s="25">
        <f t="shared" ref="N5:N36" si="4">H5*0.89</f>
        <v>32262.5</v>
      </c>
      <c r="O5" s="20">
        <v>0.20916511</v>
      </c>
      <c r="P5" s="24">
        <f t="shared" ref="P5:P36" si="5">N5*O5</f>
        <v>6748.189361375</v>
      </c>
      <c r="Q5" s="24">
        <f t="shared" ref="Q5:Q36" si="6">N5*1.16</f>
        <v>37424.5</v>
      </c>
      <c r="R5" s="20">
        <f t="shared" ref="R5:R36" si="7">O5*0.96</f>
        <v>0.2007985056</v>
      </c>
      <c r="S5" s="24">
        <f t="shared" ref="S5:S36" si="8">Q5*R5</f>
        <v>7514.7836728272</v>
      </c>
    </row>
    <row r="6" spans="1:19">
      <c r="A6" s="17">
        <v>3</v>
      </c>
      <c r="B6" s="18">
        <v>114685</v>
      </c>
      <c r="C6" s="19" t="s">
        <v>17</v>
      </c>
      <c r="D6" s="19" t="s">
        <v>16</v>
      </c>
      <c r="E6" s="17">
        <v>29000</v>
      </c>
      <c r="F6" s="20">
        <v>0.2</v>
      </c>
      <c r="G6" s="17">
        <f>E6*F6</f>
        <v>5800</v>
      </c>
      <c r="H6" s="17">
        <f>E6*1.25</f>
        <v>36250</v>
      </c>
      <c r="I6" s="20">
        <v>0.187</v>
      </c>
      <c r="J6" s="24">
        <f t="shared" si="0"/>
        <v>6778.75</v>
      </c>
      <c r="K6" s="25">
        <f t="shared" si="1"/>
        <v>41687.5</v>
      </c>
      <c r="L6" s="20">
        <f t="shared" si="2"/>
        <v>0.17578</v>
      </c>
      <c r="M6" s="24">
        <f t="shared" si="3"/>
        <v>7327.82875</v>
      </c>
      <c r="N6" s="25">
        <f t="shared" si="4"/>
        <v>32262.5</v>
      </c>
      <c r="O6" s="20">
        <v>0.189805</v>
      </c>
      <c r="P6" s="24">
        <f t="shared" si="5"/>
        <v>6123.5838125</v>
      </c>
      <c r="Q6" s="24">
        <f t="shared" si="6"/>
        <v>37424.5</v>
      </c>
      <c r="R6" s="20">
        <f t="shared" si="7"/>
        <v>0.1822128</v>
      </c>
      <c r="S6" s="24">
        <f t="shared" si="8"/>
        <v>6819.2229336</v>
      </c>
    </row>
    <row r="7" spans="1:19">
      <c r="A7" s="17">
        <v>4</v>
      </c>
      <c r="B7" s="18">
        <v>582</v>
      </c>
      <c r="C7" s="19" t="s">
        <v>18</v>
      </c>
      <c r="D7" s="19" t="s">
        <v>19</v>
      </c>
      <c r="E7" s="17">
        <v>28000</v>
      </c>
      <c r="F7" s="20">
        <v>0.1426</v>
      </c>
      <c r="G7" s="17">
        <f>E7*F7</f>
        <v>3992.8</v>
      </c>
      <c r="H7" s="17">
        <f>E7*1.1</f>
        <v>30800</v>
      </c>
      <c r="I7" s="26">
        <v>0.14</v>
      </c>
      <c r="J7" s="24">
        <f t="shared" si="0"/>
        <v>4312</v>
      </c>
      <c r="K7" s="25">
        <f t="shared" si="1"/>
        <v>35420</v>
      </c>
      <c r="L7" s="20">
        <f t="shared" si="2"/>
        <v>0.1316</v>
      </c>
      <c r="M7" s="24">
        <f t="shared" si="3"/>
        <v>4661.272</v>
      </c>
      <c r="N7" s="25">
        <f t="shared" si="4"/>
        <v>27412</v>
      </c>
      <c r="O7" s="20">
        <v>0.1421</v>
      </c>
      <c r="P7" s="24">
        <f t="shared" si="5"/>
        <v>3895.2452</v>
      </c>
      <c r="Q7" s="24">
        <f t="shared" si="6"/>
        <v>31797.92</v>
      </c>
      <c r="R7" s="20">
        <f t="shared" si="7"/>
        <v>0.136416</v>
      </c>
      <c r="S7" s="24">
        <f t="shared" si="8"/>
        <v>4337.74505472</v>
      </c>
    </row>
    <row r="8" spans="1:19">
      <c r="A8" s="17">
        <v>5</v>
      </c>
      <c r="B8" s="18">
        <v>750</v>
      </c>
      <c r="C8" s="19" t="s">
        <v>20</v>
      </c>
      <c r="D8" s="19" t="s">
        <v>14</v>
      </c>
      <c r="E8" s="17">
        <v>26000</v>
      </c>
      <c r="F8" s="20">
        <v>0.3231</v>
      </c>
      <c r="G8" s="17">
        <f>E8*F8</f>
        <v>8400.6</v>
      </c>
      <c r="H8" s="17">
        <f>E8*1.3</f>
        <v>33800</v>
      </c>
      <c r="I8" s="20">
        <v>0.3020985</v>
      </c>
      <c r="J8" s="24">
        <f t="shared" si="0"/>
        <v>10210.9293</v>
      </c>
      <c r="K8" s="25">
        <f t="shared" si="1"/>
        <v>38870</v>
      </c>
      <c r="L8" s="20">
        <f t="shared" si="2"/>
        <v>0.28397259</v>
      </c>
      <c r="M8" s="24">
        <f t="shared" si="3"/>
        <v>11038.0145733</v>
      </c>
      <c r="N8" s="25">
        <f t="shared" si="4"/>
        <v>30082</v>
      </c>
      <c r="O8" s="20">
        <v>0.3066299775</v>
      </c>
      <c r="P8" s="24">
        <f t="shared" si="5"/>
        <v>9224.042983155</v>
      </c>
      <c r="Q8" s="24">
        <f t="shared" si="6"/>
        <v>34895.12</v>
      </c>
      <c r="R8" s="20">
        <f t="shared" si="7"/>
        <v>0.2943647784</v>
      </c>
      <c r="S8" s="24">
        <f t="shared" si="8"/>
        <v>10271.8942660414</v>
      </c>
    </row>
    <row r="9" spans="1:19">
      <c r="A9" s="17">
        <v>6</v>
      </c>
      <c r="B9" s="18">
        <v>337</v>
      </c>
      <c r="C9" s="19" t="s">
        <v>21</v>
      </c>
      <c r="D9" s="19" t="s">
        <v>16</v>
      </c>
      <c r="E9" s="17">
        <v>23000</v>
      </c>
      <c r="F9" s="20">
        <v>0.2536</v>
      </c>
      <c r="G9" s="17">
        <f>E9*F9</f>
        <v>5832.8</v>
      </c>
      <c r="H9" s="17">
        <f>E9*1.3</f>
        <v>29900</v>
      </c>
      <c r="I9" s="20">
        <v>0.237116</v>
      </c>
      <c r="J9" s="24">
        <f t="shared" si="0"/>
        <v>7089.7684</v>
      </c>
      <c r="K9" s="25">
        <f t="shared" si="1"/>
        <v>34385</v>
      </c>
      <c r="L9" s="20">
        <f t="shared" si="2"/>
        <v>0.22288904</v>
      </c>
      <c r="M9" s="24">
        <f t="shared" si="3"/>
        <v>7664.0396404</v>
      </c>
      <c r="N9" s="25">
        <f t="shared" si="4"/>
        <v>26611</v>
      </c>
      <c r="O9" s="20">
        <v>0.24067274</v>
      </c>
      <c r="P9" s="24">
        <f t="shared" si="5"/>
        <v>6404.54228414</v>
      </c>
      <c r="Q9" s="24">
        <f t="shared" si="6"/>
        <v>30868.76</v>
      </c>
      <c r="R9" s="20">
        <f t="shared" si="7"/>
        <v>0.2310458304</v>
      </c>
      <c r="S9" s="24">
        <f t="shared" si="8"/>
        <v>7132.0982876183</v>
      </c>
    </row>
    <row r="10" spans="1:19">
      <c r="A10" s="17">
        <v>7</v>
      </c>
      <c r="B10" s="18">
        <v>343</v>
      </c>
      <c r="C10" s="19" t="s">
        <v>22</v>
      </c>
      <c r="D10" s="19" t="s">
        <v>19</v>
      </c>
      <c r="E10" s="17">
        <v>16000</v>
      </c>
      <c r="F10" s="20">
        <v>0.3079</v>
      </c>
      <c r="G10" s="17">
        <f>E10*F10</f>
        <v>4926.4</v>
      </c>
      <c r="H10" s="17">
        <f>E10*1.35</f>
        <v>21600</v>
      </c>
      <c r="I10" s="20">
        <v>0.2878865</v>
      </c>
      <c r="J10" s="24">
        <f t="shared" si="0"/>
        <v>6218.3484</v>
      </c>
      <c r="K10" s="25">
        <f t="shared" si="1"/>
        <v>24840</v>
      </c>
      <c r="L10" s="20">
        <f t="shared" si="2"/>
        <v>0.27061331</v>
      </c>
      <c r="M10" s="24">
        <f t="shared" si="3"/>
        <v>6722.0346204</v>
      </c>
      <c r="N10" s="25">
        <f t="shared" si="4"/>
        <v>19224</v>
      </c>
      <c r="O10" s="20">
        <v>0.2922047975</v>
      </c>
      <c r="P10" s="24">
        <f t="shared" si="5"/>
        <v>5617.34502714</v>
      </c>
      <c r="Q10" s="24">
        <f t="shared" si="6"/>
        <v>22299.84</v>
      </c>
      <c r="R10" s="20">
        <f t="shared" si="7"/>
        <v>0.2805166056</v>
      </c>
      <c r="S10" s="24">
        <f t="shared" si="8"/>
        <v>6255.4754222231</v>
      </c>
    </row>
    <row r="11" spans="1:19">
      <c r="A11" s="17">
        <v>8</v>
      </c>
      <c r="B11" s="18">
        <v>571</v>
      </c>
      <c r="C11" s="19" t="s">
        <v>23</v>
      </c>
      <c r="D11" s="19" t="s">
        <v>24</v>
      </c>
      <c r="E11" s="17">
        <v>12000</v>
      </c>
      <c r="F11" s="20">
        <v>0.28</v>
      </c>
      <c r="G11" s="17">
        <f>E11*F11</f>
        <v>3360</v>
      </c>
      <c r="H11" s="17">
        <f t="shared" ref="H11:H16" si="9">E11*1.35</f>
        <v>16200</v>
      </c>
      <c r="I11" s="20">
        <v>0.2618</v>
      </c>
      <c r="J11" s="24">
        <f t="shared" si="0"/>
        <v>4241.16</v>
      </c>
      <c r="K11" s="25">
        <f t="shared" si="1"/>
        <v>18630</v>
      </c>
      <c r="L11" s="20">
        <f t="shared" si="2"/>
        <v>0.246092</v>
      </c>
      <c r="M11" s="24">
        <f t="shared" si="3"/>
        <v>4584.69396</v>
      </c>
      <c r="N11" s="25">
        <f t="shared" si="4"/>
        <v>14418</v>
      </c>
      <c r="O11" s="20">
        <v>0.265727</v>
      </c>
      <c r="P11" s="24">
        <f t="shared" si="5"/>
        <v>3831.251886</v>
      </c>
      <c r="Q11" s="24">
        <f t="shared" si="6"/>
        <v>16724.88</v>
      </c>
      <c r="R11" s="20">
        <f t="shared" si="7"/>
        <v>0.25509792</v>
      </c>
      <c r="S11" s="24">
        <f t="shared" si="8"/>
        <v>4266.4821002496</v>
      </c>
    </row>
    <row r="12" spans="1:19">
      <c r="A12" s="17">
        <v>9</v>
      </c>
      <c r="B12" s="18">
        <v>341</v>
      </c>
      <c r="C12" s="19" t="s">
        <v>25</v>
      </c>
      <c r="D12" s="19" t="s">
        <v>26</v>
      </c>
      <c r="E12" s="17">
        <v>11000</v>
      </c>
      <c r="F12" s="20">
        <v>0.3135</v>
      </c>
      <c r="G12" s="17">
        <f>E12*F12</f>
        <v>3448.5</v>
      </c>
      <c r="H12" s="17">
        <f t="shared" si="9"/>
        <v>14850</v>
      </c>
      <c r="I12" s="20">
        <v>0.2931225</v>
      </c>
      <c r="J12" s="24">
        <f t="shared" si="0"/>
        <v>4352.869125</v>
      </c>
      <c r="K12" s="25">
        <f t="shared" si="1"/>
        <v>17077.5</v>
      </c>
      <c r="L12" s="20">
        <f t="shared" si="2"/>
        <v>0.27553515</v>
      </c>
      <c r="M12" s="24">
        <f t="shared" si="3"/>
        <v>4705.451524125</v>
      </c>
      <c r="N12" s="25">
        <f t="shared" si="4"/>
        <v>13216.5</v>
      </c>
      <c r="O12" s="20">
        <v>0.2975193375</v>
      </c>
      <c r="P12" s="24">
        <f t="shared" si="5"/>
        <v>3932.16432406875</v>
      </c>
      <c r="Q12" s="24">
        <f t="shared" si="6"/>
        <v>15331.14</v>
      </c>
      <c r="R12" s="20">
        <f t="shared" si="7"/>
        <v>0.285618564</v>
      </c>
      <c r="S12" s="24">
        <f t="shared" si="8"/>
        <v>4378.85819128296</v>
      </c>
    </row>
    <row r="13" spans="1:19">
      <c r="A13" s="17">
        <v>10</v>
      </c>
      <c r="B13" s="18">
        <v>385</v>
      </c>
      <c r="C13" s="19" t="s">
        <v>27</v>
      </c>
      <c r="D13" s="19" t="s">
        <v>28</v>
      </c>
      <c r="E13" s="17">
        <v>10500</v>
      </c>
      <c r="F13" s="20">
        <v>0.2304</v>
      </c>
      <c r="G13" s="17">
        <f>E13*F13</f>
        <v>2419.2</v>
      </c>
      <c r="H13" s="17">
        <f t="shared" si="9"/>
        <v>14175</v>
      </c>
      <c r="I13" s="20">
        <v>0.215424</v>
      </c>
      <c r="J13" s="24">
        <f t="shared" si="0"/>
        <v>3053.6352</v>
      </c>
      <c r="K13" s="25">
        <f t="shared" si="1"/>
        <v>16301.25</v>
      </c>
      <c r="L13" s="20">
        <f t="shared" si="2"/>
        <v>0.20249856</v>
      </c>
      <c r="M13" s="24">
        <f t="shared" si="3"/>
        <v>3300.9796512</v>
      </c>
      <c r="N13" s="25">
        <f t="shared" si="4"/>
        <v>12615.75</v>
      </c>
      <c r="O13" s="20">
        <v>0.21865536</v>
      </c>
      <c r="P13" s="24">
        <f t="shared" si="5"/>
        <v>2758.50135792</v>
      </c>
      <c r="Q13" s="24">
        <f t="shared" si="6"/>
        <v>14634.27</v>
      </c>
      <c r="R13" s="20">
        <f t="shared" si="7"/>
        <v>0.2099091456</v>
      </c>
      <c r="S13" s="24">
        <f t="shared" si="8"/>
        <v>3071.86711217971</v>
      </c>
    </row>
    <row r="14" spans="1:19">
      <c r="A14" s="17">
        <v>11</v>
      </c>
      <c r="B14" s="18">
        <v>712</v>
      </c>
      <c r="C14" s="19" t="s">
        <v>29</v>
      </c>
      <c r="D14" s="19" t="s">
        <v>24</v>
      </c>
      <c r="E14" s="17">
        <v>10000</v>
      </c>
      <c r="F14" s="20">
        <v>0.335</v>
      </c>
      <c r="G14" s="17">
        <f>E14*F14</f>
        <v>3350</v>
      </c>
      <c r="H14" s="17">
        <f t="shared" si="9"/>
        <v>13500</v>
      </c>
      <c r="I14" s="20">
        <v>0.313225</v>
      </c>
      <c r="J14" s="24">
        <f t="shared" si="0"/>
        <v>4228.5375</v>
      </c>
      <c r="K14" s="25">
        <f t="shared" si="1"/>
        <v>15525</v>
      </c>
      <c r="L14" s="20">
        <f t="shared" si="2"/>
        <v>0.2944315</v>
      </c>
      <c r="M14" s="24">
        <f t="shared" si="3"/>
        <v>4571.0490375</v>
      </c>
      <c r="N14" s="25">
        <f t="shared" si="4"/>
        <v>12015</v>
      </c>
      <c r="O14" s="20">
        <v>0.317923375</v>
      </c>
      <c r="P14" s="24">
        <f t="shared" si="5"/>
        <v>3819.849350625</v>
      </c>
      <c r="Q14" s="24">
        <f t="shared" si="6"/>
        <v>13937.4</v>
      </c>
      <c r="R14" s="20">
        <f t="shared" si="7"/>
        <v>0.30520644</v>
      </c>
      <c r="S14" s="24">
        <f t="shared" si="8"/>
        <v>4253.784236856</v>
      </c>
    </row>
    <row r="15" spans="1:19">
      <c r="A15" s="17">
        <v>12</v>
      </c>
      <c r="B15" s="18">
        <v>365</v>
      </c>
      <c r="C15" s="19" t="s">
        <v>30</v>
      </c>
      <c r="D15" s="19" t="s">
        <v>19</v>
      </c>
      <c r="E15" s="17">
        <v>10000</v>
      </c>
      <c r="F15" s="20">
        <v>0.2879</v>
      </c>
      <c r="G15" s="17">
        <f>E15*F15</f>
        <v>2879</v>
      </c>
      <c r="H15" s="17">
        <f t="shared" si="9"/>
        <v>13500</v>
      </c>
      <c r="I15" s="20">
        <v>0.2691865</v>
      </c>
      <c r="J15" s="24">
        <f t="shared" si="0"/>
        <v>3634.01775</v>
      </c>
      <c r="K15" s="25">
        <f t="shared" si="1"/>
        <v>15525</v>
      </c>
      <c r="L15" s="20">
        <f t="shared" si="2"/>
        <v>0.25303531</v>
      </c>
      <c r="M15" s="24">
        <f t="shared" si="3"/>
        <v>3928.37318775</v>
      </c>
      <c r="N15" s="25">
        <f t="shared" si="4"/>
        <v>12015</v>
      </c>
      <c r="O15" s="20">
        <v>0.2732242975</v>
      </c>
      <c r="P15" s="24">
        <f t="shared" si="5"/>
        <v>3282.7899344625</v>
      </c>
      <c r="Q15" s="24">
        <f t="shared" si="6"/>
        <v>13937.4</v>
      </c>
      <c r="R15" s="20">
        <f t="shared" si="7"/>
        <v>0.2622953256</v>
      </c>
      <c r="S15" s="24">
        <f t="shared" si="8"/>
        <v>3655.71487101744</v>
      </c>
    </row>
    <row r="16" spans="1:19">
      <c r="A16" s="17">
        <v>13</v>
      </c>
      <c r="B16" s="18">
        <v>117491</v>
      </c>
      <c r="C16" s="19" t="s">
        <v>31</v>
      </c>
      <c r="D16" s="19" t="s">
        <v>19</v>
      </c>
      <c r="E16" s="17">
        <v>10000</v>
      </c>
      <c r="F16" s="20">
        <v>0.26</v>
      </c>
      <c r="G16" s="17">
        <f>E16*F16</f>
        <v>2600</v>
      </c>
      <c r="H16" s="17">
        <f t="shared" si="9"/>
        <v>13500</v>
      </c>
      <c r="I16" s="20">
        <v>0.2431</v>
      </c>
      <c r="J16" s="24">
        <f t="shared" si="0"/>
        <v>3281.85</v>
      </c>
      <c r="K16" s="25">
        <f t="shared" si="1"/>
        <v>15525</v>
      </c>
      <c r="L16" s="20">
        <f t="shared" si="2"/>
        <v>0.228514</v>
      </c>
      <c r="M16" s="24">
        <f t="shared" si="3"/>
        <v>3547.67985</v>
      </c>
      <c r="N16" s="25">
        <f t="shared" si="4"/>
        <v>12015</v>
      </c>
      <c r="O16" s="20">
        <v>0.2467465</v>
      </c>
      <c r="P16" s="24">
        <f t="shared" si="5"/>
        <v>2964.6591975</v>
      </c>
      <c r="Q16" s="24">
        <f t="shared" si="6"/>
        <v>13937.4</v>
      </c>
      <c r="R16" s="20">
        <f t="shared" si="7"/>
        <v>0.23687664</v>
      </c>
      <c r="S16" s="24">
        <f t="shared" si="8"/>
        <v>3301.444482336</v>
      </c>
    </row>
    <row r="17" spans="1:19">
      <c r="A17" s="17">
        <v>14</v>
      </c>
      <c r="B17" s="18">
        <v>707</v>
      </c>
      <c r="C17" s="19" t="s">
        <v>32</v>
      </c>
      <c r="D17" s="19" t="s">
        <v>24</v>
      </c>
      <c r="E17" s="17">
        <v>9600</v>
      </c>
      <c r="F17" s="20">
        <v>0.32</v>
      </c>
      <c r="G17" s="17">
        <f>E17*F17</f>
        <v>3072</v>
      </c>
      <c r="H17" s="17">
        <f>E17*1.4</f>
        <v>13440</v>
      </c>
      <c r="I17" s="20">
        <v>0.2992</v>
      </c>
      <c r="J17" s="24">
        <f t="shared" si="0"/>
        <v>4021.248</v>
      </c>
      <c r="K17" s="25">
        <f t="shared" si="1"/>
        <v>15456</v>
      </c>
      <c r="L17" s="20">
        <f t="shared" si="2"/>
        <v>0.281248</v>
      </c>
      <c r="M17" s="24">
        <f t="shared" si="3"/>
        <v>4346.969088</v>
      </c>
      <c r="N17" s="25">
        <f t="shared" si="4"/>
        <v>11961.6</v>
      </c>
      <c r="O17" s="20">
        <v>0.303688</v>
      </c>
      <c r="P17" s="24">
        <f t="shared" si="5"/>
        <v>3632.5943808</v>
      </c>
      <c r="Q17" s="24">
        <f t="shared" si="6"/>
        <v>13875.456</v>
      </c>
      <c r="R17" s="20">
        <f t="shared" si="7"/>
        <v>0.29154048</v>
      </c>
      <c r="S17" s="24">
        <f t="shared" si="8"/>
        <v>4045.25710245888</v>
      </c>
    </row>
    <row r="18" spans="1:19">
      <c r="A18" s="17">
        <v>15</v>
      </c>
      <c r="B18" s="18">
        <v>730</v>
      </c>
      <c r="C18" s="19" t="s">
        <v>33</v>
      </c>
      <c r="D18" s="19" t="s">
        <v>34</v>
      </c>
      <c r="E18" s="17">
        <v>9500</v>
      </c>
      <c r="F18" s="20">
        <v>0.29</v>
      </c>
      <c r="G18" s="17">
        <f>E18*F18</f>
        <v>2755</v>
      </c>
      <c r="H18" s="17">
        <f t="shared" ref="H18:H25" si="10">E18*1.4</f>
        <v>13300</v>
      </c>
      <c r="I18" s="20">
        <v>0.27115</v>
      </c>
      <c r="J18" s="24">
        <f t="shared" si="0"/>
        <v>3606.295</v>
      </c>
      <c r="K18" s="25">
        <f t="shared" si="1"/>
        <v>15295</v>
      </c>
      <c r="L18" s="20">
        <f t="shared" si="2"/>
        <v>0.254881</v>
      </c>
      <c r="M18" s="24">
        <f t="shared" si="3"/>
        <v>3898.404895</v>
      </c>
      <c r="N18" s="25">
        <f t="shared" si="4"/>
        <v>11837</v>
      </c>
      <c r="O18" s="20">
        <v>0.27521725</v>
      </c>
      <c r="P18" s="24">
        <f t="shared" si="5"/>
        <v>3257.74658825</v>
      </c>
      <c r="Q18" s="24">
        <f t="shared" si="6"/>
        <v>13730.92</v>
      </c>
      <c r="R18" s="20">
        <f t="shared" si="7"/>
        <v>0.26420856</v>
      </c>
      <c r="S18" s="24">
        <f t="shared" si="8"/>
        <v>3627.8266006752</v>
      </c>
    </row>
    <row r="19" spans="1:19">
      <c r="A19" s="17">
        <v>16</v>
      </c>
      <c r="B19" s="18">
        <v>742</v>
      </c>
      <c r="C19" s="19" t="s">
        <v>35</v>
      </c>
      <c r="D19" s="19" t="s">
        <v>14</v>
      </c>
      <c r="E19" s="17">
        <v>9200</v>
      </c>
      <c r="F19" s="20">
        <v>0.215</v>
      </c>
      <c r="G19" s="17">
        <f>E19*F19</f>
        <v>1978</v>
      </c>
      <c r="H19" s="17">
        <f t="shared" si="10"/>
        <v>12880</v>
      </c>
      <c r="I19" s="20">
        <v>0.201025</v>
      </c>
      <c r="J19" s="24">
        <f t="shared" si="0"/>
        <v>2589.202</v>
      </c>
      <c r="K19" s="25">
        <f t="shared" si="1"/>
        <v>14812</v>
      </c>
      <c r="L19" s="20">
        <f t="shared" si="2"/>
        <v>0.1889635</v>
      </c>
      <c r="M19" s="24">
        <f t="shared" si="3"/>
        <v>2798.927362</v>
      </c>
      <c r="N19" s="25">
        <f t="shared" si="4"/>
        <v>11463.2</v>
      </c>
      <c r="O19" s="20">
        <v>0.204040375</v>
      </c>
      <c r="P19" s="24">
        <f t="shared" si="5"/>
        <v>2338.9556267</v>
      </c>
      <c r="Q19" s="24">
        <f t="shared" si="6"/>
        <v>13297.312</v>
      </c>
      <c r="R19" s="20">
        <f t="shared" si="7"/>
        <v>0.19587876</v>
      </c>
      <c r="S19" s="24">
        <f t="shared" si="8"/>
        <v>2604.66098589312</v>
      </c>
    </row>
    <row r="20" spans="1:19">
      <c r="A20" s="17">
        <v>17</v>
      </c>
      <c r="B20" s="18">
        <v>373</v>
      </c>
      <c r="C20" s="19" t="s">
        <v>36</v>
      </c>
      <c r="D20" s="19" t="s">
        <v>16</v>
      </c>
      <c r="E20" s="17">
        <v>8800</v>
      </c>
      <c r="F20" s="20">
        <v>0.3175</v>
      </c>
      <c r="G20" s="17">
        <f>E20*F20</f>
        <v>2794</v>
      </c>
      <c r="H20" s="17">
        <f t="shared" si="10"/>
        <v>12320</v>
      </c>
      <c r="I20" s="20">
        <v>0.2968625</v>
      </c>
      <c r="J20" s="24">
        <f t="shared" si="0"/>
        <v>3657.346</v>
      </c>
      <c r="K20" s="25">
        <f t="shared" si="1"/>
        <v>14168</v>
      </c>
      <c r="L20" s="20">
        <f t="shared" si="2"/>
        <v>0.27905075</v>
      </c>
      <c r="M20" s="24">
        <f t="shared" si="3"/>
        <v>3953.591026</v>
      </c>
      <c r="N20" s="25">
        <f t="shared" si="4"/>
        <v>10964.8</v>
      </c>
      <c r="O20" s="20">
        <v>0.3013154375</v>
      </c>
      <c r="P20" s="24">
        <f t="shared" si="5"/>
        <v>3303.8635091</v>
      </c>
      <c r="Q20" s="24">
        <f t="shared" si="6"/>
        <v>12719.168</v>
      </c>
      <c r="R20" s="20">
        <f t="shared" si="7"/>
        <v>0.28926282</v>
      </c>
      <c r="S20" s="24">
        <f t="shared" si="8"/>
        <v>3679.18240373376</v>
      </c>
    </row>
    <row r="21" spans="1:19">
      <c r="A21" s="17">
        <v>18</v>
      </c>
      <c r="B21" s="18">
        <v>585</v>
      </c>
      <c r="C21" s="19" t="s">
        <v>37</v>
      </c>
      <c r="D21" s="19" t="s">
        <v>34</v>
      </c>
      <c r="E21" s="17">
        <v>8400</v>
      </c>
      <c r="F21" s="20">
        <v>0.32</v>
      </c>
      <c r="G21" s="17">
        <f>E21*F21</f>
        <v>2688</v>
      </c>
      <c r="H21" s="17">
        <f t="shared" si="10"/>
        <v>11760</v>
      </c>
      <c r="I21" s="20">
        <v>0.2992</v>
      </c>
      <c r="J21" s="24">
        <f t="shared" si="0"/>
        <v>3518.592</v>
      </c>
      <c r="K21" s="25">
        <f t="shared" si="1"/>
        <v>13524</v>
      </c>
      <c r="L21" s="20">
        <f t="shared" si="2"/>
        <v>0.281248</v>
      </c>
      <c r="M21" s="24">
        <f t="shared" si="3"/>
        <v>3803.597952</v>
      </c>
      <c r="N21" s="25">
        <f t="shared" si="4"/>
        <v>10466.4</v>
      </c>
      <c r="O21" s="20">
        <v>0.303688</v>
      </c>
      <c r="P21" s="24">
        <f t="shared" si="5"/>
        <v>3178.5200832</v>
      </c>
      <c r="Q21" s="24">
        <f t="shared" si="6"/>
        <v>12141.024</v>
      </c>
      <c r="R21" s="20">
        <f t="shared" si="7"/>
        <v>0.29154048</v>
      </c>
      <c r="S21" s="24">
        <f t="shared" si="8"/>
        <v>3539.59996465152</v>
      </c>
    </row>
    <row r="22" spans="1:19">
      <c r="A22" s="17">
        <v>19</v>
      </c>
      <c r="B22" s="18">
        <v>546</v>
      </c>
      <c r="C22" s="19" t="s">
        <v>38</v>
      </c>
      <c r="D22" s="19" t="s">
        <v>16</v>
      </c>
      <c r="E22" s="17">
        <v>8400</v>
      </c>
      <c r="F22" s="20">
        <v>0.339</v>
      </c>
      <c r="G22" s="17">
        <f>E22*F22</f>
        <v>2847.6</v>
      </c>
      <c r="H22" s="17">
        <f t="shared" si="10"/>
        <v>11760</v>
      </c>
      <c r="I22" s="20">
        <v>0.316965</v>
      </c>
      <c r="J22" s="24">
        <f t="shared" si="0"/>
        <v>3727.5084</v>
      </c>
      <c r="K22" s="25">
        <f t="shared" si="1"/>
        <v>13524</v>
      </c>
      <c r="L22" s="20">
        <f t="shared" si="2"/>
        <v>0.2979471</v>
      </c>
      <c r="M22" s="24">
        <f t="shared" si="3"/>
        <v>4029.4365804</v>
      </c>
      <c r="N22" s="25">
        <f t="shared" si="4"/>
        <v>10466.4</v>
      </c>
      <c r="O22" s="20">
        <v>0.321719475</v>
      </c>
      <c r="P22" s="24">
        <f t="shared" si="5"/>
        <v>3367.24471314</v>
      </c>
      <c r="Q22" s="24">
        <f t="shared" si="6"/>
        <v>12141.024</v>
      </c>
      <c r="R22" s="20">
        <f t="shared" si="7"/>
        <v>0.308850696</v>
      </c>
      <c r="S22" s="24">
        <f t="shared" si="8"/>
        <v>3749.7637125527</v>
      </c>
    </row>
    <row r="23" spans="1:19">
      <c r="A23" s="17">
        <v>20</v>
      </c>
      <c r="B23" s="18">
        <v>581</v>
      </c>
      <c r="C23" s="19" t="s">
        <v>39</v>
      </c>
      <c r="D23" s="19" t="s">
        <v>34</v>
      </c>
      <c r="E23" s="17">
        <v>8200</v>
      </c>
      <c r="F23" s="20">
        <v>0.2768</v>
      </c>
      <c r="G23" s="17">
        <f>E23*F23</f>
        <v>2269.76</v>
      </c>
      <c r="H23" s="17">
        <f t="shared" si="10"/>
        <v>11480</v>
      </c>
      <c r="I23" s="20">
        <v>0.258808</v>
      </c>
      <c r="J23" s="24">
        <f t="shared" si="0"/>
        <v>2971.11584</v>
      </c>
      <c r="K23" s="25">
        <f t="shared" si="1"/>
        <v>13202</v>
      </c>
      <c r="L23" s="20">
        <f t="shared" si="2"/>
        <v>0.24327952</v>
      </c>
      <c r="M23" s="24">
        <f t="shared" si="3"/>
        <v>3211.77622304</v>
      </c>
      <c r="N23" s="25">
        <f t="shared" si="4"/>
        <v>10217.2</v>
      </c>
      <c r="O23" s="20">
        <v>0.26269012</v>
      </c>
      <c r="P23" s="24">
        <f t="shared" si="5"/>
        <v>2683.957494064</v>
      </c>
      <c r="Q23" s="24">
        <f t="shared" si="6"/>
        <v>11851.952</v>
      </c>
      <c r="R23" s="20">
        <f t="shared" si="7"/>
        <v>0.2521825152</v>
      </c>
      <c r="S23" s="24">
        <f t="shared" si="8"/>
        <v>2988.85506538967</v>
      </c>
    </row>
    <row r="24" spans="1:19">
      <c r="A24" s="17">
        <v>21</v>
      </c>
      <c r="B24" s="18">
        <v>107658</v>
      </c>
      <c r="C24" s="19" t="s">
        <v>40</v>
      </c>
      <c r="D24" s="19" t="s">
        <v>34</v>
      </c>
      <c r="E24" s="17">
        <v>8200</v>
      </c>
      <c r="F24" s="20">
        <v>0.2722</v>
      </c>
      <c r="G24" s="17">
        <f>E24*F24</f>
        <v>2232.04</v>
      </c>
      <c r="H24" s="17">
        <f t="shared" si="10"/>
        <v>11480</v>
      </c>
      <c r="I24" s="20">
        <v>0.254507</v>
      </c>
      <c r="J24" s="24">
        <f t="shared" si="0"/>
        <v>2921.74036</v>
      </c>
      <c r="K24" s="25">
        <f t="shared" si="1"/>
        <v>13202</v>
      </c>
      <c r="L24" s="20">
        <f t="shared" si="2"/>
        <v>0.23923658</v>
      </c>
      <c r="M24" s="24">
        <f t="shared" si="3"/>
        <v>3158.40132916</v>
      </c>
      <c r="N24" s="25">
        <f t="shared" si="4"/>
        <v>10217.2</v>
      </c>
      <c r="O24" s="20">
        <v>0.258324605</v>
      </c>
      <c r="P24" s="24">
        <f t="shared" si="5"/>
        <v>2639.354154206</v>
      </c>
      <c r="Q24" s="24">
        <f t="shared" si="6"/>
        <v>11851.952</v>
      </c>
      <c r="R24" s="20">
        <f t="shared" si="7"/>
        <v>0.2479916208</v>
      </c>
      <c r="S24" s="24">
        <f t="shared" si="8"/>
        <v>2939.1847861238</v>
      </c>
    </row>
    <row r="25" spans="1:19">
      <c r="A25" s="17">
        <v>22</v>
      </c>
      <c r="B25" s="18">
        <v>359</v>
      </c>
      <c r="C25" s="19" t="s">
        <v>41</v>
      </c>
      <c r="D25" s="19" t="s">
        <v>19</v>
      </c>
      <c r="E25" s="17">
        <v>8000</v>
      </c>
      <c r="F25" s="20">
        <v>0.237</v>
      </c>
      <c r="G25" s="17">
        <f>E25*F25</f>
        <v>1896</v>
      </c>
      <c r="H25" s="17">
        <f t="shared" si="10"/>
        <v>11200</v>
      </c>
      <c r="I25" s="20">
        <v>0.221595</v>
      </c>
      <c r="J25" s="24">
        <f t="shared" si="0"/>
        <v>2481.864</v>
      </c>
      <c r="K25" s="25">
        <f t="shared" si="1"/>
        <v>12880</v>
      </c>
      <c r="L25" s="20">
        <f t="shared" si="2"/>
        <v>0.2082993</v>
      </c>
      <c r="M25" s="24">
        <f t="shared" si="3"/>
        <v>2682.894984</v>
      </c>
      <c r="N25" s="25">
        <f t="shared" si="4"/>
        <v>9968</v>
      </c>
      <c r="O25" s="20">
        <v>0.224918925</v>
      </c>
      <c r="P25" s="24">
        <f t="shared" si="5"/>
        <v>2241.9918444</v>
      </c>
      <c r="Q25" s="24">
        <f t="shared" si="6"/>
        <v>11562.88</v>
      </c>
      <c r="R25" s="20">
        <f t="shared" si="7"/>
        <v>0.215922168</v>
      </c>
      <c r="S25" s="24">
        <f t="shared" si="8"/>
        <v>2496.68211792384</v>
      </c>
    </row>
    <row r="26" spans="1:19">
      <c r="A26" s="17">
        <v>23</v>
      </c>
      <c r="B26" s="18">
        <v>511</v>
      </c>
      <c r="C26" s="19" t="s">
        <v>42</v>
      </c>
      <c r="D26" s="19" t="s">
        <v>16</v>
      </c>
      <c r="E26" s="17">
        <v>7800</v>
      </c>
      <c r="F26" s="20">
        <v>0.316</v>
      </c>
      <c r="G26" s="17">
        <f>E26*F26</f>
        <v>2464.8</v>
      </c>
      <c r="H26" s="17">
        <f>E26*1.45</f>
        <v>11310</v>
      </c>
      <c r="I26" s="20">
        <v>0.29546</v>
      </c>
      <c r="J26" s="24">
        <f t="shared" si="0"/>
        <v>3341.6526</v>
      </c>
      <c r="K26" s="25">
        <f t="shared" si="1"/>
        <v>13006.5</v>
      </c>
      <c r="L26" s="20">
        <f t="shared" si="2"/>
        <v>0.2777324</v>
      </c>
      <c r="M26" s="24">
        <f t="shared" si="3"/>
        <v>3612.3264606</v>
      </c>
      <c r="N26" s="25">
        <f t="shared" si="4"/>
        <v>10065.9</v>
      </c>
      <c r="O26" s="20">
        <v>0.2998919</v>
      </c>
      <c r="P26" s="24">
        <f t="shared" si="5"/>
        <v>3018.68187621</v>
      </c>
      <c r="Q26" s="24">
        <f t="shared" si="6"/>
        <v>11676.444</v>
      </c>
      <c r="R26" s="20">
        <f t="shared" si="7"/>
        <v>0.287896224</v>
      </c>
      <c r="S26" s="24">
        <f t="shared" si="8"/>
        <v>3361.60413734746</v>
      </c>
    </row>
    <row r="27" spans="1:19">
      <c r="A27" s="17">
        <v>24</v>
      </c>
      <c r="B27" s="18">
        <v>744</v>
      </c>
      <c r="C27" s="19" t="s">
        <v>43</v>
      </c>
      <c r="D27" s="19" t="s">
        <v>16</v>
      </c>
      <c r="E27" s="17">
        <v>7800</v>
      </c>
      <c r="F27" s="20">
        <v>0.275</v>
      </c>
      <c r="G27" s="17">
        <f>E27*F27</f>
        <v>2145</v>
      </c>
      <c r="H27" s="17">
        <f t="shared" ref="H27:H40" si="11">E27*1.45</f>
        <v>11310</v>
      </c>
      <c r="I27" s="20">
        <v>0.257125</v>
      </c>
      <c r="J27" s="24">
        <f t="shared" si="0"/>
        <v>2908.08375</v>
      </c>
      <c r="K27" s="25">
        <f t="shared" si="1"/>
        <v>13006.5</v>
      </c>
      <c r="L27" s="20">
        <f t="shared" si="2"/>
        <v>0.2416975</v>
      </c>
      <c r="M27" s="24">
        <f t="shared" si="3"/>
        <v>3143.63853375</v>
      </c>
      <c r="N27" s="25">
        <f t="shared" si="4"/>
        <v>10065.9</v>
      </c>
      <c r="O27" s="20">
        <v>0.260981875</v>
      </c>
      <c r="P27" s="24">
        <f t="shared" si="5"/>
        <v>2627.0174555625</v>
      </c>
      <c r="Q27" s="24">
        <f t="shared" si="6"/>
        <v>11676.444</v>
      </c>
      <c r="R27" s="20">
        <f t="shared" si="7"/>
        <v>0.2505426</v>
      </c>
      <c r="S27" s="24">
        <f t="shared" si="8"/>
        <v>2925.4466385144</v>
      </c>
    </row>
    <row r="28" spans="1:19">
      <c r="A28" s="17">
        <v>25</v>
      </c>
      <c r="B28" s="18">
        <v>114844</v>
      </c>
      <c r="C28" s="19" t="s">
        <v>44</v>
      </c>
      <c r="D28" s="19" t="s">
        <v>16</v>
      </c>
      <c r="E28" s="17">
        <v>7500</v>
      </c>
      <c r="F28" s="20">
        <v>0.22</v>
      </c>
      <c r="G28" s="17">
        <f>E28*F28</f>
        <v>1650</v>
      </c>
      <c r="H28" s="17">
        <f t="shared" si="11"/>
        <v>10875</v>
      </c>
      <c r="I28" s="20">
        <v>0.2057</v>
      </c>
      <c r="J28" s="24">
        <f t="shared" si="0"/>
        <v>2236.9875</v>
      </c>
      <c r="K28" s="25">
        <f t="shared" si="1"/>
        <v>12506.25</v>
      </c>
      <c r="L28" s="20">
        <f t="shared" si="2"/>
        <v>0.193358</v>
      </c>
      <c r="M28" s="24">
        <f t="shared" si="3"/>
        <v>2418.1834875</v>
      </c>
      <c r="N28" s="25">
        <f t="shared" si="4"/>
        <v>9678.75</v>
      </c>
      <c r="O28" s="20">
        <v>0.2087855</v>
      </c>
      <c r="P28" s="24">
        <f t="shared" si="5"/>
        <v>2020.782658125</v>
      </c>
      <c r="Q28" s="24">
        <f t="shared" si="6"/>
        <v>11227.35</v>
      </c>
      <c r="R28" s="20">
        <f t="shared" si="7"/>
        <v>0.20043408</v>
      </c>
      <c r="S28" s="24">
        <f t="shared" si="8"/>
        <v>2250.343568088</v>
      </c>
    </row>
    <row r="29" spans="1:19">
      <c r="A29" s="17">
        <v>26</v>
      </c>
      <c r="B29" s="18">
        <v>387</v>
      </c>
      <c r="C29" s="19" t="s">
        <v>45</v>
      </c>
      <c r="D29" s="19" t="s">
        <v>24</v>
      </c>
      <c r="E29" s="17">
        <v>7500</v>
      </c>
      <c r="F29" s="20">
        <v>0.2706</v>
      </c>
      <c r="G29" s="17">
        <f>E29*F29</f>
        <v>2029.5</v>
      </c>
      <c r="H29" s="17">
        <f t="shared" si="11"/>
        <v>10875</v>
      </c>
      <c r="I29" s="20">
        <v>0.253011</v>
      </c>
      <c r="J29" s="24">
        <f t="shared" si="0"/>
        <v>2751.494625</v>
      </c>
      <c r="K29" s="25">
        <f t="shared" si="1"/>
        <v>12506.25</v>
      </c>
      <c r="L29" s="20">
        <f t="shared" si="2"/>
        <v>0.23783034</v>
      </c>
      <c r="M29" s="24">
        <f t="shared" si="3"/>
        <v>2974.365689625</v>
      </c>
      <c r="N29" s="25">
        <f t="shared" si="4"/>
        <v>9678.75</v>
      </c>
      <c r="O29" s="20">
        <v>0.256806165</v>
      </c>
      <c r="P29" s="24">
        <f t="shared" si="5"/>
        <v>2485.56266949375</v>
      </c>
      <c r="Q29" s="24">
        <f t="shared" si="6"/>
        <v>11227.35</v>
      </c>
      <c r="R29" s="20">
        <f t="shared" si="7"/>
        <v>0.2465339184</v>
      </c>
      <c r="S29" s="24">
        <f t="shared" si="8"/>
        <v>2767.92258874824</v>
      </c>
    </row>
    <row r="30" spans="1:19">
      <c r="A30" s="17">
        <v>27</v>
      </c>
      <c r="B30" s="18">
        <v>357</v>
      </c>
      <c r="C30" s="19" t="s">
        <v>46</v>
      </c>
      <c r="D30" s="19" t="s">
        <v>19</v>
      </c>
      <c r="E30" s="17">
        <v>7500</v>
      </c>
      <c r="F30" s="20">
        <v>0.2915</v>
      </c>
      <c r="G30" s="17">
        <f>E30*F30</f>
        <v>2186.25</v>
      </c>
      <c r="H30" s="17">
        <f t="shared" si="11"/>
        <v>10875</v>
      </c>
      <c r="I30" s="20">
        <v>0.2725525</v>
      </c>
      <c r="J30" s="24">
        <f t="shared" si="0"/>
        <v>2964.0084375</v>
      </c>
      <c r="K30" s="25">
        <f t="shared" si="1"/>
        <v>12506.25</v>
      </c>
      <c r="L30" s="20">
        <f t="shared" si="2"/>
        <v>0.25619935</v>
      </c>
      <c r="M30" s="24">
        <f t="shared" si="3"/>
        <v>3204.0931209375</v>
      </c>
      <c r="N30" s="25">
        <f t="shared" si="4"/>
        <v>9678.75</v>
      </c>
      <c r="O30" s="20">
        <v>0.2766407875</v>
      </c>
      <c r="P30" s="24">
        <f t="shared" si="5"/>
        <v>2677.53702201562</v>
      </c>
      <c r="Q30" s="24">
        <f t="shared" si="6"/>
        <v>11227.35</v>
      </c>
      <c r="R30" s="20">
        <f t="shared" si="7"/>
        <v>0.265575156</v>
      </c>
      <c r="S30" s="24">
        <f t="shared" si="8"/>
        <v>2981.7052277166</v>
      </c>
    </row>
    <row r="31" spans="1:19">
      <c r="A31" s="17">
        <v>28</v>
      </c>
      <c r="B31" s="18">
        <v>514</v>
      </c>
      <c r="C31" s="19" t="s">
        <v>47</v>
      </c>
      <c r="D31" s="19" t="s">
        <v>28</v>
      </c>
      <c r="E31" s="17">
        <v>7500</v>
      </c>
      <c r="F31" s="20">
        <v>0.3043</v>
      </c>
      <c r="G31" s="17">
        <f>E31*F31</f>
        <v>2282.25</v>
      </c>
      <c r="H31" s="17">
        <f t="shared" si="11"/>
        <v>10875</v>
      </c>
      <c r="I31" s="20">
        <v>0.2845205</v>
      </c>
      <c r="J31" s="24">
        <f t="shared" si="0"/>
        <v>3094.1604375</v>
      </c>
      <c r="K31" s="25">
        <f t="shared" si="1"/>
        <v>12506.25</v>
      </c>
      <c r="L31" s="20">
        <f t="shared" si="2"/>
        <v>0.26744927</v>
      </c>
      <c r="M31" s="24">
        <f t="shared" si="3"/>
        <v>3344.7874329375</v>
      </c>
      <c r="N31" s="25">
        <f t="shared" si="4"/>
        <v>9678.75</v>
      </c>
      <c r="O31" s="20">
        <v>0.2887883075</v>
      </c>
      <c r="P31" s="24">
        <f t="shared" si="5"/>
        <v>2795.10983121563</v>
      </c>
      <c r="Q31" s="24">
        <f t="shared" si="6"/>
        <v>11227.35</v>
      </c>
      <c r="R31" s="20">
        <f t="shared" si="7"/>
        <v>0.2772367752</v>
      </c>
      <c r="S31" s="24">
        <f t="shared" si="8"/>
        <v>3112.63430804172</v>
      </c>
    </row>
    <row r="32" spans="1:19">
      <c r="A32" s="17">
        <v>29</v>
      </c>
      <c r="B32" s="18">
        <v>108656</v>
      </c>
      <c r="C32" s="19" t="s">
        <v>48</v>
      </c>
      <c r="D32" s="19" t="s">
        <v>28</v>
      </c>
      <c r="E32" s="17">
        <v>7500</v>
      </c>
      <c r="F32" s="20">
        <v>0.2301</v>
      </c>
      <c r="G32" s="17">
        <f>E32*F32</f>
        <v>1725.75</v>
      </c>
      <c r="H32" s="17">
        <f t="shared" si="11"/>
        <v>10875</v>
      </c>
      <c r="I32" s="20">
        <v>0.2151435</v>
      </c>
      <c r="J32" s="24">
        <f t="shared" si="0"/>
        <v>2339.6855625</v>
      </c>
      <c r="K32" s="25">
        <f t="shared" si="1"/>
        <v>12506.25</v>
      </c>
      <c r="L32" s="20">
        <f t="shared" si="2"/>
        <v>0.20223489</v>
      </c>
      <c r="M32" s="24">
        <f t="shared" si="3"/>
        <v>2529.2000930625</v>
      </c>
      <c r="N32" s="25">
        <f t="shared" si="4"/>
        <v>9678.75</v>
      </c>
      <c r="O32" s="20">
        <v>0.2183706525</v>
      </c>
      <c r="P32" s="24">
        <f t="shared" si="5"/>
        <v>2113.55495288437</v>
      </c>
      <c r="Q32" s="24">
        <f t="shared" si="6"/>
        <v>11227.35</v>
      </c>
      <c r="R32" s="20">
        <f t="shared" si="7"/>
        <v>0.2096358264</v>
      </c>
      <c r="S32" s="24">
        <f t="shared" si="8"/>
        <v>2353.65479553204</v>
      </c>
    </row>
    <row r="33" spans="1:19">
      <c r="A33" s="17">
        <v>30</v>
      </c>
      <c r="B33" s="18">
        <v>578</v>
      </c>
      <c r="C33" s="19" t="s">
        <v>49</v>
      </c>
      <c r="D33" s="19" t="s">
        <v>34</v>
      </c>
      <c r="E33" s="17">
        <v>7400</v>
      </c>
      <c r="F33" s="20">
        <v>0.31</v>
      </c>
      <c r="G33" s="17">
        <f>E33*F33</f>
        <v>2294</v>
      </c>
      <c r="H33" s="17">
        <f t="shared" si="11"/>
        <v>10730</v>
      </c>
      <c r="I33" s="20">
        <v>0.28985</v>
      </c>
      <c r="J33" s="24">
        <f t="shared" si="0"/>
        <v>3110.0905</v>
      </c>
      <c r="K33" s="25">
        <f t="shared" si="1"/>
        <v>12339.5</v>
      </c>
      <c r="L33" s="20">
        <f t="shared" si="2"/>
        <v>0.272459</v>
      </c>
      <c r="M33" s="24">
        <f t="shared" si="3"/>
        <v>3362.0078305</v>
      </c>
      <c r="N33" s="25">
        <f t="shared" si="4"/>
        <v>9549.7</v>
      </c>
      <c r="O33" s="20">
        <v>0.29419775</v>
      </c>
      <c r="P33" s="24">
        <f t="shared" si="5"/>
        <v>2809.500253175</v>
      </c>
      <c r="Q33" s="24">
        <f t="shared" si="6"/>
        <v>11077.652</v>
      </c>
      <c r="R33" s="20">
        <f t="shared" si="7"/>
        <v>0.28242984</v>
      </c>
      <c r="S33" s="24">
        <f t="shared" si="8"/>
        <v>3128.65948193568</v>
      </c>
    </row>
    <row r="34" spans="1:19">
      <c r="A34" s="17">
        <v>31</v>
      </c>
      <c r="B34" s="18">
        <v>724</v>
      </c>
      <c r="C34" s="19" t="s">
        <v>50</v>
      </c>
      <c r="D34" s="19" t="s">
        <v>16</v>
      </c>
      <c r="E34" s="17">
        <v>7400</v>
      </c>
      <c r="F34" s="20">
        <v>0.311</v>
      </c>
      <c r="G34" s="17">
        <f>E34*F34</f>
        <v>2301.4</v>
      </c>
      <c r="H34" s="17">
        <f t="shared" si="11"/>
        <v>10730</v>
      </c>
      <c r="I34" s="20">
        <v>0.290785</v>
      </c>
      <c r="J34" s="24">
        <f t="shared" si="0"/>
        <v>3120.12305</v>
      </c>
      <c r="K34" s="25">
        <f t="shared" si="1"/>
        <v>12339.5</v>
      </c>
      <c r="L34" s="20">
        <f t="shared" si="2"/>
        <v>0.2733379</v>
      </c>
      <c r="M34" s="24">
        <f t="shared" si="3"/>
        <v>3372.85301705</v>
      </c>
      <c r="N34" s="25">
        <f t="shared" si="4"/>
        <v>9549.7</v>
      </c>
      <c r="O34" s="20">
        <v>0.295146775</v>
      </c>
      <c r="P34" s="24">
        <f t="shared" si="5"/>
        <v>2818.5631572175</v>
      </c>
      <c r="Q34" s="24">
        <f t="shared" si="6"/>
        <v>11077.652</v>
      </c>
      <c r="R34" s="20">
        <f t="shared" si="7"/>
        <v>0.283340904</v>
      </c>
      <c r="S34" s="24">
        <f t="shared" si="8"/>
        <v>3138.75193187741</v>
      </c>
    </row>
    <row r="35" spans="1:19">
      <c r="A35" s="17">
        <v>32</v>
      </c>
      <c r="B35" s="18">
        <v>102934</v>
      </c>
      <c r="C35" s="19" t="s">
        <v>51</v>
      </c>
      <c r="D35" s="19" t="s">
        <v>19</v>
      </c>
      <c r="E35" s="17">
        <v>7400</v>
      </c>
      <c r="F35" s="20">
        <v>0.275</v>
      </c>
      <c r="G35" s="17">
        <f>E35*F35</f>
        <v>2035</v>
      </c>
      <c r="H35" s="17">
        <f t="shared" si="11"/>
        <v>10730</v>
      </c>
      <c r="I35" s="20">
        <v>0.257125</v>
      </c>
      <c r="J35" s="24">
        <f t="shared" si="0"/>
        <v>2758.95125</v>
      </c>
      <c r="K35" s="25">
        <f t="shared" si="1"/>
        <v>12339.5</v>
      </c>
      <c r="L35" s="20">
        <f t="shared" si="2"/>
        <v>0.2416975</v>
      </c>
      <c r="M35" s="24">
        <f t="shared" si="3"/>
        <v>2982.42630125</v>
      </c>
      <c r="N35" s="25">
        <f t="shared" si="4"/>
        <v>9549.7</v>
      </c>
      <c r="O35" s="20">
        <v>0.260981875</v>
      </c>
      <c r="P35" s="24">
        <f t="shared" si="5"/>
        <v>2492.2986116875</v>
      </c>
      <c r="Q35" s="24">
        <f t="shared" si="6"/>
        <v>11077.652</v>
      </c>
      <c r="R35" s="20">
        <f t="shared" si="7"/>
        <v>0.2505426</v>
      </c>
      <c r="S35" s="24">
        <f t="shared" si="8"/>
        <v>2775.4237339752</v>
      </c>
    </row>
    <row r="36" spans="1:19">
      <c r="A36" s="17">
        <v>33</v>
      </c>
      <c r="B36" s="18">
        <v>111400</v>
      </c>
      <c r="C36" s="19" t="s">
        <v>52</v>
      </c>
      <c r="D36" s="19" t="s">
        <v>26</v>
      </c>
      <c r="E36" s="17">
        <v>7200</v>
      </c>
      <c r="F36" s="20">
        <v>0.25</v>
      </c>
      <c r="G36" s="17">
        <f>E36*F36</f>
        <v>1800</v>
      </c>
      <c r="H36" s="17">
        <f t="shared" si="11"/>
        <v>10440</v>
      </c>
      <c r="I36" s="20">
        <v>0.23375</v>
      </c>
      <c r="J36" s="24">
        <f t="shared" si="0"/>
        <v>2440.35</v>
      </c>
      <c r="K36" s="25">
        <f t="shared" si="1"/>
        <v>12006</v>
      </c>
      <c r="L36" s="20">
        <f t="shared" si="2"/>
        <v>0.219725</v>
      </c>
      <c r="M36" s="24">
        <f t="shared" si="3"/>
        <v>2638.01835</v>
      </c>
      <c r="N36" s="25">
        <f t="shared" si="4"/>
        <v>9291.6</v>
      </c>
      <c r="O36" s="20">
        <v>0.23725625</v>
      </c>
      <c r="P36" s="24">
        <f t="shared" si="5"/>
        <v>2204.4901725</v>
      </c>
      <c r="Q36" s="24">
        <f t="shared" si="6"/>
        <v>10778.256</v>
      </c>
      <c r="R36" s="20">
        <f t="shared" si="7"/>
        <v>0.227766</v>
      </c>
      <c r="S36" s="24">
        <f t="shared" si="8"/>
        <v>2454.920256096</v>
      </c>
    </row>
    <row r="37" spans="1:19">
      <c r="A37" s="17">
        <v>34</v>
      </c>
      <c r="B37" s="18">
        <v>379</v>
      </c>
      <c r="C37" s="19" t="s">
        <v>53</v>
      </c>
      <c r="D37" s="19" t="s">
        <v>19</v>
      </c>
      <c r="E37" s="17">
        <v>7200</v>
      </c>
      <c r="F37" s="20">
        <v>0.2769</v>
      </c>
      <c r="G37" s="17">
        <f>E37*F37</f>
        <v>1993.68</v>
      </c>
      <c r="H37" s="17">
        <f t="shared" si="11"/>
        <v>10440</v>
      </c>
      <c r="I37" s="20">
        <v>0.2589015</v>
      </c>
      <c r="J37" s="24">
        <f t="shared" ref="J37:J68" si="12">H37*I37</f>
        <v>2702.93166</v>
      </c>
      <c r="K37" s="25">
        <f t="shared" ref="K37:K68" si="13">H37*1.15</f>
        <v>12006</v>
      </c>
      <c r="L37" s="20">
        <f t="shared" ref="L37:L68" si="14">I37*0.94</f>
        <v>0.24336741</v>
      </c>
      <c r="M37" s="24">
        <f t="shared" ref="M37:M68" si="15">K37*L37</f>
        <v>2921.86912446</v>
      </c>
      <c r="N37" s="25">
        <f t="shared" ref="N37:N68" si="16">H37*0.89</f>
        <v>9291.6</v>
      </c>
      <c r="O37" s="20">
        <v>0.2627850225</v>
      </c>
      <c r="P37" s="24">
        <f t="shared" ref="P37:P68" si="17">N37*O37</f>
        <v>2441.693315061</v>
      </c>
      <c r="Q37" s="24">
        <f t="shared" ref="Q37:Q68" si="18">N37*1.16</f>
        <v>10778.256</v>
      </c>
      <c r="R37" s="20">
        <f t="shared" ref="R37:R68" si="19">O37*0.96</f>
        <v>0.2522736216</v>
      </c>
      <c r="S37" s="24">
        <f t="shared" ref="S37:S68" si="20">Q37*R37</f>
        <v>2719.06967565193</v>
      </c>
    </row>
    <row r="38" spans="1:19">
      <c r="A38" s="17">
        <v>35</v>
      </c>
      <c r="B38" s="18">
        <v>737</v>
      </c>
      <c r="C38" s="19" t="s">
        <v>54</v>
      </c>
      <c r="D38" s="19" t="s">
        <v>24</v>
      </c>
      <c r="E38" s="17">
        <v>7000</v>
      </c>
      <c r="F38" s="20">
        <v>0.285</v>
      </c>
      <c r="G38" s="17">
        <f>E38*F38</f>
        <v>1995</v>
      </c>
      <c r="H38" s="17">
        <f t="shared" si="11"/>
        <v>10150</v>
      </c>
      <c r="I38" s="20">
        <v>0.266475</v>
      </c>
      <c r="J38" s="24">
        <f t="shared" si="12"/>
        <v>2704.72125</v>
      </c>
      <c r="K38" s="25">
        <f t="shared" si="13"/>
        <v>11672.5</v>
      </c>
      <c r="L38" s="20">
        <f t="shared" si="14"/>
        <v>0.2504865</v>
      </c>
      <c r="M38" s="24">
        <f t="shared" si="15"/>
        <v>2923.80367125</v>
      </c>
      <c r="N38" s="25">
        <f t="shared" si="16"/>
        <v>9033.5</v>
      </c>
      <c r="O38" s="20">
        <v>0.270472125</v>
      </c>
      <c r="P38" s="24">
        <f t="shared" si="17"/>
        <v>2443.3099411875</v>
      </c>
      <c r="Q38" s="24">
        <f t="shared" si="18"/>
        <v>10478.86</v>
      </c>
      <c r="R38" s="20">
        <f t="shared" si="19"/>
        <v>0.25965324</v>
      </c>
      <c r="S38" s="24">
        <f t="shared" si="20"/>
        <v>2720.8699505064</v>
      </c>
    </row>
    <row r="39" spans="1:19">
      <c r="A39" s="17">
        <v>36</v>
      </c>
      <c r="B39" s="18">
        <v>513</v>
      </c>
      <c r="C39" s="19" t="s">
        <v>55</v>
      </c>
      <c r="D39" s="19" t="s">
        <v>19</v>
      </c>
      <c r="E39" s="17">
        <v>7000</v>
      </c>
      <c r="F39" s="20">
        <v>0.3321</v>
      </c>
      <c r="G39" s="17">
        <f>E39*F39</f>
        <v>2324.7</v>
      </c>
      <c r="H39" s="17">
        <f t="shared" si="11"/>
        <v>10150</v>
      </c>
      <c r="I39" s="20">
        <v>0.3105135</v>
      </c>
      <c r="J39" s="24">
        <f t="shared" si="12"/>
        <v>3151.712025</v>
      </c>
      <c r="K39" s="25">
        <f t="shared" si="13"/>
        <v>11672.5</v>
      </c>
      <c r="L39" s="20">
        <f t="shared" si="14"/>
        <v>0.29188269</v>
      </c>
      <c r="M39" s="24">
        <f t="shared" si="15"/>
        <v>3407.000699025</v>
      </c>
      <c r="N39" s="25">
        <f t="shared" si="16"/>
        <v>9033.5</v>
      </c>
      <c r="O39" s="20">
        <v>0.3151712025</v>
      </c>
      <c r="P39" s="24">
        <f t="shared" si="17"/>
        <v>2847.09905778375</v>
      </c>
      <c r="Q39" s="24">
        <f t="shared" si="18"/>
        <v>10478.86</v>
      </c>
      <c r="R39" s="20">
        <f t="shared" si="19"/>
        <v>0.3025643544</v>
      </c>
      <c r="S39" s="24">
        <f t="shared" si="20"/>
        <v>3170.52951074798</v>
      </c>
    </row>
    <row r="40" spans="1:19">
      <c r="A40" s="17">
        <v>37</v>
      </c>
      <c r="B40" s="18">
        <v>111219</v>
      </c>
      <c r="C40" s="19" t="s">
        <v>56</v>
      </c>
      <c r="D40" s="19" t="s">
        <v>19</v>
      </c>
      <c r="E40" s="17">
        <v>7000</v>
      </c>
      <c r="F40" s="20">
        <v>0.326</v>
      </c>
      <c r="G40" s="17">
        <f>E40*F40</f>
        <v>2282</v>
      </c>
      <c r="H40" s="17">
        <f t="shared" si="11"/>
        <v>10150</v>
      </c>
      <c r="I40" s="20">
        <v>0.30481</v>
      </c>
      <c r="J40" s="24">
        <f t="shared" si="12"/>
        <v>3093.8215</v>
      </c>
      <c r="K40" s="25">
        <f t="shared" si="13"/>
        <v>11672.5</v>
      </c>
      <c r="L40" s="20">
        <f t="shared" si="14"/>
        <v>0.2865214</v>
      </c>
      <c r="M40" s="24">
        <f t="shared" si="15"/>
        <v>3344.4210415</v>
      </c>
      <c r="N40" s="25">
        <f t="shared" si="16"/>
        <v>9033.5</v>
      </c>
      <c r="O40" s="20">
        <v>0.30938215</v>
      </c>
      <c r="P40" s="24">
        <f t="shared" si="17"/>
        <v>2794.803652025</v>
      </c>
      <c r="Q40" s="24">
        <f t="shared" si="18"/>
        <v>10478.86</v>
      </c>
      <c r="R40" s="20">
        <f t="shared" si="19"/>
        <v>0.297006864</v>
      </c>
      <c r="S40" s="24">
        <f t="shared" si="20"/>
        <v>3112.29334689504</v>
      </c>
    </row>
    <row r="41" spans="1:19">
      <c r="A41" s="17">
        <v>38</v>
      </c>
      <c r="B41" s="18">
        <v>709</v>
      </c>
      <c r="C41" s="19" t="s">
        <v>57</v>
      </c>
      <c r="D41" s="19" t="s">
        <v>34</v>
      </c>
      <c r="E41" s="17">
        <v>6800</v>
      </c>
      <c r="F41" s="20">
        <v>0.31</v>
      </c>
      <c r="G41" s="17">
        <f>E41*F41</f>
        <v>2108</v>
      </c>
      <c r="H41" s="17">
        <f t="shared" ref="H41:H56" si="21">E41*1.45</f>
        <v>9860</v>
      </c>
      <c r="I41" s="20">
        <v>0.28985</v>
      </c>
      <c r="J41" s="24">
        <f t="shared" si="12"/>
        <v>2857.921</v>
      </c>
      <c r="K41" s="25">
        <f t="shared" si="13"/>
        <v>11339</v>
      </c>
      <c r="L41" s="20">
        <f t="shared" si="14"/>
        <v>0.272459</v>
      </c>
      <c r="M41" s="24">
        <f t="shared" si="15"/>
        <v>3089.412601</v>
      </c>
      <c r="N41" s="25">
        <f t="shared" si="16"/>
        <v>8775.4</v>
      </c>
      <c r="O41" s="20">
        <v>0.29419775</v>
      </c>
      <c r="P41" s="24">
        <f t="shared" si="17"/>
        <v>2581.70293535</v>
      </c>
      <c r="Q41" s="24">
        <f t="shared" si="18"/>
        <v>10179.464</v>
      </c>
      <c r="R41" s="20">
        <f t="shared" si="19"/>
        <v>0.28242984</v>
      </c>
      <c r="S41" s="24">
        <f t="shared" si="20"/>
        <v>2874.98438880576</v>
      </c>
    </row>
    <row r="42" spans="1:19">
      <c r="A42" s="17">
        <v>39</v>
      </c>
      <c r="B42" s="18">
        <v>747</v>
      </c>
      <c r="C42" s="19" t="s">
        <v>58</v>
      </c>
      <c r="D42" s="19" t="s">
        <v>16</v>
      </c>
      <c r="E42" s="17">
        <v>6800</v>
      </c>
      <c r="F42" s="20">
        <v>0.245</v>
      </c>
      <c r="G42" s="17">
        <f>E42*F42</f>
        <v>1666</v>
      </c>
      <c r="H42" s="17">
        <f t="shared" si="21"/>
        <v>9860</v>
      </c>
      <c r="I42" s="20">
        <v>0.229075</v>
      </c>
      <c r="J42" s="24">
        <f t="shared" si="12"/>
        <v>2258.6795</v>
      </c>
      <c r="K42" s="25">
        <f t="shared" si="13"/>
        <v>11339</v>
      </c>
      <c r="L42" s="20">
        <f t="shared" si="14"/>
        <v>0.2153305</v>
      </c>
      <c r="M42" s="24">
        <f t="shared" si="15"/>
        <v>2441.6325395</v>
      </c>
      <c r="N42" s="25">
        <f t="shared" si="16"/>
        <v>8775.4</v>
      </c>
      <c r="O42" s="20">
        <v>0.232511125</v>
      </c>
      <c r="P42" s="24">
        <f t="shared" si="17"/>
        <v>2040.378126325</v>
      </c>
      <c r="Q42" s="24">
        <f t="shared" si="18"/>
        <v>10179.464</v>
      </c>
      <c r="R42" s="20">
        <f t="shared" si="19"/>
        <v>0.22321068</v>
      </c>
      <c r="S42" s="24">
        <f t="shared" si="20"/>
        <v>2272.16508147552</v>
      </c>
    </row>
    <row r="43" spans="1:19">
      <c r="A43" s="17">
        <v>40</v>
      </c>
      <c r="B43" s="18">
        <v>54</v>
      </c>
      <c r="C43" s="19" t="s">
        <v>59</v>
      </c>
      <c r="D43" s="19" t="s">
        <v>60</v>
      </c>
      <c r="E43" s="17">
        <v>6800</v>
      </c>
      <c r="F43" s="20">
        <v>0.3126</v>
      </c>
      <c r="G43" s="17">
        <f>E43*F43</f>
        <v>2125.68</v>
      </c>
      <c r="H43" s="17">
        <f t="shared" si="21"/>
        <v>9860</v>
      </c>
      <c r="I43" s="20">
        <v>0.292281</v>
      </c>
      <c r="J43" s="24">
        <f t="shared" si="12"/>
        <v>2881.89066</v>
      </c>
      <c r="K43" s="25">
        <f t="shared" si="13"/>
        <v>11339</v>
      </c>
      <c r="L43" s="20">
        <f t="shared" si="14"/>
        <v>0.27474414</v>
      </c>
      <c r="M43" s="24">
        <f t="shared" si="15"/>
        <v>3115.32380346</v>
      </c>
      <c r="N43" s="25">
        <f t="shared" si="16"/>
        <v>8775.4</v>
      </c>
      <c r="O43" s="20">
        <v>0.296665215</v>
      </c>
      <c r="P43" s="24">
        <f t="shared" si="17"/>
        <v>2603.355927711</v>
      </c>
      <c r="Q43" s="24">
        <f t="shared" si="18"/>
        <v>10179.464</v>
      </c>
      <c r="R43" s="20">
        <f t="shared" si="19"/>
        <v>0.2847986064</v>
      </c>
      <c r="S43" s="24">
        <f t="shared" si="20"/>
        <v>2899.09716109897</v>
      </c>
    </row>
    <row r="44" spans="1:19">
      <c r="A44" s="17">
        <v>41</v>
      </c>
      <c r="B44" s="18">
        <v>377</v>
      </c>
      <c r="C44" s="19" t="s">
        <v>61</v>
      </c>
      <c r="D44" s="19" t="s">
        <v>24</v>
      </c>
      <c r="E44" s="17">
        <v>6600</v>
      </c>
      <c r="F44" s="20">
        <v>0.3376</v>
      </c>
      <c r="G44" s="17">
        <f>E44*F44</f>
        <v>2228.16</v>
      </c>
      <c r="H44" s="17">
        <f t="shared" si="21"/>
        <v>9570</v>
      </c>
      <c r="I44" s="20">
        <v>0.315656</v>
      </c>
      <c r="J44" s="24">
        <f t="shared" si="12"/>
        <v>3020.82792</v>
      </c>
      <c r="K44" s="25">
        <f t="shared" si="13"/>
        <v>11005.5</v>
      </c>
      <c r="L44" s="20">
        <f t="shared" si="14"/>
        <v>0.29671664</v>
      </c>
      <c r="M44" s="24">
        <f t="shared" si="15"/>
        <v>3265.51498152</v>
      </c>
      <c r="N44" s="25">
        <f t="shared" si="16"/>
        <v>8517.3</v>
      </c>
      <c r="O44" s="20">
        <v>0.32039084</v>
      </c>
      <c r="P44" s="24">
        <f t="shared" si="17"/>
        <v>2728.864901532</v>
      </c>
      <c r="Q44" s="24">
        <f t="shared" si="18"/>
        <v>9880.068</v>
      </c>
      <c r="R44" s="20">
        <f t="shared" si="19"/>
        <v>0.3075752064</v>
      </c>
      <c r="S44" s="24">
        <f t="shared" si="20"/>
        <v>3038.86395434604</v>
      </c>
    </row>
    <row r="45" spans="1:19">
      <c r="A45" s="17">
        <v>42</v>
      </c>
      <c r="B45" s="18">
        <v>726</v>
      </c>
      <c r="C45" s="19" t="s">
        <v>62</v>
      </c>
      <c r="D45" s="19" t="s">
        <v>19</v>
      </c>
      <c r="E45" s="17">
        <v>6600</v>
      </c>
      <c r="F45" s="20">
        <v>0.2858</v>
      </c>
      <c r="G45" s="17">
        <f>E45*F45</f>
        <v>1886.28</v>
      </c>
      <c r="H45" s="17">
        <f t="shared" si="21"/>
        <v>9570</v>
      </c>
      <c r="I45" s="20">
        <v>0.267223</v>
      </c>
      <c r="J45" s="24">
        <f t="shared" si="12"/>
        <v>2557.32411</v>
      </c>
      <c r="K45" s="25">
        <f t="shared" si="13"/>
        <v>11005.5</v>
      </c>
      <c r="L45" s="20">
        <f t="shared" si="14"/>
        <v>0.25118962</v>
      </c>
      <c r="M45" s="24">
        <f t="shared" si="15"/>
        <v>2764.46736291</v>
      </c>
      <c r="N45" s="25">
        <f t="shared" si="16"/>
        <v>8517.3</v>
      </c>
      <c r="O45" s="20">
        <v>0.271231345</v>
      </c>
      <c r="P45" s="24">
        <f t="shared" si="17"/>
        <v>2310.1587347685</v>
      </c>
      <c r="Q45" s="24">
        <f t="shared" si="18"/>
        <v>9880.068</v>
      </c>
      <c r="R45" s="20">
        <f t="shared" si="19"/>
        <v>0.2603820912</v>
      </c>
      <c r="S45" s="24">
        <f t="shared" si="20"/>
        <v>2572.5927670382</v>
      </c>
    </row>
    <row r="46" spans="1:19">
      <c r="A46" s="17">
        <v>43</v>
      </c>
      <c r="B46" s="18">
        <v>103198</v>
      </c>
      <c r="C46" s="19" t="s">
        <v>63</v>
      </c>
      <c r="D46" s="19" t="s">
        <v>19</v>
      </c>
      <c r="E46" s="17">
        <v>6600</v>
      </c>
      <c r="F46" s="20">
        <v>0.2931</v>
      </c>
      <c r="G46" s="17">
        <f>E46*F46</f>
        <v>1934.46</v>
      </c>
      <c r="H46" s="17">
        <f t="shared" si="21"/>
        <v>9570</v>
      </c>
      <c r="I46" s="20">
        <v>0.2740485</v>
      </c>
      <c r="J46" s="24">
        <f t="shared" si="12"/>
        <v>2622.644145</v>
      </c>
      <c r="K46" s="25">
        <f t="shared" si="13"/>
        <v>11005.5</v>
      </c>
      <c r="L46" s="20">
        <f t="shared" si="14"/>
        <v>0.25760559</v>
      </c>
      <c r="M46" s="24">
        <f t="shared" si="15"/>
        <v>2835.078320745</v>
      </c>
      <c r="N46" s="25">
        <f t="shared" si="16"/>
        <v>8517.3</v>
      </c>
      <c r="O46" s="20">
        <v>0.2781592275</v>
      </c>
      <c r="P46" s="24">
        <f t="shared" si="17"/>
        <v>2369.16558838575</v>
      </c>
      <c r="Q46" s="24">
        <f t="shared" si="18"/>
        <v>9880.068</v>
      </c>
      <c r="R46" s="20">
        <f t="shared" si="19"/>
        <v>0.2670328584</v>
      </c>
      <c r="S46" s="24">
        <f t="shared" si="20"/>
        <v>2638.30279922637</v>
      </c>
    </row>
    <row r="47" spans="1:19">
      <c r="A47" s="17">
        <v>44</v>
      </c>
      <c r="B47" s="18">
        <v>114622</v>
      </c>
      <c r="C47" s="19" t="s">
        <v>64</v>
      </c>
      <c r="D47" s="19" t="s">
        <v>34</v>
      </c>
      <c r="E47" s="17">
        <v>6500</v>
      </c>
      <c r="F47" s="20">
        <v>0.3</v>
      </c>
      <c r="G47" s="17">
        <f>E47*F47</f>
        <v>1950</v>
      </c>
      <c r="H47" s="17">
        <f t="shared" si="21"/>
        <v>9425</v>
      </c>
      <c r="I47" s="20">
        <v>0.2805</v>
      </c>
      <c r="J47" s="24">
        <f t="shared" si="12"/>
        <v>2643.7125</v>
      </c>
      <c r="K47" s="25">
        <f t="shared" si="13"/>
        <v>10838.75</v>
      </c>
      <c r="L47" s="20">
        <f t="shared" si="14"/>
        <v>0.26367</v>
      </c>
      <c r="M47" s="24">
        <f t="shared" si="15"/>
        <v>2857.8532125</v>
      </c>
      <c r="N47" s="25">
        <f t="shared" si="16"/>
        <v>8388.25</v>
      </c>
      <c r="O47" s="20">
        <v>0.2847075</v>
      </c>
      <c r="P47" s="24">
        <f t="shared" si="17"/>
        <v>2388.197686875</v>
      </c>
      <c r="Q47" s="24">
        <f t="shared" si="18"/>
        <v>9730.37</v>
      </c>
      <c r="R47" s="20">
        <f t="shared" si="19"/>
        <v>0.2733192</v>
      </c>
      <c r="S47" s="24">
        <f t="shared" si="20"/>
        <v>2659.496944104</v>
      </c>
    </row>
    <row r="48" spans="1:19">
      <c r="A48" s="17">
        <v>45</v>
      </c>
      <c r="B48" s="18">
        <v>106399</v>
      </c>
      <c r="C48" s="19" t="s">
        <v>65</v>
      </c>
      <c r="D48" s="19" t="s">
        <v>66</v>
      </c>
      <c r="E48" s="17">
        <v>6500</v>
      </c>
      <c r="F48" s="20">
        <v>0.3251</v>
      </c>
      <c r="G48" s="17">
        <f>E48*F48</f>
        <v>2113.15</v>
      </c>
      <c r="H48" s="17">
        <f t="shared" si="21"/>
        <v>9425</v>
      </c>
      <c r="I48" s="20">
        <v>0.3039685</v>
      </c>
      <c r="J48" s="24">
        <f t="shared" si="12"/>
        <v>2864.9031125</v>
      </c>
      <c r="K48" s="25">
        <f t="shared" si="13"/>
        <v>10838.75</v>
      </c>
      <c r="L48" s="20">
        <f t="shared" si="14"/>
        <v>0.28573039</v>
      </c>
      <c r="M48" s="24">
        <f t="shared" si="15"/>
        <v>3096.9602646125</v>
      </c>
      <c r="N48" s="25">
        <f t="shared" si="16"/>
        <v>8388.25</v>
      </c>
      <c r="O48" s="20">
        <v>0.3085280275</v>
      </c>
      <c r="P48" s="24">
        <f t="shared" si="17"/>
        <v>2588.01022667688</v>
      </c>
      <c r="Q48" s="24">
        <f t="shared" si="18"/>
        <v>9730.37</v>
      </c>
      <c r="R48" s="20">
        <f t="shared" si="19"/>
        <v>0.2961869064</v>
      </c>
      <c r="S48" s="24">
        <f t="shared" si="20"/>
        <v>2882.00818842737</v>
      </c>
    </row>
    <row r="49" spans="1:19">
      <c r="A49" s="17">
        <v>46</v>
      </c>
      <c r="B49" s="18">
        <v>105267</v>
      </c>
      <c r="C49" s="19" t="s">
        <v>67</v>
      </c>
      <c r="D49" s="19" t="s">
        <v>19</v>
      </c>
      <c r="E49" s="17">
        <v>6500</v>
      </c>
      <c r="F49" s="20">
        <v>0.3422</v>
      </c>
      <c r="G49" s="17">
        <f>E49*F49</f>
        <v>2224.3</v>
      </c>
      <c r="H49" s="17">
        <f t="shared" si="21"/>
        <v>9425</v>
      </c>
      <c r="I49" s="20">
        <v>0.319957</v>
      </c>
      <c r="J49" s="24">
        <f t="shared" si="12"/>
        <v>3015.594725</v>
      </c>
      <c r="K49" s="25">
        <f t="shared" si="13"/>
        <v>10838.75</v>
      </c>
      <c r="L49" s="20">
        <f t="shared" si="14"/>
        <v>0.30075958</v>
      </c>
      <c r="M49" s="24">
        <f t="shared" si="15"/>
        <v>3259.857897725</v>
      </c>
      <c r="N49" s="25">
        <f t="shared" si="16"/>
        <v>8388.25</v>
      </c>
      <c r="O49" s="20">
        <v>0.324756355</v>
      </c>
      <c r="P49" s="24">
        <f t="shared" si="17"/>
        <v>2724.13749482875</v>
      </c>
      <c r="Q49" s="24">
        <f t="shared" si="18"/>
        <v>9730.37</v>
      </c>
      <c r="R49" s="20">
        <f t="shared" si="19"/>
        <v>0.3117661008</v>
      </c>
      <c r="S49" s="24">
        <f t="shared" si="20"/>
        <v>3033.5995142413</v>
      </c>
    </row>
    <row r="50" spans="1:19">
      <c r="A50" s="17">
        <v>47</v>
      </c>
      <c r="B50" s="18">
        <v>746</v>
      </c>
      <c r="C50" s="19" t="s">
        <v>68</v>
      </c>
      <c r="D50" s="19" t="s">
        <v>26</v>
      </c>
      <c r="E50" s="17">
        <v>6400</v>
      </c>
      <c r="F50" s="20">
        <v>0.3152</v>
      </c>
      <c r="G50" s="17">
        <f>E50*F50</f>
        <v>2017.28</v>
      </c>
      <c r="H50" s="17">
        <f t="shared" si="21"/>
        <v>9280</v>
      </c>
      <c r="I50" s="20">
        <v>0.294712</v>
      </c>
      <c r="J50" s="24">
        <f t="shared" si="12"/>
        <v>2734.92736</v>
      </c>
      <c r="K50" s="25">
        <f t="shared" si="13"/>
        <v>10672</v>
      </c>
      <c r="L50" s="20">
        <f t="shared" si="14"/>
        <v>0.27702928</v>
      </c>
      <c r="M50" s="24">
        <f t="shared" si="15"/>
        <v>2956.45647616</v>
      </c>
      <c r="N50" s="25">
        <f t="shared" si="16"/>
        <v>8259.2</v>
      </c>
      <c r="O50" s="20">
        <v>0.29913268</v>
      </c>
      <c r="P50" s="24">
        <f t="shared" si="17"/>
        <v>2470.596630656</v>
      </c>
      <c r="Q50" s="24">
        <f t="shared" si="18"/>
        <v>9580.672</v>
      </c>
      <c r="R50" s="20">
        <f t="shared" si="19"/>
        <v>0.2871673728</v>
      </c>
      <c r="S50" s="24">
        <f t="shared" si="20"/>
        <v>2751.25640789852</v>
      </c>
    </row>
    <row r="51" spans="1:19">
      <c r="A51" s="17">
        <v>48</v>
      </c>
      <c r="B51" s="18">
        <v>598</v>
      </c>
      <c r="C51" s="19" t="s">
        <v>69</v>
      </c>
      <c r="D51" s="19" t="s">
        <v>16</v>
      </c>
      <c r="E51" s="17">
        <v>6000</v>
      </c>
      <c r="F51" s="20">
        <v>0.3326</v>
      </c>
      <c r="G51" s="17">
        <f>E51*F51</f>
        <v>1995.6</v>
      </c>
      <c r="H51" s="17">
        <f t="shared" si="21"/>
        <v>8700</v>
      </c>
      <c r="I51" s="20">
        <v>0.310981</v>
      </c>
      <c r="J51" s="24">
        <f t="shared" si="12"/>
        <v>2705.5347</v>
      </c>
      <c r="K51" s="25">
        <f t="shared" si="13"/>
        <v>10005</v>
      </c>
      <c r="L51" s="20">
        <f t="shared" si="14"/>
        <v>0.29232214</v>
      </c>
      <c r="M51" s="24">
        <f t="shared" si="15"/>
        <v>2924.6830107</v>
      </c>
      <c r="N51" s="25">
        <f t="shared" si="16"/>
        <v>7743</v>
      </c>
      <c r="O51" s="20">
        <v>0.315645715</v>
      </c>
      <c r="P51" s="24">
        <f t="shared" si="17"/>
        <v>2444.044771245</v>
      </c>
      <c r="Q51" s="24">
        <f t="shared" si="18"/>
        <v>8981.88</v>
      </c>
      <c r="R51" s="20">
        <f t="shared" si="19"/>
        <v>0.3030198864</v>
      </c>
      <c r="S51" s="24">
        <f t="shared" si="20"/>
        <v>2721.68825725843</v>
      </c>
    </row>
    <row r="52" spans="1:19">
      <c r="A52" s="17">
        <v>49</v>
      </c>
      <c r="B52" s="18">
        <v>118074</v>
      </c>
      <c r="C52" s="19" t="s">
        <v>70</v>
      </c>
      <c r="D52" s="19" t="s">
        <v>24</v>
      </c>
      <c r="E52" s="17">
        <v>6000</v>
      </c>
      <c r="F52" s="20">
        <v>0.2964</v>
      </c>
      <c r="G52" s="17">
        <f>E52*F52</f>
        <v>1778.4</v>
      </c>
      <c r="H52" s="17">
        <f t="shared" si="21"/>
        <v>8700</v>
      </c>
      <c r="I52" s="20">
        <v>0.277134</v>
      </c>
      <c r="J52" s="24">
        <f t="shared" si="12"/>
        <v>2411.0658</v>
      </c>
      <c r="K52" s="25">
        <f t="shared" si="13"/>
        <v>10005</v>
      </c>
      <c r="L52" s="20">
        <f t="shared" si="14"/>
        <v>0.26050596</v>
      </c>
      <c r="M52" s="24">
        <f t="shared" si="15"/>
        <v>2606.3621298</v>
      </c>
      <c r="N52" s="25">
        <f t="shared" si="16"/>
        <v>7743</v>
      </c>
      <c r="O52" s="20">
        <v>0.28129101</v>
      </c>
      <c r="P52" s="24">
        <f t="shared" si="17"/>
        <v>2178.03629043</v>
      </c>
      <c r="Q52" s="24">
        <f t="shared" si="18"/>
        <v>8981.88</v>
      </c>
      <c r="R52" s="20">
        <f t="shared" si="19"/>
        <v>0.2700393696</v>
      </c>
      <c r="S52" s="24">
        <f t="shared" si="20"/>
        <v>2425.46121302285</v>
      </c>
    </row>
    <row r="53" spans="1:19">
      <c r="A53" s="17">
        <v>50</v>
      </c>
      <c r="B53" s="18">
        <v>106066</v>
      </c>
      <c r="C53" s="19" t="s">
        <v>71</v>
      </c>
      <c r="D53" s="19" t="s">
        <v>14</v>
      </c>
      <c r="E53" s="17">
        <v>6000</v>
      </c>
      <c r="F53" s="20">
        <v>0.3598</v>
      </c>
      <c r="G53" s="17">
        <f>E53*F53</f>
        <v>2158.8</v>
      </c>
      <c r="H53" s="17">
        <f t="shared" si="21"/>
        <v>8700</v>
      </c>
      <c r="I53" s="20">
        <v>0.336413</v>
      </c>
      <c r="J53" s="24">
        <f t="shared" si="12"/>
        <v>2926.7931</v>
      </c>
      <c r="K53" s="25">
        <f t="shared" si="13"/>
        <v>10005</v>
      </c>
      <c r="L53" s="20">
        <f t="shared" si="14"/>
        <v>0.31622822</v>
      </c>
      <c r="M53" s="24">
        <f t="shared" si="15"/>
        <v>3163.8633411</v>
      </c>
      <c r="N53" s="25">
        <f t="shared" si="16"/>
        <v>7743</v>
      </c>
      <c r="O53" s="20">
        <v>0.341459195</v>
      </c>
      <c r="P53" s="24">
        <f t="shared" si="17"/>
        <v>2643.918546885</v>
      </c>
      <c r="Q53" s="24">
        <f t="shared" si="18"/>
        <v>8981.88</v>
      </c>
      <c r="R53" s="20">
        <f t="shared" si="19"/>
        <v>0.3278008272</v>
      </c>
      <c r="S53" s="24">
        <f t="shared" si="20"/>
        <v>2944.26769381114</v>
      </c>
    </row>
    <row r="54" spans="1:19">
      <c r="A54" s="17">
        <v>51</v>
      </c>
      <c r="B54" s="18">
        <v>329</v>
      </c>
      <c r="C54" s="19" t="s">
        <v>72</v>
      </c>
      <c r="D54" s="19" t="s">
        <v>66</v>
      </c>
      <c r="E54" s="17">
        <v>6000</v>
      </c>
      <c r="F54" s="20">
        <v>0.1589</v>
      </c>
      <c r="G54" s="17">
        <f>E54*F54</f>
        <v>953.4</v>
      </c>
      <c r="H54" s="17">
        <f t="shared" si="21"/>
        <v>8700</v>
      </c>
      <c r="I54" s="20">
        <v>0.15</v>
      </c>
      <c r="J54" s="24">
        <f t="shared" si="12"/>
        <v>1305</v>
      </c>
      <c r="K54" s="25">
        <f t="shared" si="13"/>
        <v>10005</v>
      </c>
      <c r="L54" s="20">
        <f t="shared" si="14"/>
        <v>0.141</v>
      </c>
      <c r="M54" s="24">
        <f t="shared" si="15"/>
        <v>1410.705</v>
      </c>
      <c r="N54" s="25">
        <f t="shared" si="16"/>
        <v>7743</v>
      </c>
      <c r="O54" s="20">
        <v>0.15225</v>
      </c>
      <c r="P54" s="24">
        <f t="shared" si="17"/>
        <v>1178.87175</v>
      </c>
      <c r="Q54" s="24">
        <f t="shared" si="18"/>
        <v>8981.88</v>
      </c>
      <c r="R54" s="20">
        <f t="shared" si="19"/>
        <v>0.14616</v>
      </c>
      <c r="S54" s="24">
        <f t="shared" si="20"/>
        <v>1312.7915808</v>
      </c>
    </row>
    <row r="55" spans="1:19">
      <c r="A55" s="17">
        <v>52</v>
      </c>
      <c r="B55" s="18">
        <v>399</v>
      </c>
      <c r="C55" s="19" t="s">
        <v>73</v>
      </c>
      <c r="D55" s="19" t="s">
        <v>19</v>
      </c>
      <c r="E55" s="17">
        <v>6000</v>
      </c>
      <c r="F55" s="20">
        <v>0.2746</v>
      </c>
      <c r="G55" s="17">
        <f>E55*F55</f>
        <v>1647.6</v>
      </c>
      <c r="H55" s="17">
        <f t="shared" si="21"/>
        <v>8700</v>
      </c>
      <c r="I55" s="20">
        <v>0.256751</v>
      </c>
      <c r="J55" s="24">
        <f t="shared" si="12"/>
        <v>2233.7337</v>
      </c>
      <c r="K55" s="25">
        <f t="shared" si="13"/>
        <v>10005</v>
      </c>
      <c r="L55" s="20">
        <f t="shared" si="14"/>
        <v>0.24134594</v>
      </c>
      <c r="M55" s="24">
        <f t="shared" si="15"/>
        <v>2414.6661297</v>
      </c>
      <c r="N55" s="25">
        <f t="shared" si="16"/>
        <v>7743</v>
      </c>
      <c r="O55" s="20">
        <v>0.260602265</v>
      </c>
      <c r="P55" s="24">
        <f t="shared" si="17"/>
        <v>2017.843337895</v>
      </c>
      <c r="Q55" s="24">
        <f t="shared" si="18"/>
        <v>8981.88</v>
      </c>
      <c r="R55" s="20">
        <f t="shared" si="19"/>
        <v>0.2501781744</v>
      </c>
      <c r="S55" s="24">
        <f t="shared" si="20"/>
        <v>2247.07034107987</v>
      </c>
    </row>
    <row r="56" spans="1:19">
      <c r="A56" s="17">
        <v>53</v>
      </c>
      <c r="B56" s="18">
        <v>106569</v>
      </c>
      <c r="C56" s="19" t="s">
        <v>74</v>
      </c>
      <c r="D56" s="19" t="s">
        <v>19</v>
      </c>
      <c r="E56" s="17">
        <v>6000</v>
      </c>
      <c r="F56" s="20">
        <v>0.3253</v>
      </c>
      <c r="G56" s="17">
        <f>E56*F56</f>
        <v>1951.8</v>
      </c>
      <c r="H56" s="17">
        <f t="shared" si="21"/>
        <v>8700</v>
      </c>
      <c r="I56" s="20">
        <v>0.3041555</v>
      </c>
      <c r="J56" s="24">
        <f t="shared" si="12"/>
        <v>2646.15285</v>
      </c>
      <c r="K56" s="25">
        <f t="shared" si="13"/>
        <v>10005</v>
      </c>
      <c r="L56" s="20">
        <f t="shared" si="14"/>
        <v>0.28590617</v>
      </c>
      <c r="M56" s="24">
        <f t="shared" si="15"/>
        <v>2860.49123085</v>
      </c>
      <c r="N56" s="25">
        <f t="shared" si="16"/>
        <v>7743</v>
      </c>
      <c r="O56" s="20">
        <v>0.3087178325</v>
      </c>
      <c r="P56" s="24">
        <f t="shared" si="17"/>
        <v>2390.4021770475</v>
      </c>
      <c r="Q56" s="24">
        <f t="shared" si="18"/>
        <v>8981.88</v>
      </c>
      <c r="R56" s="20">
        <f t="shared" si="19"/>
        <v>0.2963691192</v>
      </c>
      <c r="S56" s="24">
        <f t="shared" si="20"/>
        <v>2661.9518643601</v>
      </c>
    </row>
    <row r="57" spans="1:19">
      <c r="A57" s="17">
        <v>54</v>
      </c>
      <c r="B57" s="18">
        <v>311</v>
      </c>
      <c r="C57" s="19" t="s">
        <v>75</v>
      </c>
      <c r="D57" s="19" t="s">
        <v>34</v>
      </c>
      <c r="E57" s="17">
        <v>5800</v>
      </c>
      <c r="F57" s="20">
        <v>0.23</v>
      </c>
      <c r="G57" s="17">
        <f>E57*F57</f>
        <v>1334</v>
      </c>
      <c r="H57" s="17">
        <f t="shared" ref="H42:H75" si="22">E57*1.5</f>
        <v>8700</v>
      </c>
      <c r="I57" s="20">
        <v>0.21505</v>
      </c>
      <c r="J57" s="24">
        <f t="shared" si="12"/>
        <v>1870.935</v>
      </c>
      <c r="K57" s="25">
        <f t="shared" si="13"/>
        <v>10005</v>
      </c>
      <c r="L57" s="20">
        <f t="shared" si="14"/>
        <v>0.202147</v>
      </c>
      <c r="M57" s="24">
        <f t="shared" si="15"/>
        <v>2022.480735</v>
      </c>
      <c r="N57" s="25">
        <f t="shared" si="16"/>
        <v>7743</v>
      </c>
      <c r="O57" s="20">
        <v>0.21827575</v>
      </c>
      <c r="P57" s="24">
        <f t="shared" si="17"/>
        <v>1690.10913225</v>
      </c>
      <c r="Q57" s="24">
        <f t="shared" si="18"/>
        <v>8981.88</v>
      </c>
      <c r="R57" s="20">
        <f t="shared" si="19"/>
        <v>0.20954472</v>
      </c>
      <c r="S57" s="24">
        <f t="shared" si="20"/>
        <v>1882.1055296736</v>
      </c>
    </row>
    <row r="58" spans="1:19">
      <c r="A58" s="17">
        <v>55</v>
      </c>
      <c r="B58" s="18">
        <v>117184</v>
      </c>
      <c r="C58" s="19" t="s">
        <v>76</v>
      </c>
      <c r="D58" s="19" t="s">
        <v>16</v>
      </c>
      <c r="E58" s="17">
        <v>5800</v>
      </c>
      <c r="F58" s="20">
        <v>0.33</v>
      </c>
      <c r="G58" s="17">
        <f>E58*F58</f>
        <v>1914</v>
      </c>
      <c r="H58" s="17">
        <f t="shared" si="22"/>
        <v>8700</v>
      </c>
      <c r="I58" s="20">
        <v>0.30855</v>
      </c>
      <c r="J58" s="24">
        <f t="shared" si="12"/>
        <v>2684.385</v>
      </c>
      <c r="K58" s="25">
        <f t="shared" si="13"/>
        <v>10005</v>
      </c>
      <c r="L58" s="20">
        <f t="shared" si="14"/>
        <v>0.290037</v>
      </c>
      <c r="M58" s="24">
        <f t="shared" si="15"/>
        <v>2901.820185</v>
      </c>
      <c r="N58" s="25">
        <f t="shared" si="16"/>
        <v>7743</v>
      </c>
      <c r="O58" s="20">
        <v>0.31317825</v>
      </c>
      <c r="P58" s="24">
        <f t="shared" si="17"/>
        <v>2424.93918975</v>
      </c>
      <c r="Q58" s="24">
        <f t="shared" si="18"/>
        <v>8981.88</v>
      </c>
      <c r="R58" s="20">
        <f t="shared" si="19"/>
        <v>0.30065112</v>
      </c>
      <c r="S58" s="24">
        <f t="shared" si="20"/>
        <v>2700.4122817056</v>
      </c>
    </row>
    <row r="59" spans="1:19">
      <c r="A59" s="17">
        <v>56</v>
      </c>
      <c r="B59" s="18">
        <v>105751</v>
      </c>
      <c r="C59" s="19" t="s">
        <v>77</v>
      </c>
      <c r="D59" s="19" t="s">
        <v>24</v>
      </c>
      <c r="E59" s="17">
        <v>5800</v>
      </c>
      <c r="F59" s="20">
        <v>0.33</v>
      </c>
      <c r="G59" s="17">
        <f>E59*F59</f>
        <v>1914</v>
      </c>
      <c r="H59" s="17">
        <f t="shared" si="22"/>
        <v>8700</v>
      </c>
      <c r="I59" s="20">
        <v>0.30855</v>
      </c>
      <c r="J59" s="24">
        <f t="shared" si="12"/>
        <v>2684.385</v>
      </c>
      <c r="K59" s="25">
        <f t="shared" si="13"/>
        <v>10005</v>
      </c>
      <c r="L59" s="20">
        <f t="shared" si="14"/>
        <v>0.290037</v>
      </c>
      <c r="M59" s="24">
        <f t="shared" si="15"/>
        <v>2901.820185</v>
      </c>
      <c r="N59" s="25">
        <f t="shared" si="16"/>
        <v>7743</v>
      </c>
      <c r="O59" s="20">
        <v>0.31317825</v>
      </c>
      <c r="P59" s="24">
        <f t="shared" si="17"/>
        <v>2424.93918975</v>
      </c>
      <c r="Q59" s="24">
        <f t="shared" si="18"/>
        <v>8981.88</v>
      </c>
      <c r="R59" s="20">
        <f t="shared" si="19"/>
        <v>0.30065112</v>
      </c>
      <c r="S59" s="24">
        <f t="shared" si="20"/>
        <v>2700.4122817056</v>
      </c>
    </row>
    <row r="60" spans="1:19">
      <c r="A60" s="17">
        <v>57</v>
      </c>
      <c r="B60" s="18">
        <v>101453</v>
      </c>
      <c r="C60" s="19" t="s">
        <v>78</v>
      </c>
      <c r="D60" s="19" t="s">
        <v>66</v>
      </c>
      <c r="E60" s="17">
        <v>5800</v>
      </c>
      <c r="F60" s="20">
        <v>0.3357</v>
      </c>
      <c r="G60" s="17">
        <f>E60*F60</f>
        <v>1947.06</v>
      </c>
      <c r="H60" s="17">
        <f t="shared" si="22"/>
        <v>8700</v>
      </c>
      <c r="I60" s="20">
        <v>0.3138795</v>
      </c>
      <c r="J60" s="24">
        <f t="shared" si="12"/>
        <v>2730.75165</v>
      </c>
      <c r="K60" s="25">
        <f t="shared" si="13"/>
        <v>10005</v>
      </c>
      <c r="L60" s="20">
        <f t="shared" si="14"/>
        <v>0.29504673</v>
      </c>
      <c r="M60" s="24">
        <f t="shared" si="15"/>
        <v>2951.94253365</v>
      </c>
      <c r="N60" s="25">
        <f t="shared" si="16"/>
        <v>7743</v>
      </c>
      <c r="O60" s="20">
        <v>0.3185876925</v>
      </c>
      <c r="P60" s="24">
        <f t="shared" si="17"/>
        <v>2466.8245030275</v>
      </c>
      <c r="Q60" s="24">
        <f t="shared" si="18"/>
        <v>8981.88</v>
      </c>
      <c r="R60" s="20">
        <f t="shared" si="19"/>
        <v>0.3058441848</v>
      </c>
      <c r="S60" s="24">
        <f t="shared" si="20"/>
        <v>2747.05576657142</v>
      </c>
    </row>
    <row r="61" spans="1:19">
      <c r="A61" s="17">
        <v>58</v>
      </c>
      <c r="B61" s="18">
        <v>102565</v>
      </c>
      <c r="C61" s="19" t="s">
        <v>79</v>
      </c>
      <c r="D61" s="19" t="s">
        <v>19</v>
      </c>
      <c r="E61" s="17">
        <v>5800</v>
      </c>
      <c r="F61" s="20">
        <v>0.3542</v>
      </c>
      <c r="G61" s="17">
        <f>E61*F61</f>
        <v>2054.36</v>
      </c>
      <c r="H61" s="17">
        <f t="shared" si="22"/>
        <v>8700</v>
      </c>
      <c r="I61" s="20">
        <v>0.331177</v>
      </c>
      <c r="J61" s="24">
        <f t="shared" si="12"/>
        <v>2881.2399</v>
      </c>
      <c r="K61" s="25">
        <f t="shared" si="13"/>
        <v>10005</v>
      </c>
      <c r="L61" s="20">
        <f t="shared" si="14"/>
        <v>0.31130638</v>
      </c>
      <c r="M61" s="24">
        <f t="shared" si="15"/>
        <v>3114.6203319</v>
      </c>
      <c r="N61" s="25">
        <f t="shared" si="16"/>
        <v>7743</v>
      </c>
      <c r="O61" s="20">
        <v>0.336144655</v>
      </c>
      <c r="P61" s="24">
        <f t="shared" si="17"/>
        <v>2602.768063665</v>
      </c>
      <c r="Q61" s="24">
        <f t="shared" si="18"/>
        <v>8981.88</v>
      </c>
      <c r="R61" s="20">
        <f t="shared" si="19"/>
        <v>0.3226988688</v>
      </c>
      <c r="S61" s="24">
        <f t="shared" si="20"/>
        <v>2898.44251569734</v>
      </c>
    </row>
    <row r="62" spans="1:19">
      <c r="A62" s="17">
        <v>59</v>
      </c>
      <c r="B62" s="18">
        <v>515</v>
      </c>
      <c r="C62" s="19" t="s">
        <v>80</v>
      </c>
      <c r="D62" s="19" t="s">
        <v>16</v>
      </c>
      <c r="E62" s="17">
        <v>5600</v>
      </c>
      <c r="F62" s="20">
        <v>0.3212</v>
      </c>
      <c r="G62" s="17">
        <f>E62*F62</f>
        <v>1798.72</v>
      </c>
      <c r="H62" s="17">
        <f t="shared" si="22"/>
        <v>8400</v>
      </c>
      <c r="I62" s="20">
        <v>0.300322</v>
      </c>
      <c r="J62" s="24">
        <f t="shared" si="12"/>
        <v>2522.7048</v>
      </c>
      <c r="K62" s="25">
        <f t="shared" si="13"/>
        <v>9660</v>
      </c>
      <c r="L62" s="20">
        <f t="shared" si="14"/>
        <v>0.28230268</v>
      </c>
      <c r="M62" s="24">
        <f t="shared" si="15"/>
        <v>2727.0438888</v>
      </c>
      <c r="N62" s="25">
        <f t="shared" si="16"/>
        <v>7476</v>
      </c>
      <c r="O62" s="20">
        <v>0.30482683</v>
      </c>
      <c r="P62" s="24">
        <f t="shared" si="17"/>
        <v>2278.88538108</v>
      </c>
      <c r="Q62" s="24">
        <f t="shared" si="18"/>
        <v>8672.16</v>
      </c>
      <c r="R62" s="20">
        <f t="shared" si="19"/>
        <v>0.2926337568</v>
      </c>
      <c r="S62" s="24">
        <f t="shared" si="20"/>
        <v>2537.76676037069</v>
      </c>
    </row>
    <row r="63" spans="1:19">
      <c r="A63" s="17">
        <v>60</v>
      </c>
      <c r="B63" s="18">
        <v>108277</v>
      </c>
      <c r="C63" s="19" t="s">
        <v>81</v>
      </c>
      <c r="D63" s="19" t="s">
        <v>19</v>
      </c>
      <c r="E63" s="17">
        <v>5600</v>
      </c>
      <c r="F63" s="20">
        <v>0.2561</v>
      </c>
      <c r="G63" s="17">
        <f>E63*F63</f>
        <v>1434.16</v>
      </c>
      <c r="H63" s="17">
        <f t="shared" si="22"/>
        <v>8400</v>
      </c>
      <c r="I63" s="20">
        <v>0.2394535</v>
      </c>
      <c r="J63" s="24">
        <f t="shared" si="12"/>
        <v>2011.4094</v>
      </c>
      <c r="K63" s="25">
        <f t="shared" si="13"/>
        <v>9660</v>
      </c>
      <c r="L63" s="20">
        <f t="shared" si="14"/>
        <v>0.22508629</v>
      </c>
      <c r="M63" s="24">
        <f t="shared" si="15"/>
        <v>2174.3335614</v>
      </c>
      <c r="N63" s="25">
        <f t="shared" si="16"/>
        <v>7476</v>
      </c>
      <c r="O63" s="20">
        <v>0.2430453025</v>
      </c>
      <c r="P63" s="24">
        <f t="shared" si="17"/>
        <v>1817.00668149</v>
      </c>
      <c r="Q63" s="24">
        <f t="shared" si="18"/>
        <v>8672.16</v>
      </c>
      <c r="R63" s="20">
        <f t="shared" si="19"/>
        <v>0.2333234904</v>
      </c>
      <c r="S63" s="24">
        <f t="shared" si="20"/>
        <v>2023.41864050726</v>
      </c>
    </row>
    <row r="64" spans="1:19">
      <c r="A64" s="17">
        <v>61</v>
      </c>
      <c r="B64" s="18">
        <v>120844</v>
      </c>
      <c r="C64" s="19" t="s">
        <v>82</v>
      </c>
      <c r="D64" s="19" t="s">
        <v>34</v>
      </c>
      <c r="E64" s="17">
        <v>5500</v>
      </c>
      <c r="F64" s="20">
        <v>0.22</v>
      </c>
      <c r="G64" s="17">
        <f>E64*F64</f>
        <v>1210</v>
      </c>
      <c r="H64" s="17">
        <f t="shared" si="22"/>
        <v>8250</v>
      </c>
      <c r="I64" s="20">
        <v>0.2057</v>
      </c>
      <c r="J64" s="24">
        <f t="shared" si="12"/>
        <v>1697.025</v>
      </c>
      <c r="K64" s="25">
        <f t="shared" si="13"/>
        <v>9487.5</v>
      </c>
      <c r="L64" s="20">
        <f t="shared" si="14"/>
        <v>0.193358</v>
      </c>
      <c r="M64" s="24">
        <f t="shared" si="15"/>
        <v>1834.484025</v>
      </c>
      <c r="N64" s="25">
        <f t="shared" si="16"/>
        <v>7342.5</v>
      </c>
      <c r="O64" s="20">
        <v>0.2087855</v>
      </c>
      <c r="P64" s="24">
        <f t="shared" si="17"/>
        <v>1533.00753375</v>
      </c>
      <c r="Q64" s="24">
        <f t="shared" si="18"/>
        <v>8517.3</v>
      </c>
      <c r="R64" s="20">
        <f t="shared" si="19"/>
        <v>0.20043408</v>
      </c>
      <c r="S64" s="24">
        <f t="shared" si="20"/>
        <v>1707.157189584</v>
      </c>
    </row>
    <row r="65" spans="1:19">
      <c r="A65" s="17">
        <v>62</v>
      </c>
      <c r="B65" s="18">
        <v>105910</v>
      </c>
      <c r="C65" s="19" t="s">
        <v>83</v>
      </c>
      <c r="D65" s="19" t="s">
        <v>19</v>
      </c>
      <c r="E65" s="17">
        <v>5400</v>
      </c>
      <c r="F65" s="20">
        <v>0.3296</v>
      </c>
      <c r="G65" s="17">
        <f>E65*F65</f>
        <v>1779.84</v>
      </c>
      <c r="H65" s="17">
        <f t="shared" si="22"/>
        <v>8100</v>
      </c>
      <c r="I65" s="20">
        <v>0.308176</v>
      </c>
      <c r="J65" s="24">
        <f t="shared" si="12"/>
        <v>2496.2256</v>
      </c>
      <c r="K65" s="25">
        <f t="shared" si="13"/>
        <v>9315</v>
      </c>
      <c r="L65" s="20">
        <f t="shared" si="14"/>
        <v>0.28968544</v>
      </c>
      <c r="M65" s="24">
        <f t="shared" si="15"/>
        <v>2698.4198736</v>
      </c>
      <c r="N65" s="25">
        <f t="shared" si="16"/>
        <v>7209</v>
      </c>
      <c r="O65" s="20">
        <v>0.31279864</v>
      </c>
      <c r="P65" s="24">
        <f t="shared" si="17"/>
        <v>2254.96539576</v>
      </c>
      <c r="Q65" s="24">
        <f t="shared" si="18"/>
        <v>8362.44</v>
      </c>
      <c r="R65" s="20">
        <f t="shared" si="19"/>
        <v>0.3002866944</v>
      </c>
      <c r="S65" s="24">
        <f t="shared" si="20"/>
        <v>2511.12946471833</v>
      </c>
    </row>
    <row r="66" spans="1:19">
      <c r="A66" s="17">
        <v>63</v>
      </c>
      <c r="B66" s="18">
        <v>103199</v>
      </c>
      <c r="C66" s="19" t="s">
        <v>84</v>
      </c>
      <c r="D66" s="19" t="s">
        <v>34</v>
      </c>
      <c r="E66" s="17">
        <v>5300</v>
      </c>
      <c r="F66" s="20">
        <v>0.3341</v>
      </c>
      <c r="G66" s="17">
        <f>E66*F66</f>
        <v>1770.73</v>
      </c>
      <c r="H66" s="17">
        <f t="shared" si="22"/>
        <v>7950</v>
      </c>
      <c r="I66" s="20">
        <v>0.3123835</v>
      </c>
      <c r="J66" s="24">
        <f t="shared" si="12"/>
        <v>2483.448825</v>
      </c>
      <c r="K66" s="25">
        <f t="shared" si="13"/>
        <v>9142.5</v>
      </c>
      <c r="L66" s="20">
        <f t="shared" si="14"/>
        <v>0.29364049</v>
      </c>
      <c r="M66" s="24">
        <f t="shared" si="15"/>
        <v>2684.608179825</v>
      </c>
      <c r="N66" s="25">
        <f t="shared" si="16"/>
        <v>7075.5</v>
      </c>
      <c r="O66" s="20">
        <v>0.3170692525</v>
      </c>
      <c r="P66" s="24">
        <f t="shared" si="17"/>
        <v>2243.42349606375</v>
      </c>
      <c r="Q66" s="24">
        <f t="shared" si="18"/>
        <v>8207.58</v>
      </c>
      <c r="R66" s="20">
        <f t="shared" si="19"/>
        <v>0.3043864824</v>
      </c>
      <c r="S66" s="24">
        <f t="shared" si="20"/>
        <v>2498.27640521659</v>
      </c>
    </row>
    <row r="67" spans="1:19">
      <c r="A67" s="17">
        <v>64</v>
      </c>
      <c r="B67" s="18">
        <v>721</v>
      </c>
      <c r="C67" s="19" t="s">
        <v>85</v>
      </c>
      <c r="D67" s="19" t="s">
        <v>26</v>
      </c>
      <c r="E67" s="17">
        <v>5200</v>
      </c>
      <c r="F67" s="20">
        <v>0.3252</v>
      </c>
      <c r="G67" s="17">
        <f>E67*F67</f>
        <v>1691.04</v>
      </c>
      <c r="H67" s="17">
        <f t="shared" si="22"/>
        <v>7800</v>
      </c>
      <c r="I67" s="20">
        <v>0.304062</v>
      </c>
      <c r="J67" s="24">
        <f t="shared" si="12"/>
        <v>2371.6836</v>
      </c>
      <c r="K67" s="25">
        <f t="shared" si="13"/>
        <v>8970</v>
      </c>
      <c r="L67" s="20">
        <f t="shared" si="14"/>
        <v>0.28581828</v>
      </c>
      <c r="M67" s="24">
        <f t="shared" si="15"/>
        <v>2563.7899716</v>
      </c>
      <c r="N67" s="25">
        <f t="shared" si="16"/>
        <v>6942</v>
      </c>
      <c r="O67" s="20">
        <v>0.30862293</v>
      </c>
      <c r="P67" s="24">
        <f t="shared" si="17"/>
        <v>2142.46038006</v>
      </c>
      <c r="Q67" s="24">
        <f t="shared" si="18"/>
        <v>8052.72</v>
      </c>
      <c r="R67" s="20">
        <f t="shared" si="19"/>
        <v>0.2962780128</v>
      </c>
      <c r="S67" s="24">
        <f t="shared" si="20"/>
        <v>2385.84387923482</v>
      </c>
    </row>
    <row r="68" spans="1:19">
      <c r="A68" s="17">
        <v>65</v>
      </c>
      <c r="B68" s="18">
        <v>572</v>
      </c>
      <c r="C68" s="19" t="s">
        <v>86</v>
      </c>
      <c r="D68" s="19" t="s">
        <v>16</v>
      </c>
      <c r="E68" s="17">
        <v>5200</v>
      </c>
      <c r="F68" s="20">
        <v>0.2767</v>
      </c>
      <c r="G68" s="17">
        <f>E68*F68</f>
        <v>1438.84</v>
      </c>
      <c r="H68" s="17">
        <f t="shared" si="22"/>
        <v>7800</v>
      </c>
      <c r="I68" s="20">
        <v>0.2587145</v>
      </c>
      <c r="J68" s="24">
        <f t="shared" si="12"/>
        <v>2017.9731</v>
      </c>
      <c r="K68" s="25">
        <f t="shared" si="13"/>
        <v>8970</v>
      </c>
      <c r="L68" s="20">
        <f t="shared" si="14"/>
        <v>0.24319163</v>
      </c>
      <c r="M68" s="24">
        <f t="shared" si="15"/>
        <v>2181.4289211</v>
      </c>
      <c r="N68" s="25">
        <f t="shared" si="16"/>
        <v>6942</v>
      </c>
      <c r="O68" s="20">
        <v>0.2625952175</v>
      </c>
      <c r="P68" s="24">
        <f t="shared" si="17"/>
        <v>1822.935999885</v>
      </c>
      <c r="Q68" s="24">
        <f t="shared" si="18"/>
        <v>8052.72</v>
      </c>
      <c r="R68" s="20">
        <f t="shared" si="19"/>
        <v>0.2520914088</v>
      </c>
      <c r="S68" s="24">
        <f t="shared" si="20"/>
        <v>2030.02152947194</v>
      </c>
    </row>
    <row r="69" spans="1:19">
      <c r="A69" s="17">
        <v>66</v>
      </c>
      <c r="B69" s="18">
        <v>106485</v>
      </c>
      <c r="C69" s="19" t="s">
        <v>87</v>
      </c>
      <c r="D69" s="19" t="s">
        <v>14</v>
      </c>
      <c r="E69" s="17">
        <v>5200</v>
      </c>
      <c r="F69" s="20">
        <v>0.2478</v>
      </c>
      <c r="G69" s="17">
        <f>E69*F69</f>
        <v>1288.56</v>
      </c>
      <c r="H69" s="17">
        <f t="shared" si="22"/>
        <v>7800</v>
      </c>
      <c r="I69" s="20">
        <v>0.231693</v>
      </c>
      <c r="J69" s="24">
        <f t="shared" ref="J69:J100" si="23">H69*I69</f>
        <v>1807.2054</v>
      </c>
      <c r="K69" s="25">
        <f t="shared" ref="K69:K100" si="24">H69*1.15</f>
        <v>8970</v>
      </c>
      <c r="L69" s="20">
        <f t="shared" ref="L69:L100" si="25">I69*0.94</f>
        <v>0.21779142</v>
      </c>
      <c r="M69" s="24">
        <f t="shared" ref="M69:M100" si="26">K69*L69</f>
        <v>1953.5890374</v>
      </c>
      <c r="N69" s="25">
        <f t="shared" ref="N69:N100" si="27">H69*0.89</f>
        <v>6942</v>
      </c>
      <c r="O69" s="20">
        <v>0.235168395</v>
      </c>
      <c r="P69" s="24">
        <f t="shared" ref="P69:P100" si="28">N69*O69</f>
        <v>1632.53899809</v>
      </c>
      <c r="Q69" s="24">
        <f t="shared" ref="Q69:Q100" si="29">N69*1.16</f>
        <v>8052.72</v>
      </c>
      <c r="R69" s="20">
        <f t="shared" ref="R69:R100" si="30">O69*0.96</f>
        <v>0.2257616592</v>
      </c>
      <c r="S69" s="24">
        <f t="shared" ref="S69:S100" si="31">Q69*R69</f>
        <v>1817.99542827302</v>
      </c>
    </row>
    <row r="70" spans="1:19">
      <c r="A70" s="17">
        <v>67</v>
      </c>
      <c r="B70" s="18">
        <v>745</v>
      </c>
      <c r="C70" s="19" t="s">
        <v>88</v>
      </c>
      <c r="D70" s="19" t="s">
        <v>19</v>
      </c>
      <c r="E70" s="17">
        <v>5100</v>
      </c>
      <c r="F70" s="20">
        <v>0.2568</v>
      </c>
      <c r="G70" s="17">
        <f>E70*F70</f>
        <v>1309.68</v>
      </c>
      <c r="H70" s="17">
        <f t="shared" si="22"/>
        <v>7650</v>
      </c>
      <c r="I70" s="20">
        <v>0.240108</v>
      </c>
      <c r="J70" s="24">
        <f t="shared" si="23"/>
        <v>1836.8262</v>
      </c>
      <c r="K70" s="25">
        <f t="shared" si="24"/>
        <v>8797.5</v>
      </c>
      <c r="L70" s="20">
        <f t="shared" si="25"/>
        <v>0.22570152</v>
      </c>
      <c r="M70" s="24">
        <f t="shared" si="26"/>
        <v>1985.6091222</v>
      </c>
      <c r="N70" s="25">
        <f t="shared" si="27"/>
        <v>6808.5</v>
      </c>
      <c r="O70" s="20">
        <v>0.24370962</v>
      </c>
      <c r="P70" s="24">
        <f t="shared" si="28"/>
        <v>1659.29694777</v>
      </c>
      <c r="Q70" s="24">
        <f t="shared" si="29"/>
        <v>7897.86</v>
      </c>
      <c r="R70" s="20">
        <f t="shared" si="30"/>
        <v>0.2339612352</v>
      </c>
      <c r="S70" s="24">
        <f t="shared" si="31"/>
        <v>1847.79308103667</v>
      </c>
    </row>
    <row r="71" spans="1:19">
      <c r="A71" s="17">
        <v>68</v>
      </c>
      <c r="B71" s="18">
        <v>716</v>
      </c>
      <c r="C71" s="19" t="s">
        <v>89</v>
      </c>
      <c r="D71" s="19" t="s">
        <v>26</v>
      </c>
      <c r="E71" s="17">
        <v>5000</v>
      </c>
      <c r="F71" s="20">
        <v>0.3364</v>
      </c>
      <c r="G71" s="17">
        <f>E71*F71</f>
        <v>1682</v>
      </c>
      <c r="H71" s="17">
        <f t="shared" si="22"/>
        <v>7500</v>
      </c>
      <c r="I71" s="20">
        <v>0.314534</v>
      </c>
      <c r="J71" s="24">
        <f t="shared" si="23"/>
        <v>2359.005</v>
      </c>
      <c r="K71" s="25">
        <f t="shared" si="24"/>
        <v>8625</v>
      </c>
      <c r="L71" s="20">
        <f t="shared" si="25"/>
        <v>0.29566196</v>
      </c>
      <c r="M71" s="24">
        <f t="shared" si="26"/>
        <v>2550.084405</v>
      </c>
      <c r="N71" s="25">
        <f t="shared" si="27"/>
        <v>6675</v>
      </c>
      <c r="O71" s="20">
        <v>0.31925201</v>
      </c>
      <c r="P71" s="24">
        <f t="shared" si="28"/>
        <v>2131.00716675</v>
      </c>
      <c r="Q71" s="24">
        <f t="shared" si="29"/>
        <v>7743</v>
      </c>
      <c r="R71" s="20">
        <f t="shared" si="30"/>
        <v>0.3064819296</v>
      </c>
      <c r="S71" s="24">
        <f t="shared" si="31"/>
        <v>2373.0895808928</v>
      </c>
    </row>
    <row r="72" spans="1:19">
      <c r="A72" s="17">
        <v>69</v>
      </c>
      <c r="B72" s="18">
        <v>717</v>
      </c>
      <c r="C72" s="19" t="s">
        <v>90</v>
      </c>
      <c r="D72" s="19" t="s">
        <v>26</v>
      </c>
      <c r="E72" s="17">
        <v>5000</v>
      </c>
      <c r="F72" s="20">
        <v>0.3312</v>
      </c>
      <c r="G72" s="17">
        <f>E72*F72</f>
        <v>1656</v>
      </c>
      <c r="H72" s="17">
        <f t="shared" si="22"/>
        <v>7500</v>
      </c>
      <c r="I72" s="20">
        <v>0.309672</v>
      </c>
      <c r="J72" s="24">
        <f t="shared" si="23"/>
        <v>2322.54</v>
      </c>
      <c r="K72" s="25">
        <f t="shared" si="24"/>
        <v>8625</v>
      </c>
      <c r="L72" s="20">
        <f t="shared" si="25"/>
        <v>0.29109168</v>
      </c>
      <c r="M72" s="24">
        <f t="shared" si="26"/>
        <v>2510.66574</v>
      </c>
      <c r="N72" s="25">
        <f t="shared" si="27"/>
        <v>6675</v>
      </c>
      <c r="O72" s="20">
        <v>0.31431708</v>
      </c>
      <c r="P72" s="24">
        <f t="shared" si="28"/>
        <v>2098.066509</v>
      </c>
      <c r="Q72" s="24">
        <f t="shared" si="29"/>
        <v>7743</v>
      </c>
      <c r="R72" s="20">
        <f t="shared" si="30"/>
        <v>0.3017443968</v>
      </c>
      <c r="S72" s="24">
        <f t="shared" si="31"/>
        <v>2336.4068644224</v>
      </c>
    </row>
    <row r="73" spans="1:19">
      <c r="A73" s="17">
        <v>70</v>
      </c>
      <c r="B73" s="18">
        <v>355</v>
      </c>
      <c r="C73" s="19" t="s">
        <v>91</v>
      </c>
      <c r="D73" s="19" t="s">
        <v>16</v>
      </c>
      <c r="E73" s="17">
        <v>5000</v>
      </c>
      <c r="F73" s="20">
        <v>0.3282</v>
      </c>
      <c r="G73" s="17">
        <f>E73*F73</f>
        <v>1641</v>
      </c>
      <c r="H73" s="17">
        <f t="shared" si="22"/>
        <v>7500</v>
      </c>
      <c r="I73" s="20">
        <v>0.306867</v>
      </c>
      <c r="J73" s="24">
        <f t="shared" si="23"/>
        <v>2301.5025</v>
      </c>
      <c r="K73" s="25">
        <f t="shared" si="24"/>
        <v>8625</v>
      </c>
      <c r="L73" s="20">
        <f t="shared" si="25"/>
        <v>0.28845498</v>
      </c>
      <c r="M73" s="24">
        <f t="shared" si="26"/>
        <v>2487.9242025</v>
      </c>
      <c r="N73" s="25">
        <f t="shared" si="27"/>
        <v>6675</v>
      </c>
      <c r="O73" s="20">
        <v>0.311470005</v>
      </c>
      <c r="P73" s="24">
        <f t="shared" si="28"/>
        <v>2079.062283375</v>
      </c>
      <c r="Q73" s="24">
        <f t="shared" si="29"/>
        <v>7743</v>
      </c>
      <c r="R73" s="20">
        <f t="shared" si="30"/>
        <v>0.2990112048</v>
      </c>
      <c r="S73" s="24">
        <f t="shared" si="31"/>
        <v>2315.2437587664</v>
      </c>
    </row>
    <row r="74" spans="1:19">
      <c r="A74" s="17">
        <v>71</v>
      </c>
      <c r="B74" s="18">
        <v>391</v>
      </c>
      <c r="C74" s="19" t="s">
        <v>92</v>
      </c>
      <c r="D74" s="19" t="s">
        <v>16</v>
      </c>
      <c r="E74" s="17">
        <v>5000</v>
      </c>
      <c r="F74" s="20">
        <v>0.3582</v>
      </c>
      <c r="G74" s="17">
        <f>E74*F74</f>
        <v>1791</v>
      </c>
      <c r="H74" s="17">
        <f t="shared" si="22"/>
        <v>7500</v>
      </c>
      <c r="I74" s="20">
        <v>0.334917</v>
      </c>
      <c r="J74" s="24">
        <f t="shared" si="23"/>
        <v>2511.8775</v>
      </c>
      <c r="K74" s="25">
        <f t="shared" si="24"/>
        <v>8625</v>
      </c>
      <c r="L74" s="20">
        <f t="shared" si="25"/>
        <v>0.31482198</v>
      </c>
      <c r="M74" s="24">
        <f t="shared" si="26"/>
        <v>2715.3395775</v>
      </c>
      <c r="N74" s="25">
        <f t="shared" si="27"/>
        <v>6675</v>
      </c>
      <c r="O74" s="20">
        <v>0.339940755</v>
      </c>
      <c r="P74" s="24">
        <f t="shared" si="28"/>
        <v>2269.104539625</v>
      </c>
      <c r="Q74" s="24">
        <f t="shared" si="29"/>
        <v>7743</v>
      </c>
      <c r="R74" s="20">
        <f t="shared" si="30"/>
        <v>0.3263431248</v>
      </c>
      <c r="S74" s="24">
        <f t="shared" si="31"/>
        <v>2526.8748153264</v>
      </c>
    </row>
    <row r="75" spans="1:19">
      <c r="A75" s="17">
        <v>72</v>
      </c>
      <c r="B75" s="18">
        <v>114286</v>
      </c>
      <c r="C75" s="19" t="s">
        <v>93</v>
      </c>
      <c r="D75" s="19" t="s">
        <v>66</v>
      </c>
      <c r="E75" s="17">
        <v>5000</v>
      </c>
      <c r="F75" s="20">
        <v>0.2733</v>
      </c>
      <c r="G75" s="17">
        <f>E75*F75</f>
        <v>1366.5</v>
      </c>
      <c r="H75" s="17">
        <f t="shared" si="22"/>
        <v>7500</v>
      </c>
      <c r="I75" s="20">
        <v>0.2555355</v>
      </c>
      <c r="J75" s="24">
        <f t="shared" si="23"/>
        <v>1916.51625</v>
      </c>
      <c r="K75" s="25">
        <f t="shared" si="24"/>
        <v>8625</v>
      </c>
      <c r="L75" s="20">
        <f t="shared" si="25"/>
        <v>0.24020337</v>
      </c>
      <c r="M75" s="24">
        <f t="shared" si="26"/>
        <v>2071.75406625</v>
      </c>
      <c r="N75" s="25">
        <f t="shared" si="27"/>
        <v>6675</v>
      </c>
      <c r="O75" s="20">
        <v>0.2593685325</v>
      </c>
      <c r="P75" s="24">
        <f t="shared" si="28"/>
        <v>1731.2849544375</v>
      </c>
      <c r="Q75" s="24">
        <f t="shared" si="29"/>
        <v>7743</v>
      </c>
      <c r="R75" s="20">
        <f t="shared" si="30"/>
        <v>0.2489937912</v>
      </c>
      <c r="S75" s="24">
        <f t="shared" si="31"/>
        <v>1927.9589252616</v>
      </c>
    </row>
    <row r="76" spans="1:19">
      <c r="A76" s="17">
        <v>73</v>
      </c>
      <c r="B76" s="18">
        <v>367</v>
      </c>
      <c r="C76" s="19" t="s">
        <v>94</v>
      </c>
      <c r="D76" s="19" t="s">
        <v>60</v>
      </c>
      <c r="E76" s="17">
        <v>4800</v>
      </c>
      <c r="F76" s="20">
        <v>0.2736</v>
      </c>
      <c r="G76" s="17">
        <f>E76*F76</f>
        <v>1313.28</v>
      </c>
      <c r="H76" s="17">
        <f>E76*1.55</f>
        <v>7440</v>
      </c>
      <c r="I76" s="20">
        <v>0.255816</v>
      </c>
      <c r="J76" s="24">
        <f t="shared" si="23"/>
        <v>1903.27104</v>
      </c>
      <c r="K76" s="25">
        <f t="shared" si="24"/>
        <v>8556</v>
      </c>
      <c r="L76" s="20">
        <f t="shared" si="25"/>
        <v>0.24046704</v>
      </c>
      <c r="M76" s="24">
        <f t="shared" si="26"/>
        <v>2057.43599424</v>
      </c>
      <c r="N76" s="25">
        <f t="shared" si="27"/>
        <v>6621.6</v>
      </c>
      <c r="O76" s="20">
        <v>0.25965324</v>
      </c>
      <c r="P76" s="24">
        <f t="shared" si="28"/>
        <v>1719.319893984</v>
      </c>
      <c r="Q76" s="24">
        <f t="shared" si="29"/>
        <v>7681.056</v>
      </c>
      <c r="R76" s="20">
        <f t="shared" si="30"/>
        <v>0.2492671104</v>
      </c>
      <c r="S76" s="24">
        <f t="shared" si="31"/>
        <v>1914.63463394058</v>
      </c>
    </row>
    <row r="77" spans="1:19">
      <c r="A77" s="17">
        <v>74</v>
      </c>
      <c r="B77" s="18">
        <v>743</v>
      </c>
      <c r="C77" s="19" t="s">
        <v>95</v>
      </c>
      <c r="D77" s="19" t="s">
        <v>24</v>
      </c>
      <c r="E77" s="17">
        <v>4800</v>
      </c>
      <c r="F77" s="20">
        <v>0.32</v>
      </c>
      <c r="G77" s="17">
        <f>E77*F77</f>
        <v>1536</v>
      </c>
      <c r="H77" s="17">
        <f t="shared" ref="H77:H94" si="32">E77*1.55</f>
        <v>7440</v>
      </c>
      <c r="I77" s="20">
        <v>0.2992</v>
      </c>
      <c r="J77" s="24">
        <f t="shared" si="23"/>
        <v>2226.048</v>
      </c>
      <c r="K77" s="25">
        <f t="shared" si="24"/>
        <v>8556</v>
      </c>
      <c r="L77" s="20">
        <f t="shared" si="25"/>
        <v>0.281248</v>
      </c>
      <c r="M77" s="24">
        <f t="shared" si="26"/>
        <v>2406.357888</v>
      </c>
      <c r="N77" s="25">
        <f t="shared" si="27"/>
        <v>6621.6</v>
      </c>
      <c r="O77" s="20">
        <v>0.303688</v>
      </c>
      <c r="P77" s="24">
        <f t="shared" si="28"/>
        <v>2010.9004608</v>
      </c>
      <c r="Q77" s="24">
        <f t="shared" si="29"/>
        <v>7681.056</v>
      </c>
      <c r="R77" s="20">
        <f t="shared" si="30"/>
        <v>0.29154048</v>
      </c>
      <c r="S77" s="24">
        <f t="shared" si="31"/>
        <v>2239.33875314688</v>
      </c>
    </row>
    <row r="78" spans="1:19">
      <c r="A78" s="17">
        <v>75</v>
      </c>
      <c r="B78" s="18">
        <v>103639</v>
      </c>
      <c r="C78" s="19" t="s">
        <v>96</v>
      </c>
      <c r="D78" s="19" t="s">
        <v>24</v>
      </c>
      <c r="E78" s="17">
        <v>4800</v>
      </c>
      <c r="F78" s="20">
        <v>0.3201</v>
      </c>
      <c r="G78" s="17">
        <f>E78*F78</f>
        <v>1536.48</v>
      </c>
      <c r="H78" s="17">
        <f t="shared" si="32"/>
        <v>7440</v>
      </c>
      <c r="I78" s="20">
        <v>0.2992935</v>
      </c>
      <c r="J78" s="24">
        <f t="shared" si="23"/>
        <v>2226.74364</v>
      </c>
      <c r="K78" s="25">
        <f t="shared" si="24"/>
        <v>8556</v>
      </c>
      <c r="L78" s="20">
        <f t="shared" si="25"/>
        <v>0.28133589</v>
      </c>
      <c r="M78" s="24">
        <f t="shared" si="26"/>
        <v>2407.10987484</v>
      </c>
      <c r="N78" s="25">
        <f t="shared" si="27"/>
        <v>6621.6</v>
      </c>
      <c r="O78" s="20">
        <v>0.3037829025</v>
      </c>
      <c r="P78" s="24">
        <f t="shared" si="28"/>
        <v>2011.528867194</v>
      </c>
      <c r="Q78" s="24">
        <f t="shared" si="29"/>
        <v>7681.056</v>
      </c>
      <c r="R78" s="20">
        <f t="shared" si="30"/>
        <v>0.2916315864</v>
      </c>
      <c r="S78" s="24">
        <f t="shared" si="31"/>
        <v>2240.03854650724</v>
      </c>
    </row>
    <row r="79" spans="1:19">
      <c r="A79" s="17">
        <v>76</v>
      </c>
      <c r="B79" s="18">
        <v>587</v>
      </c>
      <c r="C79" s="19" t="s">
        <v>97</v>
      </c>
      <c r="D79" s="19" t="s">
        <v>98</v>
      </c>
      <c r="E79" s="17">
        <v>4800</v>
      </c>
      <c r="F79" s="20">
        <v>0.31</v>
      </c>
      <c r="G79" s="17">
        <f>E79*F79</f>
        <v>1488</v>
      </c>
      <c r="H79" s="17">
        <f t="shared" si="32"/>
        <v>7440</v>
      </c>
      <c r="I79" s="20">
        <v>0.28985</v>
      </c>
      <c r="J79" s="24">
        <f t="shared" si="23"/>
        <v>2156.484</v>
      </c>
      <c r="K79" s="25">
        <f t="shared" si="24"/>
        <v>8556</v>
      </c>
      <c r="L79" s="20">
        <f t="shared" si="25"/>
        <v>0.272459</v>
      </c>
      <c r="M79" s="24">
        <f t="shared" si="26"/>
        <v>2331.159204</v>
      </c>
      <c r="N79" s="25">
        <f t="shared" si="27"/>
        <v>6621.6</v>
      </c>
      <c r="O79" s="20">
        <v>0.29419775</v>
      </c>
      <c r="P79" s="24">
        <f t="shared" si="28"/>
        <v>1948.0598214</v>
      </c>
      <c r="Q79" s="24">
        <f t="shared" si="29"/>
        <v>7681.056</v>
      </c>
      <c r="R79" s="20">
        <f t="shared" si="30"/>
        <v>0.28242984</v>
      </c>
      <c r="S79" s="24">
        <f t="shared" si="31"/>
        <v>2169.35941711104</v>
      </c>
    </row>
    <row r="80" spans="1:19">
      <c r="A80" s="17">
        <v>77</v>
      </c>
      <c r="B80" s="18">
        <v>748</v>
      </c>
      <c r="C80" s="19" t="s">
        <v>99</v>
      </c>
      <c r="D80" s="19" t="s">
        <v>26</v>
      </c>
      <c r="E80" s="17">
        <v>4600</v>
      </c>
      <c r="F80" s="20">
        <v>0.3315</v>
      </c>
      <c r="G80" s="17">
        <f>E80*F80</f>
        <v>1524.9</v>
      </c>
      <c r="H80" s="17">
        <f t="shared" si="32"/>
        <v>7130</v>
      </c>
      <c r="I80" s="20">
        <v>0.3099525</v>
      </c>
      <c r="J80" s="24">
        <f t="shared" si="23"/>
        <v>2209.961325</v>
      </c>
      <c r="K80" s="25">
        <f t="shared" si="24"/>
        <v>8199.5</v>
      </c>
      <c r="L80" s="20">
        <f t="shared" si="25"/>
        <v>0.29135535</v>
      </c>
      <c r="M80" s="24">
        <f t="shared" si="26"/>
        <v>2388.968192325</v>
      </c>
      <c r="N80" s="25">
        <f t="shared" si="27"/>
        <v>6345.7</v>
      </c>
      <c r="O80" s="20">
        <v>0.3146017875</v>
      </c>
      <c r="P80" s="24">
        <f t="shared" si="28"/>
        <v>1996.36856293875</v>
      </c>
      <c r="Q80" s="24">
        <f t="shared" si="29"/>
        <v>7361.012</v>
      </c>
      <c r="R80" s="20">
        <f t="shared" si="30"/>
        <v>0.302017716</v>
      </c>
      <c r="S80" s="24">
        <f t="shared" si="31"/>
        <v>2223.15603168859</v>
      </c>
    </row>
    <row r="81" spans="1:19">
      <c r="A81" s="17">
        <v>78</v>
      </c>
      <c r="B81" s="18">
        <v>107728</v>
      </c>
      <c r="C81" s="19" t="s">
        <v>100</v>
      </c>
      <c r="D81" s="19" t="s">
        <v>26</v>
      </c>
      <c r="E81" s="17">
        <v>4600</v>
      </c>
      <c r="F81" s="20">
        <v>0.2802</v>
      </c>
      <c r="G81" s="17">
        <f>E81*F81</f>
        <v>1288.92</v>
      </c>
      <c r="H81" s="17">
        <f t="shared" si="32"/>
        <v>7130</v>
      </c>
      <c r="I81" s="20">
        <v>0.261987</v>
      </c>
      <c r="J81" s="24">
        <f t="shared" si="23"/>
        <v>1867.96731</v>
      </c>
      <c r="K81" s="25">
        <f t="shared" si="24"/>
        <v>8199.5</v>
      </c>
      <c r="L81" s="20">
        <f t="shared" si="25"/>
        <v>0.24626778</v>
      </c>
      <c r="M81" s="24">
        <f t="shared" si="26"/>
        <v>2019.27266211</v>
      </c>
      <c r="N81" s="25">
        <f t="shared" si="27"/>
        <v>6345.7</v>
      </c>
      <c r="O81" s="20">
        <v>0.265916805</v>
      </c>
      <c r="P81" s="24">
        <f t="shared" si="28"/>
        <v>1687.4282694885</v>
      </c>
      <c r="Q81" s="24">
        <f t="shared" si="29"/>
        <v>7361.012</v>
      </c>
      <c r="R81" s="20">
        <f t="shared" si="30"/>
        <v>0.2552801328</v>
      </c>
      <c r="S81" s="24">
        <f t="shared" si="31"/>
        <v>1879.12012090239</v>
      </c>
    </row>
    <row r="82" spans="1:19">
      <c r="A82" s="17">
        <v>79</v>
      </c>
      <c r="B82" s="18">
        <v>308</v>
      </c>
      <c r="C82" s="19" t="s">
        <v>101</v>
      </c>
      <c r="D82" s="19" t="s">
        <v>34</v>
      </c>
      <c r="E82" s="17">
        <v>4500</v>
      </c>
      <c r="F82" s="20">
        <v>0.3659</v>
      </c>
      <c r="G82" s="17">
        <f>E82*F82</f>
        <v>1646.55</v>
      </c>
      <c r="H82" s="17">
        <f t="shared" si="32"/>
        <v>6975</v>
      </c>
      <c r="I82" s="20">
        <v>0.32</v>
      </c>
      <c r="J82" s="24">
        <f t="shared" si="23"/>
        <v>2232</v>
      </c>
      <c r="K82" s="25">
        <f t="shared" si="24"/>
        <v>8021.25</v>
      </c>
      <c r="L82" s="20">
        <f t="shared" si="25"/>
        <v>0.3008</v>
      </c>
      <c r="M82" s="24">
        <f t="shared" si="26"/>
        <v>2412.792</v>
      </c>
      <c r="N82" s="25">
        <f t="shared" si="27"/>
        <v>6207.75</v>
      </c>
      <c r="O82" s="20">
        <v>0.3248</v>
      </c>
      <c r="P82" s="24">
        <f t="shared" si="28"/>
        <v>2016.2772</v>
      </c>
      <c r="Q82" s="24">
        <f t="shared" si="29"/>
        <v>7200.99</v>
      </c>
      <c r="R82" s="20">
        <f t="shared" si="30"/>
        <v>0.311808</v>
      </c>
      <c r="S82" s="24">
        <f t="shared" si="31"/>
        <v>2245.32628992</v>
      </c>
    </row>
    <row r="83" spans="1:19">
      <c r="A83" s="17">
        <v>80</v>
      </c>
      <c r="B83" s="18">
        <v>104428</v>
      </c>
      <c r="C83" s="19" t="s">
        <v>102</v>
      </c>
      <c r="D83" s="19" t="s">
        <v>60</v>
      </c>
      <c r="E83" s="17">
        <v>4500</v>
      </c>
      <c r="F83" s="20">
        <v>0.3296</v>
      </c>
      <c r="G83" s="17">
        <f>E83*F83</f>
        <v>1483.2</v>
      </c>
      <c r="H83" s="17">
        <f t="shared" si="32"/>
        <v>6975</v>
      </c>
      <c r="I83" s="20">
        <v>0.308176</v>
      </c>
      <c r="J83" s="24">
        <f t="shared" si="23"/>
        <v>2149.5276</v>
      </c>
      <c r="K83" s="25">
        <f t="shared" si="24"/>
        <v>8021.25</v>
      </c>
      <c r="L83" s="20">
        <f t="shared" si="25"/>
        <v>0.28968544</v>
      </c>
      <c r="M83" s="24">
        <f t="shared" si="26"/>
        <v>2323.6393356</v>
      </c>
      <c r="N83" s="25">
        <f t="shared" si="27"/>
        <v>6207.75</v>
      </c>
      <c r="O83" s="20">
        <v>0.31279864</v>
      </c>
      <c r="P83" s="24">
        <f t="shared" si="28"/>
        <v>1941.77575746</v>
      </c>
      <c r="Q83" s="24">
        <f t="shared" si="29"/>
        <v>7200.99</v>
      </c>
      <c r="R83" s="20">
        <f t="shared" si="30"/>
        <v>0.3002866944</v>
      </c>
      <c r="S83" s="24">
        <f t="shared" si="31"/>
        <v>2162.36148350746</v>
      </c>
    </row>
    <row r="84" spans="1:19">
      <c r="A84" s="17">
        <v>81</v>
      </c>
      <c r="B84" s="18">
        <v>106865</v>
      </c>
      <c r="C84" s="19" t="s">
        <v>103</v>
      </c>
      <c r="D84" s="19" t="s">
        <v>14</v>
      </c>
      <c r="E84" s="17">
        <v>4500</v>
      </c>
      <c r="F84" s="20">
        <v>0.2881</v>
      </c>
      <c r="G84" s="17">
        <f>E84*F84</f>
        <v>1296.45</v>
      </c>
      <c r="H84" s="17">
        <f t="shared" si="32"/>
        <v>6975</v>
      </c>
      <c r="I84" s="20">
        <v>0.2693735</v>
      </c>
      <c r="J84" s="24">
        <f t="shared" si="23"/>
        <v>1878.8801625</v>
      </c>
      <c r="K84" s="25">
        <f t="shared" si="24"/>
        <v>8021.25</v>
      </c>
      <c r="L84" s="20">
        <f t="shared" si="25"/>
        <v>0.25321109</v>
      </c>
      <c r="M84" s="24">
        <f t="shared" si="26"/>
        <v>2031.0694556625</v>
      </c>
      <c r="N84" s="25">
        <f t="shared" si="27"/>
        <v>6207.75</v>
      </c>
      <c r="O84" s="20">
        <v>0.2734141025</v>
      </c>
      <c r="P84" s="24">
        <f t="shared" si="28"/>
        <v>1697.28639479438</v>
      </c>
      <c r="Q84" s="24">
        <f t="shared" si="29"/>
        <v>7200.99</v>
      </c>
      <c r="R84" s="20">
        <f t="shared" si="30"/>
        <v>0.2624775384</v>
      </c>
      <c r="S84" s="24">
        <f t="shared" si="31"/>
        <v>1890.09812924302</v>
      </c>
    </row>
    <row r="85" spans="1:19">
      <c r="A85" s="17">
        <v>82</v>
      </c>
      <c r="B85" s="18">
        <v>116919</v>
      </c>
      <c r="C85" s="19" t="s">
        <v>104</v>
      </c>
      <c r="D85" s="19" t="s">
        <v>14</v>
      </c>
      <c r="E85" s="17">
        <v>4500</v>
      </c>
      <c r="F85" s="20">
        <v>0.33</v>
      </c>
      <c r="G85" s="17">
        <f>E85*F85</f>
        <v>1485</v>
      </c>
      <c r="H85" s="17">
        <f t="shared" si="32"/>
        <v>6975</v>
      </c>
      <c r="I85" s="20">
        <v>0.30855</v>
      </c>
      <c r="J85" s="24">
        <f t="shared" si="23"/>
        <v>2152.13625</v>
      </c>
      <c r="K85" s="25">
        <f t="shared" si="24"/>
        <v>8021.25</v>
      </c>
      <c r="L85" s="20">
        <f t="shared" si="25"/>
        <v>0.290037</v>
      </c>
      <c r="M85" s="24">
        <f t="shared" si="26"/>
        <v>2326.45928625</v>
      </c>
      <c r="N85" s="25">
        <f t="shared" si="27"/>
        <v>6207.75</v>
      </c>
      <c r="O85" s="20">
        <v>0.31317825</v>
      </c>
      <c r="P85" s="24">
        <f t="shared" si="28"/>
        <v>1944.1322814375</v>
      </c>
      <c r="Q85" s="24">
        <f t="shared" si="29"/>
        <v>7200.99</v>
      </c>
      <c r="R85" s="20">
        <f t="shared" si="30"/>
        <v>0.30065112</v>
      </c>
      <c r="S85" s="24">
        <f t="shared" si="31"/>
        <v>2164.9857086088</v>
      </c>
    </row>
    <row r="86" spans="1:19">
      <c r="A86" s="17">
        <v>83</v>
      </c>
      <c r="B86" s="18">
        <v>539</v>
      </c>
      <c r="C86" s="19" t="s">
        <v>105</v>
      </c>
      <c r="D86" s="19" t="s">
        <v>26</v>
      </c>
      <c r="E86" s="17">
        <v>4400</v>
      </c>
      <c r="F86" s="20">
        <v>0.2777</v>
      </c>
      <c r="G86" s="17">
        <f>E86*F86</f>
        <v>1221.88</v>
      </c>
      <c r="H86" s="17">
        <f t="shared" si="32"/>
        <v>6820</v>
      </c>
      <c r="I86" s="20">
        <v>0.2596495</v>
      </c>
      <c r="J86" s="24">
        <f t="shared" si="23"/>
        <v>1770.80959</v>
      </c>
      <c r="K86" s="25">
        <f t="shared" si="24"/>
        <v>7843</v>
      </c>
      <c r="L86" s="20">
        <f t="shared" si="25"/>
        <v>0.24407053</v>
      </c>
      <c r="M86" s="24">
        <f t="shared" si="26"/>
        <v>1914.24516679</v>
      </c>
      <c r="N86" s="25">
        <f t="shared" si="27"/>
        <v>6069.8</v>
      </c>
      <c r="O86" s="20">
        <v>0.2635442425</v>
      </c>
      <c r="P86" s="24">
        <f t="shared" si="28"/>
        <v>1599.6608431265</v>
      </c>
      <c r="Q86" s="24">
        <f t="shared" si="29"/>
        <v>7040.968</v>
      </c>
      <c r="R86" s="20">
        <f t="shared" si="30"/>
        <v>0.2530024728</v>
      </c>
      <c r="S86" s="24">
        <f t="shared" si="31"/>
        <v>1781.38231490567</v>
      </c>
    </row>
    <row r="87" spans="1:19">
      <c r="A87" s="17">
        <v>84</v>
      </c>
      <c r="B87" s="18">
        <v>102935</v>
      </c>
      <c r="C87" s="19" t="s">
        <v>106</v>
      </c>
      <c r="D87" s="19" t="s">
        <v>14</v>
      </c>
      <c r="E87" s="17">
        <v>4300</v>
      </c>
      <c r="F87" s="20">
        <v>0.3783</v>
      </c>
      <c r="G87" s="17">
        <f>E87*F87</f>
        <v>1626.69</v>
      </c>
      <c r="H87" s="17">
        <f t="shared" si="32"/>
        <v>6665</v>
      </c>
      <c r="I87" s="20">
        <v>0.32</v>
      </c>
      <c r="J87" s="24">
        <f t="shared" si="23"/>
        <v>2132.8</v>
      </c>
      <c r="K87" s="25">
        <f t="shared" si="24"/>
        <v>7664.75</v>
      </c>
      <c r="L87" s="20">
        <f t="shared" si="25"/>
        <v>0.3008</v>
      </c>
      <c r="M87" s="24">
        <f t="shared" si="26"/>
        <v>2305.5568</v>
      </c>
      <c r="N87" s="25">
        <f t="shared" si="27"/>
        <v>5931.85</v>
      </c>
      <c r="O87" s="20">
        <v>0.3248</v>
      </c>
      <c r="P87" s="24">
        <f t="shared" si="28"/>
        <v>1926.66488</v>
      </c>
      <c r="Q87" s="24">
        <f t="shared" si="29"/>
        <v>6880.946</v>
      </c>
      <c r="R87" s="20">
        <f t="shared" si="30"/>
        <v>0.311808</v>
      </c>
      <c r="S87" s="24">
        <f t="shared" si="31"/>
        <v>2145.534010368</v>
      </c>
    </row>
    <row r="88" spans="1:19">
      <c r="A88" s="17">
        <v>85</v>
      </c>
      <c r="B88" s="18">
        <v>594</v>
      </c>
      <c r="C88" s="19" t="s">
        <v>107</v>
      </c>
      <c r="D88" s="19" t="s">
        <v>26</v>
      </c>
      <c r="E88" s="17">
        <v>4200</v>
      </c>
      <c r="F88" s="20">
        <v>0.3197</v>
      </c>
      <c r="G88" s="17">
        <f>E88*F88</f>
        <v>1342.74</v>
      </c>
      <c r="H88" s="17">
        <f t="shared" si="32"/>
        <v>6510</v>
      </c>
      <c r="I88" s="20">
        <v>0.2989195</v>
      </c>
      <c r="J88" s="24">
        <f t="shared" si="23"/>
        <v>1945.965945</v>
      </c>
      <c r="K88" s="25">
        <f t="shared" si="24"/>
        <v>7486.5</v>
      </c>
      <c r="L88" s="20">
        <f t="shared" si="25"/>
        <v>0.28098433</v>
      </c>
      <c r="M88" s="24">
        <f t="shared" si="26"/>
        <v>2103.589186545</v>
      </c>
      <c r="N88" s="25">
        <f t="shared" si="27"/>
        <v>5793.9</v>
      </c>
      <c r="O88" s="20">
        <v>0.3034032925</v>
      </c>
      <c r="P88" s="24">
        <f t="shared" si="28"/>
        <v>1757.88833641575</v>
      </c>
      <c r="Q88" s="24">
        <f t="shared" si="29"/>
        <v>6720.924</v>
      </c>
      <c r="R88" s="20">
        <f t="shared" si="30"/>
        <v>0.2912671608</v>
      </c>
      <c r="S88" s="24">
        <f t="shared" si="31"/>
        <v>1957.58445143258</v>
      </c>
    </row>
    <row r="89" spans="1:19">
      <c r="A89" s="17">
        <v>86</v>
      </c>
      <c r="B89" s="18">
        <v>113008</v>
      </c>
      <c r="C89" s="19" t="s">
        <v>108</v>
      </c>
      <c r="D89" s="19" t="s">
        <v>16</v>
      </c>
      <c r="E89" s="17">
        <v>4200</v>
      </c>
      <c r="F89" s="20">
        <v>0.25</v>
      </c>
      <c r="G89" s="17">
        <f>E89*F89</f>
        <v>1050</v>
      </c>
      <c r="H89" s="17">
        <f t="shared" si="32"/>
        <v>6510</v>
      </c>
      <c r="I89" s="20">
        <v>0.23375</v>
      </c>
      <c r="J89" s="24">
        <f t="shared" si="23"/>
        <v>1521.7125</v>
      </c>
      <c r="K89" s="25">
        <f t="shared" si="24"/>
        <v>7486.5</v>
      </c>
      <c r="L89" s="20">
        <f t="shared" si="25"/>
        <v>0.219725</v>
      </c>
      <c r="M89" s="24">
        <f t="shared" si="26"/>
        <v>1644.9712125</v>
      </c>
      <c r="N89" s="25">
        <f t="shared" si="27"/>
        <v>5793.9</v>
      </c>
      <c r="O89" s="20">
        <v>0.23725625</v>
      </c>
      <c r="P89" s="24">
        <f t="shared" si="28"/>
        <v>1374.638986875</v>
      </c>
      <c r="Q89" s="24">
        <f t="shared" si="29"/>
        <v>6720.924</v>
      </c>
      <c r="R89" s="20">
        <f t="shared" si="30"/>
        <v>0.227766</v>
      </c>
      <c r="S89" s="24">
        <f t="shared" si="31"/>
        <v>1530.797975784</v>
      </c>
    </row>
    <row r="90" spans="1:19">
      <c r="A90" s="17">
        <v>87</v>
      </c>
      <c r="B90" s="18">
        <v>117310</v>
      </c>
      <c r="C90" s="19" t="s">
        <v>109</v>
      </c>
      <c r="D90" s="19" t="s">
        <v>19</v>
      </c>
      <c r="E90" s="17">
        <v>4200</v>
      </c>
      <c r="F90" s="20">
        <v>0.3033</v>
      </c>
      <c r="G90" s="17">
        <f>E90*F90</f>
        <v>1273.86</v>
      </c>
      <c r="H90" s="17">
        <f t="shared" si="32"/>
        <v>6510</v>
      </c>
      <c r="I90" s="20">
        <v>0.2835855</v>
      </c>
      <c r="J90" s="24">
        <f t="shared" si="23"/>
        <v>1846.141605</v>
      </c>
      <c r="K90" s="25">
        <f t="shared" si="24"/>
        <v>7486.5</v>
      </c>
      <c r="L90" s="20">
        <f t="shared" si="25"/>
        <v>0.26657037</v>
      </c>
      <c r="M90" s="24">
        <f t="shared" si="26"/>
        <v>1995.679075005</v>
      </c>
      <c r="N90" s="25">
        <f t="shared" si="27"/>
        <v>5793.9</v>
      </c>
      <c r="O90" s="20">
        <v>0.2878392825</v>
      </c>
      <c r="P90" s="24">
        <f t="shared" si="28"/>
        <v>1667.71201887675</v>
      </c>
      <c r="Q90" s="24">
        <f t="shared" si="29"/>
        <v>6720.924</v>
      </c>
      <c r="R90" s="20">
        <f t="shared" si="30"/>
        <v>0.2763257112</v>
      </c>
      <c r="S90" s="24">
        <f t="shared" si="31"/>
        <v>1857.16410422115</v>
      </c>
    </row>
    <row r="91" spans="1:19">
      <c r="A91" s="17">
        <v>88</v>
      </c>
      <c r="B91" s="18">
        <v>116482</v>
      </c>
      <c r="C91" s="19" t="s">
        <v>110</v>
      </c>
      <c r="D91" s="19" t="s">
        <v>16</v>
      </c>
      <c r="E91" s="17">
        <v>4000</v>
      </c>
      <c r="F91" s="20">
        <v>0.3065</v>
      </c>
      <c r="G91" s="17">
        <f>E91*F91</f>
        <v>1226</v>
      </c>
      <c r="H91" s="17">
        <f t="shared" si="32"/>
        <v>6200</v>
      </c>
      <c r="I91" s="20">
        <v>0.2865775</v>
      </c>
      <c r="J91" s="24">
        <f t="shared" si="23"/>
        <v>1776.7805</v>
      </c>
      <c r="K91" s="25">
        <f t="shared" si="24"/>
        <v>7130</v>
      </c>
      <c r="L91" s="20">
        <f t="shared" si="25"/>
        <v>0.26938285</v>
      </c>
      <c r="M91" s="24">
        <f t="shared" si="26"/>
        <v>1920.6997205</v>
      </c>
      <c r="N91" s="25">
        <f t="shared" si="27"/>
        <v>5518</v>
      </c>
      <c r="O91" s="20">
        <v>0.2908761625</v>
      </c>
      <c r="P91" s="24">
        <f t="shared" si="28"/>
        <v>1605.054664675</v>
      </c>
      <c r="Q91" s="24">
        <f t="shared" si="29"/>
        <v>6400.88</v>
      </c>
      <c r="R91" s="20">
        <f t="shared" si="30"/>
        <v>0.279241116</v>
      </c>
      <c r="S91" s="24">
        <f t="shared" si="31"/>
        <v>1787.38887458208</v>
      </c>
    </row>
    <row r="92" spans="1:19">
      <c r="A92" s="17">
        <v>89</v>
      </c>
      <c r="B92" s="18">
        <v>704</v>
      </c>
      <c r="C92" s="19" t="s">
        <v>111</v>
      </c>
      <c r="D92" s="19" t="s">
        <v>98</v>
      </c>
      <c r="E92" s="17">
        <v>4000</v>
      </c>
      <c r="F92" s="20">
        <v>0.2989</v>
      </c>
      <c r="G92" s="17">
        <f>E92*F92</f>
        <v>1195.6</v>
      </c>
      <c r="H92" s="17">
        <f t="shared" si="32"/>
        <v>6200</v>
      </c>
      <c r="I92" s="20">
        <v>0.2794715</v>
      </c>
      <c r="J92" s="24">
        <f t="shared" si="23"/>
        <v>1732.7233</v>
      </c>
      <c r="K92" s="25">
        <f t="shared" si="24"/>
        <v>7130</v>
      </c>
      <c r="L92" s="20">
        <f t="shared" si="25"/>
        <v>0.26270321</v>
      </c>
      <c r="M92" s="24">
        <f t="shared" si="26"/>
        <v>1873.0738873</v>
      </c>
      <c r="N92" s="25">
        <f t="shared" si="27"/>
        <v>5518</v>
      </c>
      <c r="O92" s="20">
        <v>0.2836635725</v>
      </c>
      <c r="P92" s="24">
        <f t="shared" si="28"/>
        <v>1565.255593055</v>
      </c>
      <c r="Q92" s="24">
        <f t="shared" si="29"/>
        <v>6400.88</v>
      </c>
      <c r="R92" s="20">
        <f t="shared" si="30"/>
        <v>0.2723170296</v>
      </c>
      <c r="S92" s="24">
        <f t="shared" si="31"/>
        <v>1743.06862842605</v>
      </c>
    </row>
    <row r="93" spans="1:19">
      <c r="A93" s="17">
        <v>90</v>
      </c>
      <c r="B93" s="18">
        <v>752</v>
      </c>
      <c r="C93" s="19" t="s">
        <v>112</v>
      </c>
      <c r="D93" s="19" t="s">
        <v>66</v>
      </c>
      <c r="E93" s="17">
        <v>4000</v>
      </c>
      <c r="F93" s="20">
        <v>0.3113</v>
      </c>
      <c r="G93" s="17">
        <f>E93*F93</f>
        <v>1245.2</v>
      </c>
      <c r="H93" s="17">
        <f t="shared" si="32"/>
        <v>6200</v>
      </c>
      <c r="I93" s="20">
        <v>0.2910655</v>
      </c>
      <c r="J93" s="24">
        <f t="shared" si="23"/>
        <v>1804.6061</v>
      </c>
      <c r="K93" s="25">
        <f t="shared" si="24"/>
        <v>7130</v>
      </c>
      <c r="L93" s="20">
        <f t="shared" si="25"/>
        <v>0.27360157</v>
      </c>
      <c r="M93" s="24">
        <f t="shared" si="26"/>
        <v>1950.7791941</v>
      </c>
      <c r="N93" s="25">
        <f t="shared" si="27"/>
        <v>5518</v>
      </c>
      <c r="O93" s="20">
        <v>0.2954314825</v>
      </c>
      <c r="P93" s="24">
        <f t="shared" si="28"/>
        <v>1630.190920435</v>
      </c>
      <c r="Q93" s="24">
        <f t="shared" si="29"/>
        <v>6400.88</v>
      </c>
      <c r="R93" s="20">
        <f t="shared" si="30"/>
        <v>0.2836142232</v>
      </c>
      <c r="S93" s="24">
        <f t="shared" si="31"/>
        <v>1815.38060899642</v>
      </c>
    </row>
    <row r="94" spans="1:19">
      <c r="A94" s="17">
        <v>91</v>
      </c>
      <c r="B94" s="18">
        <v>118151</v>
      </c>
      <c r="C94" s="19" t="s">
        <v>113</v>
      </c>
      <c r="D94" s="19" t="s">
        <v>19</v>
      </c>
      <c r="E94" s="17">
        <v>4000</v>
      </c>
      <c r="F94" s="20">
        <v>0.23</v>
      </c>
      <c r="G94" s="17">
        <f>E94*F94</f>
        <v>920</v>
      </c>
      <c r="H94" s="17">
        <f t="shared" si="32"/>
        <v>6200</v>
      </c>
      <c r="I94" s="20">
        <v>0.21505</v>
      </c>
      <c r="J94" s="24">
        <f t="shared" si="23"/>
        <v>1333.31</v>
      </c>
      <c r="K94" s="25">
        <f t="shared" si="24"/>
        <v>7130</v>
      </c>
      <c r="L94" s="20">
        <f t="shared" si="25"/>
        <v>0.202147</v>
      </c>
      <c r="M94" s="24">
        <f t="shared" si="26"/>
        <v>1441.30811</v>
      </c>
      <c r="N94" s="25">
        <f t="shared" si="27"/>
        <v>5518</v>
      </c>
      <c r="O94" s="20">
        <v>0.21827575</v>
      </c>
      <c r="P94" s="24">
        <f t="shared" si="28"/>
        <v>1204.4455885</v>
      </c>
      <c r="Q94" s="24">
        <f t="shared" si="29"/>
        <v>6400.88</v>
      </c>
      <c r="R94" s="20">
        <f t="shared" si="30"/>
        <v>0.20954472</v>
      </c>
      <c r="S94" s="24">
        <f t="shared" si="31"/>
        <v>1341.2706073536</v>
      </c>
    </row>
    <row r="95" spans="1:19">
      <c r="A95" s="17">
        <v>92</v>
      </c>
      <c r="B95" s="18">
        <v>720</v>
      </c>
      <c r="C95" s="19" t="s">
        <v>114</v>
      </c>
      <c r="D95" s="19" t="s">
        <v>26</v>
      </c>
      <c r="E95" s="17">
        <v>3900</v>
      </c>
      <c r="F95" s="20">
        <v>0.3127</v>
      </c>
      <c r="G95" s="17">
        <f>E95*F95</f>
        <v>1219.53</v>
      </c>
      <c r="H95" s="17">
        <f>E95*1.6</f>
        <v>6240</v>
      </c>
      <c r="I95" s="20">
        <v>0.2923745</v>
      </c>
      <c r="J95" s="24">
        <f t="shared" si="23"/>
        <v>1824.41688</v>
      </c>
      <c r="K95" s="25">
        <f t="shared" si="24"/>
        <v>7176</v>
      </c>
      <c r="L95" s="20">
        <f t="shared" si="25"/>
        <v>0.27483203</v>
      </c>
      <c r="M95" s="24">
        <f t="shared" si="26"/>
        <v>1972.19464728</v>
      </c>
      <c r="N95" s="25">
        <f t="shared" si="27"/>
        <v>5553.6</v>
      </c>
      <c r="O95" s="20">
        <v>0.2967601175</v>
      </c>
      <c r="P95" s="24">
        <f t="shared" si="28"/>
        <v>1648.086988548</v>
      </c>
      <c r="Q95" s="24">
        <f t="shared" si="29"/>
        <v>6442.176</v>
      </c>
      <c r="R95" s="20">
        <f t="shared" si="30"/>
        <v>0.2848897128</v>
      </c>
      <c r="S95" s="24">
        <f t="shared" si="31"/>
        <v>1835.30967044705</v>
      </c>
    </row>
    <row r="96" spans="1:19">
      <c r="A96" s="17">
        <v>93</v>
      </c>
      <c r="B96" s="18">
        <v>723</v>
      </c>
      <c r="C96" s="19" t="s">
        <v>115</v>
      </c>
      <c r="D96" s="19" t="s">
        <v>16</v>
      </c>
      <c r="E96" s="17">
        <v>3900</v>
      </c>
      <c r="F96" s="20">
        <v>0.2957</v>
      </c>
      <c r="G96" s="17">
        <f>E96*F96</f>
        <v>1153.23</v>
      </c>
      <c r="H96" s="17">
        <f t="shared" ref="H96:H127" si="33">E96*1.6</f>
        <v>6240</v>
      </c>
      <c r="I96" s="20">
        <v>0.2764795</v>
      </c>
      <c r="J96" s="24">
        <f t="shared" si="23"/>
        <v>1725.23208</v>
      </c>
      <c r="K96" s="25">
        <f t="shared" si="24"/>
        <v>7176</v>
      </c>
      <c r="L96" s="20">
        <f t="shared" si="25"/>
        <v>0.25989073</v>
      </c>
      <c r="M96" s="24">
        <f t="shared" si="26"/>
        <v>1864.97587848</v>
      </c>
      <c r="N96" s="25">
        <f t="shared" si="27"/>
        <v>5553.6</v>
      </c>
      <c r="O96" s="20">
        <v>0.2806266925</v>
      </c>
      <c r="P96" s="24">
        <f t="shared" si="28"/>
        <v>1558.488399468</v>
      </c>
      <c r="Q96" s="24">
        <f t="shared" si="29"/>
        <v>6442.176</v>
      </c>
      <c r="R96" s="20">
        <f t="shared" si="30"/>
        <v>0.2694016248</v>
      </c>
      <c r="S96" s="24">
        <f t="shared" si="31"/>
        <v>1735.53268164756</v>
      </c>
    </row>
    <row r="97" spans="1:19">
      <c r="A97" s="17">
        <v>94</v>
      </c>
      <c r="B97" s="18">
        <v>112415</v>
      </c>
      <c r="C97" s="19" t="s">
        <v>116</v>
      </c>
      <c r="D97" s="19" t="s">
        <v>34</v>
      </c>
      <c r="E97" s="17">
        <v>3800</v>
      </c>
      <c r="F97" s="20">
        <v>0.2477</v>
      </c>
      <c r="G97" s="17">
        <f>E97*F97</f>
        <v>941.26</v>
      </c>
      <c r="H97" s="17">
        <f t="shared" si="33"/>
        <v>6080</v>
      </c>
      <c r="I97" s="20">
        <v>0.2315995</v>
      </c>
      <c r="J97" s="24">
        <f t="shared" si="23"/>
        <v>1408.12496</v>
      </c>
      <c r="K97" s="25">
        <f t="shared" si="24"/>
        <v>6992</v>
      </c>
      <c r="L97" s="20">
        <f t="shared" si="25"/>
        <v>0.21770353</v>
      </c>
      <c r="M97" s="24">
        <f t="shared" si="26"/>
        <v>1522.18308176</v>
      </c>
      <c r="N97" s="25">
        <f t="shared" si="27"/>
        <v>5411.2</v>
      </c>
      <c r="O97" s="20">
        <v>0.2350734925</v>
      </c>
      <c r="P97" s="24">
        <f t="shared" si="28"/>
        <v>1272.029682616</v>
      </c>
      <c r="Q97" s="24">
        <f t="shared" si="29"/>
        <v>6276.992</v>
      </c>
      <c r="R97" s="20">
        <f t="shared" si="30"/>
        <v>0.2256705528</v>
      </c>
      <c r="S97" s="24">
        <f t="shared" si="31"/>
        <v>1416.53225456118</v>
      </c>
    </row>
    <row r="98" spans="1:19">
      <c r="A98" s="17">
        <v>95</v>
      </c>
      <c r="B98" s="18">
        <v>102564</v>
      </c>
      <c r="C98" s="19" t="s">
        <v>117</v>
      </c>
      <c r="D98" s="19" t="s">
        <v>26</v>
      </c>
      <c r="E98" s="17">
        <v>3800</v>
      </c>
      <c r="F98" s="20">
        <v>0.3002</v>
      </c>
      <c r="G98" s="17">
        <f>E98*F98</f>
        <v>1140.76</v>
      </c>
      <c r="H98" s="17">
        <f t="shared" si="33"/>
        <v>6080</v>
      </c>
      <c r="I98" s="20">
        <v>0.280687</v>
      </c>
      <c r="J98" s="24">
        <f t="shared" si="23"/>
        <v>1706.57696</v>
      </c>
      <c r="K98" s="25">
        <f t="shared" si="24"/>
        <v>6992</v>
      </c>
      <c r="L98" s="20">
        <f t="shared" si="25"/>
        <v>0.26384578</v>
      </c>
      <c r="M98" s="24">
        <f t="shared" si="26"/>
        <v>1844.80969376</v>
      </c>
      <c r="N98" s="25">
        <f t="shared" si="27"/>
        <v>5411.2</v>
      </c>
      <c r="O98" s="20">
        <v>0.284897305</v>
      </c>
      <c r="P98" s="24">
        <f t="shared" si="28"/>
        <v>1541.636296816</v>
      </c>
      <c r="Q98" s="24">
        <f t="shared" si="29"/>
        <v>6276.992</v>
      </c>
      <c r="R98" s="20">
        <f t="shared" si="30"/>
        <v>0.2735014128</v>
      </c>
      <c r="S98" s="24">
        <f t="shared" si="31"/>
        <v>1716.7661801343</v>
      </c>
    </row>
    <row r="99" spans="1:19">
      <c r="A99" s="17">
        <v>96</v>
      </c>
      <c r="B99" s="18">
        <v>102479</v>
      </c>
      <c r="C99" s="19" t="s">
        <v>118</v>
      </c>
      <c r="D99" s="19" t="s">
        <v>16</v>
      </c>
      <c r="E99" s="17">
        <v>3800</v>
      </c>
      <c r="F99" s="20">
        <v>0.3554</v>
      </c>
      <c r="G99" s="17">
        <f>E99*F99</f>
        <v>1350.52</v>
      </c>
      <c r="H99" s="17">
        <f t="shared" si="33"/>
        <v>6080</v>
      </c>
      <c r="I99" s="20">
        <v>0.31</v>
      </c>
      <c r="J99" s="24">
        <f t="shared" si="23"/>
        <v>1884.8</v>
      </c>
      <c r="K99" s="25">
        <f t="shared" si="24"/>
        <v>6992</v>
      </c>
      <c r="L99" s="20">
        <f t="shared" si="25"/>
        <v>0.2914</v>
      </c>
      <c r="M99" s="24">
        <f t="shared" si="26"/>
        <v>2037.4688</v>
      </c>
      <c r="N99" s="25">
        <f t="shared" si="27"/>
        <v>5411.2</v>
      </c>
      <c r="O99" s="20">
        <v>0.31465</v>
      </c>
      <c r="P99" s="24">
        <f t="shared" si="28"/>
        <v>1702.63408</v>
      </c>
      <c r="Q99" s="24">
        <f t="shared" si="29"/>
        <v>6276.992</v>
      </c>
      <c r="R99" s="20">
        <f t="shared" si="30"/>
        <v>0.302064</v>
      </c>
      <c r="S99" s="24">
        <f t="shared" si="31"/>
        <v>1896.053311488</v>
      </c>
    </row>
    <row r="100" spans="1:19">
      <c r="A100" s="17">
        <v>97</v>
      </c>
      <c r="B100" s="18">
        <v>113299</v>
      </c>
      <c r="C100" s="19" t="s">
        <v>119</v>
      </c>
      <c r="D100" s="19" t="s">
        <v>16</v>
      </c>
      <c r="E100" s="17">
        <v>3800</v>
      </c>
      <c r="F100" s="20">
        <v>0.283</v>
      </c>
      <c r="G100" s="17">
        <f>E100*F100</f>
        <v>1075.4</v>
      </c>
      <c r="H100" s="17">
        <f t="shared" si="33"/>
        <v>6080</v>
      </c>
      <c r="I100" s="20">
        <v>0.264605</v>
      </c>
      <c r="J100" s="24">
        <f t="shared" si="23"/>
        <v>1608.7984</v>
      </c>
      <c r="K100" s="25">
        <f t="shared" si="24"/>
        <v>6992</v>
      </c>
      <c r="L100" s="20">
        <f t="shared" si="25"/>
        <v>0.2487287</v>
      </c>
      <c r="M100" s="24">
        <f t="shared" si="26"/>
        <v>1739.1110704</v>
      </c>
      <c r="N100" s="25">
        <f t="shared" si="27"/>
        <v>5411.2</v>
      </c>
      <c r="O100" s="20">
        <v>0.268574075</v>
      </c>
      <c r="P100" s="24">
        <f t="shared" si="28"/>
        <v>1453.30803464</v>
      </c>
      <c r="Q100" s="24">
        <f t="shared" si="29"/>
        <v>6276.992</v>
      </c>
      <c r="R100" s="20">
        <f t="shared" si="30"/>
        <v>0.257831112</v>
      </c>
      <c r="S100" s="24">
        <f t="shared" si="31"/>
        <v>1618.4038273751</v>
      </c>
    </row>
    <row r="101" spans="1:19">
      <c r="A101" s="17">
        <v>98</v>
      </c>
      <c r="B101" s="18">
        <v>573</v>
      </c>
      <c r="C101" s="19" t="s">
        <v>120</v>
      </c>
      <c r="D101" s="19" t="s">
        <v>24</v>
      </c>
      <c r="E101" s="17">
        <v>3800</v>
      </c>
      <c r="F101" s="20">
        <v>0.2781</v>
      </c>
      <c r="G101" s="17">
        <f>E101*F101</f>
        <v>1056.78</v>
      </c>
      <c r="H101" s="17">
        <f t="shared" si="33"/>
        <v>6080</v>
      </c>
      <c r="I101" s="20">
        <v>0.2600235</v>
      </c>
      <c r="J101" s="24">
        <f t="shared" ref="J101:J132" si="34">H101*I101</f>
        <v>1580.94288</v>
      </c>
      <c r="K101" s="25">
        <f t="shared" ref="K101:K132" si="35">H101*1.15</f>
        <v>6992</v>
      </c>
      <c r="L101" s="20">
        <f t="shared" ref="L101:L132" si="36">I101*0.94</f>
        <v>0.24442209</v>
      </c>
      <c r="M101" s="24">
        <f t="shared" ref="M101:M132" si="37">K101*L101</f>
        <v>1708.99925328</v>
      </c>
      <c r="N101" s="25">
        <f t="shared" ref="N101:N132" si="38">H101*0.89</f>
        <v>5411.2</v>
      </c>
      <c r="O101" s="20">
        <v>0.2639238525</v>
      </c>
      <c r="P101" s="24">
        <f t="shared" ref="P101:P132" si="39">N101*O101</f>
        <v>1428.144750648</v>
      </c>
      <c r="Q101" s="24">
        <f t="shared" ref="Q101:Q132" si="40">N101*1.16</f>
        <v>6276.992</v>
      </c>
      <c r="R101" s="20">
        <f t="shared" ref="R101:R132" si="41">O101*0.96</f>
        <v>0.2533668984</v>
      </c>
      <c r="S101" s="24">
        <f t="shared" ref="S101:S132" si="42">Q101*R101</f>
        <v>1590.38199432161</v>
      </c>
    </row>
    <row r="102" spans="1:19">
      <c r="A102" s="17">
        <v>99</v>
      </c>
      <c r="B102" s="18">
        <v>733</v>
      </c>
      <c r="C102" s="19" t="s">
        <v>121</v>
      </c>
      <c r="D102" s="19" t="s">
        <v>24</v>
      </c>
      <c r="E102" s="17">
        <v>3800</v>
      </c>
      <c r="F102" s="20">
        <v>0.3476</v>
      </c>
      <c r="G102" s="17">
        <f>E102*F102</f>
        <v>1320.88</v>
      </c>
      <c r="H102" s="17">
        <f t="shared" si="33"/>
        <v>6080</v>
      </c>
      <c r="I102" s="20">
        <v>0.31</v>
      </c>
      <c r="J102" s="24">
        <f t="shared" si="34"/>
        <v>1884.8</v>
      </c>
      <c r="K102" s="25">
        <f t="shared" si="35"/>
        <v>6992</v>
      </c>
      <c r="L102" s="20">
        <f t="shared" si="36"/>
        <v>0.2914</v>
      </c>
      <c r="M102" s="24">
        <f t="shared" si="37"/>
        <v>2037.4688</v>
      </c>
      <c r="N102" s="25">
        <f t="shared" si="38"/>
        <v>5411.2</v>
      </c>
      <c r="O102" s="20">
        <v>0.31465</v>
      </c>
      <c r="P102" s="24">
        <f t="shared" si="39"/>
        <v>1702.63408</v>
      </c>
      <c r="Q102" s="24">
        <f t="shared" si="40"/>
        <v>6276.992</v>
      </c>
      <c r="R102" s="20">
        <f t="shared" si="41"/>
        <v>0.302064</v>
      </c>
      <c r="S102" s="24">
        <f t="shared" si="42"/>
        <v>1896.053311488</v>
      </c>
    </row>
    <row r="103" spans="1:19">
      <c r="A103" s="17">
        <v>100</v>
      </c>
      <c r="B103" s="18">
        <v>740</v>
      </c>
      <c r="C103" s="19" t="s">
        <v>122</v>
      </c>
      <c r="D103" s="19" t="s">
        <v>24</v>
      </c>
      <c r="E103" s="17">
        <v>3800</v>
      </c>
      <c r="F103" s="20">
        <v>0.3475</v>
      </c>
      <c r="G103" s="17">
        <f>E103*F103</f>
        <v>1320.5</v>
      </c>
      <c r="H103" s="17">
        <f t="shared" si="33"/>
        <v>6080</v>
      </c>
      <c r="I103" s="20">
        <v>0.31</v>
      </c>
      <c r="J103" s="24">
        <f t="shared" si="34"/>
        <v>1884.8</v>
      </c>
      <c r="K103" s="25">
        <f t="shared" si="35"/>
        <v>6992</v>
      </c>
      <c r="L103" s="20">
        <f t="shared" si="36"/>
        <v>0.2914</v>
      </c>
      <c r="M103" s="24">
        <f t="shared" si="37"/>
        <v>2037.4688</v>
      </c>
      <c r="N103" s="25">
        <f t="shared" si="38"/>
        <v>5411.2</v>
      </c>
      <c r="O103" s="20">
        <v>0.31465</v>
      </c>
      <c r="P103" s="24">
        <f t="shared" si="39"/>
        <v>1702.63408</v>
      </c>
      <c r="Q103" s="24">
        <f t="shared" si="40"/>
        <v>6276.992</v>
      </c>
      <c r="R103" s="20">
        <f t="shared" si="41"/>
        <v>0.302064</v>
      </c>
      <c r="S103" s="24">
        <f t="shared" si="42"/>
        <v>1896.053311488</v>
      </c>
    </row>
    <row r="104" spans="1:19">
      <c r="A104" s="17">
        <v>101</v>
      </c>
      <c r="B104" s="18">
        <v>710</v>
      </c>
      <c r="C104" s="19" t="s">
        <v>123</v>
      </c>
      <c r="D104" s="19" t="s">
        <v>98</v>
      </c>
      <c r="E104" s="17">
        <v>3800</v>
      </c>
      <c r="F104" s="20">
        <v>0.3547</v>
      </c>
      <c r="G104" s="17">
        <f>E104*F104</f>
        <v>1347.86</v>
      </c>
      <c r="H104" s="17">
        <f t="shared" si="33"/>
        <v>6080</v>
      </c>
      <c r="I104" s="20">
        <v>0.32</v>
      </c>
      <c r="J104" s="24">
        <f t="shared" si="34"/>
        <v>1945.6</v>
      </c>
      <c r="K104" s="25">
        <f t="shared" si="35"/>
        <v>6992</v>
      </c>
      <c r="L104" s="20">
        <f t="shared" si="36"/>
        <v>0.3008</v>
      </c>
      <c r="M104" s="24">
        <f t="shared" si="37"/>
        <v>2103.1936</v>
      </c>
      <c r="N104" s="25">
        <f t="shared" si="38"/>
        <v>5411.2</v>
      </c>
      <c r="O104" s="20">
        <v>0.3248</v>
      </c>
      <c r="P104" s="24">
        <f t="shared" si="39"/>
        <v>1757.55776</v>
      </c>
      <c r="Q104" s="24">
        <f t="shared" si="40"/>
        <v>6276.992</v>
      </c>
      <c r="R104" s="20">
        <f t="shared" si="41"/>
        <v>0.311808</v>
      </c>
      <c r="S104" s="24">
        <f t="shared" si="42"/>
        <v>1957.216321536</v>
      </c>
    </row>
    <row r="105" spans="1:19">
      <c r="A105" s="17">
        <v>102</v>
      </c>
      <c r="B105" s="18">
        <v>738</v>
      </c>
      <c r="C105" s="19" t="s">
        <v>124</v>
      </c>
      <c r="D105" s="19" t="s">
        <v>98</v>
      </c>
      <c r="E105" s="17">
        <v>3800</v>
      </c>
      <c r="F105" s="20">
        <v>0.3069</v>
      </c>
      <c r="G105" s="17">
        <f>E105*F105</f>
        <v>1166.22</v>
      </c>
      <c r="H105" s="17">
        <f t="shared" si="33"/>
        <v>6080</v>
      </c>
      <c r="I105" s="20">
        <v>0.2869515</v>
      </c>
      <c r="J105" s="24">
        <f t="shared" si="34"/>
        <v>1744.66512</v>
      </c>
      <c r="K105" s="25">
        <f t="shared" si="35"/>
        <v>6992</v>
      </c>
      <c r="L105" s="20">
        <f t="shared" si="36"/>
        <v>0.26973441</v>
      </c>
      <c r="M105" s="24">
        <f t="shared" si="37"/>
        <v>1885.98299472</v>
      </c>
      <c r="N105" s="25">
        <f t="shared" si="38"/>
        <v>5411.2</v>
      </c>
      <c r="O105" s="20">
        <v>0.2912557725</v>
      </c>
      <c r="P105" s="24">
        <f t="shared" si="39"/>
        <v>1576.043236152</v>
      </c>
      <c r="Q105" s="24">
        <f t="shared" si="40"/>
        <v>6276.992</v>
      </c>
      <c r="R105" s="20">
        <f t="shared" si="41"/>
        <v>0.2796055416</v>
      </c>
      <c r="S105" s="24">
        <f t="shared" si="42"/>
        <v>1755.08174777887</v>
      </c>
    </row>
    <row r="106" spans="1:19">
      <c r="A106" s="17">
        <v>103</v>
      </c>
      <c r="B106" s="18">
        <v>570</v>
      </c>
      <c r="C106" s="19" t="s">
        <v>125</v>
      </c>
      <c r="D106" s="19" t="s">
        <v>66</v>
      </c>
      <c r="E106" s="17">
        <v>3800</v>
      </c>
      <c r="F106" s="20">
        <v>0.3008</v>
      </c>
      <c r="G106" s="17">
        <f>E106*F106</f>
        <v>1143.04</v>
      </c>
      <c r="H106" s="17">
        <f t="shared" si="33"/>
        <v>6080</v>
      </c>
      <c r="I106" s="20">
        <v>0.281248</v>
      </c>
      <c r="J106" s="24">
        <f t="shared" si="34"/>
        <v>1709.98784</v>
      </c>
      <c r="K106" s="25">
        <f t="shared" si="35"/>
        <v>6992</v>
      </c>
      <c r="L106" s="20">
        <f t="shared" si="36"/>
        <v>0.26437312</v>
      </c>
      <c r="M106" s="24">
        <f t="shared" si="37"/>
        <v>1848.49685504</v>
      </c>
      <c r="N106" s="25">
        <f t="shared" si="38"/>
        <v>5411.2</v>
      </c>
      <c r="O106" s="20">
        <v>0.28546672</v>
      </c>
      <c r="P106" s="24">
        <f t="shared" si="39"/>
        <v>1544.717515264</v>
      </c>
      <c r="Q106" s="24">
        <f t="shared" si="40"/>
        <v>6276.992</v>
      </c>
      <c r="R106" s="20">
        <f t="shared" si="41"/>
        <v>0.2740480512</v>
      </c>
      <c r="S106" s="24">
        <f t="shared" si="42"/>
        <v>1720.19742499799</v>
      </c>
    </row>
    <row r="107" spans="1:19">
      <c r="A107" s="17">
        <v>104</v>
      </c>
      <c r="B107" s="18">
        <v>727</v>
      </c>
      <c r="C107" s="19" t="s">
        <v>126</v>
      </c>
      <c r="D107" s="19" t="s">
        <v>19</v>
      </c>
      <c r="E107" s="17">
        <v>3800</v>
      </c>
      <c r="F107" s="20">
        <v>0.3133</v>
      </c>
      <c r="G107" s="17">
        <f>E107*F107</f>
        <v>1190.54</v>
      </c>
      <c r="H107" s="17">
        <f t="shared" si="33"/>
        <v>6080</v>
      </c>
      <c r="I107" s="20">
        <v>0.2929355</v>
      </c>
      <c r="J107" s="24">
        <f t="shared" si="34"/>
        <v>1781.04784</v>
      </c>
      <c r="K107" s="25">
        <f t="shared" si="35"/>
        <v>6992</v>
      </c>
      <c r="L107" s="20">
        <f t="shared" si="36"/>
        <v>0.27535937</v>
      </c>
      <c r="M107" s="24">
        <f t="shared" si="37"/>
        <v>1925.31271504</v>
      </c>
      <c r="N107" s="25">
        <f t="shared" si="38"/>
        <v>5411.2</v>
      </c>
      <c r="O107" s="20">
        <v>0.2973295325</v>
      </c>
      <c r="P107" s="24">
        <f t="shared" si="39"/>
        <v>1608.909566264</v>
      </c>
      <c r="Q107" s="24">
        <f t="shared" si="40"/>
        <v>6276.992</v>
      </c>
      <c r="R107" s="20">
        <f t="shared" si="41"/>
        <v>0.2854363512</v>
      </c>
      <c r="S107" s="24">
        <f t="shared" si="42"/>
        <v>1791.68169299159</v>
      </c>
    </row>
    <row r="108" spans="1:19">
      <c r="A108" s="17">
        <v>105</v>
      </c>
      <c r="B108" s="18">
        <v>706</v>
      </c>
      <c r="C108" s="19" t="s">
        <v>127</v>
      </c>
      <c r="D108" s="19" t="s">
        <v>98</v>
      </c>
      <c r="E108" s="17">
        <v>3700</v>
      </c>
      <c r="F108" s="20">
        <v>0.3289</v>
      </c>
      <c r="G108" s="17">
        <f>E108*F108</f>
        <v>1216.93</v>
      </c>
      <c r="H108" s="17">
        <f t="shared" si="33"/>
        <v>5920</v>
      </c>
      <c r="I108" s="20">
        <v>0.3075215</v>
      </c>
      <c r="J108" s="24">
        <f t="shared" si="34"/>
        <v>1820.52728</v>
      </c>
      <c r="K108" s="25">
        <f t="shared" si="35"/>
        <v>6808</v>
      </c>
      <c r="L108" s="20">
        <f t="shared" si="36"/>
        <v>0.28907021</v>
      </c>
      <c r="M108" s="24">
        <f t="shared" si="37"/>
        <v>1967.98998968</v>
      </c>
      <c r="N108" s="25">
        <f t="shared" si="38"/>
        <v>5268.8</v>
      </c>
      <c r="O108" s="20">
        <v>0.3121343225</v>
      </c>
      <c r="P108" s="24">
        <f t="shared" si="39"/>
        <v>1644.573318388</v>
      </c>
      <c r="Q108" s="24">
        <f t="shared" si="40"/>
        <v>6111.808</v>
      </c>
      <c r="R108" s="20">
        <f t="shared" si="41"/>
        <v>0.2996489496</v>
      </c>
      <c r="S108" s="24">
        <f t="shared" si="42"/>
        <v>1831.39684735688</v>
      </c>
    </row>
    <row r="109" spans="1:19">
      <c r="A109" s="17">
        <v>106</v>
      </c>
      <c r="B109" s="18">
        <v>112888</v>
      </c>
      <c r="C109" s="19" t="s">
        <v>128</v>
      </c>
      <c r="D109" s="19" t="s">
        <v>66</v>
      </c>
      <c r="E109" s="17">
        <v>3700</v>
      </c>
      <c r="F109" s="20">
        <v>0.33</v>
      </c>
      <c r="G109" s="17">
        <f>E109*F109</f>
        <v>1221</v>
      </c>
      <c r="H109" s="17">
        <f t="shared" si="33"/>
        <v>5920</v>
      </c>
      <c r="I109" s="20">
        <v>0.30855</v>
      </c>
      <c r="J109" s="24">
        <f t="shared" si="34"/>
        <v>1826.616</v>
      </c>
      <c r="K109" s="25">
        <f t="shared" si="35"/>
        <v>6808</v>
      </c>
      <c r="L109" s="20">
        <f t="shared" si="36"/>
        <v>0.290037</v>
      </c>
      <c r="M109" s="24">
        <f t="shared" si="37"/>
        <v>1974.571896</v>
      </c>
      <c r="N109" s="25">
        <f t="shared" si="38"/>
        <v>5268.8</v>
      </c>
      <c r="O109" s="20">
        <v>0.31317825</v>
      </c>
      <c r="P109" s="24">
        <f t="shared" si="39"/>
        <v>1650.0735636</v>
      </c>
      <c r="Q109" s="24">
        <f t="shared" si="40"/>
        <v>6111.808</v>
      </c>
      <c r="R109" s="20">
        <f t="shared" si="41"/>
        <v>0.30065112</v>
      </c>
      <c r="S109" s="24">
        <f t="shared" si="42"/>
        <v>1837.52192042496</v>
      </c>
    </row>
    <row r="110" spans="1:19">
      <c r="A110" s="17">
        <v>107</v>
      </c>
      <c r="B110" s="18">
        <v>339</v>
      </c>
      <c r="C110" s="19" t="s">
        <v>129</v>
      </c>
      <c r="D110" s="19" t="s">
        <v>34</v>
      </c>
      <c r="E110" s="17">
        <v>3600</v>
      </c>
      <c r="F110" s="20">
        <v>0.2885</v>
      </c>
      <c r="G110" s="17">
        <f>E110*F110</f>
        <v>1038.6</v>
      </c>
      <c r="H110" s="17">
        <f t="shared" si="33"/>
        <v>5760</v>
      </c>
      <c r="I110" s="20">
        <v>0.2697475</v>
      </c>
      <c r="J110" s="24">
        <f t="shared" si="34"/>
        <v>1553.7456</v>
      </c>
      <c r="K110" s="25">
        <f t="shared" si="35"/>
        <v>6624</v>
      </c>
      <c r="L110" s="20">
        <f t="shared" si="36"/>
        <v>0.25356265</v>
      </c>
      <c r="M110" s="24">
        <f t="shared" si="37"/>
        <v>1679.5989936</v>
      </c>
      <c r="N110" s="25">
        <f t="shared" si="38"/>
        <v>5126.4</v>
      </c>
      <c r="O110" s="20">
        <v>0.2737937125</v>
      </c>
      <c r="P110" s="24">
        <f t="shared" si="39"/>
        <v>1403.57608776</v>
      </c>
      <c r="Q110" s="24">
        <f t="shared" si="40"/>
        <v>5946.624</v>
      </c>
      <c r="R110" s="20">
        <f t="shared" si="41"/>
        <v>0.262841964</v>
      </c>
      <c r="S110" s="24">
        <f t="shared" si="42"/>
        <v>1563.02233132954</v>
      </c>
    </row>
    <row r="111" spans="1:19">
      <c r="A111" s="17">
        <v>108</v>
      </c>
      <c r="B111" s="18">
        <v>104430</v>
      </c>
      <c r="C111" s="19" t="s">
        <v>130</v>
      </c>
      <c r="D111" s="19" t="s">
        <v>24</v>
      </c>
      <c r="E111" s="17">
        <v>3600</v>
      </c>
      <c r="F111" s="20">
        <v>0.3174</v>
      </c>
      <c r="G111" s="17">
        <f>E111*F111</f>
        <v>1142.64</v>
      </c>
      <c r="H111" s="17">
        <f t="shared" si="33"/>
        <v>5760</v>
      </c>
      <c r="I111" s="20">
        <v>0.296769</v>
      </c>
      <c r="J111" s="24">
        <f t="shared" si="34"/>
        <v>1709.38944</v>
      </c>
      <c r="K111" s="25">
        <f t="shared" si="35"/>
        <v>6624</v>
      </c>
      <c r="L111" s="20">
        <f t="shared" si="36"/>
        <v>0.27896286</v>
      </c>
      <c r="M111" s="24">
        <f t="shared" si="37"/>
        <v>1847.84998464</v>
      </c>
      <c r="N111" s="25">
        <f t="shared" si="38"/>
        <v>5126.4</v>
      </c>
      <c r="O111" s="20">
        <v>0.301220535</v>
      </c>
      <c r="P111" s="24">
        <f t="shared" si="39"/>
        <v>1544.176950624</v>
      </c>
      <c r="Q111" s="24">
        <f t="shared" si="40"/>
        <v>5946.624</v>
      </c>
      <c r="R111" s="20">
        <f t="shared" si="41"/>
        <v>0.2891717136</v>
      </c>
      <c r="S111" s="24">
        <f t="shared" si="42"/>
        <v>1719.59545221489</v>
      </c>
    </row>
    <row r="112" spans="1:19">
      <c r="A112" s="17">
        <v>109</v>
      </c>
      <c r="B112" s="18">
        <v>732</v>
      </c>
      <c r="C112" s="19" t="s">
        <v>131</v>
      </c>
      <c r="D112" s="19" t="s">
        <v>26</v>
      </c>
      <c r="E112" s="17">
        <v>3500</v>
      </c>
      <c r="F112" s="20">
        <v>0.3054</v>
      </c>
      <c r="G112" s="17">
        <f>E112*F112</f>
        <v>1068.9</v>
      </c>
      <c r="H112" s="17">
        <f t="shared" si="33"/>
        <v>5600</v>
      </c>
      <c r="I112" s="20">
        <v>0.285549</v>
      </c>
      <c r="J112" s="24">
        <f t="shared" si="34"/>
        <v>1599.0744</v>
      </c>
      <c r="K112" s="25">
        <f t="shared" si="35"/>
        <v>6440</v>
      </c>
      <c r="L112" s="20">
        <f t="shared" si="36"/>
        <v>0.26841606</v>
      </c>
      <c r="M112" s="24">
        <f t="shared" si="37"/>
        <v>1728.5994264</v>
      </c>
      <c r="N112" s="25">
        <f t="shared" si="38"/>
        <v>4984</v>
      </c>
      <c r="O112" s="20">
        <v>0.289832235</v>
      </c>
      <c r="P112" s="24">
        <f t="shared" si="39"/>
        <v>1444.52385924</v>
      </c>
      <c r="Q112" s="24">
        <f t="shared" si="40"/>
        <v>5781.44</v>
      </c>
      <c r="R112" s="20">
        <f t="shared" si="41"/>
        <v>0.2782389456</v>
      </c>
      <c r="S112" s="24">
        <f t="shared" si="42"/>
        <v>1608.62176964966</v>
      </c>
    </row>
    <row r="113" spans="1:19">
      <c r="A113" s="17">
        <v>110</v>
      </c>
      <c r="B113" s="18">
        <v>754</v>
      </c>
      <c r="C113" s="19" t="s">
        <v>132</v>
      </c>
      <c r="D113" s="19" t="s">
        <v>60</v>
      </c>
      <c r="E113" s="17">
        <v>3500</v>
      </c>
      <c r="F113" s="20">
        <v>0.29</v>
      </c>
      <c r="G113" s="17">
        <f>E113*F113</f>
        <v>1015</v>
      </c>
      <c r="H113" s="17">
        <f t="shared" si="33"/>
        <v>5600</v>
      </c>
      <c r="I113" s="20">
        <v>0.27115</v>
      </c>
      <c r="J113" s="24">
        <f t="shared" si="34"/>
        <v>1518.44</v>
      </c>
      <c r="K113" s="25">
        <f t="shared" si="35"/>
        <v>6440</v>
      </c>
      <c r="L113" s="20">
        <f t="shared" si="36"/>
        <v>0.254881</v>
      </c>
      <c r="M113" s="24">
        <f t="shared" si="37"/>
        <v>1641.43364</v>
      </c>
      <c r="N113" s="25">
        <f t="shared" si="38"/>
        <v>4984</v>
      </c>
      <c r="O113" s="20">
        <v>0.27521725</v>
      </c>
      <c r="P113" s="24">
        <f t="shared" si="39"/>
        <v>1371.682774</v>
      </c>
      <c r="Q113" s="24">
        <f t="shared" si="40"/>
        <v>5781.44</v>
      </c>
      <c r="R113" s="20">
        <f t="shared" si="41"/>
        <v>0.26420856</v>
      </c>
      <c r="S113" s="24">
        <f t="shared" si="42"/>
        <v>1527.5059371264</v>
      </c>
    </row>
    <row r="114" spans="1:19">
      <c r="A114" s="17">
        <v>111</v>
      </c>
      <c r="B114" s="18">
        <v>122198</v>
      </c>
      <c r="C114" s="19" t="s">
        <v>133</v>
      </c>
      <c r="D114" s="19" t="s">
        <v>24</v>
      </c>
      <c r="E114" s="17">
        <v>3500</v>
      </c>
      <c r="F114" s="20">
        <v>0.23</v>
      </c>
      <c r="G114" s="17">
        <f>E114*F114</f>
        <v>805</v>
      </c>
      <c r="H114" s="17">
        <f t="shared" si="33"/>
        <v>5600</v>
      </c>
      <c r="I114" s="20">
        <v>0.21505</v>
      </c>
      <c r="J114" s="24">
        <f t="shared" si="34"/>
        <v>1204.28</v>
      </c>
      <c r="K114" s="25">
        <f t="shared" si="35"/>
        <v>6440</v>
      </c>
      <c r="L114" s="20">
        <f t="shared" si="36"/>
        <v>0.202147</v>
      </c>
      <c r="M114" s="24">
        <f t="shared" si="37"/>
        <v>1301.82668</v>
      </c>
      <c r="N114" s="25">
        <f t="shared" si="38"/>
        <v>4984</v>
      </c>
      <c r="O114" s="20">
        <v>0.21827575</v>
      </c>
      <c r="P114" s="24">
        <f t="shared" si="39"/>
        <v>1087.886338</v>
      </c>
      <c r="Q114" s="24">
        <f t="shared" si="40"/>
        <v>5781.44</v>
      </c>
      <c r="R114" s="20">
        <f t="shared" si="41"/>
        <v>0.20954472</v>
      </c>
      <c r="S114" s="24">
        <f t="shared" si="42"/>
        <v>1211.4702259968</v>
      </c>
    </row>
    <row r="115" spans="1:19">
      <c r="A115" s="17">
        <v>112</v>
      </c>
      <c r="B115" s="18">
        <v>351</v>
      </c>
      <c r="C115" s="19" t="s">
        <v>134</v>
      </c>
      <c r="D115" s="19" t="s">
        <v>98</v>
      </c>
      <c r="E115" s="17">
        <v>3500</v>
      </c>
      <c r="F115" s="20">
        <v>0.3041</v>
      </c>
      <c r="G115" s="17">
        <f>E115*F115</f>
        <v>1064.35</v>
      </c>
      <c r="H115" s="17">
        <f t="shared" si="33"/>
        <v>5600</v>
      </c>
      <c r="I115" s="20">
        <v>0.2843335</v>
      </c>
      <c r="J115" s="24">
        <f t="shared" si="34"/>
        <v>1592.2676</v>
      </c>
      <c r="K115" s="25">
        <f t="shared" si="35"/>
        <v>6440</v>
      </c>
      <c r="L115" s="20">
        <f t="shared" si="36"/>
        <v>0.26727349</v>
      </c>
      <c r="M115" s="24">
        <f t="shared" si="37"/>
        <v>1721.2412756</v>
      </c>
      <c r="N115" s="25">
        <f t="shared" si="38"/>
        <v>4984</v>
      </c>
      <c r="O115" s="20">
        <v>0.2885985025</v>
      </c>
      <c r="P115" s="24">
        <f t="shared" si="39"/>
        <v>1438.37493646</v>
      </c>
      <c r="Q115" s="24">
        <f t="shared" si="40"/>
        <v>5781.44</v>
      </c>
      <c r="R115" s="20">
        <f t="shared" si="41"/>
        <v>0.2770545624</v>
      </c>
      <c r="S115" s="24">
        <f t="shared" si="42"/>
        <v>1601.77432924186</v>
      </c>
    </row>
    <row r="116" spans="1:19">
      <c r="A116" s="17">
        <v>113</v>
      </c>
      <c r="B116" s="18">
        <v>104429</v>
      </c>
      <c r="C116" s="19" t="s">
        <v>135</v>
      </c>
      <c r="D116" s="19" t="s">
        <v>66</v>
      </c>
      <c r="E116" s="17">
        <v>3500</v>
      </c>
      <c r="F116" s="20">
        <v>0.2279</v>
      </c>
      <c r="G116" s="17">
        <f>E116*F116</f>
        <v>797.65</v>
      </c>
      <c r="H116" s="17">
        <f t="shared" si="33"/>
        <v>5600</v>
      </c>
      <c r="I116" s="20">
        <v>0.2130865</v>
      </c>
      <c r="J116" s="24">
        <f t="shared" si="34"/>
        <v>1193.2844</v>
      </c>
      <c r="K116" s="25">
        <f t="shared" si="35"/>
        <v>6440</v>
      </c>
      <c r="L116" s="20">
        <f t="shared" si="36"/>
        <v>0.20030131</v>
      </c>
      <c r="M116" s="24">
        <f t="shared" si="37"/>
        <v>1289.9404364</v>
      </c>
      <c r="N116" s="25">
        <f t="shared" si="38"/>
        <v>4984</v>
      </c>
      <c r="O116" s="20">
        <v>0.2162827975</v>
      </c>
      <c r="P116" s="24">
        <f t="shared" si="39"/>
        <v>1077.95346274</v>
      </c>
      <c r="Q116" s="24">
        <f t="shared" si="40"/>
        <v>5781.44</v>
      </c>
      <c r="R116" s="20">
        <f t="shared" si="41"/>
        <v>0.2076314856</v>
      </c>
      <c r="S116" s="24">
        <f t="shared" si="42"/>
        <v>1200.40897610726</v>
      </c>
    </row>
    <row r="117" spans="1:19">
      <c r="A117" s="17">
        <v>114</v>
      </c>
      <c r="B117" s="18">
        <v>118951</v>
      </c>
      <c r="C117" s="19" t="s">
        <v>136</v>
      </c>
      <c r="D117" s="19" t="s">
        <v>66</v>
      </c>
      <c r="E117" s="17">
        <v>3500</v>
      </c>
      <c r="F117" s="20">
        <v>0.3093</v>
      </c>
      <c r="G117" s="17">
        <f>E117*F117</f>
        <v>1082.55</v>
      </c>
      <c r="H117" s="17">
        <f t="shared" si="33"/>
        <v>5600</v>
      </c>
      <c r="I117" s="20">
        <v>0.2891955</v>
      </c>
      <c r="J117" s="24">
        <f t="shared" si="34"/>
        <v>1619.4948</v>
      </c>
      <c r="K117" s="25">
        <f t="shared" si="35"/>
        <v>6440</v>
      </c>
      <c r="L117" s="20">
        <f t="shared" si="36"/>
        <v>0.27184377</v>
      </c>
      <c r="M117" s="24">
        <f t="shared" si="37"/>
        <v>1750.6738788</v>
      </c>
      <c r="N117" s="25">
        <f t="shared" si="38"/>
        <v>4984</v>
      </c>
      <c r="O117" s="20">
        <v>0.2935334325</v>
      </c>
      <c r="P117" s="24">
        <f t="shared" si="39"/>
        <v>1462.97062758</v>
      </c>
      <c r="Q117" s="24">
        <f t="shared" si="40"/>
        <v>5781.44</v>
      </c>
      <c r="R117" s="20">
        <f t="shared" si="41"/>
        <v>0.2817920952</v>
      </c>
      <c r="S117" s="24">
        <f t="shared" si="42"/>
        <v>1629.16409087309</v>
      </c>
    </row>
    <row r="118" spans="1:19">
      <c r="A118" s="17">
        <v>115</v>
      </c>
      <c r="B118" s="18">
        <v>549</v>
      </c>
      <c r="C118" s="19" t="s">
        <v>137</v>
      </c>
      <c r="D118" s="19" t="s">
        <v>26</v>
      </c>
      <c r="E118" s="17">
        <v>3400</v>
      </c>
      <c r="F118" s="20">
        <v>0.2936</v>
      </c>
      <c r="G118" s="17">
        <f>E118*F118</f>
        <v>998.24</v>
      </c>
      <c r="H118" s="17">
        <f t="shared" si="33"/>
        <v>5440</v>
      </c>
      <c r="I118" s="20">
        <v>0.274516</v>
      </c>
      <c r="J118" s="24">
        <f t="shared" si="34"/>
        <v>1493.36704</v>
      </c>
      <c r="K118" s="25">
        <f t="shared" si="35"/>
        <v>6256</v>
      </c>
      <c r="L118" s="20">
        <f t="shared" si="36"/>
        <v>0.25804504</v>
      </c>
      <c r="M118" s="24">
        <f t="shared" si="37"/>
        <v>1614.32977024</v>
      </c>
      <c r="N118" s="25">
        <f t="shared" si="38"/>
        <v>4841.6</v>
      </c>
      <c r="O118" s="20">
        <v>0.27863374</v>
      </c>
      <c r="P118" s="24">
        <f t="shared" si="39"/>
        <v>1349.033115584</v>
      </c>
      <c r="Q118" s="24">
        <f t="shared" si="40"/>
        <v>5616.256</v>
      </c>
      <c r="R118" s="20">
        <f t="shared" si="41"/>
        <v>0.2674883904</v>
      </c>
      <c r="S118" s="24">
        <f t="shared" si="42"/>
        <v>1502.28327751434</v>
      </c>
    </row>
    <row r="119" spans="1:19">
      <c r="A119" s="17">
        <v>116</v>
      </c>
      <c r="B119" s="18">
        <v>104533</v>
      </c>
      <c r="C119" s="19" t="s">
        <v>138</v>
      </c>
      <c r="D119" s="19" t="s">
        <v>26</v>
      </c>
      <c r="E119" s="17">
        <v>3400</v>
      </c>
      <c r="F119" s="20">
        <v>0.3367</v>
      </c>
      <c r="G119" s="17">
        <f>E119*F119</f>
        <v>1144.78</v>
      </c>
      <c r="H119" s="17">
        <f t="shared" si="33"/>
        <v>5440</v>
      </c>
      <c r="I119" s="20">
        <v>0.3148145</v>
      </c>
      <c r="J119" s="24">
        <f t="shared" si="34"/>
        <v>1712.59088</v>
      </c>
      <c r="K119" s="25">
        <f t="shared" si="35"/>
        <v>6256</v>
      </c>
      <c r="L119" s="20">
        <f t="shared" si="36"/>
        <v>0.29592563</v>
      </c>
      <c r="M119" s="24">
        <f t="shared" si="37"/>
        <v>1851.31074128</v>
      </c>
      <c r="N119" s="25">
        <f t="shared" si="38"/>
        <v>4841.6</v>
      </c>
      <c r="O119" s="20">
        <v>0.3195367175</v>
      </c>
      <c r="P119" s="24">
        <f t="shared" si="39"/>
        <v>1547.068971448</v>
      </c>
      <c r="Q119" s="24">
        <f t="shared" si="40"/>
        <v>5616.256</v>
      </c>
      <c r="R119" s="20">
        <f t="shared" si="41"/>
        <v>0.3067552488</v>
      </c>
      <c r="S119" s="24">
        <f t="shared" si="42"/>
        <v>1722.81600660449</v>
      </c>
    </row>
    <row r="120" spans="1:19">
      <c r="A120" s="17">
        <v>117</v>
      </c>
      <c r="B120" s="18">
        <v>713</v>
      </c>
      <c r="C120" s="19" t="s">
        <v>139</v>
      </c>
      <c r="D120" s="19" t="s">
        <v>98</v>
      </c>
      <c r="E120" s="17">
        <v>3400</v>
      </c>
      <c r="F120" s="20">
        <v>0.304</v>
      </c>
      <c r="G120" s="17">
        <f>E120*F120</f>
        <v>1033.6</v>
      </c>
      <c r="H120" s="17">
        <f t="shared" si="33"/>
        <v>5440</v>
      </c>
      <c r="I120" s="20">
        <v>0.28424</v>
      </c>
      <c r="J120" s="24">
        <f t="shared" si="34"/>
        <v>1546.2656</v>
      </c>
      <c r="K120" s="25">
        <f t="shared" si="35"/>
        <v>6256</v>
      </c>
      <c r="L120" s="20">
        <f t="shared" si="36"/>
        <v>0.2671856</v>
      </c>
      <c r="M120" s="24">
        <f t="shared" si="37"/>
        <v>1671.5131136</v>
      </c>
      <c r="N120" s="25">
        <f t="shared" si="38"/>
        <v>4841.6</v>
      </c>
      <c r="O120" s="20">
        <v>0.2885036</v>
      </c>
      <c r="P120" s="24">
        <f t="shared" si="39"/>
        <v>1396.81902976</v>
      </c>
      <c r="Q120" s="24">
        <f t="shared" si="40"/>
        <v>5616.256</v>
      </c>
      <c r="R120" s="20">
        <f t="shared" si="41"/>
        <v>0.276963456</v>
      </c>
      <c r="S120" s="24">
        <f t="shared" si="42"/>
        <v>1555.49767154074</v>
      </c>
    </row>
    <row r="121" spans="1:19">
      <c r="A121" s="17">
        <v>118</v>
      </c>
      <c r="B121" s="18">
        <v>113025</v>
      </c>
      <c r="C121" s="19" t="s">
        <v>140</v>
      </c>
      <c r="D121" s="19" t="s">
        <v>66</v>
      </c>
      <c r="E121" s="17">
        <v>3400</v>
      </c>
      <c r="F121" s="20">
        <v>0.2709</v>
      </c>
      <c r="G121" s="17">
        <f>E121*F121</f>
        <v>921.06</v>
      </c>
      <c r="H121" s="17">
        <f t="shared" si="33"/>
        <v>5440</v>
      </c>
      <c r="I121" s="20">
        <v>0.2532915</v>
      </c>
      <c r="J121" s="24">
        <f t="shared" si="34"/>
        <v>1377.90576</v>
      </c>
      <c r="K121" s="25">
        <f t="shared" si="35"/>
        <v>6256</v>
      </c>
      <c r="L121" s="20">
        <f t="shared" si="36"/>
        <v>0.23809401</v>
      </c>
      <c r="M121" s="24">
        <f t="shared" si="37"/>
        <v>1489.51612656</v>
      </c>
      <c r="N121" s="25">
        <f t="shared" si="38"/>
        <v>4841.6</v>
      </c>
      <c r="O121" s="20">
        <v>0.2570908725</v>
      </c>
      <c r="P121" s="24">
        <f t="shared" si="39"/>
        <v>1244.731168296</v>
      </c>
      <c r="Q121" s="24">
        <f t="shared" si="40"/>
        <v>5616.256</v>
      </c>
      <c r="R121" s="20">
        <f t="shared" si="41"/>
        <v>0.2468072376</v>
      </c>
      <c r="S121" s="24">
        <f t="shared" si="42"/>
        <v>1386.13262901443</v>
      </c>
    </row>
    <row r="122" spans="1:19">
      <c r="A122" s="17">
        <v>119</v>
      </c>
      <c r="B122" s="18">
        <v>113833</v>
      </c>
      <c r="C122" s="19" t="s">
        <v>141</v>
      </c>
      <c r="D122" s="19" t="s">
        <v>66</v>
      </c>
      <c r="E122" s="17">
        <v>3400</v>
      </c>
      <c r="F122" s="20">
        <v>0.32</v>
      </c>
      <c r="G122" s="17">
        <f>E122*F122</f>
        <v>1088</v>
      </c>
      <c r="H122" s="17">
        <f t="shared" si="33"/>
        <v>5440</v>
      </c>
      <c r="I122" s="20">
        <v>0.2992</v>
      </c>
      <c r="J122" s="24">
        <f t="shared" si="34"/>
        <v>1627.648</v>
      </c>
      <c r="K122" s="25">
        <f t="shared" si="35"/>
        <v>6256</v>
      </c>
      <c r="L122" s="20">
        <f t="shared" si="36"/>
        <v>0.281248</v>
      </c>
      <c r="M122" s="24">
        <f t="shared" si="37"/>
        <v>1759.487488</v>
      </c>
      <c r="N122" s="25">
        <f t="shared" si="38"/>
        <v>4841.6</v>
      </c>
      <c r="O122" s="20">
        <v>0.303688</v>
      </c>
      <c r="P122" s="24">
        <f t="shared" si="39"/>
        <v>1470.3358208</v>
      </c>
      <c r="Q122" s="24">
        <f t="shared" si="40"/>
        <v>5616.256</v>
      </c>
      <c r="R122" s="20">
        <f t="shared" si="41"/>
        <v>0.29154048</v>
      </c>
      <c r="S122" s="24">
        <f t="shared" si="42"/>
        <v>1637.36597004288</v>
      </c>
    </row>
    <row r="123" spans="1:19">
      <c r="A123" s="17">
        <v>120</v>
      </c>
      <c r="B123" s="18">
        <v>115971</v>
      </c>
      <c r="C123" s="19" t="s">
        <v>142</v>
      </c>
      <c r="D123" s="19" t="s">
        <v>19</v>
      </c>
      <c r="E123" s="17">
        <v>3400</v>
      </c>
      <c r="F123" s="20">
        <v>0.28</v>
      </c>
      <c r="G123" s="17">
        <f>E123*F123</f>
        <v>952</v>
      </c>
      <c r="H123" s="17">
        <f t="shared" si="33"/>
        <v>5440</v>
      </c>
      <c r="I123" s="20">
        <v>0.2618</v>
      </c>
      <c r="J123" s="24">
        <f t="shared" si="34"/>
        <v>1424.192</v>
      </c>
      <c r="K123" s="25">
        <f t="shared" si="35"/>
        <v>6256</v>
      </c>
      <c r="L123" s="20">
        <f t="shared" si="36"/>
        <v>0.246092</v>
      </c>
      <c r="M123" s="24">
        <f t="shared" si="37"/>
        <v>1539.551552</v>
      </c>
      <c r="N123" s="25">
        <f t="shared" si="38"/>
        <v>4841.6</v>
      </c>
      <c r="O123" s="20">
        <v>0.265727</v>
      </c>
      <c r="P123" s="24">
        <f t="shared" si="39"/>
        <v>1286.5438432</v>
      </c>
      <c r="Q123" s="24">
        <f t="shared" si="40"/>
        <v>5616.256</v>
      </c>
      <c r="R123" s="20">
        <f t="shared" si="41"/>
        <v>0.25509792</v>
      </c>
      <c r="S123" s="24">
        <f t="shared" si="42"/>
        <v>1432.69522378752</v>
      </c>
    </row>
    <row r="124" spans="1:19">
      <c r="A124" s="17">
        <v>121</v>
      </c>
      <c r="B124" s="18">
        <v>104838</v>
      </c>
      <c r="C124" s="19" t="s">
        <v>143</v>
      </c>
      <c r="D124" s="19" t="s">
        <v>60</v>
      </c>
      <c r="E124" s="17">
        <v>3300</v>
      </c>
      <c r="F124" s="20">
        <v>0.31</v>
      </c>
      <c r="G124" s="17">
        <f>E124*F124</f>
        <v>1023</v>
      </c>
      <c r="H124" s="17">
        <f t="shared" si="33"/>
        <v>5280</v>
      </c>
      <c r="I124" s="20">
        <v>0.28985</v>
      </c>
      <c r="J124" s="24">
        <f t="shared" si="34"/>
        <v>1530.408</v>
      </c>
      <c r="K124" s="25">
        <f t="shared" si="35"/>
        <v>6072</v>
      </c>
      <c r="L124" s="20">
        <f t="shared" si="36"/>
        <v>0.272459</v>
      </c>
      <c r="M124" s="24">
        <f t="shared" si="37"/>
        <v>1654.371048</v>
      </c>
      <c r="N124" s="25">
        <f t="shared" si="38"/>
        <v>4699.2</v>
      </c>
      <c r="O124" s="20">
        <v>0.29419775</v>
      </c>
      <c r="P124" s="24">
        <f t="shared" si="39"/>
        <v>1382.4940668</v>
      </c>
      <c r="Q124" s="24">
        <f t="shared" si="40"/>
        <v>5451.072</v>
      </c>
      <c r="R124" s="20">
        <f t="shared" si="41"/>
        <v>0.28242984</v>
      </c>
      <c r="S124" s="24">
        <f t="shared" si="42"/>
        <v>1539.54539278848</v>
      </c>
    </row>
    <row r="125" spans="1:19">
      <c r="A125" s="17">
        <v>122</v>
      </c>
      <c r="B125" s="18">
        <v>102567</v>
      </c>
      <c r="C125" s="19" t="s">
        <v>144</v>
      </c>
      <c r="D125" s="19" t="s">
        <v>28</v>
      </c>
      <c r="E125" s="17">
        <v>3300</v>
      </c>
      <c r="F125" s="20">
        <v>0.284</v>
      </c>
      <c r="G125" s="17">
        <f>E125*F125</f>
        <v>937.2</v>
      </c>
      <c r="H125" s="17">
        <f t="shared" si="33"/>
        <v>5280</v>
      </c>
      <c r="I125" s="20">
        <v>0.26554</v>
      </c>
      <c r="J125" s="24">
        <f t="shared" si="34"/>
        <v>1402.0512</v>
      </c>
      <c r="K125" s="25">
        <f t="shared" si="35"/>
        <v>6072</v>
      </c>
      <c r="L125" s="20">
        <f t="shared" si="36"/>
        <v>0.2496076</v>
      </c>
      <c r="M125" s="24">
        <f t="shared" si="37"/>
        <v>1515.6173472</v>
      </c>
      <c r="N125" s="25">
        <f t="shared" si="38"/>
        <v>4699.2</v>
      </c>
      <c r="O125" s="20">
        <v>0.2695231</v>
      </c>
      <c r="P125" s="24">
        <f t="shared" si="39"/>
        <v>1266.54295152</v>
      </c>
      <c r="Q125" s="24">
        <f t="shared" si="40"/>
        <v>5451.072</v>
      </c>
      <c r="R125" s="20">
        <f t="shared" si="41"/>
        <v>0.258742176</v>
      </c>
      <c r="S125" s="24">
        <f t="shared" si="42"/>
        <v>1410.42223081267</v>
      </c>
    </row>
    <row r="126" spans="1:19">
      <c r="A126" s="17">
        <v>123</v>
      </c>
      <c r="B126" s="18">
        <v>110378</v>
      </c>
      <c r="C126" s="19" t="s">
        <v>145</v>
      </c>
      <c r="D126" s="19" t="s">
        <v>98</v>
      </c>
      <c r="E126" s="17">
        <v>3100</v>
      </c>
      <c r="F126" s="20">
        <v>0.2734</v>
      </c>
      <c r="G126" s="17">
        <f>E126*F126</f>
        <v>847.54</v>
      </c>
      <c r="H126" s="17">
        <f t="shared" si="33"/>
        <v>4960</v>
      </c>
      <c r="I126" s="20">
        <v>0.255629</v>
      </c>
      <c r="J126" s="24">
        <f t="shared" si="34"/>
        <v>1267.91984</v>
      </c>
      <c r="K126" s="25">
        <f t="shared" si="35"/>
        <v>5704</v>
      </c>
      <c r="L126" s="20">
        <f t="shared" si="36"/>
        <v>0.24029126</v>
      </c>
      <c r="M126" s="24">
        <f t="shared" si="37"/>
        <v>1370.62134704</v>
      </c>
      <c r="N126" s="25">
        <f t="shared" si="38"/>
        <v>4414.4</v>
      </c>
      <c r="O126" s="20">
        <v>0.259463435</v>
      </c>
      <c r="P126" s="24">
        <f t="shared" si="39"/>
        <v>1145.375387464</v>
      </c>
      <c r="Q126" s="24">
        <f t="shared" si="40"/>
        <v>5120.704</v>
      </c>
      <c r="R126" s="20">
        <f t="shared" si="41"/>
        <v>0.2490848976</v>
      </c>
      <c r="S126" s="24">
        <f t="shared" si="42"/>
        <v>1275.49003147991</v>
      </c>
    </row>
    <row r="127" spans="1:19">
      <c r="A127" s="17">
        <v>124</v>
      </c>
      <c r="B127" s="18">
        <v>122906</v>
      </c>
      <c r="C127" s="19" t="s">
        <v>146</v>
      </c>
      <c r="D127" s="19" t="s">
        <v>34</v>
      </c>
      <c r="E127" s="17">
        <v>3000</v>
      </c>
      <c r="F127" s="20">
        <v>0.3</v>
      </c>
      <c r="G127" s="17">
        <f>E127*F127</f>
        <v>900</v>
      </c>
      <c r="H127" s="17">
        <f t="shared" si="33"/>
        <v>4800</v>
      </c>
      <c r="I127" s="20">
        <v>0.2805</v>
      </c>
      <c r="J127" s="24">
        <f t="shared" si="34"/>
        <v>1346.4</v>
      </c>
      <c r="K127" s="25">
        <f t="shared" si="35"/>
        <v>5520</v>
      </c>
      <c r="L127" s="20">
        <f t="shared" si="36"/>
        <v>0.26367</v>
      </c>
      <c r="M127" s="24">
        <f t="shared" si="37"/>
        <v>1455.4584</v>
      </c>
      <c r="N127" s="25">
        <f t="shared" si="38"/>
        <v>4272</v>
      </c>
      <c r="O127" s="20">
        <v>0.2847075</v>
      </c>
      <c r="P127" s="24">
        <f t="shared" si="39"/>
        <v>1216.27044</v>
      </c>
      <c r="Q127" s="24">
        <f t="shared" si="40"/>
        <v>4955.52</v>
      </c>
      <c r="R127" s="20">
        <f t="shared" si="41"/>
        <v>0.2733192</v>
      </c>
      <c r="S127" s="24">
        <f t="shared" si="42"/>
        <v>1354.438761984</v>
      </c>
    </row>
    <row r="128" spans="1:19">
      <c r="A128" s="17">
        <v>125</v>
      </c>
      <c r="B128" s="18">
        <v>52</v>
      </c>
      <c r="C128" s="19" t="s">
        <v>147</v>
      </c>
      <c r="D128" s="19" t="s">
        <v>60</v>
      </c>
      <c r="E128" s="17">
        <v>3000</v>
      </c>
      <c r="F128" s="20">
        <v>0.309</v>
      </c>
      <c r="G128" s="17">
        <f>E128*F128</f>
        <v>927</v>
      </c>
      <c r="H128" s="17">
        <f t="shared" ref="H128:H146" si="43">E128*1.6</f>
        <v>4800</v>
      </c>
      <c r="I128" s="20">
        <v>0.288915</v>
      </c>
      <c r="J128" s="24">
        <f t="shared" si="34"/>
        <v>1386.792</v>
      </c>
      <c r="K128" s="25">
        <f t="shared" si="35"/>
        <v>5520</v>
      </c>
      <c r="L128" s="20">
        <f t="shared" si="36"/>
        <v>0.2715801</v>
      </c>
      <c r="M128" s="24">
        <f t="shared" si="37"/>
        <v>1499.122152</v>
      </c>
      <c r="N128" s="25">
        <f t="shared" si="38"/>
        <v>4272</v>
      </c>
      <c r="O128" s="20">
        <v>0.293248725</v>
      </c>
      <c r="P128" s="24">
        <f t="shared" si="39"/>
        <v>1252.7585532</v>
      </c>
      <c r="Q128" s="24">
        <f t="shared" si="40"/>
        <v>4955.52</v>
      </c>
      <c r="R128" s="20">
        <f t="shared" si="41"/>
        <v>0.281518776</v>
      </c>
      <c r="S128" s="24">
        <f t="shared" si="42"/>
        <v>1395.07192484352</v>
      </c>
    </row>
    <row r="129" spans="1:19">
      <c r="A129" s="17">
        <v>126</v>
      </c>
      <c r="B129" s="18">
        <v>56</v>
      </c>
      <c r="C129" s="19" t="s">
        <v>148</v>
      </c>
      <c r="D129" s="19" t="s">
        <v>60</v>
      </c>
      <c r="E129" s="17">
        <v>3000</v>
      </c>
      <c r="F129" s="20">
        <v>0.3</v>
      </c>
      <c r="G129" s="17">
        <f>E129*F129</f>
        <v>900</v>
      </c>
      <c r="H129" s="17">
        <f t="shared" si="43"/>
        <v>4800</v>
      </c>
      <c r="I129" s="20">
        <v>0.2805</v>
      </c>
      <c r="J129" s="24">
        <f t="shared" si="34"/>
        <v>1346.4</v>
      </c>
      <c r="K129" s="25">
        <f t="shared" si="35"/>
        <v>5520</v>
      </c>
      <c r="L129" s="20">
        <f t="shared" si="36"/>
        <v>0.26367</v>
      </c>
      <c r="M129" s="24">
        <f t="shared" si="37"/>
        <v>1455.4584</v>
      </c>
      <c r="N129" s="25">
        <f t="shared" si="38"/>
        <v>4272</v>
      </c>
      <c r="O129" s="20">
        <v>0.2847075</v>
      </c>
      <c r="P129" s="24">
        <f t="shared" si="39"/>
        <v>1216.27044</v>
      </c>
      <c r="Q129" s="24">
        <f t="shared" si="40"/>
        <v>4955.52</v>
      </c>
      <c r="R129" s="20">
        <f t="shared" si="41"/>
        <v>0.2733192</v>
      </c>
      <c r="S129" s="24">
        <f t="shared" si="42"/>
        <v>1354.438761984</v>
      </c>
    </row>
    <row r="130" spans="1:19">
      <c r="A130" s="17">
        <v>127</v>
      </c>
      <c r="B130" s="18">
        <v>116773</v>
      </c>
      <c r="C130" s="19" t="s">
        <v>149</v>
      </c>
      <c r="D130" s="19" t="s">
        <v>66</v>
      </c>
      <c r="E130" s="17">
        <v>3000</v>
      </c>
      <c r="F130" s="20">
        <v>0.32</v>
      </c>
      <c r="G130" s="17">
        <f>E130*F130</f>
        <v>960</v>
      </c>
      <c r="H130" s="17">
        <f t="shared" si="43"/>
        <v>4800</v>
      </c>
      <c r="I130" s="20">
        <v>0.2992</v>
      </c>
      <c r="J130" s="24">
        <f t="shared" si="34"/>
        <v>1436.16</v>
      </c>
      <c r="K130" s="25">
        <f t="shared" si="35"/>
        <v>5520</v>
      </c>
      <c r="L130" s="20">
        <f t="shared" si="36"/>
        <v>0.281248</v>
      </c>
      <c r="M130" s="24">
        <f t="shared" si="37"/>
        <v>1552.48896</v>
      </c>
      <c r="N130" s="25">
        <f t="shared" si="38"/>
        <v>4272</v>
      </c>
      <c r="O130" s="20">
        <v>0.303688</v>
      </c>
      <c r="P130" s="24">
        <f t="shared" si="39"/>
        <v>1297.355136</v>
      </c>
      <c r="Q130" s="24">
        <f t="shared" si="40"/>
        <v>4955.52</v>
      </c>
      <c r="R130" s="20">
        <f t="shared" si="41"/>
        <v>0.29154048</v>
      </c>
      <c r="S130" s="24">
        <f t="shared" si="42"/>
        <v>1444.7346794496</v>
      </c>
    </row>
    <row r="131" spans="1:19">
      <c r="A131" s="17">
        <v>128</v>
      </c>
      <c r="B131" s="18">
        <v>119263</v>
      </c>
      <c r="C131" s="19" t="s">
        <v>150</v>
      </c>
      <c r="D131" s="19" t="s">
        <v>66</v>
      </c>
      <c r="E131" s="17">
        <v>3000</v>
      </c>
      <c r="F131" s="20">
        <v>0.26</v>
      </c>
      <c r="G131" s="17">
        <f>E131*F131</f>
        <v>780</v>
      </c>
      <c r="H131" s="17">
        <f t="shared" si="43"/>
        <v>4800</v>
      </c>
      <c r="I131" s="20">
        <v>0.2431</v>
      </c>
      <c r="J131" s="24">
        <f t="shared" si="34"/>
        <v>1166.88</v>
      </c>
      <c r="K131" s="25">
        <f t="shared" si="35"/>
        <v>5520</v>
      </c>
      <c r="L131" s="20">
        <f t="shared" si="36"/>
        <v>0.228514</v>
      </c>
      <c r="M131" s="24">
        <f t="shared" si="37"/>
        <v>1261.39728</v>
      </c>
      <c r="N131" s="25">
        <f t="shared" si="38"/>
        <v>4272</v>
      </c>
      <c r="O131" s="20">
        <v>0.2467465</v>
      </c>
      <c r="P131" s="24">
        <f t="shared" si="39"/>
        <v>1054.101048</v>
      </c>
      <c r="Q131" s="24">
        <f t="shared" si="40"/>
        <v>4955.52</v>
      </c>
      <c r="R131" s="20">
        <f t="shared" si="41"/>
        <v>0.23687664</v>
      </c>
      <c r="S131" s="24">
        <f t="shared" si="42"/>
        <v>1173.8469270528</v>
      </c>
    </row>
    <row r="132" spans="1:19">
      <c r="A132" s="17">
        <v>129</v>
      </c>
      <c r="B132" s="18">
        <v>119262</v>
      </c>
      <c r="C132" s="19" t="s">
        <v>151</v>
      </c>
      <c r="D132" s="19" t="s">
        <v>34</v>
      </c>
      <c r="E132" s="17">
        <v>2800</v>
      </c>
      <c r="F132" s="20">
        <v>0.26</v>
      </c>
      <c r="G132" s="17">
        <f>E132*F132</f>
        <v>728</v>
      </c>
      <c r="H132" s="17">
        <f t="shared" si="43"/>
        <v>4480</v>
      </c>
      <c r="I132" s="20">
        <v>0.2431</v>
      </c>
      <c r="J132" s="24">
        <f t="shared" si="34"/>
        <v>1089.088</v>
      </c>
      <c r="K132" s="25">
        <f t="shared" si="35"/>
        <v>5152</v>
      </c>
      <c r="L132" s="20">
        <f t="shared" si="36"/>
        <v>0.228514</v>
      </c>
      <c r="M132" s="24">
        <f t="shared" si="37"/>
        <v>1177.304128</v>
      </c>
      <c r="N132" s="25">
        <f t="shared" si="38"/>
        <v>3987.2</v>
      </c>
      <c r="O132" s="20">
        <v>0.2467465</v>
      </c>
      <c r="P132" s="24">
        <f t="shared" si="39"/>
        <v>983.8276448</v>
      </c>
      <c r="Q132" s="24">
        <f t="shared" si="40"/>
        <v>4625.152</v>
      </c>
      <c r="R132" s="20">
        <f t="shared" si="41"/>
        <v>0.23687664</v>
      </c>
      <c r="S132" s="24">
        <f t="shared" si="42"/>
        <v>1095.59046524928</v>
      </c>
    </row>
    <row r="133" spans="1:19">
      <c r="A133" s="17">
        <v>130</v>
      </c>
      <c r="B133" s="18">
        <v>106568</v>
      </c>
      <c r="C133" s="19" t="s">
        <v>152</v>
      </c>
      <c r="D133" s="19" t="s">
        <v>24</v>
      </c>
      <c r="E133" s="17">
        <v>2800</v>
      </c>
      <c r="F133" s="20">
        <v>0.3224</v>
      </c>
      <c r="G133" s="17">
        <f>E133*F133</f>
        <v>902.72</v>
      </c>
      <c r="H133" s="17">
        <f t="shared" si="43"/>
        <v>4480</v>
      </c>
      <c r="I133" s="20">
        <v>0.301444</v>
      </c>
      <c r="J133" s="24">
        <f>H133*I133</f>
        <v>1350.46912</v>
      </c>
      <c r="K133" s="25">
        <f>H133*1.15</f>
        <v>5152</v>
      </c>
      <c r="L133" s="20">
        <f>I133*0.94</f>
        <v>0.28335736</v>
      </c>
      <c r="M133" s="24">
        <f>K133*L133</f>
        <v>1459.85711872</v>
      </c>
      <c r="N133" s="25">
        <f>H133*0.89</f>
        <v>3987.2</v>
      </c>
      <c r="O133" s="20">
        <v>0.30596566</v>
      </c>
      <c r="P133" s="24">
        <f>N133*O133</f>
        <v>1219.946279552</v>
      </c>
      <c r="Q133" s="24">
        <f>N133*1.16</f>
        <v>4625.152</v>
      </c>
      <c r="R133" s="20">
        <f>O133*0.96</f>
        <v>0.2937270336</v>
      </c>
      <c r="S133" s="24">
        <f>Q133*R133</f>
        <v>1358.53217690911</v>
      </c>
    </row>
    <row r="134" spans="1:19">
      <c r="A134" s="17">
        <v>131</v>
      </c>
      <c r="B134" s="18">
        <v>114069</v>
      </c>
      <c r="C134" s="19" t="s">
        <v>153</v>
      </c>
      <c r="D134" s="19" t="s">
        <v>24</v>
      </c>
      <c r="E134" s="17">
        <v>2800</v>
      </c>
      <c r="F134" s="20">
        <v>0.3404</v>
      </c>
      <c r="G134" s="17">
        <f>E134*F134</f>
        <v>953.12</v>
      </c>
      <c r="H134" s="17">
        <f t="shared" si="43"/>
        <v>4480</v>
      </c>
      <c r="I134" s="20">
        <v>0.318274</v>
      </c>
      <c r="J134" s="24">
        <f>H134*I134</f>
        <v>1425.86752</v>
      </c>
      <c r="K134" s="25">
        <f>H134*1.15</f>
        <v>5152</v>
      </c>
      <c r="L134" s="20">
        <f>I134*0.94</f>
        <v>0.29917756</v>
      </c>
      <c r="M134" s="24">
        <f>K134*L134</f>
        <v>1541.36278912</v>
      </c>
      <c r="N134" s="25">
        <f>H134*0.89</f>
        <v>3987.2</v>
      </c>
      <c r="O134" s="20">
        <v>0.32304811</v>
      </c>
      <c r="P134" s="24">
        <f>N134*O134</f>
        <v>1288.057424192</v>
      </c>
      <c r="Q134" s="24">
        <f>N134*1.16</f>
        <v>4625.152</v>
      </c>
      <c r="R134" s="20">
        <f>O134*0.96</f>
        <v>0.3101261856</v>
      </c>
      <c r="S134" s="24">
        <f>Q134*R134</f>
        <v>1434.38074758021</v>
      </c>
    </row>
    <row r="135" spans="1:19">
      <c r="A135" s="17">
        <v>132</v>
      </c>
      <c r="B135" s="18">
        <v>113298</v>
      </c>
      <c r="C135" s="19" t="s">
        <v>154</v>
      </c>
      <c r="D135" s="19" t="s">
        <v>66</v>
      </c>
      <c r="E135" s="17">
        <v>2800</v>
      </c>
      <c r="F135" s="20">
        <v>0.3269</v>
      </c>
      <c r="G135" s="17">
        <f>E135*F135</f>
        <v>915.32</v>
      </c>
      <c r="H135" s="17">
        <f t="shared" si="43"/>
        <v>4480</v>
      </c>
      <c r="I135" s="20">
        <v>0.3056515</v>
      </c>
      <c r="J135" s="24">
        <f>H135*I135</f>
        <v>1369.31872</v>
      </c>
      <c r="K135" s="25">
        <f>H135*1.15</f>
        <v>5152</v>
      </c>
      <c r="L135" s="20">
        <f>I135*0.94</f>
        <v>0.28731241</v>
      </c>
      <c r="M135" s="24">
        <f>K135*L135</f>
        <v>1480.23353632</v>
      </c>
      <c r="N135" s="25">
        <f>H135*0.89</f>
        <v>3987.2</v>
      </c>
      <c r="O135" s="20">
        <v>0.3102362725</v>
      </c>
      <c r="P135" s="24">
        <f>N135*O135</f>
        <v>1236.974065712</v>
      </c>
      <c r="Q135" s="24">
        <f>N135*1.16</f>
        <v>4625.152</v>
      </c>
      <c r="R135" s="20">
        <f>O135*0.96</f>
        <v>0.2978268216</v>
      </c>
      <c r="S135" s="24">
        <f>Q135*R135</f>
        <v>1377.49431957688</v>
      </c>
    </row>
    <row r="136" spans="1:19">
      <c r="A136" s="17">
        <v>133</v>
      </c>
      <c r="B136" s="18">
        <v>371</v>
      </c>
      <c r="C136" s="19" t="s">
        <v>155</v>
      </c>
      <c r="D136" s="19" t="s">
        <v>28</v>
      </c>
      <c r="E136" s="17">
        <v>2700</v>
      </c>
      <c r="F136" s="20">
        <v>0.2996</v>
      </c>
      <c r="G136" s="17">
        <f>E136*F136</f>
        <v>808.92</v>
      </c>
      <c r="H136" s="17">
        <f t="shared" si="43"/>
        <v>4320</v>
      </c>
      <c r="I136" s="20">
        <v>0.280126</v>
      </c>
      <c r="J136" s="24">
        <f>H136*I136</f>
        <v>1210.14432</v>
      </c>
      <c r="K136" s="25">
        <f>H136*1.15</f>
        <v>4968</v>
      </c>
      <c r="L136" s="20">
        <f>I136*0.94</f>
        <v>0.26331844</v>
      </c>
      <c r="M136" s="24">
        <f>K136*L136</f>
        <v>1308.16600992</v>
      </c>
      <c r="N136" s="25">
        <f>H136*0.89</f>
        <v>3844.8</v>
      </c>
      <c r="O136" s="20">
        <v>0.28432789</v>
      </c>
      <c r="P136" s="24">
        <f>N136*O136</f>
        <v>1093.183871472</v>
      </c>
      <c r="Q136" s="24">
        <f>N136*1.16</f>
        <v>4459.968</v>
      </c>
      <c r="R136" s="20">
        <f>O136*0.96</f>
        <v>0.2729547744</v>
      </c>
      <c r="S136" s="24">
        <f>Q136*R136</f>
        <v>1217.36955927122</v>
      </c>
    </row>
    <row r="137" spans="1:19">
      <c r="A137" s="17">
        <v>134</v>
      </c>
      <c r="B137" s="18">
        <v>117637</v>
      </c>
      <c r="C137" s="19" t="s">
        <v>156</v>
      </c>
      <c r="D137" s="19" t="s">
        <v>26</v>
      </c>
      <c r="E137" s="17">
        <v>2600</v>
      </c>
      <c r="F137" s="20">
        <v>0.2986</v>
      </c>
      <c r="G137" s="17">
        <f>E137*F137</f>
        <v>776.36</v>
      </c>
      <c r="H137" s="17">
        <f t="shared" si="43"/>
        <v>4160</v>
      </c>
      <c r="I137" s="20">
        <v>0.279191</v>
      </c>
      <c r="J137" s="24">
        <f>H137*I137</f>
        <v>1161.43456</v>
      </c>
      <c r="K137" s="25">
        <f>H137*1.15</f>
        <v>4784</v>
      </c>
      <c r="L137" s="20">
        <f>I137*0.94</f>
        <v>0.26243954</v>
      </c>
      <c r="M137" s="24">
        <f>K137*L137</f>
        <v>1255.51075936</v>
      </c>
      <c r="N137" s="25">
        <f>H137*0.89</f>
        <v>3702.4</v>
      </c>
      <c r="O137" s="20">
        <v>0.283378865</v>
      </c>
      <c r="P137" s="24">
        <f>N137*O137</f>
        <v>1049.181909776</v>
      </c>
      <c r="Q137" s="24">
        <f>N137*1.16</f>
        <v>4294.784</v>
      </c>
      <c r="R137" s="20">
        <f>O137*0.96</f>
        <v>0.2720437104</v>
      </c>
      <c r="S137" s="24">
        <f>Q137*R137</f>
        <v>1168.36897472655</v>
      </c>
    </row>
    <row r="138" spans="1:19">
      <c r="A138" s="17">
        <v>135</v>
      </c>
      <c r="B138" s="18">
        <v>117923</v>
      </c>
      <c r="C138" s="19" t="s">
        <v>157</v>
      </c>
      <c r="D138" s="19" t="s">
        <v>26</v>
      </c>
      <c r="E138" s="17">
        <v>2600</v>
      </c>
      <c r="F138" s="20">
        <v>0.3096</v>
      </c>
      <c r="G138" s="17">
        <f>E138*F138</f>
        <v>804.96</v>
      </c>
      <c r="H138" s="17">
        <f t="shared" si="43"/>
        <v>4160</v>
      </c>
      <c r="I138" s="20">
        <v>0.289476</v>
      </c>
      <c r="J138" s="24">
        <f>H138*I138</f>
        <v>1204.22016</v>
      </c>
      <c r="K138" s="25">
        <f>H138*1.15</f>
        <v>4784</v>
      </c>
      <c r="L138" s="20">
        <f>I138*0.94</f>
        <v>0.27210744</v>
      </c>
      <c r="M138" s="24">
        <f>K138*L138</f>
        <v>1301.76199296</v>
      </c>
      <c r="N138" s="25">
        <f>H138*0.89</f>
        <v>3702.4</v>
      </c>
      <c r="O138" s="20">
        <v>0.29381814</v>
      </c>
      <c r="P138" s="24">
        <f>N138*O138</f>
        <v>1087.832281536</v>
      </c>
      <c r="Q138" s="24">
        <f>N138*1.16</f>
        <v>4294.784</v>
      </c>
      <c r="R138" s="20">
        <f>O138*0.96</f>
        <v>0.2820654144</v>
      </c>
      <c r="S138" s="24">
        <f>Q138*R138</f>
        <v>1211.41002871849</v>
      </c>
    </row>
    <row r="139" spans="1:19">
      <c r="A139" s="17">
        <v>136</v>
      </c>
      <c r="B139" s="18">
        <v>118758</v>
      </c>
      <c r="C139" s="19" t="s">
        <v>158</v>
      </c>
      <c r="D139" s="19" t="s">
        <v>16</v>
      </c>
      <c r="E139" s="17">
        <v>2500</v>
      </c>
      <c r="F139" s="20">
        <v>0.2856</v>
      </c>
      <c r="G139" s="17">
        <f>E139*F139</f>
        <v>714</v>
      </c>
      <c r="H139" s="17">
        <f t="shared" si="43"/>
        <v>4000</v>
      </c>
      <c r="I139" s="20">
        <v>0.267036</v>
      </c>
      <c r="J139" s="24">
        <f>H139*I139</f>
        <v>1068.144</v>
      </c>
      <c r="K139" s="25">
        <f>H139*1.15</f>
        <v>4600</v>
      </c>
      <c r="L139" s="20">
        <f>I139*0.94</f>
        <v>0.25101384</v>
      </c>
      <c r="M139" s="24">
        <f>K139*L139</f>
        <v>1154.663664</v>
      </c>
      <c r="N139" s="25">
        <f>H139*0.89</f>
        <v>3560</v>
      </c>
      <c r="O139" s="20">
        <v>0.27104154</v>
      </c>
      <c r="P139" s="24">
        <f>N139*O139</f>
        <v>964.9078824</v>
      </c>
      <c r="Q139" s="24">
        <f>N139*1.16</f>
        <v>4129.6</v>
      </c>
      <c r="R139" s="20">
        <f>O139*0.96</f>
        <v>0.2601998784</v>
      </c>
      <c r="S139" s="24">
        <f>Q139*R139</f>
        <v>1074.52141784064</v>
      </c>
    </row>
    <row r="140" spans="1:19">
      <c r="A140" s="17">
        <v>137</v>
      </c>
      <c r="B140" s="18">
        <v>123007</v>
      </c>
      <c r="C140" s="19" t="s">
        <v>159</v>
      </c>
      <c r="D140" s="19" t="s">
        <v>26</v>
      </c>
      <c r="E140" s="17">
        <v>2400</v>
      </c>
      <c r="F140" s="20">
        <v>0.3</v>
      </c>
      <c r="G140" s="17">
        <f>E140*F140</f>
        <v>720</v>
      </c>
      <c r="H140" s="17">
        <f t="shared" si="43"/>
        <v>3840</v>
      </c>
      <c r="I140" s="20">
        <v>0.2805</v>
      </c>
      <c r="J140" s="24">
        <f>H140*I140</f>
        <v>1077.12</v>
      </c>
      <c r="K140" s="25">
        <f>H140*1.15</f>
        <v>4416</v>
      </c>
      <c r="L140" s="20">
        <f>I140*0.94</f>
        <v>0.26367</v>
      </c>
      <c r="M140" s="24">
        <f>K140*L140</f>
        <v>1164.36672</v>
      </c>
      <c r="N140" s="25">
        <f>H140*0.89</f>
        <v>3417.6</v>
      </c>
      <c r="O140" s="20">
        <v>0.2847075</v>
      </c>
      <c r="P140" s="24">
        <f>N140*O140</f>
        <v>973.016352</v>
      </c>
      <c r="Q140" s="24">
        <f>N140*1.16</f>
        <v>3964.416</v>
      </c>
      <c r="R140" s="20">
        <f>O140*0.96</f>
        <v>0.2733192</v>
      </c>
      <c r="S140" s="24">
        <f>Q140*R140</f>
        <v>1083.5510095872</v>
      </c>
    </row>
    <row r="141" spans="1:19">
      <c r="A141" s="17">
        <v>138</v>
      </c>
      <c r="B141" s="18">
        <v>128640</v>
      </c>
      <c r="C141" s="19" t="s">
        <v>160</v>
      </c>
      <c r="D141" s="19" t="s">
        <v>16</v>
      </c>
      <c r="E141" s="17">
        <v>2000</v>
      </c>
      <c r="F141" s="20">
        <v>0.25</v>
      </c>
      <c r="G141" s="17">
        <f>E141*F141</f>
        <v>500</v>
      </c>
      <c r="H141" s="17">
        <f t="shared" si="43"/>
        <v>3200</v>
      </c>
      <c r="I141" s="20">
        <v>0.23375</v>
      </c>
      <c r="J141" s="24">
        <f>H141*I141</f>
        <v>748</v>
      </c>
      <c r="K141" s="25">
        <f>H141*1.15</f>
        <v>3680</v>
      </c>
      <c r="L141" s="20">
        <f>I141*0.94</f>
        <v>0.219725</v>
      </c>
      <c r="M141" s="24">
        <f>K141*L141</f>
        <v>808.588</v>
      </c>
      <c r="N141" s="25">
        <f>H141*0.89</f>
        <v>2848</v>
      </c>
      <c r="O141" s="20">
        <v>0.23725625</v>
      </c>
      <c r="P141" s="24">
        <f>N141*O141</f>
        <v>675.7058</v>
      </c>
      <c r="Q141" s="24">
        <f>N141*1.16</f>
        <v>3303.68</v>
      </c>
      <c r="R141" s="20">
        <f>O141*0.96</f>
        <v>0.227766</v>
      </c>
      <c r="S141" s="24">
        <f>Q141*R141</f>
        <v>752.46597888</v>
      </c>
    </row>
    <row r="142" spans="1:19">
      <c r="A142" s="17">
        <v>139</v>
      </c>
      <c r="B142" s="18">
        <v>114848</v>
      </c>
      <c r="C142" s="19" t="s">
        <v>161</v>
      </c>
      <c r="D142" s="19" t="s">
        <v>24</v>
      </c>
      <c r="E142" s="17">
        <v>2000</v>
      </c>
      <c r="F142" s="20">
        <v>0.25</v>
      </c>
      <c r="G142" s="17">
        <f>E142*F142</f>
        <v>500</v>
      </c>
      <c r="H142" s="17">
        <f t="shared" si="43"/>
        <v>3200</v>
      </c>
      <c r="I142" s="20">
        <v>0.23375</v>
      </c>
      <c r="J142" s="24">
        <f>H142*I142</f>
        <v>748</v>
      </c>
      <c r="K142" s="25">
        <f>H142*1.15</f>
        <v>3680</v>
      </c>
      <c r="L142" s="20">
        <f>I142*0.94</f>
        <v>0.219725</v>
      </c>
      <c r="M142" s="24">
        <f>K142*L142</f>
        <v>808.588</v>
      </c>
      <c r="N142" s="25">
        <f>H142*0.89</f>
        <v>2848</v>
      </c>
      <c r="O142" s="20">
        <v>0.23725625</v>
      </c>
      <c r="P142" s="24">
        <f>N142*O142</f>
        <v>675.7058</v>
      </c>
      <c r="Q142" s="24">
        <f>N142*1.16</f>
        <v>3303.68</v>
      </c>
      <c r="R142" s="20">
        <f>O142*0.96</f>
        <v>0.227766</v>
      </c>
      <c r="S142" s="24">
        <f>Q142*R142</f>
        <v>752.46597888</v>
      </c>
    </row>
    <row r="143" spans="1:19">
      <c r="A143" s="17">
        <v>140</v>
      </c>
      <c r="B143" s="18">
        <v>122686</v>
      </c>
      <c r="C143" s="19" t="s">
        <v>162</v>
      </c>
      <c r="D143" s="19" t="s">
        <v>26</v>
      </c>
      <c r="E143" s="17">
        <v>1500</v>
      </c>
      <c r="F143" s="20">
        <v>0.29</v>
      </c>
      <c r="G143" s="17">
        <f>E143*F143</f>
        <v>435</v>
      </c>
      <c r="H143" s="17">
        <v>3000</v>
      </c>
      <c r="I143" s="20">
        <v>0.27115</v>
      </c>
      <c r="J143" s="24">
        <f>H143*I143</f>
        <v>813.45</v>
      </c>
      <c r="K143" s="25">
        <f>H143*1.15</f>
        <v>3450</v>
      </c>
      <c r="L143" s="20">
        <f>I143*0.94</f>
        <v>0.254881</v>
      </c>
      <c r="M143" s="24">
        <f>K143*L143</f>
        <v>879.33945</v>
      </c>
      <c r="N143" s="25">
        <f>H143*0.89</f>
        <v>2670</v>
      </c>
      <c r="O143" s="20">
        <v>0.27521725</v>
      </c>
      <c r="P143" s="24">
        <f>N143*O143</f>
        <v>734.8300575</v>
      </c>
      <c r="Q143" s="24">
        <f>N143*1.16</f>
        <v>3097.2</v>
      </c>
      <c r="R143" s="20">
        <f>O143*0.96</f>
        <v>0.26420856</v>
      </c>
      <c r="S143" s="24">
        <f>Q143*R143</f>
        <v>818.306752032</v>
      </c>
    </row>
    <row r="144" spans="1:19">
      <c r="A144" s="17">
        <v>141</v>
      </c>
      <c r="B144" s="18">
        <v>122718</v>
      </c>
      <c r="C144" s="19" t="s">
        <v>163</v>
      </c>
      <c r="D144" s="19" t="s">
        <v>26</v>
      </c>
      <c r="E144" s="17">
        <v>1500</v>
      </c>
      <c r="F144" s="20">
        <v>0.26</v>
      </c>
      <c r="G144" s="17">
        <f>E144*F144</f>
        <v>390</v>
      </c>
      <c r="H144" s="17">
        <v>3000</v>
      </c>
      <c r="I144" s="20">
        <v>0.2431</v>
      </c>
      <c r="J144" s="24">
        <f>H144*I144</f>
        <v>729.3</v>
      </c>
      <c r="K144" s="25">
        <f>H144*1.15</f>
        <v>3450</v>
      </c>
      <c r="L144" s="20">
        <f>I144*0.94</f>
        <v>0.228514</v>
      </c>
      <c r="M144" s="24">
        <f>K144*L144</f>
        <v>788.3733</v>
      </c>
      <c r="N144" s="25">
        <f>H144*0.89</f>
        <v>2670</v>
      </c>
      <c r="O144" s="20">
        <v>0.2467465</v>
      </c>
      <c r="P144" s="24">
        <f>N144*O144</f>
        <v>658.813155</v>
      </c>
      <c r="Q144" s="24">
        <f>N144*1.16</f>
        <v>3097.2</v>
      </c>
      <c r="R144" s="20">
        <f>O144*0.96</f>
        <v>0.23687664</v>
      </c>
      <c r="S144" s="24">
        <f>Q144*R144</f>
        <v>733.654329408</v>
      </c>
    </row>
    <row r="145" spans="1:19">
      <c r="A145" s="17">
        <v>142</v>
      </c>
      <c r="B145" s="18">
        <v>122176</v>
      </c>
      <c r="C145" s="19" t="s">
        <v>164</v>
      </c>
      <c r="D145" s="19" t="s">
        <v>60</v>
      </c>
      <c r="E145" s="17">
        <v>1500</v>
      </c>
      <c r="F145" s="20">
        <v>0.26</v>
      </c>
      <c r="G145" s="17">
        <f>E145*F145</f>
        <v>390</v>
      </c>
      <c r="H145" s="17">
        <v>3000</v>
      </c>
      <c r="I145" s="20">
        <v>0.2431</v>
      </c>
      <c r="J145" s="24">
        <f>H145*I145</f>
        <v>729.3</v>
      </c>
      <c r="K145" s="25">
        <f>H145*1.15</f>
        <v>3450</v>
      </c>
      <c r="L145" s="20">
        <f>I145*0.94</f>
        <v>0.228514</v>
      </c>
      <c r="M145" s="24">
        <f>K145*L145</f>
        <v>788.3733</v>
      </c>
      <c r="N145" s="25">
        <f>H145*0.89</f>
        <v>2670</v>
      </c>
      <c r="O145" s="20">
        <v>0.2467465</v>
      </c>
      <c r="P145" s="24">
        <f>N145*O145</f>
        <v>658.813155</v>
      </c>
      <c r="Q145" s="24">
        <f>N145*1.16</f>
        <v>3097.2</v>
      </c>
      <c r="R145" s="20">
        <f>O145*0.96</f>
        <v>0.23687664</v>
      </c>
      <c r="S145" s="24">
        <f>Q145*R145</f>
        <v>733.654329408</v>
      </c>
    </row>
    <row r="146" spans="1:19">
      <c r="A146" s="17">
        <v>143</v>
      </c>
      <c r="B146" s="18">
        <v>591</v>
      </c>
      <c r="C146" s="19" t="s">
        <v>165</v>
      </c>
      <c r="D146" s="19" t="s">
        <v>26</v>
      </c>
      <c r="E146" s="17">
        <v>1200</v>
      </c>
      <c r="F146" s="20">
        <v>0.2835</v>
      </c>
      <c r="G146" s="17">
        <f>E146*F146</f>
        <v>340.2</v>
      </c>
      <c r="H146" s="17">
        <v>3000</v>
      </c>
      <c r="I146" s="20">
        <v>0.2650725</v>
      </c>
      <c r="J146" s="24">
        <f>H146*I146</f>
        <v>795.2175</v>
      </c>
      <c r="K146" s="25">
        <f>H146*1.15</f>
        <v>3450</v>
      </c>
      <c r="L146" s="20">
        <f>I146*0.94</f>
        <v>0.24916815</v>
      </c>
      <c r="M146" s="24">
        <f>K146*L146</f>
        <v>859.6301175</v>
      </c>
      <c r="N146" s="25">
        <f>H146*0.89</f>
        <v>2670</v>
      </c>
      <c r="O146" s="20">
        <v>0.2690485875</v>
      </c>
      <c r="P146" s="24">
        <f>N146*O146</f>
        <v>718.359728625</v>
      </c>
      <c r="Q146" s="24">
        <f>N146*1.16</f>
        <v>3097.2</v>
      </c>
      <c r="R146" s="20">
        <f>O146*0.96</f>
        <v>0.258286644</v>
      </c>
      <c r="S146" s="24">
        <f>Q146*R146</f>
        <v>799.9653937968</v>
      </c>
    </row>
    <row r="147" spans="1:19">
      <c r="A147" s="27" t="s">
        <v>166</v>
      </c>
      <c r="B147" s="28"/>
      <c r="C147" s="28"/>
      <c r="D147" s="29"/>
      <c r="E147" s="17">
        <f>SUM(E4:E146)</f>
        <v>935400</v>
      </c>
      <c r="F147" s="20">
        <f>G147/E147</f>
        <v>0.283166495616848</v>
      </c>
      <c r="G147" s="17">
        <f>SUM(G4:G146)</f>
        <v>264873.94</v>
      </c>
      <c r="H147" s="17">
        <f>SUM(H4:H146)</f>
        <v>1352670</v>
      </c>
      <c r="I147" s="20">
        <v>0.266333023680956</v>
      </c>
      <c r="J147" s="24">
        <f>H147*I147</f>
        <v>360260.691142519</v>
      </c>
      <c r="K147" s="25">
        <f>SUM(K4:K146)</f>
        <v>1555570.5</v>
      </c>
      <c r="L147" s="20">
        <f>I147*0.94</f>
        <v>0.250353042260098</v>
      </c>
      <c r="M147" s="24">
        <f>SUM(M4:M146)</f>
        <v>389469.289663697</v>
      </c>
      <c r="N147" s="25">
        <f>H147*0.89</f>
        <v>1203876.3</v>
      </c>
      <c r="O147" s="20">
        <v>0.27032801903617</v>
      </c>
      <c r="P147" s="24">
        <f>SUM(P4:P146)</f>
        <v>325464.461440982</v>
      </c>
      <c r="Q147" s="24">
        <f>SUM(Q4:Q146)</f>
        <v>1396496.508</v>
      </c>
      <c r="R147" s="20">
        <f>O147*0.96</f>
        <v>0.259514898274723</v>
      </c>
      <c r="S147" s="24">
        <f>SUM(S4:S146)</f>
        <v>362437.224260677</v>
      </c>
    </row>
  </sheetData>
  <sortState ref="A3:M146">
    <sortCondition ref="E3" descending="1"/>
  </sortState>
  <mergeCells count="8">
    <mergeCell ref="H1:M1"/>
    <mergeCell ref="N1:S1"/>
    <mergeCell ref="H2:J2"/>
    <mergeCell ref="K2:M2"/>
    <mergeCell ref="N2:P2"/>
    <mergeCell ref="Q2:S2"/>
    <mergeCell ref="A147:D147"/>
    <mergeCell ref="A1:G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2022-10-13T08:30:00Z</dcterms:created>
  <dcterms:modified xsi:type="dcterms:W3CDTF">2022-10-13T10:43:05Z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92D5FE55FEB24D6B853078B3B6C00773</vt:lpwstr>
  </property>
  <property fmtid="{D5CDD505-2E9C-101B-9397-08002B2CF9AE}" pid="3" name="KSOProductBuildVer">
    <vt:lpwstr>2052-11.1.0.12358</vt:lpwstr>
  </property>
</Properties>
</file>