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25725"/>
</workbook>
</file>

<file path=xl/calcChain.xml><?xml version="1.0" encoding="utf-8"?>
<calcChain xmlns="http://schemas.openxmlformats.org/spreadsheetml/2006/main">
  <c r="H11" i="2"/>
  <c r="G11"/>
  <c r="E11"/>
  <c r="D11"/>
  <c r="C11"/>
  <c r="H10"/>
  <c r="E10"/>
  <c r="H9"/>
  <c r="G9"/>
  <c r="E9"/>
  <c r="H8"/>
  <c r="E8"/>
  <c r="H7"/>
  <c r="E7"/>
  <c r="H6"/>
  <c r="E6"/>
  <c r="H5"/>
  <c r="E5"/>
  <c r="H4"/>
  <c r="E4"/>
  <c r="H3"/>
  <c r="G3"/>
  <c r="E3"/>
  <c r="BC142" i="1"/>
  <c r="BB142"/>
  <c r="AX142"/>
  <c r="AW142"/>
  <c r="AU142"/>
  <c r="AT142"/>
  <c r="AS142"/>
  <c r="AR142"/>
  <c r="AO142"/>
  <c r="AN142"/>
  <c r="AL142"/>
  <c r="AK142"/>
  <c r="AJ142"/>
  <c r="AI142"/>
  <c r="AG142"/>
  <c r="AF142"/>
  <c r="AE142"/>
  <c r="AD142"/>
  <c r="Z142"/>
  <c r="Y142"/>
  <c r="X142"/>
  <c r="W142"/>
  <c r="T142"/>
  <c r="S142"/>
  <c r="R142"/>
  <c r="P142"/>
  <c r="O142"/>
  <c r="N142"/>
  <c r="M142"/>
  <c r="K142"/>
  <c r="J142"/>
  <c r="I142"/>
  <c r="H142"/>
  <c r="BC141"/>
  <c r="BB141"/>
  <c r="AY141"/>
  <c r="AU141"/>
  <c r="AT141"/>
  <c r="AS141"/>
  <c r="AR141"/>
  <c r="AL141"/>
  <c r="AJ141"/>
  <c r="AG141"/>
  <c r="AE141"/>
  <c r="AC141"/>
  <c r="Z141"/>
  <c r="Y141"/>
  <c r="X141"/>
  <c r="W141"/>
  <c r="T141"/>
  <c r="P141"/>
  <c r="N141"/>
  <c r="K141"/>
  <c r="I141"/>
  <c r="BC140"/>
  <c r="BB140"/>
  <c r="AY140"/>
  <c r="AU140"/>
  <c r="AT140"/>
  <c r="AS140"/>
  <c r="AR140"/>
  <c r="AL140"/>
  <c r="AJ140"/>
  <c r="AG140"/>
  <c r="AE140"/>
  <c r="AC140"/>
  <c r="Z140"/>
  <c r="Y140"/>
  <c r="X140"/>
  <c r="W140"/>
  <c r="T140"/>
  <c r="P140"/>
  <c r="N140"/>
  <c r="K140"/>
  <c r="I140"/>
  <c r="BC139"/>
  <c r="BB139"/>
  <c r="AU139"/>
  <c r="AT139"/>
  <c r="AS139"/>
  <c r="AR139"/>
  <c r="AL139"/>
  <c r="AJ139"/>
  <c r="AG139"/>
  <c r="AE139"/>
  <c r="AC139"/>
  <c r="Z139"/>
  <c r="Y139"/>
  <c r="X139"/>
  <c r="W139"/>
  <c r="T139"/>
  <c r="P139"/>
  <c r="N139"/>
  <c r="K139"/>
  <c r="I139"/>
  <c r="BC138"/>
  <c r="BB138"/>
  <c r="BA138"/>
  <c r="AY138"/>
  <c r="AU138"/>
  <c r="AT138"/>
  <c r="AS138"/>
  <c r="AR138"/>
  <c r="AL138"/>
  <c r="AJ138"/>
  <c r="AG138"/>
  <c r="AE138"/>
  <c r="AC138"/>
  <c r="Z138"/>
  <c r="Y138"/>
  <c r="X138"/>
  <c r="W138"/>
  <c r="T138"/>
  <c r="P138"/>
  <c r="N138"/>
  <c r="K138"/>
  <c r="I138"/>
  <c r="BC137"/>
  <c r="BB137"/>
  <c r="AY137"/>
  <c r="AU137"/>
  <c r="AT137"/>
  <c r="AS137"/>
  <c r="AR137"/>
  <c r="AL137"/>
  <c r="AJ137"/>
  <c r="AG137"/>
  <c r="AE137"/>
  <c r="AC137"/>
  <c r="Z137"/>
  <c r="Y137"/>
  <c r="X137"/>
  <c r="W137"/>
  <c r="T137"/>
  <c r="P137"/>
  <c r="N137"/>
  <c r="K137"/>
  <c r="I137"/>
  <c r="BC136"/>
  <c r="BB136"/>
  <c r="AY136"/>
  <c r="AU136"/>
  <c r="AT136"/>
  <c r="AS136"/>
  <c r="AR136"/>
  <c r="AL136"/>
  <c r="AJ136"/>
  <c r="AG136"/>
  <c r="AE136"/>
  <c r="AC136"/>
  <c r="Z136"/>
  <c r="Y136"/>
  <c r="X136"/>
  <c r="W136"/>
  <c r="T136"/>
  <c r="P136"/>
  <c r="N136"/>
  <c r="K136"/>
  <c r="I136"/>
  <c r="BC135"/>
  <c r="BB135"/>
  <c r="AY135"/>
  <c r="AU135"/>
  <c r="AT135"/>
  <c r="AS135"/>
  <c r="AR135"/>
  <c r="AL135"/>
  <c r="AJ135"/>
  <c r="AG135"/>
  <c r="AE135"/>
  <c r="AC135"/>
  <c r="Z135"/>
  <c r="Y135"/>
  <c r="X135"/>
  <c r="W135"/>
  <c r="T135"/>
  <c r="P135"/>
  <c r="N135"/>
  <c r="K135"/>
  <c r="I135"/>
  <c r="BC134"/>
  <c r="BB134"/>
  <c r="BA134"/>
  <c r="AY134"/>
  <c r="AU134"/>
  <c r="AT134"/>
  <c r="AS134"/>
  <c r="AR134"/>
  <c r="AL134"/>
  <c r="AJ134"/>
  <c r="AG134"/>
  <c r="AE134"/>
  <c r="AC134"/>
  <c r="Z134"/>
  <c r="Y134"/>
  <c r="X134"/>
  <c r="W134"/>
  <c r="T134"/>
  <c r="P134"/>
  <c r="N134"/>
  <c r="K134"/>
  <c r="I134"/>
  <c r="BC133"/>
  <c r="BB133"/>
  <c r="AY133"/>
  <c r="AU133"/>
  <c r="AT133"/>
  <c r="AS133"/>
  <c r="AR133"/>
  <c r="AL133"/>
  <c r="AJ133"/>
  <c r="AG133"/>
  <c r="AE133"/>
  <c r="AC133"/>
  <c r="Z133"/>
  <c r="Y133"/>
  <c r="X133"/>
  <c r="W133"/>
  <c r="T133"/>
  <c r="P133"/>
  <c r="N133"/>
  <c r="K133"/>
  <c r="I133"/>
  <c r="BC132"/>
  <c r="BB132"/>
  <c r="AY132"/>
  <c r="AU132"/>
  <c r="AT132"/>
  <c r="AS132"/>
  <c r="AR132"/>
  <c r="AL132"/>
  <c r="AJ132"/>
  <c r="AG132"/>
  <c r="AE132"/>
  <c r="AC132"/>
  <c r="Z132"/>
  <c r="Y132"/>
  <c r="X132"/>
  <c r="W132"/>
  <c r="T132"/>
  <c r="P132"/>
  <c r="N132"/>
  <c r="K132"/>
  <c r="I132"/>
  <c r="BC131"/>
  <c r="BB131"/>
  <c r="BA131"/>
  <c r="AY131"/>
  <c r="AU131"/>
  <c r="AT131"/>
  <c r="AS131"/>
  <c r="AR131"/>
  <c r="AL131"/>
  <c r="AJ131"/>
  <c r="AG131"/>
  <c r="AE131"/>
  <c r="AC131"/>
  <c r="Z131"/>
  <c r="Y131"/>
  <c r="X131"/>
  <c r="W131"/>
  <c r="T131"/>
  <c r="P131"/>
  <c r="N131"/>
  <c r="K131"/>
  <c r="I131"/>
  <c r="BC130"/>
  <c r="BB130"/>
  <c r="AU130"/>
  <c r="AT130"/>
  <c r="AS130"/>
  <c r="AR130"/>
  <c r="AL130"/>
  <c r="AJ130"/>
  <c r="AG130"/>
  <c r="AE130"/>
  <c r="AC130"/>
  <c r="Z130"/>
  <c r="Y130"/>
  <c r="X130"/>
  <c r="W130"/>
  <c r="T130"/>
  <c r="P130"/>
  <c r="N130"/>
  <c r="K130"/>
  <c r="I130"/>
  <c r="BC129"/>
  <c r="BB129"/>
  <c r="AY129"/>
  <c r="AU129"/>
  <c r="AT129"/>
  <c r="AS129"/>
  <c r="AR129"/>
  <c r="AL129"/>
  <c r="AJ129"/>
  <c r="AG129"/>
  <c r="AE129"/>
  <c r="AC129"/>
  <c r="Z129"/>
  <c r="Y129"/>
  <c r="X129"/>
  <c r="W129"/>
  <c r="T129"/>
  <c r="P129"/>
  <c r="N129"/>
  <c r="K129"/>
  <c r="I129"/>
  <c r="BC128"/>
  <c r="BB128"/>
  <c r="BA128"/>
  <c r="AY128"/>
  <c r="AU128"/>
  <c r="AT128"/>
  <c r="AS128"/>
  <c r="AR128"/>
  <c r="AL128"/>
  <c r="AJ128"/>
  <c r="AG128"/>
  <c r="AE128"/>
  <c r="AC128"/>
  <c r="Z128"/>
  <c r="Y128"/>
  <c r="X128"/>
  <c r="W128"/>
  <c r="T128"/>
  <c r="P128"/>
  <c r="N128"/>
  <c r="K128"/>
  <c r="I128"/>
  <c r="BC127"/>
  <c r="BB127"/>
  <c r="BA127"/>
  <c r="AY127"/>
  <c r="AU127"/>
  <c r="AT127"/>
  <c r="AS127"/>
  <c r="AR127"/>
  <c r="AL127"/>
  <c r="AJ127"/>
  <c r="AG127"/>
  <c r="AE127"/>
  <c r="AC127"/>
  <c r="Z127"/>
  <c r="Y127"/>
  <c r="X127"/>
  <c r="W127"/>
  <c r="T127"/>
  <c r="P127"/>
  <c r="N127"/>
  <c r="K127"/>
  <c r="I127"/>
  <c r="BC126"/>
  <c r="BB126"/>
  <c r="AY126"/>
  <c r="AU126"/>
  <c r="AT126"/>
  <c r="AS126"/>
  <c r="AR126"/>
  <c r="AL126"/>
  <c r="AJ126"/>
  <c r="AG126"/>
  <c r="AE126"/>
  <c r="AC126"/>
  <c r="Z126"/>
  <c r="Y126"/>
  <c r="X126"/>
  <c r="W126"/>
  <c r="T126"/>
  <c r="P126"/>
  <c r="N126"/>
  <c r="K126"/>
  <c r="I126"/>
  <c r="BC125"/>
  <c r="BB125"/>
  <c r="AY125"/>
  <c r="AU125"/>
  <c r="AT125"/>
  <c r="AS125"/>
  <c r="AR125"/>
  <c r="AL125"/>
  <c r="AJ125"/>
  <c r="AG125"/>
  <c r="AE125"/>
  <c r="AC125"/>
  <c r="Z125"/>
  <c r="Y125"/>
  <c r="X125"/>
  <c r="W125"/>
  <c r="T125"/>
  <c r="P125"/>
  <c r="N125"/>
  <c r="K125"/>
  <c r="I125"/>
  <c r="BC124"/>
  <c r="BB124"/>
  <c r="BA124"/>
  <c r="AY124"/>
  <c r="AU124"/>
  <c r="AT124"/>
  <c r="AS124"/>
  <c r="AR124"/>
  <c r="AL124"/>
  <c r="AJ124"/>
  <c r="AG124"/>
  <c r="AE124"/>
  <c r="AC124"/>
  <c r="Z124"/>
  <c r="Y124"/>
  <c r="X124"/>
  <c r="W124"/>
  <c r="T124"/>
  <c r="P124"/>
  <c r="N124"/>
  <c r="K124"/>
  <c r="I124"/>
  <c r="BC123"/>
  <c r="BB123"/>
  <c r="BA123"/>
  <c r="AY123"/>
  <c r="AU123"/>
  <c r="AT123"/>
  <c r="AS123"/>
  <c r="AR123"/>
  <c r="AL123"/>
  <c r="AJ123"/>
  <c r="AG123"/>
  <c r="AE123"/>
  <c r="AC123"/>
  <c r="Z123"/>
  <c r="Y123"/>
  <c r="X123"/>
  <c r="W123"/>
  <c r="T123"/>
  <c r="P123"/>
  <c r="N123"/>
  <c r="K123"/>
  <c r="I123"/>
  <c r="BC122"/>
  <c r="BB122"/>
  <c r="BA122"/>
  <c r="AY122"/>
  <c r="AU122"/>
  <c r="AT122"/>
  <c r="AS122"/>
  <c r="AR122"/>
  <c r="AL122"/>
  <c r="AJ122"/>
  <c r="AG122"/>
  <c r="AE122"/>
  <c r="AC122"/>
  <c r="Z122"/>
  <c r="Y122"/>
  <c r="X122"/>
  <c r="W122"/>
  <c r="T122"/>
  <c r="P122"/>
  <c r="N122"/>
  <c r="K122"/>
  <c r="I122"/>
  <c r="BC121"/>
  <c r="BB121"/>
  <c r="BA121"/>
  <c r="AY121"/>
  <c r="AU121"/>
  <c r="AT121"/>
  <c r="AS121"/>
  <c r="AR121"/>
  <c r="AL121"/>
  <c r="AJ121"/>
  <c r="AG121"/>
  <c r="AE121"/>
  <c r="AC121"/>
  <c r="Z121"/>
  <c r="Y121"/>
  <c r="X121"/>
  <c r="W121"/>
  <c r="T121"/>
  <c r="P121"/>
  <c r="N121"/>
  <c r="K121"/>
  <c r="I121"/>
  <c r="BC120"/>
  <c r="BB120"/>
  <c r="AY120"/>
  <c r="AU120"/>
  <c r="AT120"/>
  <c r="AS120"/>
  <c r="AR120"/>
  <c r="AL120"/>
  <c r="AJ120"/>
  <c r="AG120"/>
  <c r="AE120"/>
  <c r="AC120"/>
  <c r="Z120"/>
  <c r="Y120"/>
  <c r="X120"/>
  <c r="W120"/>
  <c r="T120"/>
  <c r="P120"/>
  <c r="N120"/>
  <c r="K120"/>
  <c r="I120"/>
  <c r="BC119"/>
  <c r="BB119"/>
  <c r="AY119"/>
  <c r="AU119"/>
  <c r="AT119"/>
  <c r="AS119"/>
  <c r="AR119"/>
  <c r="AL119"/>
  <c r="AJ119"/>
  <c r="AG119"/>
  <c r="AE119"/>
  <c r="AC119"/>
  <c r="Z119"/>
  <c r="Y119"/>
  <c r="X119"/>
  <c r="W119"/>
  <c r="T119"/>
  <c r="P119"/>
  <c r="N119"/>
  <c r="K119"/>
  <c r="I119"/>
  <c r="BC118"/>
  <c r="BB118"/>
  <c r="AU118"/>
  <c r="AT118"/>
  <c r="AS118"/>
  <c r="AR118"/>
  <c r="AL118"/>
  <c r="AJ118"/>
  <c r="AG118"/>
  <c r="AE118"/>
  <c r="AC118"/>
  <c r="Z118"/>
  <c r="Y118"/>
  <c r="X118"/>
  <c r="W118"/>
  <c r="T118"/>
  <c r="P118"/>
  <c r="N118"/>
  <c r="K118"/>
  <c r="I118"/>
  <c r="BC117"/>
  <c r="BB117"/>
  <c r="BA117"/>
  <c r="AY117"/>
  <c r="AU117"/>
  <c r="AT117"/>
  <c r="AS117"/>
  <c r="AR117"/>
  <c r="AL117"/>
  <c r="AJ117"/>
  <c r="AG117"/>
  <c r="AE117"/>
  <c r="AC117"/>
  <c r="Z117"/>
  <c r="Y117"/>
  <c r="X117"/>
  <c r="W117"/>
  <c r="T117"/>
  <c r="P117"/>
  <c r="N117"/>
  <c r="K117"/>
  <c r="I117"/>
  <c r="BC116"/>
  <c r="BB116"/>
  <c r="BA116"/>
  <c r="AY116"/>
  <c r="AU116"/>
  <c r="AT116"/>
  <c r="AS116"/>
  <c r="AR116"/>
  <c r="AL116"/>
  <c r="AJ116"/>
  <c r="AG116"/>
  <c r="AE116"/>
  <c r="AC116"/>
  <c r="Z116"/>
  <c r="Y116"/>
  <c r="X116"/>
  <c r="W116"/>
  <c r="T116"/>
  <c r="P116"/>
  <c r="N116"/>
  <c r="K116"/>
  <c r="I116"/>
  <c r="BC115"/>
  <c r="BB115"/>
  <c r="AY115"/>
  <c r="AU115"/>
  <c r="AT115"/>
  <c r="AS115"/>
  <c r="AR115"/>
  <c r="AL115"/>
  <c r="AJ115"/>
  <c r="AG115"/>
  <c r="AE115"/>
  <c r="AC115"/>
  <c r="Z115"/>
  <c r="Y115"/>
  <c r="X115"/>
  <c r="W115"/>
  <c r="T115"/>
  <c r="P115"/>
  <c r="N115"/>
  <c r="K115"/>
  <c r="I115"/>
  <c r="BC114"/>
  <c r="BB114"/>
  <c r="AY114"/>
  <c r="AU114"/>
  <c r="AT114"/>
  <c r="AS114"/>
  <c r="AR114"/>
  <c r="AL114"/>
  <c r="AJ114"/>
  <c r="AG114"/>
  <c r="AE114"/>
  <c r="AC114"/>
  <c r="Z114"/>
  <c r="Y114"/>
  <c r="X114"/>
  <c r="W114"/>
  <c r="T114"/>
  <c r="P114"/>
  <c r="N114"/>
  <c r="K114"/>
  <c r="I114"/>
  <c r="BC113"/>
  <c r="BB113"/>
  <c r="AY113"/>
  <c r="AU113"/>
  <c r="AT113"/>
  <c r="AS113"/>
  <c r="AR113"/>
  <c r="AL113"/>
  <c r="AJ113"/>
  <c r="AG113"/>
  <c r="AE113"/>
  <c r="AC113"/>
  <c r="Z113"/>
  <c r="Y113"/>
  <c r="X113"/>
  <c r="W113"/>
  <c r="T113"/>
  <c r="P113"/>
  <c r="N113"/>
  <c r="K113"/>
  <c r="I113"/>
  <c r="BC112"/>
  <c r="BB112"/>
  <c r="AY112"/>
  <c r="AU112"/>
  <c r="AT112"/>
  <c r="AS112"/>
  <c r="AR112"/>
  <c r="AL112"/>
  <c r="AJ112"/>
  <c r="AG112"/>
  <c r="AE112"/>
  <c r="AC112"/>
  <c r="Z112"/>
  <c r="Y112"/>
  <c r="X112"/>
  <c r="W112"/>
  <c r="T112"/>
  <c r="P112"/>
  <c r="N112"/>
  <c r="K112"/>
  <c r="I112"/>
  <c r="BC111"/>
  <c r="BB111"/>
  <c r="BA111"/>
  <c r="AY111"/>
  <c r="AU111"/>
  <c r="AT111"/>
  <c r="AS111"/>
  <c r="AR111"/>
  <c r="AL111"/>
  <c r="AJ111"/>
  <c r="AG111"/>
  <c r="AE111"/>
  <c r="AC111"/>
  <c r="Z111"/>
  <c r="Y111"/>
  <c r="X111"/>
  <c r="W111"/>
  <c r="T111"/>
  <c r="P111"/>
  <c r="N111"/>
  <c r="K111"/>
  <c r="I111"/>
  <c r="BC110"/>
  <c r="BB110"/>
  <c r="AY110"/>
  <c r="AU110"/>
  <c r="AT110"/>
  <c r="AS110"/>
  <c r="AR110"/>
  <c r="AL110"/>
  <c r="AJ110"/>
  <c r="AG110"/>
  <c r="AE110"/>
  <c r="AC110"/>
  <c r="Z110"/>
  <c r="Y110"/>
  <c r="X110"/>
  <c r="W110"/>
  <c r="T110"/>
  <c r="P110"/>
  <c r="N110"/>
  <c r="K110"/>
  <c r="I110"/>
  <c r="BC109"/>
  <c r="BB109"/>
  <c r="BA109"/>
  <c r="AY109"/>
  <c r="AU109"/>
  <c r="AT109"/>
  <c r="AS109"/>
  <c r="AR109"/>
  <c r="AL109"/>
  <c r="AJ109"/>
  <c r="AG109"/>
  <c r="AE109"/>
  <c r="AC109"/>
  <c r="Z109"/>
  <c r="Y109"/>
  <c r="X109"/>
  <c r="W109"/>
  <c r="T109"/>
  <c r="P109"/>
  <c r="N109"/>
  <c r="K109"/>
  <c r="I109"/>
  <c r="BC108"/>
  <c r="BB108"/>
  <c r="AY108"/>
  <c r="AU108"/>
  <c r="AT108"/>
  <c r="AS108"/>
  <c r="AR108"/>
  <c r="AL108"/>
  <c r="AJ108"/>
  <c r="AG108"/>
  <c r="AE108"/>
  <c r="AC108"/>
  <c r="Z108"/>
  <c r="Y108"/>
  <c r="X108"/>
  <c r="W108"/>
  <c r="T108"/>
  <c r="P108"/>
  <c r="N108"/>
  <c r="K108"/>
  <c r="I108"/>
  <c r="BC107"/>
  <c r="BB107"/>
  <c r="AY107"/>
  <c r="AU107"/>
  <c r="AT107"/>
  <c r="AS107"/>
  <c r="AR107"/>
  <c r="AL107"/>
  <c r="AJ107"/>
  <c r="AG107"/>
  <c r="AE107"/>
  <c r="AC107"/>
  <c r="Z107"/>
  <c r="Y107"/>
  <c r="X107"/>
  <c r="W107"/>
  <c r="T107"/>
  <c r="P107"/>
  <c r="N107"/>
  <c r="K107"/>
  <c r="I107"/>
  <c r="BC106"/>
  <c r="BB106"/>
  <c r="BA106"/>
  <c r="AY106"/>
  <c r="AU106"/>
  <c r="AT106"/>
  <c r="AS106"/>
  <c r="AR106"/>
  <c r="AL106"/>
  <c r="AJ106"/>
  <c r="AG106"/>
  <c r="AE106"/>
  <c r="AC106"/>
  <c r="Z106"/>
  <c r="Y106"/>
  <c r="X106"/>
  <c r="W106"/>
  <c r="T106"/>
  <c r="P106"/>
  <c r="N106"/>
  <c r="K106"/>
  <c r="I106"/>
  <c r="BC105"/>
  <c r="BB105"/>
  <c r="AY105"/>
  <c r="AU105"/>
  <c r="AT105"/>
  <c r="AS105"/>
  <c r="AR105"/>
  <c r="AL105"/>
  <c r="AJ105"/>
  <c r="AG105"/>
  <c r="AE105"/>
  <c r="AA105"/>
  <c r="Z105"/>
  <c r="Y105"/>
  <c r="X105"/>
  <c r="W105"/>
  <c r="T105"/>
  <c r="P105"/>
  <c r="N105"/>
  <c r="K105"/>
  <c r="I105"/>
  <c r="BC104"/>
  <c r="BB104"/>
  <c r="AY104"/>
  <c r="AU104"/>
  <c r="AT104"/>
  <c r="AS104"/>
  <c r="AR104"/>
  <c r="AL104"/>
  <c r="AJ104"/>
  <c r="AG104"/>
  <c r="AE104"/>
  <c r="AC104"/>
  <c r="Z104"/>
  <c r="Y104"/>
  <c r="X104"/>
  <c r="W104"/>
  <c r="T104"/>
  <c r="P104"/>
  <c r="N104"/>
  <c r="K104"/>
  <c r="I104"/>
  <c r="BC103"/>
  <c r="BB103"/>
  <c r="BA103"/>
  <c r="AY103"/>
  <c r="AU103"/>
  <c r="AT103"/>
  <c r="AS103"/>
  <c r="AR103"/>
  <c r="AL103"/>
  <c r="AJ103"/>
  <c r="AG103"/>
  <c r="AE103"/>
  <c r="AC103"/>
  <c r="Z103"/>
  <c r="Y103"/>
  <c r="X103"/>
  <c r="W103"/>
  <c r="T103"/>
  <c r="P103"/>
  <c r="N103"/>
  <c r="K103"/>
  <c r="I103"/>
  <c r="BC102"/>
  <c r="BB102"/>
  <c r="AY102"/>
  <c r="AU102"/>
  <c r="AT102"/>
  <c r="AS102"/>
  <c r="AR102"/>
  <c r="AL102"/>
  <c r="AJ102"/>
  <c r="AG102"/>
  <c r="AE102"/>
  <c r="AC102"/>
  <c r="Z102"/>
  <c r="Y102"/>
  <c r="X102"/>
  <c r="W102"/>
  <c r="T102"/>
  <c r="P102"/>
  <c r="N102"/>
  <c r="K102"/>
  <c r="I102"/>
  <c r="BC101"/>
  <c r="BB101"/>
  <c r="AY101"/>
  <c r="AU101"/>
  <c r="AT101"/>
  <c r="AS101"/>
  <c r="AR101"/>
  <c r="AL101"/>
  <c r="AJ101"/>
  <c r="AG101"/>
  <c r="AE101"/>
  <c r="Z101"/>
  <c r="Y101"/>
  <c r="X101"/>
  <c r="W101"/>
  <c r="T101"/>
  <c r="P101"/>
  <c r="N101"/>
  <c r="K101"/>
  <c r="I101"/>
  <c r="BC100"/>
  <c r="BB100"/>
  <c r="AY100"/>
  <c r="AU100"/>
  <c r="AT100"/>
  <c r="AS100"/>
  <c r="AR100"/>
  <c r="AL100"/>
  <c r="AJ100"/>
  <c r="AG100"/>
  <c r="AE100"/>
  <c r="AC100"/>
  <c r="Z100"/>
  <c r="Y100"/>
  <c r="X100"/>
  <c r="W100"/>
  <c r="T100"/>
  <c r="P100"/>
  <c r="N100"/>
  <c r="K100"/>
  <c r="I100"/>
  <c r="BC99"/>
  <c r="BB99"/>
  <c r="AY99"/>
  <c r="AU99"/>
  <c r="AT99"/>
  <c r="AS99"/>
  <c r="AR99"/>
  <c r="AL99"/>
  <c r="AJ99"/>
  <c r="AG99"/>
  <c r="AE99"/>
  <c r="AC99"/>
  <c r="Z99"/>
  <c r="Y99"/>
  <c r="X99"/>
  <c r="W99"/>
  <c r="T99"/>
  <c r="P99"/>
  <c r="N99"/>
  <c r="K99"/>
  <c r="I99"/>
  <c r="BC98"/>
  <c r="BB98"/>
  <c r="AY98"/>
  <c r="AU98"/>
  <c r="AT98"/>
  <c r="AS98"/>
  <c r="AR98"/>
  <c r="AL98"/>
  <c r="AJ98"/>
  <c r="AG98"/>
  <c r="AE98"/>
  <c r="AC98"/>
  <c r="Z98"/>
  <c r="Y98"/>
  <c r="X98"/>
  <c r="W98"/>
  <c r="T98"/>
  <c r="P98"/>
  <c r="N98"/>
  <c r="K98"/>
  <c r="I98"/>
  <c r="BC97"/>
  <c r="BB97"/>
  <c r="BA97"/>
  <c r="AY97"/>
  <c r="AU97"/>
  <c r="AT97"/>
  <c r="AS97"/>
  <c r="AR97"/>
  <c r="AL97"/>
  <c r="AJ97"/>
  <c r="AG97"/>
  <c r="AE97"/>
  <c r="AC97"/>
  <c r="Z97"/>
  <c r="Y97"/>
  <c r="X97"/>
  <c r="W97"/>
  <c r="T97"/>
  <c r="P97"/>
  <c r="N97"/>
  <c r="K97"/>
  <c r="I97"/>
  <c r="BC96"/>
  <c r="BB96"/>
  <c r="BA96"/>
  <c r="AY96"/>
  <c r="AU96"/>
  <c r="AT96"/>
  <c r="AS96"/>
  <c r="AR96"/>
  <c r="AL96"/>
  <c r="AJ96"/>
  <c r="AG96"/>
  <c r="AE96"/>
  <c r="AC96"/>
  <c r="Z96"/>
  <c r="Y96"/>
  <c r="X96"/>
  <c r="W96"/>
  <c r="T96"/>
  <c r="P96"/>
  <c r="N96"/>
  <c r="K96"/>
  <c r="I96"/>
  <c r="BC95"/>
  <c r="BB95"/>
  <c r="AY95"/>
  <c r="AU95"/>
  <c r="AT95"/>
  <c r="AS95"/>
  <c r="AR95"/>
  <c r="AL95"/>
  <c r="AJ95"/>
  <c r="AG95"/>
  <c r="AE95"/>
  <c r="AC95"/>
  <c r="Z95"/>
  <c r="Y95"/>
  <c r="X95"/>
  <c r="W95"/>
  <c r="T95"/>
  <c r="P95"/>
  <c r="N95"/>
  <c r="K95"/>
  <c r="I95"/>
  <c r="BC94"/>
  <c r="BB94"/>
  <c r="AY94"/>
  <c r="AU94"/>
  <c r="AT94"/>
  <c r="AS94"/>
  <c r="AR94"/>
  <c r="AL94"/>
  <c r="AJ94"/>
  <c r="AG94"/>
  <c r="AE94"/>
  <c r="AC94"/>
  <c r="Z94"/>
  <c r="Y94"/>
  <c r="X94"/>
  <c r="W94"/>
  <c r="T94"/>
  <c r="P94"/>
  <c r="N94"/>
  <c r="K94"/>
  <c r="I94"/>
  <c r="BC93"/>
  <c r="BB93"/>
  <c r="AY93"/>
  <c r="AU93"/>
  <c r="AT93"/>
  <c r="AS93"/>
  <c r="AR93"/>
  <c r="AL93"/>
  <c r="AJ93"/>
  <c r="AG93"/>
  <c r="AE93"/>
  <c r="AC93"/>
  <c r="Z93"/>
  <c r="Y93"/>
  <c r="X93"/>
  <c r="W93"/>
  <c r="T93"/>
  <c r="P93"/>
  <c r="N93"/>
  <c r="K93"/>
  <c r="I93"/>
  <c r="BC92"/>
  <c r="BB92"/>
  <c r="BA92"/>
  <c r="AY92"/>
  <c r="AU92"/>
  <c r="AT92"/>
  <c r="AS92"/>
  <c r="AR92"/>
  <c r="AL92"/>
  <c r="AJ92"/>
  <c r="AG92"/>
  <c r="AE92"/>
  <c r="AC92"/>
  <c r="Z92"/>
  <c r="Y92"/>
  <c r="X92"/>
  <c r="W92"/>
  <c r="T92"/>
  <c r="P92"/>
  <c r="N92"/>
  <c r="K92"/>
  <c r="I92"/>
  <c r="BC91"/>
  <c r="BB91"/>
  <c r="AU91"/>
  <c r="AT91"/>
  <c r="AS91"/>
  <c r="AR91"/>
  <c r="AL91"/>
  <c r="AJ91"/>
  <c r="AG91"/>
  <c r="AE91"/>
  <c r="AC91"/>
  <c r="Z91"/>
  <c r="Y91"/>
  <c r="X91"/>
  <c r="W91"/>
  <c r="T91"/>
  <c r="P91"/>
  <c r="N91"/>
  <c r="K91"/>
  <c r="I91"/>
  <c r="BC90"/>
  <c r="BB90"/>
  <c r="AY90"/>
  <c r="AU90"/>
  <c r="AT90"/>
  <c r="AS90"/>
  <c r="AR90"/>
  <c r="AL90"/>
  <c r="AJ90"/>
  <c r="AG90"/>
  <c r="AE90"/>
  <c r="AC90"/>
  <c r="Z90"/>
  <c r="Y90"/>
  <c r="X90"/>
  <c r="W90"/>
  <c r="T90"/>
  <c r="P90"/>
  <c r="N90"/>
  <c r="K90"/>
  <c r="I90"/>
  <c r="BC89"/>
  <c r="BB89"/>
  <c r="BA89"/>
  <c r="AY89"/>
  <c r="AU89"/>
  <c r="AT89"/>
  <c r="AS89"/>
  <c r="AR89"/>
  <c r="AL89"/>
  <c r="AJ89"/>
  <c r="AG89"/>
  <c r="AE89"/>
  <c r="AC89"/>
  <c r="Z89"/>
  <c r="Y89"/>
  <c r="X89"/>
  <c r="W89"/>
  <c r="T89"/>
  <c r="P89"/>
  <c r="N89"/>
  <c r="K89"/>
  <c r="I89"/>
  <c r="BC88"/>
  <c r="BB88"/>
  <c r="AY88"/>
  <c r="AU88"/>
  <c r="AT88"/>
  <c r="AS88"/>
  <c r="AR88"/>
  <c r="AL88"/>
  <c r="AJ88"/>
  <c r="AG88"/>
  <c r="AE88"/>
  <c r="AC88"/>
  <c r="Z88"/>
  <c r="Y88"/>
  <c r="X88"/>
  <c r="W88"/>
  <c r="T88"/>
  <c r="P88"/>
  <c r="N88"/>
  <c r="K88"/>
  <c r="I88"/>
  <c r="BC87"/>
  <c r="BB87"/>
  <c r="AY87"/>
  <c r="AU87"/>
  <c r="AT87"/>
  <c r="AS87"/>
  <c r="AR87"/>
  <c r="AL87"/>
  <c r="AJ87"/>
  <c r="AG87"/>
  <c r="AE87"/>
  <c r="AC87"/>
  <c r="Z87"/>
  <c r="Y87"/>
  <c r="X87"/>
  <c r="W87"/>
  <c r="T87"/>
  <c r="P87"/>
  <c r="N87"/>
  <c r="K87"/>
  <c r="I87"/>
  <c r="BC86"/>
  <c r="BB86"/>
  <c r="AY86"/>
  <c r="AU86"/>
  <c r="AT86"/>
  <c r="AS86"/>
  <c r="AR86"/>
  <c r="AL86"/>
  <c r="AJ86"/>
  <c r="AG86"/>
  <c r="AE86"/>
  <c r="AC86"/>
  <c r="Z86"/>
  <c r="Y86"/>
  <c r="X86"/>
  <c r="W86"/>
  <c r="T86"/>
  <c r="P86"/>
  <c r="N86"/>
  <c r="K86"/>
  <c r="I86"/>
  <c r="BC85"/>
  <c r="BB85"/>
  <c r="AY85"/>
  <c r="AU85"/>
  <c r="AT85"/>
  <c r="AS85"/>
  <c r="AR85"/>
  <c r="AL85"/>
  <c r="AJ85"/>
  <c r="AG85"/>
  <c r="AE85"/>
  <c r="AC85"/>
  <c r="Z85"/>
  <c r="Y85"/>
  <c r="X85"/>
  <c r="W85"/>
  <c r="T85"/>
  <c r="P85"/>
  <c r="N85"/>
  <c r="K85"/>
  <c r="I85"/>
  <c r="BC84"/>
  <c r="BB84"/>
  <c r="BA84"/>
  <c r="AY84"/>
  <c r="AU84"/>
  <c r="AT84"/>
  <c r="AS84"/>
  <c r="AR84"/>
  <c r="AL84"/>
  <c r="AJ84"/>
  <c r="AG84"/>
  <c r="AE84"/>
  <c r="AC84"/>
  <c r="Z84"/>
  <c r="Y84"/>
  <c r="X84"/>
  <c r="W84"/>
  <c r="T84"/>
  <c r="P84"/>
  <c r="N84"/>
  <c r="K84"/>
  <c r="I84"/>
  <c r="BC83"/>
  <c r="BB83"/>
  <c r="BA83"/>
  <c r="AU83"/>
  <c r="AT83"/>
  <c r="AS83"/>
  <c r="AR83"/>
  <c r="AL83"/>
  <c r="AJ83"/>
  <c r="AG83"/>
  <c r="AE83"/>
  <c r="AC83"/>
  <c r="Z83"/>
  <c r="Y83"/>
  <c r="X83"/>
  <c r="W83"/>
  <c r="T83"/>
  <c r="P83"/>
  <c r="N83"/>
  <c r="K83"/>
  <c r="I83"/>
  <c r="BC82"/>
  <c r="BB82"/>
  <c r="AY82"/>
  <c r="AU82"/>
  <c r="AT82"/>
  <c r="AS82"/>
  <c r="AR82"/>
  <c r="AL82"/>
  <c r="AJ82"/>
  <c r="AG82"/>
  <c r="AE82"/>
  <c r="AC82"/>
  <c r="Z82"/>
  <c r="Y82"/>
  <c r="X82"/>
  <c r="W82"/>
  <c r="T82"/>
  <c r="P82"/>
  <c r="N82"/>
  <c r="K82"/>
  <c r="I82"/>
  <c r="BC81"/>
  <c r="BB81"/>
  <c r="AY81"/>
  <c r="AU81"/>
  <c r="AT81"/>
  <c r="AS81"/>
  <c r="AR81"/>
  <c r="AL81"/>
  <c r="AJ81"/>
  <c r="AG81"/>
  <c r="AE81"/>
  <c r="AC81"/>
  <c r="Z81"/>
  <c r="Y81"/>
  <c r="X81"/>
  <c r="W81"/>
  <c r="T81"/>
  <c r="P81"/>
  <c r="N81"/>
  <c r="K81"/>
  <c r="I81"/>
  <c r="BC80"/>
  <c r="BB80"/>
  <c r="BA80"/>
  <c r="AU80"/>
  <c r="AT80"/>
  <c r="AS80"/>
  <c r="AR80"/>
  <c r="AL80"/>
  <c r="AJ80"/>
  <c r="AG80"/>
  <c r="AE80"/>
  <c r="AC80"/>
  <c r="Z80"/>
  <c r="Y80"/>
  <c r="X80"/>
  <c r="W80"/>
  <c r="T80"/>
  <c r="P80"/>
  <c r="N80"/>
  <c r="K80"/>
  <c r="I80"/>
  <c r="BC79"/>
  <c r="BB79"/>
  <c r="AY79"/>
  <c r="AU79"/>
  <c r="AT79"/>
  <c r="AS79"/>
  <c r="AR79"/>
  <c r="AL79"/>
  <c r="AJ79"/>
  <c r="AG79"/>
  <c r="AE79"/>
  <c r="AC79"/>
  <c r="Z79"/>
  <c r="Y79"/>
  <c r="X79"/>
  <c r="W79"/>
  <c r="T79"/>
  <c r="P79"/>
  <c r="N79"/>
  <c r="K79"/>
  <c r="I79"/>
  <c r="BC78"/>
  <c r="BB78"/>
  <c r="AY78"/>
  <c r="AU78"/>
  <c r="AT78"/>
  <c r="AS78"/>
  <c r="AR78"/>
  <c r="AL78"/>
  <c r="AJ78"/>
  <c r="AG78"/>
  <c r="AE78"/>
  <c r="AC78"/>
  <c r="Z78"/>
  <c r="Y78"/>
  <c r="X78"/>
  <c r="W78"/>
  <c r="T78"/>
  <c r="P78"/>
  <c r="N78"/>
  <c r="K78"/>
  <c r="I78"/>
  <c r="BC77"/>
  <c r="BB77"/>
  <c r="AY77"/>
  <c r="AU77"/>
  <c r="AT77"/>
  <c r="AS77"/>
  <c r="AR77"/>
  <c r="AL77"/>
  <c r="AJ77"/>
  <c r="AG77"/>
  <c r="AE77"/>
  <c r="AC77"/>
  <c r="Z77"/>
  <c r="Y77"/>
  <c r="X77"/>
  <c r="W77"/>
  <c r="T77"/>
  <c r="P77"/>
  <c r="N77"/>
  <c r="K77"/>
  <c r="I77"/>
  <c r="BC76"/>
  <c r="BB76"/>
  <c r="BA76"/>
  <c r="AY76"/>
  <c r="AU76"/>
  <c r="AT76"/>
  <c r="AS76"/>
  <c r="AR76"/>
  <c r="AL76"/>
  <c r="AJ76"/>
  <c r="AG76"/>
  <c r="AE76"/>
  <c r="AC76"/>
  <c r="Z76"/>
  <c r="Y76"/>
  <c r="X76"/>
  <c r="W76"/>
  <c r="T76"/>
  <c r="P76"/>
  <c r="N76"/>
  <c r="K76"/>
  <c r="I76"/>
  <c r="BC75"/>
  <c r="BB75"/>
  <c r="BA75"/>
  <c r="AY75"/>
  <c r="AU75"/>
  <c r="AT75"/>
  <c r="AS75"/>
  <c r="AR75"/>
  <c r="AL75"/>
  <c r="AJ75"/>
  <c r="AG75"/>
  <c r="AE75"/>
  <c r="Z75"/>
  <c r="Y75"/>
  <c r="X75"/>
  <c r="W75"/>
  <c r="T75"/>
  <c r="P75"/>
  <c r="N75"/>
  <c r="K75"/>
  <c r="I75"/>
  <c r="BC74"/>
  <c r="BB74"/>
  <c r="BA74"/>
  <c r="AU74"/>
  <c r="AT74"/>
  <c r="AS74"/>
  <c r="AR74"/>
  <c r="AL74"/>
  <c r="AJ74"/>
  <c r="AG74"/>
  <c r="AE74"/>
  <c r="AC74"/>
  <c r="Z74"/>
  <c r="Y74"/>
  <c r="X74"/>
  <c r="W74"/>
  <c r="T74"/>
  <c r="P74"/>
  <c r="N74"/>
  <c r="K74"/>
  <c r="I74"/>
  <c r="BC73"/>
  <c r="BB73"/>
  <c r="BA73"/>
  <c r="AU73"/>
  <c r="AT73"/>
  <c r="AS73"/>
  <c r="AR73"/>
  <c r="AL73"/>
  <c r="AJ73"/>
  <c r="AG73"/>
  <c r="AE73"/>
  <c r="AC73"/>
  <c r="Z73"/>
  <c r="Y73"/>
  <c r="X73"/>
  <c r="W73"/>
  <c r="T73"/>
  <c r="P73"/>
  <c r="N73"/>
  <c r="K73"/>
  <c r="I73"/>
  <c r="BC72"/>
  <c r="BB72"/>
  <c r="BA72"/>
  <c r="AU72"/>
  <c r="AT72"/>
  <c r="AS72"/>
  <c r="AR72"/>
  <c r="AL72"/>
  <c r="AJ72"/>
  <c r="AG72"/>
  <c r="AE72"/>
  <c r="AC72"/>
  <c r="Z72"/>
  <c r="Y72"/>
  <c r="X72"/>
  <c r="W72"/>
  <c r="T72"/>
  <c r="P72"/>
  <c r="N72"/>
  <c r="K72"/>
  <c r="I72"/>
  <c r="BC71"/>
  <c r="BB71"/>
  <c r="AY71"/>
  <c r="AU71"/>
  <c r="AT71"/>
  <c r="AS71"/>
  <c r="AR71"/>
  <c r="AL71"/>
  <c r="AJ71"/>
  <c r="AG71"/>
  <c r="AE71"/>
  <c r="AC71"/>
  <c r="Z71"/>
  <c r="Y71"/>
  <c r="X71"/>
  <c r="W71"/>
  <c r="T71"/>
  <c r="P71"/>
  <c r="N71"/>
  <c r="K71"/>
  <c r="I71"/>
  <c r="BC70"/>
  <c r="BB70"/>
  <c r="AY70"/>
  <c r="AU70"/>
  <c r="AT70"/>
  <c r="AS70"/>
  <c r="AR70"/>
  <c r="AL70"/>
  <c r="AJ70"/>
  <c r="AG70"/>
  <c r="AE70"/>
  <c r="AC70"/>
  <c r="Z70"/>
  <c r="Y70"/>
  <c r="X70"/>
  <c r="W70"/>
  <c r="T70"/>
  <c r="P70"/>
  <c r="N70"/>
  <c r="K70"/>
  <c r="I70"/>
  <c r="BC69"/>
  <c r="BB69"/>
  <c r="BA69"/>
  <c r="AY69"/>
  <c r="AU69"/>
  <c r="AT69"/>
  <c r="AS69"/>
  <c r="AR69"/>
  <c r="AL69"/>
  <c r="AJ69"/>
  <c r="AG69"/>
  <c r="AE69"/>
  <c r="AC69"/>
  <c r="Z69"/>
  <c r="Y69"/>
  <c r="X69"/>
  <c r="W69"/>
  <c r="T69"/>
  <c r="P69"/>
  <c r="N69"/>
  <c r="K69"/>
  <c r="I69"/>
  <c r="BC68"/>
  <c r="BB68"/>
  <c r="AY68"/>
  <c r="AU68"/>
  <c r="AT68"/>
  <c r="AS68"/>
  <c r="AR68"/>
  <c r="AL68"/>
  <c r="AJ68"/>
  <c r="AG68"/>
  <c r="AE68"/>
  <c r="Z68"/>
  <c r="Y68"/>
  <c r="X68"/>
  <c r="W68"/>
  <c r="T68"/>
  <c r="P68"/>
  <c r="N68"/>
  <c r="K68"/>
  <c r="I68"/>
  <c r="BC67"/>
  <c r="BB67"/>
  <c r="AY67"/>
  <c r="AU67"/>
  <c r="AT67"/>
  <c r="AS67"/>
  <c r="AR67"/>
  <c r="AL67"/>
  <c r="AJ67"/>
  <c r="AG67"/>
  <c r="AE67"/>
  <c r="AC67"/>
  <c r="Z67"/>
  <c r="Y67"/>
  <c r="X67"/>
  <c r="W67"/>
  <c r="T67"/>
  <c r="P67"/>
  <c r="N67"/>
  <c r="K67"/>
  <c r="I67"/>
  <c r="BC66"/>
  <c r="BB66"/>
  <c r="AU66"/>
  <c r="AT66"/>
  <c r="AS66"/>
  <c r="AR66"/>
  <c r="AL66"/>
  <c r="AJ66"/>
  <c r="AG66"/>
  <c r="AE66"/>
  <c r="AC66"/>
  <c r="Z66"/>
  <c r="Y66"/>
  <c r="X66"/>
  <c r="W66"/>
  <c r="T66"/>
  <c r="P66"/>
  <c r="N66"/>
  <c r="K66"/>
  <c r="I66"/>
  <c r="BC65"/>
  <c r="BB65"/>
  <c r="BA65"/>
  <c r="AY65"/>
  <c r="AU65"/>
  <c r="AT65"/>
  <c r="AS65"/>
  <c r="AR65"/>
  <c r="AL65"/>
  <c r="AJ65"/>
  <c r="AG65"/>
  <c r="AE65"/>
  <c r="AC65"/>
  <c r="Z65"/>
  <c r="Y65"/>
  <c r="X65"/>
  <c r="W65"/>
  <c r="T65"/>
  <c r="P65"/>
  <c r="N65"/>
  <c r="K65"/>
  <c r="I65"/>
  <c r="BC64"/>
  <c r="BB64"/>
  <c r="AY64"/>
  <c r="AU64"/>
  <c r="AT64"/>
  <c r="AS64"/>
  <c r="AR64"/>
  <c r="AL64"/>
  <c r="AJ64"/>
  <c r="AG64"/>
  <c r="AE64"/>
  <c r="AC64"/>
  <c r="Z64"/>
  <c r="Y64"/>
  <c r="X64"/>
  <c r="W64"/>
  <c r="T64"/>
  <c r="P64"/>
  <c r="N64"/>
  <c r="K64"/>
  <c r="I64"/>
  <c r="BC63"/>
  <c r="BB63"/>
  <c r="AY63"/>
  <c r="AU63"/>
  <c r="AT63"/>
  <c r="AS63"/>
  <c r="AR63"/>
  <c r="AL63"/>
  <c r="AJ63"/>
  <c r="AG63"/>
  <c r="AE63"/>
  <c r="AC63"/>
  <c r="Z63"/>
  <c r="Y63"/>
  <c r="X63"/>
  <c r="W63"/>
  <c r="T63"/>
  <c r="P63"/>
  <c r="N63"/>
  <c r="K63"/>
  <c r="I63"/>
  <c r="BC62"/>
  <c r="BB62"/>
  <c r="BA62"/>
  <c r="AY62"/>
  <c r="AU62"/>
  <c r="AT62"/>
  <c r="AS62"/>
  <c r="AR62"/>
  <c r="AL62"/>
  <c r="AJ62"/>
  <c r="AG62"/>
  <c r="AE62"/>
  <c r="AC62"/>
  <c r="Z62"/>
  <c r="Y62"/>
  <c r="X62"/>
  <c r="W62"/>
  <c r="T62"/>
  <c r="P62"/>
  <c r="N62"/>
  <c r="K62"/>
  <c r="I62"/>
  <c r="BC61"/>
  <c r="BB61"/>
  <c r="AY61"/>
  <c r="AU61"/>
  <c r="AT61"/>
  <c r="AS61"/>
  <c r="AR61"/>
  <c r="AL61"/>
  <c r="AJ61"/>
  <c r="AG61"/>
  <c r="AE61"/>
  <c r="AC61"/>
  <c r="Z61"/>
  <c r="Y61"/>
  <c r="X61"/>
  <c r="W61"/>
  <c r="T61"/>
  <c r="P61"/>
  <c r="N61"/>
  <c r="K61"/>
  <c r="I61"/>
  <c r="BC60"/>
  <c r="BB60"/>
  <c r="AY60"/>
  <c r="AU60"/>
  <c r="AT60"/>
  <c r="AS60"/>
  <c r="AR60"/>
  <c r="AL60"/>
  <c r="AJ60"/>
  <c r="AG60"/>
  <c r="AE60"/>
  <c r="Z60"/>
  <c r="Y60"/>
  <c r="X60"/>
  <c r="W60"/>
  <c r="T60"/>
  <c r="P60"/>
  <c r="N60"/>
  <c r="K60"/>
  <c r="I60"/>
  <c r="BC59"/>
  <c r="BB59"/>
  <c r="AY59"/>
  <c r="AU59"/>
  <c r="AT59"/>
  <c r="AS59"/>
  <c r="AR59"/>
  <c r="AL59"/>
  <c r="AJ59"/>
  <c r="AG59"/>
  <c r="AE59"/>
  <c r="AC59"/>
  <c r="Z59"/>
  <c r="Y59"/>
  <c r="X59"/>
  <c r="W59"/>
  <c r="T59"/>
  <c r="P59"/>
  <c r="N59"/>
  <c r="K59"/>
  <c r="I59"/>
  <c r="BC58"/>
  <c r="BB58"/>
  <c r="BA58"/>
  <c r="AU58"/>
  <c r="AT58"/>
  <c r="AS58"/>
  <c r="AR58"/>
  <c r="AL58"/>
  <c r="AJ58"/>
  <c r="AG58"/>
  <c r="AE58"/>
  <c r="AA58"/>
  <c r="Z58"/>
  <c r="Y58"/>
  <c r="X58"/>
  <c r="W58"/>
  <c r="T58"/>
  <c r="P58"/>
  <c r="N58"/>
  <c r="K58"/>
  <c r="I58"/>
  <c r="BC57"/>
  <c r="BB57"/>
  <c r="BA57"/>
  <c r="AY57"/>
  <c r="AU57"/>
  <c r="AT57"/>
  <c r="AS57"/>
  <c r="AR57"/>
  <c r="AL57"/>
  <c r="AJ57"/>
  <c r="AG57"/>
  <c r="AE57"/>
  <c r="AC57"/>
  <c r="Z57"/>
  <c r="Y57"/>
  <c r="X57"/>
  <c r="W57"/>
  <c r="T57"/>
  <c r="P57"/>
  <c r="N57"/>
  <c r="K57"/>
  <c r="I57"/>
  <c r="BC56"/>
  <c r="BB56"/>
  <c r="BA56"/>
  <c r="AY56"/>
  <c r="AU56"/>
  <c r="AT56"/>
  <c r="AS56"/>
  <c r="AR56"/>
  <c r="AL56"/>
  <c r="AJ56"/>
  <c r="AG56"/>
  <c r="AE56"/>
  <c r="AC56"/>
  <c r="Z56"/>
  <c r="Y56"/>
  <c r="X56"/>
  <c r="W56"/>
  <c r="T56"/>
  <c r="P56"/>
  <c r="N56"/>
  <c r="K56"/>
  <c r="I56"/>
  <c r="BC55"/>
  <c r="BB55"/>
  <c r="AY55"/>
  <c r="AU55"/>
  <c r="AT55"/>
  <c r="AS55"/>
  <c r="AR55"/>
  <c r="AL55"/>
  <c r="AJ55"/>
  <c r="AG55"/>
  <c r="AE55"/>
  <c r="AC55"/>
  <c r="Z55"/>
  <c r="Y55"/>
  <c r="X55"/>
  <c r="W55"/>
  <c r="T55"/>
  <c r="P55"/>
  <c r="N55"/>
  <c r="K55"/>
  <c r="I55"/>
  <c r="BC54"/>
  <c r="BB54"/>
  <c r="BA54"/>
  <c r="AU54"/>
  <c r="AT54"/>
  <c r="AS54"/>
  <c r="AR54"/>
  <c r="AL54"/>
  <c r="AJ54"/>
  <c r="AG54"/>
  <c r="AE54"/>
  <c r="AC54"/>
  <c r="Z54"/>
  <c r="Y54"/>
  <c r="X54"/>
  <c r="W54"/>
  <c r="T54"/>
  <c r="P54"/>
  <c r="N54"/>
  <c r="K54"/>
  <c r="I54"/>
  <c r="BC53"/>
  <c r="BB53"/>
  <c r="BA53"/>
  <c r="AY53"/>
  <c r="AU53"/>
  <c r="AT53"/>
  <c r="AS53"/>
  <c r="AR53"/>
  <c r="AL53"/>
  <c r="AJ53"/>
  <c r="AG53"/>
  <c r="AE53"/>
  <c r="AC53"/>
  <c r="Z53"/>
  <c r="Y53"/>
  <c r="X53"/>
  <c r="W53"/>
  <c r="T53"/>
  <c r="P53"/>
  <c r="N53"/>
  <c r="K53"/>
  <c r="I53"/>
  <c r="BC52"/>
  <c r="BB52"/>
  <c r="BA52"/>
  <c r="AY52"/>
  <c r="AU52"/>
  <c r="AT52"/>
  <c r="AS52"/>
  <c r="AR52"/>
  <c r="AL52"/>
  <c r="AJ52"/>
  <c r="AG52"/>
  <c r="AE52"/>
  <c r="AC52"/>
  <c r="Z52"/>
  <c r="Y52"/>
  <c r="X52"/>
  <c r="W52"/>
  <c r="T52"/>
  <c r="P52"/>
  <c r="N52"/>
  <c r="K52"/>
  <c r="I52"/>
  <c r="BC51"/>
  <c r="BB51"/>
  <c r="AY51"/>
  <c r="AU51"/>
  <c r="AT51"/>
  <c r="AS51"/>
  <c r="AR51"/>
  <c r="AL51"/>
  <c r="AJ51"/>
  <c r="AG51"/>
  <c r="AE51"/>
  <c r="AC51"/>
  <c r="Z51"/>
  <c r="Y51"/>
  <c r="X51"/>
  <c r="W51"/>
  <c r="T51"/>
  <c r="P51"/>
  <c r="N51"/>
  <c r="K51"/>
  <c r="I51"/>
  <c r="BC50"/>
  <c r="BB50"/>
  <c r="BA50"/>
  <c r="AY50"/>
  <c r="AU50"/>
  <c r="AT50"/>
  <c r="AS50"/>
  <c r="AR50"/>
  <c r="AL50"/>
  <c r="AJ50"/>
  <c r="AG50"/>
  <c r="AE50"/>
  <c r="AC50"/>
  <c r="Z50"/>
  <c r="Y50"/>
  <c r="X50"/>
  <c r="W50"/>
  <c r="T50"/>
  <c r="P50"/>
  <c r="N50"/>
  <c r="K50"/>
  <c r="I50"/>
  <c r="BC49"/>
  <c r="BB49"/>
  <c r="BA49"/>
  <c r="AY49"/>
  <c r="AU49"/>
  <c r="AT49"/>
  <c r="AS49"/>
  <c r="AR49"/>
  <c r="AL49"/>
  <c r="AJ49"/>
  <c r="AG49"/>
  <c r="AE49"/>
  <c r="Z49"/>
  <c r="Y49"/>
  <c r="X49"/>
  <c r="W49"/>
  <c r="T49"/>
  <c r="P49"/>
  <c r="N49"/>
  <c r="K49"/>
  <c r="I49"/>
  <c r="BC48"/>
  <c r="BB48"/>
  <c r="AY48"/>
  <c r="AU48"/>
  <c r="AT48"/>
  <c r="AS48"/>
  <c r="AR48"/>
  <c r="AL48"/>
  <c r="AJ48"/>
  <c r="AG48"/>
  <c r="AE48"/>
  <c r="AC48"/>
  <c r="Z48"/>
  <c r="Y48"/>
  <c r="X48"/>
  <c r="W48"/>
  <c r="T48"/>
  <c r="P48"/>
  <c r="N48"/>
  <c r="K48"/>
  <c r="I48"/>
  <c r="BC47"/>
  <c r="BB47"/>
  <c r="AY47"/>
  <c r="AU47"/>
  <c r="AT47"/>
  <c r="AS47"/>
  <c r="AR47"/>
  <c r="AL47"/>
  <c r="AJ47"/>
  <c r="AG47"/>
  <c r="AE47"/>
  <c r="Z47"/>
  <c r="Y47"/>
  <c r="X47"/>
  <c r="W47"/>
  <c r="T47"/>
  <c r="P47"/>
  <c r="N47"/>
  <c r="K47"/>
  <c r="I47"/>
  <c r="BC46"/>
  <c r="BB46"/>
  <c r="AU46"/>
  <c r="AT46"/>
  <c r="AS46"/>
  <c r="AR46"/>
  <c r="AL46"/>
  <c r="AJ46"/>
  <c r="AG46"/>
  <c r="AE46"/>
  <c r="AC46"/>
  <c r="Z46"/>
  <c r="Y46"/>
  <c r="X46"/>
  <c r="W46"/>
  <c r="T46"/>
  <c r="P46"/>
  <c r="N46"/>
  <c r="K46"/>
  <c r="I46"/>
  <c r="BC45"/>
  <c r="BB45"/>
  <c r="BA45"/>
  <c r="AY45"/>
  <c r="AU45"/>
  <c r="AT45"/>
  <c r="AS45"/>
  <c r="AR45"/>
  <c r="AL45"/>
  <c r="AJ45"/>
  <c r="AG45"/>
  <c r="AE45"/>
  <c r="Z45"/>
  <c r="Y45"/>
  <c r="X45"/>
  <c r="W45"/>
  <c r="T45"/>
  <c r="P45"/>
  <c r="N45"/>
  <c r="K45"/>
  <c r="I45"/>
  <c r="BC44"/>
  <c r="BB44"/>
  <c r="BA44"/>
  <c r="AY44"/>
  <c r="AU44"/>
  <c r="AT44"/>
  <c r="AS44"/>
  <c r="AR44"/>
  <c r="AL44"/>
  <c r="AJ44"/>
  <c r="AG44"/>
  <c r="AE44"/>
  <c r="AC44"/>
  <c r="Z44"/>
  <c r="Y44"/>
  <c r="X44"/>
  <c r="W44"/>
  <c r="T44"/>
  <c r="P44"/>
  <c r="N44"/>
  <c r="K44"/>
  <c r="I44"/>
  <c r="BC43"/>
  <c r="BB43"/>
  <c r="BA43"/>
  <c r="AU43"/>
  <c r="AT43"/>
  <c r="AS43"/>
  <c r="AR43"/>
  <c r="AL43"/>
  <c r="AJ43"/>
  <c r="AG43"/>
  <c r="AE43"/>
  <c r="AC43"/>
  <c r="Z43"/>
  <c r="Y43"/>
  <c r="X43"/>
  <c r="W43"/>
  <c r="T43"/>
  <c r="P43"/>
  <c r="N43"/>
  <c r="K43"/>
  <c r="I43"/>
  <c r="BC42"/>
  <c r="BB42"/>
  <c r="AY42"/>
  <c r="AU42"/>
  <c r="AT42"/>
  <c r="AS42"/>
  <c r="AR42"/>
  <c r="AL42"/>
  <c r="AJ42"/>
  <c r="AG42"/>
  <c r="AE42"/>
  <c r="AC42"/>
  <c r="Z42"/>
  <c r="Y42"/>
  <c r="X42"/>
  <c r="W42"/>
  <c r="T42"/>
  <c r="P42"/>
  <c r="N42"/>
  <c r="K42"/>
  <c r="I42"/>
  <c r="BC41"/>
  <c r="BB41"/>
  <c r="AY41"/>
  <c r="AU41"/>
  <c r="AT41"/>
  <c r="AS41"/>
  <c r="AR41"/>
  <c r="AL41"/>
  <c r="AJ41"/>
  <c r="AG41"/>
  <c r="AE41"/>
  <c r="AC41"/>
  <c r="Z41"/>
  <c r="Y41"/>
  <c r="X41"/>
  <c r="W41"/>
  <c r="T41"/>
  <c r="P41"/>
  <c r="N41"/>
  <c r="K41"/>
  <c r="I41"/>
  <c r="BC40"/>
  <c r="BB40"/>
  <c r="BA40"/>
  <c r="AY40"/>
  <c r="AU40"/>
  <c r="AT40"/>
  <c r="AS40"/>
  <c r="AR40"/>
  <c r="AL40"/>
  <c r="AJ40"/>
  <c r="AG40"/>
  <c r="AE40"/>
  <c r="AC40"/>
  <c r="Z40"/>
  <c r="Y40"/>
  <c r="X40"/>
  <c r="W40"/>
  <c r="T40"/>
  <c r="P40"/>
  <c r="N40"/>
  <c r="K40"/>
  <c r="I40"/>
  <c r="BC39"/>
  <c r="BB39"/>
  <c r="BA39"/>
  <c r="AU39"/>
  <c r="AT39"/>
  <c r="AS39"/>
  <c r="AR39"/>
  <c r="AL39"/>
  <c r="AJ39"/>
  <c r="AG39"/>
  <c r="AE39"/>
  <c r="AC39"/>
  <c r="Z39"/>
  <c r="Y39"/>
  <c r="X39"/>
  <c r="W39"/>
  <c r="T39"/>
  <c r="P39"/>
  <c r="N39"/>
  <c r="K39"/>
  <c r="I39"/>
  <c r="BC38"/>
  <c r="BB38"/>
  <c r="BA38"/>
  <c r="AY38"/>
  <c r="AU38"/>
  <c r="AT38"/>
  <c r="AS38"/>
  <c r="AR38"/>
  <c r="AL38"/>
  <c r="AJ38"/>
  <c r="AG38"/>
  <c r="AE38"/>
  <c r="AA38"/>
  <c r="Z38"/>
  <c r="Y38"/>
  <c r="X38"/>
  <c r="W38"/>
  <c r="T38"/>
  <c r="P38"/>
  <c r="N38"/>
  <c r="K38"/>
  <c r="I38"/>
  <c r="BC37"/>
  <c r="BB37"/>
  <c r="BA37"/>
  <c r="AY37"/>
  <c r="AU37"/>
  <c r="AT37"/>
  <c r="AS37"/>
  <c r="AR37"/>
  <c r="AL37"/>
  <c r="AJ37"/>
  <c r="AG37"/>
  <c r="AE37"/>
  <c r="AA37"/>
  <c r="Z37"/>
  <c r="Y37"/>
  <c r="X37"/>
  <c r="W37"/>
  <c r="T37"/>
  <c r="P37"/>
  <c r="N37"/>
  <c r="K37"/>
  <c r="I37"/>
  <c r="BC36"/>
  <c r="BB36"/>
  <c r="AU36"/>
  <c r="AT36"/>
  <c r="AS36"/>
  <c r="AR36"/>
  <c r="AL36"/>
  <c r="AJ36"/>
  <c r="AG36"/>
  <c r="AE36"/>
  <c r="AA36"/>
  <c r="Z36"/>
  <c r="Y36"/>
  <c r="X36"/>
  <c r="W36"/>
  <c r="T36"/>
  <c r="P36"/>
  <c r="N36"/>
  <c r="K36"/>
  <c r="I36"/>
  <c r="BC35"/>
  <c r="BB35"/>
  <c r="AU35"/>
  <c r="AT35"/>
  <c r="AS35"/>
  <c r="AR35"/>
  <c r="AL35"/>
  <c r="AJ35"/>
  <c r="AG35"/>
  <c r="AE35"/>
  <c r="AA35"/>
  <c r="Z35"/>
  <c r="Y35"/>
  <c r="X35"/>
  <c r="W35"/>
  <c r="T35"/>
  <c r="P35"/>
  <c r="N35"/>
  <c r="K35"/>
  <c r="I35"/>
  <c r="BC34"/>
  <c r="BB34"/>
  <c r="AU34"/>
  <c r="AT34"/>
  <c r="AS34"/>
  <c r="AR34"/>
  <c r="AL34"/>
  <c r="AJ34"/>
  <c r="AG34"/>
  <c r="AE34"/>
  <c r="AA34"/>
  <c r="Z34"/>
  <c r="Y34"/>
  <c r="X34"/>
  <c r="W34"/>
  <c r="T34"/>
  <c r="P34"/>
  <c r="N34"/>
  <c r="K34"/>
  <c r="I34"/>
  <c r="BC33"/>
  <c r="BB33"/>
  <c r="BA33"/>
  <c r="AU33"/>
  <c r="AT33"/>
  <c r="AS33"/>
  <c r="AR33"/>
  <c r="AL33"/>
  <c r="AJ33"/>
  <c r="AG33"/>
  <c r="AE33"/>
  <c r="AA33"/>
  <c r="Z33"/>
  <c r="Y33"/>
  <c r="X33"/>
  <c r="W33"/>
  <c r="T33"/>
  <c r="P33"/>
  <c r="N33"/>
  <c r="K33"/>
  <c r="I33"/>
  <c r="BC32"/>
  <c r="BB32"/>
  <c r="BA32"/>
  <c r="AY32"/>
  <c r="AU32"/>
  <c r="AT32"/>
  <c r="AS32"/>
  <c r="AR32"/>
  <c r="AL32"/>
  <c r="AJ32"/>
  <c r="AG32"/>
  <c r="AE32"/>
  <c r="AA32"/>
  <c r="Z32"/>
  <c r="Y32"/>
  <c r="X32"/>
  <c r="W32"/>
  <c r="T32"/>
  <c r="P32"/>
  <c r="N32"/>
  <c r="K32"/>
  <c r="I32"/>
  <c r="BC31"/>
  <c r="BB31"/>
  <c r="AY31"/>
  <c r="AU31"/>
  <c r="AT31"/>
  <c r="AS31"/>
  <c r="AR31"/>
  <c r="AL31"/>
  <c r="AJ31"/>
  <c r="AG31"/>
  <c r="AE31"/>
  <c r="AA31"/>
  <c r="Z31"/>
  <c r="Y31"/>
  <c r="X31"/>
  <c r="W31"/>
  <c r="T31"/>
  <c r="P31"/>
  <c r="N31"/>
  <c r="K31"/>
  <c r="I31"/>
  <c r="BC30"/>
  <c r="BB30"/>
  <c r="BA30"/>
  <c r="AU30"/>
  <c r="AT30"/>
  <c r="AS30"/>
  <c r="AR30"/>
  <c r="AL30"/>
  <c r="AJ30"/>
  <c r="AG30"/>
  <c r="AE30"/>
  <c r="AA30"/>
  <c r="Z30"/>
  <c r="Y30"/>
  <c r="X30"/>
  <c r="W30"/>
  <c r="T30"/>
  <c r="P30"/>
  <c r="N30"/>
  <c r="K30"/>
  <c r="I30"/>
  <c r="BC29"/>
  <c r="BB29"/>
  <c r="AY29"/>
  <c r="AU29"/>
  <c r="AT29"/>
  <c r="AS29"/>
  <c r="AR29"/>
  <c r="AL29"/>
  <c r="AJ29"/>
  <c r="AG29"/>
  <c r="AE29"/>
  <c r="AA29"/>
  <c r="Z29"/>
  <c r="Y29"/>
  <c r="X29"/>
  <c r="W29"/>
  <c r="T29"/>
  <c r="P29"/>
  <c r="N29"/>
  <c r="K29"/>
  <c r="I29"/>
  <c r="BC28"/>
  <c r="BB28"/>
  <c r="AY28"/>
  <c r="AU28"/>
  <c r="AT28"/>
  <c r="AS28"/>
  <c r="AR28"/>
  <c r="AL28"/>
  <c r="AJ28"/>
  <c r="AG28"/>
  <c r="AE28"/>
  <c r="AA28"/>
  <c r="Z28"/>
  <c r="Y28"/>
  <c r="X28"/>
  <c r="W28"/>
  <c r="T28"/>
  <c r="P28"/>
  <c r="N28"/>
  <c r="K28"/>
  <c r="I28"/>
  <c r="BC27"/>
  <c r="BB27"/>
  <c r="AU27"/>
  <c r="AT27"/>
  <c r="AS27"/>
  <c r="AR27"/>
  <c r="AL27"/>
  <c r="AJ27"/>
  <c r="AG27"/>
  <c r="AE27"/>
  <c r="AA27"/>
  <c r="Z27"/>
  <c r="Y27"/>
  <c r="X27"/>
  <c r="W27"/>
  <c r="T27"/>
  <c r="P27"/>
  <c r="N27"/>
  <c r="K27"/>
  <c r="I27"/>
  <c r="BC26"/>
  <c r="BB26"/>
  <c r="AY26"/>
  <c r="AU26"/>
  <c r="AT26"/>
  <c r="AS26"/>
  <c r="AR26"/>
  <c r="AL26"/>
  <c r="AJ26"/>
  <c r="AG26"/>
  <c r="AE26"/>
  <c r="AA26"/>
  <c r="Z26"/>
  <c r="Y26"/>
  <c r="X26"/>
  <c r="W26"/>
  <c r="T26"/>
  <c r="P26"/>
  <c r="N26"/>
  <c r="K26"/>
  <c r="I26"/>
  <c r="BC25"/>
  <c r="BB25"/>
  <c r="AY25"/>
  <c r="AU25"/>
  <c r="AT25"/>
  <c r="AS25"/>
  <c r="AR25"/>
  <c r="AL25"/>
  <c r="AJ25"/>
  <c r="AG25"/>
  <c r="AE25"/>
  <c r="AA25"/>
  <c r="Z25"/>
  <c r="Y25"/>
  <c r="X25"/>
  <c r="W25"/>
  <c r="T25"/>
  <c r="P25"/>
  <c r="N25"/>
  <c r="K25"/>
  <c r="I25"/>
  <c r="BC24"/>
  <c r="BB24"/>
  <c r="AY24"/>
  <c r="AU24"/>
  <c r="AT24"/>
  <c r="AS24"/>
  <c r="AR24"/>
  <c r="AL24"/>
  <c r="AJ24"/>
  <c r="AG24"/>
  <c r="AE24"/>
  <c r="AA24"/>
  <c r="Z24"/>
  <c r="Y24"/>
  <c r="X24"/>
  <c r="W24"/>
  <c r="T24"/>
  <c r="P24"/>
  <c r="N24"/>
  <c r="K24"/>
  <c r="I24"/>
  <c r="BC23"/>
  <c r="BB23"/>
  <c r="BA23"/>
  <c r="AU23"/>
  <c r="AT23"/>
  <c r="AS23"/>
  <c r="AR23"/>
  <c r="AL23"/>
  <c r="AJ23"/>
  <c r="AG23"/>
  <c r="AE23"/>
  <c r="AA23"/>
  <c r="Z23"/>
  <c r="Y23"/>
  <c r="X23"/>
  <c r="W23"/>
  <c r="T23"/>
  <c r="P23"/>
  <c r="N23"/>
  <c r="K23"/>
  <c r="I23"/>
  <c r="BC22"/>
  <c r="BB22"/>
  <c r="AU22"/>
  <c r="AT22"/>
  <c r="AS22"/>
  <c r="AR22"/>
  <c r="AL22"/>
  <c r="AJ22"/>
  <c r="AG22"/>
  <c r="AE22"/>
  <c r="AA22"/>
  <c r="Z22"/>
  <c r="Y22"/>
  <c r="X22"/>
  <c r="W22"/>
  <c r="T22"/>
  <c r="P22"/>
  <c r="N22"/>
  <c r="K22"/>
  <c r="I22"/>
  <c r="BC21"/>
  <c r="BB21"/>
  <c r="AY21"/>
  <c r="AU21"/>
  <c r="AT21"/>
  <c r="AS21"/>
  <c r="AR21"/>
  <c r="AL21"/>
  <c r="AJ21"/>
  <c r="AG21"/>
  <c r="AE21"/>
  <c r="AA21"/>
  <c r="Z21"/>
  <c r="Y21"/>
  <c r="X21"/>
  <c r="W21"/>
  <c r="T21"/>
  <c r="P21"/>
  <c r="N21"/>
  <c r="K21"/>
  <c r="I21"/>
  <c r="BC20"/>
  <c r="BB20"/>
  <c r="BA20"/>
  <c r="AU20"/>
  <c r="AT20"/>
  <c r="AS20"/>
  <c r="AR20"/>
  <c r="AL20"/>
  <c r="AJ20"/>
  <c r="AG20"/>
  <c r="AE20"/>
  <c r="AA20"/>
  <c r="Z20"/>
  <c r="Y20"/>
  <c r="X20"/>
  <c r="W20"/>
  <c r="T20"/>
  <c r="P20"/>
  <c r="N20"/>
  <c r="K20"/>
  <c r="I20"/>
  <c r="BC19"/>
  <c r="BB19"/>
  <c r="BA19"/>
  <c r="AU19"/>
  <c r="AT19"/>
  <c r="AS19"/>
  <c r="AR19"/>
  <c r="AL19"/>
  <c r="AJ19"/>
  <c r="AG19"/>
  <c r="AE19"/>
  <c r="AA19"/>
  <c r="Z19"/>
  <c r="Y19"/>
  <c r="X19"/>
  <c r="W19"/>
  <c r="T19"/>
  <c r="P19"/>
  <c r="N19"/>
  <c r="K19"/>
  <c r="I19"/>
  <c r="BC18"/>
  <c r="BB18"/>
  <c r="BA18"/>
  <c r="AY18"/>
  <c r="AU18"/>
  <c r="AT18"/>
  <c r="AS18"/>
  <c r="AR18"/>
  <c r="AL18"/>
  <c r="AJ18"/>
  <c r="AG18"/>
  <c r="AE18"/>
  <c r="Z18"/>
  <c r="Y18"/>
  <c r="X18"/>
  <c r="W18"/>
  <c r="T18"/>
  <c r="P18"/>
  <c r="N18"/>
  <c r="K18"/>
  <c r="I18"/>
  <c r="BC17"/>
  <c r="BB17"/>
  <c r="AY17"/>
  <c r="AU17"/>
  <c r="AT17"/>
  <c r="AS17"/>
  <c r="AR17"/>
  <c r="AL17"/>
  <c r="AJ17"/>
  <c r="AG17"/>
  <c r="AE17"/>
  <c r="AB17"/>
  <c r="AA17"/>
  <c r="Z17"/>
  <c r="Y17"/>
  <c r="X17"/>
  <c r="W17"/>
  <c r="T17"/>
  <c r="P17"/>
  <c r="N17"/>
  <c r="K17"/>
  <c r="I17"/>
  <c r="BC16"/>
  <c r="BB16"/>
  <c r="BA16"/>
  <c r="AY16"/>
  <c r="AU16"/>
  <c r="AT16"/>
  <c r="AS16"/>
  <c r="AR16"/>
  <c r="AL16"/>
  <c r="AJ16"/>
  <c r="AG16"/>
  <c r="AE16"/>
  <c r="AB16"/>
  <c r="AA16"/>
  <c r="Z16"/>
  <c r="Y16"/>
  <c r="X16"/>
  <c r="W16"/>
  <c r="T16"/>
  <c r="P16"/>
  <c r="N16"/>
  <c r="K16"/>
  <c r="I16"/>
  <c r="BC15"/>
  <c r="BB15"/>
  <c r="AY15"/>
  <c r="AU15"/>
  <c r="AT15"/>
  <c r="AS15"/>
  <c r="AR15"/>
  <c r="AL15"/>
  <c r="AJ15"/>
  <c r="AG15"/>
  <c r="AE15"/>
  <c r="AA15"/>
  <c r="Z15"/>
  <c r="Y15"/>
  <c r="X15"/>
  <c r="W15"/>
  <c r="T15"/>
  <c r="P15"/>
  <c r="N15"/>
  <c r="K15"/>
  <c r="I15"/>
  <c r="BC14"/>
  <c r="BB14"/>
  <c r="AU14"/>
  <c r="AT14"/>
  <c r="AS14"/>
  <c r="AR14"/>
  <c r="AL14"/>
  <c r="AJ14"/>
  <c r="AG14"/>
  <c r="AE14"/>
  <c r="AB14"/>
  <c r="AA14"/>
  <c r="Z14"/>
  <c r="Y14"/>
  <c r="X14"/>
  <c r="W14"/>
  <c r="T14"/>
  <c r="P14"/>
  <c r="N14"/>
  <c r="K14"/>
  <c r="I14"/>
  <c r="BC13"/>
  <c r="BB13"/>
  <c r="BA13"/>
  <c r="AU13"/>
  <c r="AT13"/>
  <c r="AS13"/>
  <c r="AR13"/>
  <c r="AL13"/>
  <c r="AJ13"/>
  <c r="AG13"/>
  <c r="AE13"/>
  <c r="AA13"/>
  <c r="Z13"/>
  <c r="Y13"/>
  <c r="X13"/>
  <c r="W13"/>
  <c r="T13"/>
  <c r="P13"/>
  <c r="N13"/>
  <c r="K13"/>
  <c r="I13"/>
  <c r="BC12"/>
  <c r="BB12"/>
  <c r="BA12"/>
  <c r="AY12"/>
  <c r="AU12"/>
  <c r="AT12"/>
  <c r="AS12"/>
  <c r="AR12"/>
  <c r="AL12"/>
  <c r="AJ12"/>
  <c r="AG12"/>
  <c r="AE12"/>
  <c r="AA12"/>
  <c r="Z12"/>
  <c r="Y12"/>
  <c r="X12"/>
  <c r="W12"/>
  <c r="T12"/>
  <c r="P12"/>
  <c r="N12"/>
  <c r="K12"/>
  <c r="I12"/>
  <c r="BC11"/>
  <c r="BB11"/>
  <c r="AU11"/>
  <c r="AT11"/>
  <c r="AS11"/>
  <c r="AR11"/>
  <c r="AL11"/>
  <c r="AJ11"/>
  <c r="AG11"/>
  <c r="AE11"/>
  <c r="AA11"/>
  <c r="Z11"/>
  <c r="Y11"/>
  <c r="X11"/>
  <c r="W11"/>
  <c r="T11"/>
  <c r="P11"/>
  <c r="N11"/>
  <c r="K11"/>
  <c r="I11"/>
  <c r="BC10"/>
  <c r="BB10"/>
  <c r="BA10"/>
  <c r="AU10"/>
  <c r="AT10"/>
  <c r="AS10"/>
  <c r="AR10"/>
  <c r="AL10"/>
  <c r="AJ10"/>
  <c r="AG10"/>
  <c r="AE10"/>
  <c r="AA10"/>
  <c r="Z10"/>
  <c r="Y10"/>
  <c r="X10"/>
  <c r="W10"/>
  <c r="T10"/>
  <c r="P10"/>
  <c r="N10"/>
  <c r="K10"/>
  <c r="I10"/>
  <c r="BC9"/>
  <c r="BB9"/>
  <c r="AY9"/>
  <c r="AU9"/>
  <c r="AT9"/>
  <c r="AS9"/>
  <c r="AR9"/>
  <c r="AL9"/>
  <c r="AJ9"/>
  <c r="AG9"/>
  <c r="AE9"/>
  <c r="AB9"/>
  <c r="AA9"/>
  <c r="Z9"/>
  <c r="Y9"/>
  <c r="X9"/>
  <c r="W9"/>
  <c r="T9"/>
  <c r="P9"/>
  <c r="N9"/>
  <c r="K9"/>
  <c r="I9"/>
  <c r="BC8"/>
  <c r="BB8"/>
  <c r="BA8"/>
  <c r="AU8"/>
  <c r="AT8"/>
  <c r="AS8"/>
  <c r="AR8"/>
  <c r="AL8"/>
  <c r="AJ8"/>
  <c r="AG8"/>
  <c r="AE8"/>
  <c r="AA8"/>
  <c r="Z8"/>
  <c r="Y8"/>
  <c r="X8"/>
  <c r="W8"/>
  <c r="T8"/>
  <c r="P8"/>
  <c r="N8"/>
  <c r="K8"/>
  <c r="I8"/>
  <c r="BC7"/>
  <c r="BB7"/>
  <c r="BA7"/>
  <c r="AY7"/>
  <c r="AU7"/>
  <c r="AT7"/>
  <c r="AS7"/>
  <c r="AR7"/>
  <c r="AL7"/>
  <c r="AJ7"/>
  <c r="AG7"/>
  <c r="AE7"/>
  <c r="Z7"/>
  <c r="Y7"/>
  <c r="X7"/>
  <c r="W7"/>
  <c r="T7"/>
  <c r="P7"/>
  <c r="N7"/>
  <c r="K7"/>
  <c r="I7"/>
  <c r="BC6"/>
  <c r="BB6"/>
  <c r="BA6"/>
  <c r="AY6"/>
  <c r="AU6"/>
  <c r="AT6"/>
  <c r="AS6"/>
  <c r="AR6"/>
  <c r="AL6"/>
  <c r="AJ6"/>
  <c r="AG6"/>
  <c r="AE6"/>
  <c r="AB6"/>
  <c r="AA6"/>
  <c r="Z6"/>
  <c r="Y6"/>
  <c r="X6"/>
  <c r="W6"/>
  <c r="T6"/>
  <c r="P6"/>
  <c r="N6"/>
  <c r="K6"/>
  <c r="I6"/>
  <c r="BC5"/>
  <c r="BB5"/>
  <c r="BA5"/>
  <c r="AY5"/>
  <c r="AU5"/>
  <c r="AT5"/>
  <c r="AS5"/>
  <c r="AR5"/>
  <c r="AL5"/>
  <c r="AJ5"/>
  <c r="AG5"/>
  <c r="AE5"/>
  <c r="AB5"/>
  <c r="AA5"/>
  <c r="Z5"/>
  <c r="Y5"/>
  <c r="X5"/>
  <c r="W5"/>
  <c r="T5"/>
  <c r="P5"/>
  <c r="N5"/>
  <c r="K5"/>
  <c r="I5"/>
  <c r="BC4"/>
  <c r="BB4"/>
  <c r="BA4"/>
  <c r="AY4"/>
  <c r="AU4"/>
  <c r="AT4"/>
  <c r="AS4"/>
  <c r="AR4"/>
  <c r="AL4"/>
  <c r="AJ4"/>
  <c r="AG4"/>
  <c r="AE4"/>
  <c r="AB4"/>
  <c r="AA4"/>
  <c r="Z4"/>
  <c r="Y4"/>
  <c r="X4"/>
  <c r="W4"/>
  <c r="T4"/>
  <c r="P4"/>
  <c r="N4"/>
  <c r="K4"/>
  <c r="I4"/>
  <c r="BC3"/>
  <c r="BB3"/>
  <c r="BA3"/>
  <c r="AY3"/>
  <c r="AU3"/>
  <c r="AT3"/>
  <c r="AS3"/>
  <c r="AR3"/>
  <c r="AL3"/>
  <c r="AJ3"/>
  <c r="AG3"/>
  <c r="AE3"/>
  <c r="AA3"/>
  <c r="Z3"/>
  <c r="Y3"/>
  <c r="X3"/>
  <c r="W3"/>
  <c r="T3"/>
  <c r="P3"/>
  <c r="N3"/>
  <c r="K3"/>
  <c r="I3"/>
</calcChain>
</file>

<file path=xl/sharedStrings.xml><?xml version="1.0" encoding="utf-8"?>
<sst xmlns="http://schemas.openxmlformats.org/spreadsheetml/2006/main" count="1050" uniqueCount="494">
  <si>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</si>
  <si>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</si>
  <si>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</si>
  <si>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</si>
  <si>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</si>
  <si>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</si>
  <si>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</si>
  <si>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</si>
  <si>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</si>
  <si>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</si>
  <si>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</si>
  <si>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</si>
  <si>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</si>
  <si>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</si>
  <si>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</si>
  <si>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</si>
  <si>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</si>
  <si>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</si>
  <si>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</si>
  <si>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</si>
  <si>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</si>
  <si>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</si>
  <si>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</si>
  <si>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</si>
  <si>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</si>
  <si>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</si>
  <si>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</si>
  <si>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</si>
  <si>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</si>
  <si>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</si>
  <si>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</si>
  <si>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</si>
  <si>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</si>
  <si>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</si>
  <si>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</si>
  <si>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</si>
  <si>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</si>
  <si>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</si>
  <si>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</si>
  <si>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</si>
  <si>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</si>
  <si>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</si>
  <si>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</si>
  <si>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</si>
  <si>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</si>
  <si>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</si>
  <si>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</si>
  <si>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</si>
  <si>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</si>
  <si>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</si>
  <si>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</si>
  <si>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</si>
  <si>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</si>
  <si>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</si>
  <si>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</si>
  <si>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</si>
  <si>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</si>
  <si>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</si>
  <si>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</si>
  <si>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</si>
  <si>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</si>
  <si>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</si>
  <si>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</si>
  <si>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</si>
  <si>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</si>
  <si>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</si>
  <si>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</si>
  <si>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</si>
  <si>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</si>
  <si>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</si>
  <si>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</si>
  <si>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</si>
  <si>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</si>
  <si>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</si>
  <si>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</si>
  <si>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</si>
  <si>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</si>
  <si>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</si>
  <si>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</si>
  <si>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</si>
  <si>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</si>
  <si>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</si>
  <si>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</si>
  <si>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</si>
  <si>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</si>
  <si>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</si>
  <si>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</si>
  <si>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</si>
  <si>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</si>
  <si>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</si>
  <si>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</si>
  <si>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</si>
  <si>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</si>
  <si>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</si>
  <si>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</si>
  <si>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</si>
  <si>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</si>
  <si>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</si>
  <si>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</si>
  <si>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</si>
  <si>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</si>
  <si>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</si>
  <si>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</si>
  <si>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</si>
  <si>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</si>
  <si>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</si>
  <si>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</si>
  <si>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</si>
  <si>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</si>
  <si>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</si>
  <si>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</si>
  <si>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</si>
  <si>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</si>
  <si>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</si>
  <si>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</si>
  <si>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</si>
  <si>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</si>
  <si>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</si>
  <si>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</si>
  <si>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</si>
  <si>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</si>
  <si>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</si>
  <si>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</si>
  <si>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</si>
  <si>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</si>
  <si>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</si>
  <si>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</si>
  <si>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</si>
  <si>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</si>
  <si>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</si>
  <si>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</si>
  <si>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</si>
  <si>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</si>
  <si>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</si>
  <si>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</si>
  <si>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</si>
  <si>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</si>
  <si>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</si>
  <si>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</si>
  <si>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</si>
  <si>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</si>
  <si>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</si>
  <si>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</si>
  <si>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</si>
  <si>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</si>
  <si>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</si>
  <si>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</si>
  <si>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</si>
  <si>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</si>
  <si>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</si>
  <si>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</si>
  <si>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</si>
  <si>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</si>
  <si>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</si>
  <si>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</si>
  <si>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</si>
  <si>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</si>
  <si>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</si>
  <si>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</si>
  <si>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</si>
  <si>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</si>
  <si>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</si>
  <si>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</si>
  <si>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</si>
  <si>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</si>
  <si>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</si>
  <si>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</si>
  <si>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</si>
  <si>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</si>
  <si>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</si>
  <si>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</si>
  <si>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</si>
  <si>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</si>
  <si>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</si>
  <si>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</si>
  <si>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</si>
  <si>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</si>
  <si>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</si>
  <si>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</si>
  <si>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</si>
  <si>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</si>
  <si>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</si>
  <si>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</si>
  <si>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</si>
  <si>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</si>
  <si>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</si>
  <si>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</si>
  <si>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</si>
  <si>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</si>
  <si>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</si>
  <si>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</si>
  <si>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</si>
  <si>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</si>
  <si>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</si>
  <si>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</si>
  <si>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</si>
  <si>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</si>
  <si>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</si>
  <si>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</si>
  <si>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</si>
  <si>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</si>
  <si>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</si>
  <si>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</si>
  <si>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</si>
  <si>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</si>
  <si>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</si>
  <si>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</si>
  <si>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</si>
  <si>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</si>
  <si>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</si>
  <si>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</si>
  <si>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</si>
  <si>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</si>
  <si>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</si>
  <si>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</si>
  <si>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</si>
  <si>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</si>
  <si>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</si>
  <si>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</si>
  <si>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</si>
  <si>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</si>
  <si>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</si>
  <si>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</si>
  <si>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</si>
  <si>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</si>
  <si>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</si>
  <si>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</si>
  <si>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</si>
  <si>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</si>
  <si>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</si>
  <si>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</si>
  <si>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</si>
  <si>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</si>
  <si>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</si>
  <si>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</si>
  <si>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</si>
  <si>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</si>
  <si>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</si>
  <si>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</si>
  <si>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</si>
  <si>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</si>
  <si>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</si>
  <si>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</si>
  <si>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</si>
  <si>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</si>
  <si>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</si>
  <si>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</si>
  <si>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</si>
  <si>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</si>
  <si>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</si>
  <si>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</si>
  <si>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</si>
  <si>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</si>
  <si>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</si>
  <si>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</si>
  <si>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</si>
  <si>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</si>
  <si>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</si>
  <si>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</si>
  <si>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</si>
  <si>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</si>
  <si>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</si>
  <si>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</si>
  <si>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</si>
  <si>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</si>
  <si>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</si>
  <si>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</si>
  <si>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</si>
  <si>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</si>
  <si>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</si>
  <si>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</si>
  <si>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</si>
  <si>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</si>
  <si>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</si>
  <si>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</si>
  <si>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</si>
  <si>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</si>
  <si>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</si>
  <si>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</si>
  <si>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</si>
  <si>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</si>
  <si>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</si>
  <si>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</si>
  <si>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</si>
  <si>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</si>
  <si>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</si>
  <si>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</si>
  <si>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</si>
  <si>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</si>
  <si>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</si>
  <si>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</si>
  <si>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</si>
  <si>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</si>
  <si>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</si>
  <si>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</si>
  <si>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</si>
  <si>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</si>
  <si>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</si>
  <si>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</si>
  <si>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</si>
  <si>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</si>
  <si>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</si>
  <si>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</si>
  <si>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</si>
  <si>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</si>
  <si>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</si>
  <si>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</si>
  <si>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</si>
  <si>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</si>
  <si>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</si>
  <si>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</si>
  <si>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</si>
  <si>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</si>
  <si>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</si>
  <si>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</si>
  <si>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</si>
  <si>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</si>
  <si>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</si>
  <si>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</si>
  <si>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</si>
  <si>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</si>
  <si>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</si>
  <si>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</si>
  <si>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</si>
  <si>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</si>
  <si>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</si>
  <si>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</si>
  <si>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</si>
  <si>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</si>
  <si>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</si>
  <si>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</si>
  <si>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</si>
  <si>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</si>
  <si>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</si>
  <si>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</si>
  <si>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</si>
  <si>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</si>
  <si>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</si>
  <si>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</si>
  <si>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</si>
  <si>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</si>
  <si>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</si>
  <si>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</si>
  <si>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</si>
  <si>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</si>
  <si>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</si>
  <si>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</si>
  <si>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</si>
  <si>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</si>
  <si>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</si>
  <si>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</si>
  <si>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</si>
  <si>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</si>
  <si>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</si>
  <si>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</si>
  <si>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</si>
  <si>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</si>
  <si>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</si>
  <si>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</si>
  <si>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</si>
  <si>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</si>
  <si>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</si>
  <si>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</si>
  <si>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</si>
  <si>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</si>
  <si>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</si>
  <si>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</si>
  <si>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</si>
  <si>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</si>
  <si>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</si>
  <si>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</si>
  <si>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</si>
  <si>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</si>
  <si>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</si>
  <si>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</si>
  <si>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</si>
  <si>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</si>
  <si>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</si>
  <si>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</si>
  <si>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</si>
  <si>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</si>
  <si>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</si>
  <si>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</si>
  <si>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</si>
  <si>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</si>
  <si>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</si>
  <si>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</si>
  <si>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</si>
  <si>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</si>
  <si>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</si>
  <si>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</si>
  <si>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</si>
  <si>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</si>
  <si>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</si>
  <si>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</si>
  <si>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</si>
  <si>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</si>
  <si>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</si>
  <si>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</si>
  <si>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</si>
  <si>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</si>
  <si>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</si>
  <si>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</si>
  <si>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</si>
  <si>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</si>
  <si>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</si>
  <si>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</si>
  <si>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</si>
  <si>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</si>
  <si>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</si>
  <si>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</si>
  <si>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</si>
  <si>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</si>
  <si>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</si>
  <si>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</si>
  <si>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</si>
  <si>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</si>
  <si>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</si>
  <si>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</si>
  <si>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</si>
  <si>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</si>
  <si>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</si>
  <si>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</si>
  <si>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</si>
  <si>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</si>
  <si>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</si>
  <si>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</si>
  <si>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</si>
  <si>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</si>
  <si>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</si>
  <si>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</si>
  <si>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</si>
  <si>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</si>
  <si>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</si>
  <si>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</si>
  <si>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</si>
  <si>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</si>
  <si>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</si>
  <si>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</si>
  <si>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</si>
  <si>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</si>
  <si>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</si>
  <si>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</si>
  <si>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</si>
  <si>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</si>
  <si>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</si>
  <si>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</si>
  <si>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</si>
  <si>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</si>
  <si>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</si>
  <si>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</si>
  <si>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</si>
  <si>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</si>
  <si>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</si>
  <si>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</si>
  <si>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</si>
  <si>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</si>
  <si>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</si>
  <si>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</si>
  <si>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</si>
  <si>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</si>
  <si>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</si>
  <si>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</si>
  <si>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</si>
  <si>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</si>
  <si>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</si>
  <si>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</si>
  <si>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</si>
  <si>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</si>
  <si>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</si>
  <si>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</si>
  <si>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</si>
  <si>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</si>
  <si>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</si>
  <si>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</si>
  <si>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</si>
  <si>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</si>
  <si>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</si>
  <si>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</si>
  <si>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</si>
  <si>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</si>
  <si>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</si>
  <si>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</si>
  <si>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</si>
  <si>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</si>
  <si>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</si>
  <si>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</si>
  <si>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</si>
  <si>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</si>
  <si>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城郊二片</t>
    <phoneticPr fontId="18" type="noConversion"/>
  </si>
  <si>
    <t>永康东路店</t>
    <phoneticPr fontId="18" type="noConversion"/>
  </si>
  <si>
    <t>胡建梅</t>
    <phoneticPr fontId="18" type="noConversion"/>
  </si>
  <si>
    <t>翁尼阿呷莫</t>
    <phoneticPr fontId="18" type="noConversion"/>
  </si>
  <si>
    <t>段娟</t>
    <phoneticPr fontId="18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</si>
</sst>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sz val="10"/>
      <color rgb="FFFF0000"/>
      <name val="Arial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9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9" fontId="14" fillId="0" borderId="0" xfId="0" applyNumberFormat="1" applyFont="1" applyFill="1" applyAlignment="1">
      <alignment horizontal="center" vertical="center" wrapText="1"/>
    </xf>
    <xf numFmtId="179" fontId="6" fillId="0" borderId="0" xfId="0" applyNumberFormat="1" applyFont="1" applyFill="1" applyAlignment="1">
      <alignment horizontal="center" vertical="center" wrapText="1"/>
    </xf>
    <xf numFmtId="179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79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9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9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9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9" fontId="5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9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9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2" fillId="4" borderId="11" xfId="0" applyNumberFormat="1" applyFont="1" applyFill="1" applyBorder="1" applyAlignment="1">
      <alignment horizontal="center" vertical="center" wrapText="1"/>
    </xf>
    <xf numFmtId="10" fontId="2" fillId="4" borderId="12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  <color rgb="FF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142"/>
  <sheetViews>
    <sheetView topLeftCell="A10" workbookViewId="0">
      <pane xSplit="7" topLeftCell="AT1" activePane="topRight" state="frozen"/>
      <selection pane="topRight" activeCell="A30" sqref="A30:XFD30"/>
    </sheetView>
  </sheetViews>
  <sheetFormatPr defaultColWidth="9" defaultRowHeight="12"/>
  <cols>
    <col min="1" max="1" width="5" style="30" customWidth="1"/>
    <col min="2" max="2" width="7" style="30" customWidth="1"/>
    <col min="3" max="3" width="14.375" style="29" customWidth="1"/>
    <col min="4" max="4" width="7" style="29" customWidth="1"/>
    <col min="5" max="5" width="5" style="30" customWidth="1"/>
    <col min="6" max="6" width="5.5" style="31" customWidth="1"/>
    <col min="7" max="7" width="6.375" style="31" customWidth="1"/>
    <col min="8" max="8" width="8.875" style="30" hidden="1" customWidth="1"/>
    <col min="9" max="9" width="8.875" style="32" customWidth="1"/>
    <col min="10" max="10" width="9.125" style="33" hidden="1" customWidth="1"/>
    <col min="11" max="11" width="10.25" style="33" customWidth="1"/>
    <col min="12" max="12" width="8.75" style="34" hidden="1" customWidth="1"/>
    <col min="13" max="13" width="8.375" style="32" hidden="1" customWidth="1"/>
    <col min="14" max="14" width="8.375" style="32" customWidth="1"/>
    <col min="15" max="15" width="9.25" style="33" hidden="1" customWidth="1"/>
    <col min="16" max="16" width="10.25" style="33" customWidth="1"/>
    <col min="17" max="17" width="9" style="34" hidden="1" customWidth="1"/>
    <col min="18" max="18" width="10.875" style="35" customWidth="1"/>
    <col min="19" max="19" width="10.25" style="35" customWidth="1"/>
    <col min="20" max="20" width="9.625" style="36" customWidth="1"/>
    <col min="21" max="21" width="8.125" style="37" customWidth="1"/>
    <col min="22" max="22" width="7.5" style="37" customWidth="1"/>
    <col min="23" max="23" width="8.125" style="36" customWidth="1"/>
    <col min="24" max="24" width="8.25" style="36" customWidth="1"/>
    <col min="25" max="25" width="8.875" style="36" customWidth="1"/>
    <col min="26" max="26" width="8.375" style="36" customWidth="1"/>
    <col min="27" max="27" width="6.625" style="38" customWidth="1"/>
    <col min="28" max="28" width="8" style="39" customWidth="1"/>
    <col min="29" max="29" width="7.375" style="40" customWidth="1"/>
    <col min="30" max="30" width="10.125" style="30" hidden="1" customWidth="1"/>
    <col min="31" max="31" width="10.125" style="30" customWidth="1"/>
    <col min="32" max="32" width="9.5" style="41" hidden="1" customWidth="1"/>
    <col min="33" max="33" width="9.5" style="41" customWidth="1"/>
    <col min="34" max="34" width="9.5" style="42" hidden="1" customWidth="1"/>
    <col min="35" max="35" width="10" style="43" hidden="1" customWidth="1"/>
    <col min="36" max="36" width="10" style="43" customWidth="1"/>
    <col min="37" max="37" width="9.5" style="41" hidden="1" customWidth="1"/>
    <col min="38" max="38" width="9.5" style="41" customWidth="1"/>
    <col min="39" max="39" width="9.125" style="42" hidden="1" customWidth="1"/>
    <col min="40" max="40" width="11.125" style="35" customWidth="1"/>
    <col min="41" max="41" width="10" style="35" customWidth="1"/>
    <col min="42" max="42" width="7.75" style="35" customWidth="1"/>
    <col min="43" max="43" width="8" style="35" customWidth="1"/>
    <col min="44" max="45" width="10" style="44" customWidth="1"/>
    <col min="46" max="47" width="9.625" style="44" customWidth="1"/>
    <col min="48" max="48" width="6.75" style="45" customWidth="1"/>
    <col min="49" max="49" width="6.875" style="30" customWidth="1"/>
    <col min="50" max="50" width="5" style="30" customWidth="1"/>
    <col min="51" max="51" width="8.875" style="46" customWidth="1"/>
    <col min="52" max="52" width="6.375" style="30" customWidth="1"/>
    <col min="53" max="53" width="9" style="47"/>
    <col min="54" max="54" width="9" style="43" customWidth="1"/>
    <col min="55" max="55" width="8.25" style="43" customWidth="1"/>
    <col min="56" max="16384" width="9" style="29"/>
  </cols>
  <sheetData>
    <row r="1" spans="1:55" s="28" customFormat="1" ht="18.95" customHeight="1">
      <c r="A1" s="129" t="s">
        <v>0</v>
      </c>
      <c r="B1" s="131" t="s">
        <v>1</v>
      </c>
      <c r="C1" s="133" t="s">
        <v>2</v>
      </c>
      <c r="D1" s="135" t="s">
        <v>3</v>
      </c>
      <c r="E1" s="137" t="s">
        <v>4</v>
      </c>
      <c r="F1" s="138" t="s">
        <v>5</v>
      </c>
      <c r="G1" s="138" t="s">
        <v>6</v>
      </c>
      <c r="H1" s="48"/>
      <c r="I1" s="106" t="s">
        <v>7</v>
      </c>
      <c r="J1" s="106"/>
      <c r="K1" s="106"/>
      <c r="L1" s="106"/>
      <c r="M1" s="106"/>
      <c r="N1" s="106"/>
      <c r="O1" s="106"/>
      <c r="P1" s="106"/>
      <c r="Q1" s="65"/>
      <c r="R1" s="107" t="s">
        <v>8</v>
      </c>
      <c r="S1" s="108"/>
      <c r="T1" s="139" t="s">
        <v>9</v>
      </c>
      <c r="U1" s="109" t="s">
        <v>10</v>
      </c>
      <c r="V1" s="110"/>
      <c r="W1" s="111" t="s">
        <v>11</v>
      </c>
      <c r="X1" s="112"/>
      <c r="Y1" s="113" t="s">
        <v>12</v>
      </c>
      <c r="Z1" s="114"/>
      <c r="AA1" s="115" t="s">
        <v>13</v>
      </c>
      <c r="AB1" s="115"/>
      <c r="AC1" s="115"/>
      <c r="AE1" s="116" t="s">
        <v>14</v>
      </c>
      <c r="AF1" s="117"/>
      <c r="AG1" s="117"/>
      <c r="AH1" s="117"/>
      <c r="AI1" s="117"/>
      <c r="AJ1" s="117"/>
      <c r="AK1" s="117"/>
      <c r="AL1" s="118"/>
      <c r="AM1" s="15"/>
      <c r="AN1" s="107" t="s">
        <v>15</v>
      </c>
      <c r="AO1" s="108"/>
      <c r="AP1" s="116" t="s">
        <v>10</v>
      </c>
      <c r="AQ1" s="118"/>
      <c r="AR1" s="119" t="s">
        <v>16</v>
      </c>
      <c r="AS1" s="120"/>
      <c r="AT1" s="121" t="s">
        <v>17</v>
      </c>
      <c r="AU1" s="122"/>
      <c r="AV1" s="141" t="s">
        <v>18</v>
      </c>
      <c r="AW1" s="123" t="s">
        <v>19</v>
      </c>
      <c r="AX1" s="124"/>
      <c r="AY1" s="125"/>
      <c r="AZ1" s="126" t="s">
        <v>20</v>
      </c>
      <c r="BA1" s="127"/>
      <c r="BB1" s="128" t="s">
        <v>21</v>
      </c>
      <c r="BC1" s="128"/>
    </row>
    <row r="2" spans="1:55" ht="24" customHeight="1">
      <c r="A2" s="130"/>
      <c r="B2" s="132"/>
      <c r="C2" s="134"/>
      <c r="D2" s="136"/>
      <c r="E2" s="137"/>
      <c r="F2" s="138"/>
      <c r="G2" s="138"/>
      <c r="H2" s="49" t="s">
        <v>22</v>
      </c>
      <c r="I2" s="55" t="s">
        <v>23</v>
      </c>
      <c r="J2" s="56" t="s">
        <v>24</v>
      </c>
      <c r="K2" s="56" t="s">
        <v>25</v>
      </c>
      <c r="L2" s="57" t="s">
        <v>26</v>
      </c>
      <c r="M2" s="58" t="s">
        <v>27</v>
      </c>
      <c r="N2" s="58" t="s">
        <v>28</v>
      </c>
      <c r="O2" s="59" t="s">
        <v>29</v>
      </c>
      <c r="P2" s="59" t="s">
        <v>30</v>
      </c>
      <c r="Q2" s="66" t="s">
        <v>31</v>
      </c>
      <c r="R2" s="67" t="s">
        <v>32</v>
      </c>
      <c r="S2" s="67" t="s">
        <v>33</v>
      </c>
      <c r="T2" s="140"/>
      <c r="U2" s="68" t="s">
        <v>32</v>
      </c>
      <c r="V2" s="68" t="s">
        <v>33</v>
      </c>
      <c r="W2" s="69" t="s">
        <v>34</v>
      </c>
      <c r="X2" s="69" t="s">
        <v>35</v>
      </c>
      <c r="Y2" s="76" t="s">
        <v>34</v>
      </c>
      <c r="Z2" s="76" t="s">
        <v>35</v>
      </c>
      <c r="AA2" s="77" t="s">
        <v>36</v>
      </c>
      <c r="AB2" s="78" t="s">
        <v>37</v>
      </c>
      <c r="AC2" s="79" t="s">
        <v>38</v>
      </c>
      <c r="AD2" s="80" t="s">
        <v>22</v>
      </c>
      <c r="AE2" s="80" t="s">
        <v>39</v>
      </c>
      <c r="AF2" s="81" t="s">
        <v>24</v>
      </c>
      <c r="AG2" s="81" t="s">
        <v>40</v>
      </c>
      <c r="AH2" s="89" t="s">
        <v>26</v>
      </c>
      <c r="AI2" s="90" t="s">
        <v>27</v>
      </c>
      <c r="AJ2" s="90" t="s">
        <v>39</v>
      </c>
      <c r="AK2" s="90" t="s">
        <v>41</v>
      </c>
      <c r="AL2" s="90" t="s">
        <v>40</v>
      </c>
      <c r="AM2" s="89" t="s">
        <v>31</v>
      </c>
      <c r="AN2" s="67" t="s">
        <v>32</v>
      </c>
      <c r="AO2" s="67" t="s">
        <v>33</v>
      </c>
      <c r="AP2" s="94" t="s">
        <v>32</v>
      </c>
      <c r="AQ2" s="94" t="s">
        <v>33</v>
      </c>
      <c r="AR2" s="95" t="s">
        <v>42</v>
      </c>
      <c r="AS2" s="89" t="s">
        <v>43</v>
      </c>
      <c r="AT2" s="96" t="s">
        <v>42</v>
      </c>
      <c r="AU2" s="66" t="s">
        <v>43</v>
      </c>
      <c r="AV2" s="142"/>
      <c r="AW2" s="101" t="s">
        <v>44</v>
      </c>
      <c r="AX2" s="5" t="s">
        <v>32</v>
      </c>
      <c r="AY2" s="102" t="s">
        <v>45</v>
      </c>
      <c r="AZ2" s="5" t="s">
        <v>32</v>
      </c>
      <c r="BA2" s="103" t="s">
        <v>46</v>
      </c>
      <c r="BB2" s="100" t="s">
        <v>18</v>
      </c>
      <c r="BC2" s="100" t="s">
        <v>38</v>
      </c>
    </row>
    <row r="3" spans="1:55" ht="15" customHeight="1">
      <c r="A3" s="5">
        <v>1</v>
      </c>
      <c r="B3" s="5">
        <v>329</v>
      </c>
      <c r="C3" s="50" t="s">
        <v>47</v>
      </c>
      <c r="D3" s="50" t="s">
        <v>48</v>
      </c>
      <c r="E3" s="5" t="s">
        <v>49</v>
      </c>
      <c r="F3" s="51">
        <v>2</v>
      </c>
      <c r="G3" s="51"/>
      <c r="H3" s="52">
        <v>7600</v>
      </c>
      <c r="I3" s="60">
        <f t="shared" ref="I3:I34" si="0">H3*4</f>
        <v>30400</v>
      </c>
      <c r="J3" s="61">
        <v>1829.3169600000001</v>
      </c>
      <c r="K3" s="61">
        <f t="shared" ref="K3:K34" si="1">J3*4</f>
        <v>7317.2678400000004</v>
      </c>
      <c r="L3" s="62">
        <v>0.24069960000000001</v>
      </c>
      <c r="M3" s="63">
        <v>8740</v>
      </c>
      <c r="N3" s="63">
        <f t="shared" ref="N3:N34" si="2">M3*4</f>
        <v>34960</v>
      </c>
      <c r="O3" s="64">
        <v>1985.9064917759999</v>
      </c>
      <c r="P3" s="64">
        <f t="shared" ref="P3:P34" si="3">O3*4</f>
        <v>7943.6259671039998</v>
      </c>
      <c r="Q3" s="70">
        <v>0.22722042240000001</v>
      </c>
      <c r="R3" s="71">
        <v>45234.71</v>
      </c>
      <c r="S3" s="71">
        <v>274.32</v>
      </c>
      <c r="T3" s="72">
        <f t="shared" ref="T3:T34" si="4">R3/I3</f>
        <v>1.4879838815789499</v>
      </c>
      <c r="U3" s="73"/>
      <c r="V3" s="73"/>
      <c r="W3" s="72">
        <f t="shared" ref="W3:W34" si="5">(R3-U3)/I3</f>
        <v>1.4879838815789499</v>
      </c>
      <c r="X3" s="74">
        <f t="shared" ref="X3:X34" si="6">(S3-V3)/K3</f>
        <v>3.7489402601941703E-2</v>
      </c>
      <c r="Y3" s="82">
        <f t="shared" ref="Y3:Y34" si="7">(R3-U3)/N3</f>
        <v>1.29389902745995</v>
      </c>
      <c r="Z3" s="83">
        <f t="shared" ref="Z3:Z34" si="8">(S3-V3)/P3</f>
        <v>3.4533348012105398E-2</v>
      </c>
      <c r="AA3" s="84">
        <f>(F3*200)+(G3*100)</f>
        <v>400</v>
      </c>
      <c r="AB3" s="85"/>
      <c r="AC3" s="86"/>
      <c r="AD3" s="87">
        <v>7147.92</v>
      </c>
      <c r="AE3" s="87">
        <f t="shared" ref="AE3:AE34" si="9">AD3*2</f>
        <v>14295.84</v>
      </c>
      <c r="AF3" s="88">
        <v>1754.2368080639999</v>
      </c>
      <c r="AG3" s="88">
        <f t="shared" ref="AG3:AG34" si="10">AF3*2</f>
        <v>3508.4736161279998</v>
      </c>
      <c r="AH3" s="91">
        <v>0.2454192</v>
      </c>
      <c r="AI3" s="92">
        <v>8291.5871999999999</v>
      </c>
      <c r="AJ3" s="92">
        <f t="shared" ref="AJ3:AJ34" si="11">AI3*2</f>
        <v>16583.1744</v>
      </c>
      <c r="AK3" s="92">
        <v>1958.7083777164801</v>
      </c>
      <c r="AL3" s="92">
        <f t="shared" ref="AL3:AL34" si="12">AK3*2</f>
        <v>3917.4167554329601</v>
      </c>
      <c r="AM3" s="91">
        <v>0.23622840000000001</v>
      </c>
      <c r="AN3" s="71">
        <v>39740.589999999997</v>
      </c>
      <c r="AO3" s="71">
        <v>7382.61</v>
      </c>
      <c r="AP3" s="71"/>
      <c r="AQ3" s="71"/>
      <c r="AR3" s="97">
        <f t="shared" ref="AR3:AR34" si="13">(AN3-AP3)/AE3</f>
        <v>2.7798709274865998</v>
      </c>
      <c r="AS3" s="97">
        <f t="shared" ref="AS3:AS34" si="14">(AO3-AQ3)/AG3</f>
        <v>2.1042227497630601</v>
      </c>
      <c r="AT3" s="98">
        <f t="shared" ref="AT3:AT34" si="15">(AN3-AP3)/AJ3</f>
        <v>2.3964404547298201</v>
      </c>
      <c r="AU3" s="98">
        <f t="shared" ref="AU3:AU34" si="16">(AO3-AQ3)/AL3</f>
        <v>1.88456078607446</v>
      </c>
      <c r="AV3" s="99">
        <v>500</v>
      </c>
      <c r="AW3" s="5">
        <v>10</v>
      </c>
      <c r="AX3" s="5">
        <v>0</v>
      </c>
      <c r="AY3" s="102">
        <f>(AW3-AX3)*-2</f>
        <v>-20</v>
      </c>
      <c r="AZ3" s="5">
        <v>8</v>
      </c>
      <c r="BA3" s="103">
        <f t="shared" ref="BA3:BA8" si="17">AZ3*3</f>
        <v>24</v>
      </c>
      <c r="BB3" s="104">
        <f>AA3+AB3+AV3+BA3</f>
        <v>924</v>
      </c>
      <c r="BC3" s="104">
        <f>AC3+AY3</f>
        <v>-20</v>
      </c>
    </row>
    <row r="4" spans="1:55">
      <c r="A4" s="5">
        <v>2</v>
      </c>
      <c r="B4" s="5">
        <v>707</v>
      </c>
      <c r="C4" s="50" t="s">
        <v>50</v>
      </c>
      <c r="D4" s="50" t="s">
        <v>51</v>
      </c>
      <c r="E4" s="5" t="s">
        <v>52</v>
      </c>
      <c r="F4" s="51">
        <v>7</v>
      </c>
      <c r="G4" s="51"/>
      <c r="H4" s="52">
        <v>15000</v>
      </c>
      <c r="I4" s="60">
        <f t="shared" si="0"/>
        <v>60000</v>
      </c>
      <c r="J4" s="61">
        <v>4505.8500000000004</v>
      </c>
      <c r="K4" s="61">
        <f t="shared" si="1"/>
        <v>18023.400000000001</v>
      </c>
      <c r="L4" s="62">
        <v>0.30038999999999999</v>
      </c>
      <c r="M4" s="63">
        <v>17250</v>
      </c>
      <c r="N4" s="63">
        <f t="shared" si="2"/>
        <v>69000</v>
      </c>
      <c r="O4" s="64">
        <v>4891.5507600000001</v>
      </c>
      <c r="P4" s="64">
        <f t="shared" si="3"/>
        <v>19566.20304</v>
      </c>
      <c r="Q4" s="70">
        <v>0.28356816000000001</v>
      </c>
      <c r="R4" s="71">
        <v>76185.600000000006</v>
      </c>
      <c r="S4" s="71">
        <v>22407.05</v>
      </c>
      <c r="T4" s="72">
        <f t="shared" si="4"/>
        <v>1.26976</v>
      </c>
      <c r="U4" s="73"/>
      <c r="V4" s="73"/>
      <c r="W4" s="72">
        <f t="shared" si="5"/>
        <v>1.26976</v>
      </c>
      <c r="X4" s="74">
        <f t="shared" si="6"/>
        <v>1.24321992520834</v>
      </c>
      <c r="Y4" s="82">
        <f t="shared" si="7"/>
        <v>1.1041391304347801</v>
      </c>
      <c r="Z4" s="82">
        <f t="shared" si="8"/>
        <v>1.14519153022139</v>
      </c>
      <c r="AA4" s="84">
        <f>(F4*200)+(G4*100)</f>
        <v>1400</v>
      </c>
      <c r="AB4" s="85">
        <f t="shared" ref="AB4:AB17" si="18">(S4-K4)*0.3</f>
        <v>1315.095</v>
      </c>
      <c r="AC4" s="86"/>
      <c r="AD4" s="87">
        <v>13686.75</v>
      </c>
      <c r="AE4" s="87">
        <f t="shared" si="9"/>
        <v>27373.5</v>
      </c>
      <c r="AF4" s="88">
        <v>4191.9777899999999</v>
      </c>
      <c r="AG4" s="88">
        <f t="shared" si="10"/>
        <v>8383.9555799999998</v>
      </c>
      <c r="AH4" s="91">
        <v>0.30628</v>
      </c>
      <c r="AI4" s="92">
        <v>15876.63</v>
      </c>
      <c r="AJ4" s="92">
        <f t="shared" si="11"/>
        <v>31753.26</v>
      </c>
      <c r="AK4" s="92">
        <v>4680.5892903000004</v>
      </c>
      <c r="AL4" s="92">
        <f t="shared" si="12"/>
        <v>9361.1785806000007</v>
      </c>
      <c r="AM4" s="91">
        <v>0.29481000000000002</v>
      </c>
      <c r="AN4" s="71">
        <v>28574.37</v>
      </c>
      <c r="AO4" s="71">
        <v>9436.0400000000009</v>
      </c>
      <c r="AP4" s="71"/>
      <c r="AQ4" s="71"/>
      <c r="AR4" s="97">
        <f t="shared" si="13"/>
        <v>1.0438698010849901</v>
      </c>
      <c r="AS4" s="97">
        <f t="shared" si="14"/>
        <v>1.1254878332740399</v>
      </c>
      <c r="AT4" s="70">
        <f t="shared" si="15"/>
        <v>0.89988775955602696</v>
      </c>
      <c r="AU4" s="70">
        <f t="shared" si="16"/>
        <v>1.0079970079360701</v>
      </c>
      <c r="AV4" s="99">
        <v>500</v>
      </c>
      <c r="AW4" s="5">
        <v>12</v>
      </c>
      <c r="AX4" s="5">
        <v>8</v>
      </c>
      <c r="AY4" s="102">
        <f>(AW4-AX4)*-2</f>
        <v>-8</v>
      </c>
      <c r="AZ4" s="5">
        <v>7</v>
      </c>
      <c r="BA4" s="103">
        <f t="shared" si="17"/>
        <v>21</v>
      </c>
      <c r="BB4" s="104">
        <f t="shared" ref="BB4:BB35" si="19">AA4+AB4+AV4+BA4</f>
        <v>3236.0949999999998</v>
      </c>
      <c r="BC4" s="104">
        <f t="shared" ref="BC4:BC35" si="20">AC4+AY4</f>
        <v>-8</v>
      </c>
    </row>
    <row r="5" spans="1:55">
      <c r="A5" s="5">
        <v>3</v>
      </c>
      <c r="B5" s="5">
        <v>511</v>
      </c>
      <c r="C5" s="50" t="s">
        <v>53</v>
      </c>
      <c r="D5" s="50" t="s">
        <v>51</v>
      </c>
      <c r="E5" s="5" t="s">
        <v>54</v>
      </c>
      <c r="F5" s="51">
        <v>4</v>
      </c>
      <c r="G5" s="51"/>
      <c r="H5" s="52">
        <v>11000</v>
      </c>
      <c r="I5" s="60">
        <f t="shared" si="0"/>
        <v>44000</v>
      </c>
      <c r="J5" s="61">
        <v>3037.8150000000001</v>
      </c>
      <c r="K5" s="61">
        <f t="shared" si="1"/>
        <v>12151.26</v>
      </c>
      <c r="L5" s="62">
        <v>0.27616499999999999</v>
      </c>
      <c r="M5" s="63">
        <v>12650</v>
      </c>
      <c r="N5" s="63">
        <f t="shared" si="2"/>
        <v>50600</v>
      </c>
      <c r="O5" s="64">
        <v>3297.851964</v>
      </c>
      <c r="P5" s="64">
        <f t="shared" si="3"/>
        <v>13191.407856</v>
      </c>
      <c r="Q5" s="70">
        <v>0.26069976</v>
      </c>
      <c r="R5" s="71">
        <v>54285.36</v>
      </c>
      <c r="S5" s="71">
        <v>14091.79</v>
      </c>
      <c r="T5" s="72">
        <f t="shared" si="4"/>
        <v>1.23375818181818</v>
      </c>
      <c r="U5" s="73"/>
      <c r="V5" s="73"/>
      <c r="W5" s="72">
        <f t="shared" si="5"/>
        <v>1.23375818181818</v>
      </c>
      <c r="X5" s="74">
        <f t="shared" si="6"/>
        <v>1.1596978420344899</v>
      </c>
      <c r="Y5" s="82">
        <f t="shared" si="7"/>
        <v>1.07283320158103</v>
      </c>
      <c r="Z5" s="82">
        <f t="shared" si="8"/>
        <v>1.0682551971577801</v>
      </c>
      <c r="AA5" s="84">
        <f>(F5*200)+(G5*100)</f>
        <v>800</v>
      </c>
      <c r="AB5" s="85">
        <f t="shared" si="18"/>
        <v>582.15899999999999</v>
      </c>
      <c r="AC5" s="86"/>
      <c r="AD5" s="87">
        <v>10172.040000000001</v>
      </c>
      <c r="AE5" s="87">
        <f t="shared" si="9"/>
        <v>20344.080000000002</v>
      </c>
      <c r="AF5" s="88">
        <v>2864.2430232000002</v>
      </c>
      <c r="AG5" s="88">
        <f t="shared" si="10"/>
        <v>5728.4860464000003</v>
      </c>
      <c r="AH5" s="91">
        <v>0.28158</v>
      </c>
      <c r="AI5" s="92">
        <v>11799.5664</v>
      </c>
      <c r="AJ5" s="92">
        <f t="shared" si="11"/>
        <v>23599.132799999999</v>
      </c>
      <c r="AK5" s="92">
        <v>3198.095479224</v>
      </c>
      <c r="AL5" s="92">
        <f t="shared" si="12"/>
        <v>6396.1909584479999</v>
      </c>
      <c r="AM5" s="91">
        <v>0.27103500000000003</v>
      </c>
      <c r="AN5" s="71">
        <v>17155</v>
      </c>
      <c r="AO5" s="71">
        <v>5307.82</v>
      </c>
      <c r="AP5" s="71"/>
      <c r="AQ5" s="71"/>
      <c r="AR5" s="91">
        <f t="shared" si="13"/>
        <v>0.843242850008454</v>
      </c>
      <c r="AS5" s="91">
        <f t="shared" si="14"/>
        <v>0.92656592981240404</v>
      </c>
      <c r="AT5" s="70">
        <f t="shared" si="15"/>
        <v>0.72693349138659902</v>
      </c>
      <c r="AU5" s="70">
        <f t="shared" si="16"/>
        <v>0.82984076530571804</v>
      </c>
      <c r="AV5" s="99"/>
      <c r="AW5" s="5">
        <v>10</v>
      </c>
      <c r="AX5" s="5">
        <v>4</v>
      </c>
      <c r="AY5" s="102">
        <f>(AW5-AX5)*-2</f>
        <v>-12</v>
      </c>
      <c r="AZ5" s="5">
        <v>2</v>
      </c>
      <c r="BA5" s="103">
        <f t="shared" si="17"/>
        <v>6</v>
      </c>
      <c r="BB5" s="104">
        <f t="shared" si="19"/>
        <v>1388.1590000000001</v>
      </c>
      <c r="BC5" s="104">
        <f t="shared" si="20"/>
        <v>-12</v>
      </c>
    </row>
    <row r="6" spans="1:55">
      <c r="A6" s="5">
        <v>4</v>
      </c>
      <c r="B6" s="5">
        <v>116482</v>
      </c>
      <c r="C6" s="50" t="s">
        <v>55</v>
      </c>
      <c r="D6" s="50" t="s">
        <v>56</v>
      </c>
      <c r="E6" s="5" t="s">
        <v>57</v>
      </c>
      <c r="F6" s="51">
        <v>3</v>
      </c>
      <c r="G6" s="51"/>
      <c r="H6" s="52">
        <v>6300</v>
      </c>
      <c r="I6" s="60">
        <f t="shared" si="0"/>
        <v>25200</v>
      </c>
      <c r="J6" s="61">
        <v>1587.222</v>
      </c>
      <c r="K6" s="61">
        <f t="shared" si="1"/>
        <v>6348.8879999999999</v>
      </c>
      <c r="L6" s="62">
        <v>0.25194</v>
      </c>
      <c r="M6" s="63">
        <v>7245</v>
      </c>
      <c r="N6" s="63">
        <f t="shared" si="2"/>
        <v>28980</v>
      </c>
      <c r="O6" s="64">
        <v>1723.0882032</v>
      </c>
      <c r="P6" s="64">
        <f t="shared" si="3"/>
        <v>6892.3528127999998</v>
      </c>
      <c r="Q6" s="70">
        <v>0.23783135999999999</v>
      </c>
      <c r="R6" s="71">
        <v>30537.48</v>
      </c>
      <c r="S6" s="71">
        <v>9722.91</v>
      </c>
      <c r="T6" s="72">
        <f t="shared" si="4"/>
        <v>1.2118047619047601</v>
      </c>
      <c r="U6" s="73"/>
      <c r="V6" s="73"/>
      <c r="W6" s="72">
        <f t="shared" si="5"/>
        <v>1.2118047619047601</v>
      </c>
      <c r="X6" s="74">
        <f t="shared" si="6"/>
        <v>1.5314351111564699</v>
      </c>
      <c r="Y6" s="82">
        <f t="shared" si="7"/>
        <v>1.05374327122153</v>
      </c>
      <c r="Z6" s="82">
        <f t="shared" si="8"/>
        <v>1.4106808319422199</v>
      </c>
      <c r="AA6" s="84">
        <f>(F6*200)+(G6*100)</f>
        <v>600</v>
      </c>
      <c r="AB6" s="85">
        <f t="shared" si="18"/>
        <v>1012.2066</v>
      </c>
      <c r="AC6" s="86"/>
      <c r="AD6" s="87">
        <v>5925</v>
      </c>
      <c r="AE6" s="87">
        <f t="shared" si="9"/>
        <v>11850</v>
      </c>
      <c r="AF6" s="88">
        <v>1522.0139999999999</v>
      </c>
      <c r="AG6" s="88">
        <f t="shared" si="10"/>
        <v>3044.0279999999998</v>
      </c>
      <c r="AH6" s="91">
        <v>0.25688</v>
      </c>
      <c r="AI6" s="92">
        <v>6873</v>
      </c>
      <c r="AJ6" s="92">
        <f t="shared" si="11"/>
        <v>13746</v>
      </c>
      <c r="AK6" s="92">
        <v>1699.4179799999999</v>
      </c>
      <c r="AL6" s="92">
        <f t="shared" si="12"/>
        <v>3398.8359599999999</v>
      </c>
      <c r="AM6" s="91">
        <v>0.24726000000000001</v>
      </c>
      <c r="AN6" s="71">
        <v>6923.61</v>
      </c>
      <c r="AO6" s="71">
        <v>1836.11</v>
      </c>
      <c r="AP6" s="71"/>
      <c r="AQ6" s="71"/>
      <c r="AR6" s="91">
        <f t="shared" si="13"/>
        <v>0.58427088607594901</v>
      </c>
      <c r="AS6" s="91">
        <f t="shared" si="14"/>
        <v>0.60318433338983701</v>
      </c>
      <c r="AT6" s="70">
        <f t="shared" si="15"/>
        <v>0.50368179834133597</v>
      </c>
      <c r="AU6" s="70">
        <f t="shared" si="16"/>
        <v>0.54021730427966896</v>
      </c>
      <c r="AV6" s="99"/>
      <c r="AW6" s="5">
        <v>8</v>
      </c>
      <c r="AX6" s="5">
        <v>4</v>
      </c>
      <c r="AY6" s="102">
        <f>(AW6-AX6)*-2</f>
        <v>-8</v>
      </c>
      <c r="AZ6" s="5">
        <v>1</v>
      </c>
      <c r="BA6" s="103">
        <f t="shared" si="17"/>
        <v>3</v>
      </c>
      <c r="BB6" s="104">
        <f t="shared" si="19"/>
        <v>1615.2066</v>
      </c>
      <c r="BC6" s="104">
        <f t="shared" si="20"/>
        <v>-8</v>
      </c>
    </row>
    <row r="7" spans="1:55">
      <c r="A7" s="5">
        <v>5</v>
      </c>
      <c r="B7" s="5">
        <v>307</v>
      </c>
      <c r="C7" s="50" t="s">
        <v>58</v>
      </c>
      <c r="D7" s="50" t="s">
        <v>59</v>
      </c>
      <c r="E7" s="5" t="s">
        <v>60</v>
      </c>
      <c r="F7" s="51">
        <v>20</v>
      </c>
      <c r="G7" s="51">
        <v>2</v>
      </c>
      <c r="H7" s="52">
        <v>80000</v>
      </c>
      <c r="I7" s="60">
        <f t="shared" si="0"/>
        <v>320000</v>
      </c>
      <c r="J7" s="61">
        <v>21705.599999999999</v>
      </c>
      <c r="K7" s="61">
        <f t="shared" si="1"/>
        <v>86822.399999999994</v>
      </c>
      <c r="L7" s="62">
        <v>0.27132000000000001</v>
      </c>
      <c r="M7" s="63">
        <v>92000</v>
      </c>
      <c r="N7" s="63">
        <f t="shared" si="2"/>
        <v>368000</v>
      </c>
      <c r="O7" s="64">
        <v>23563.59936</v>
      </c>
      <c r="P7" s="64">
        <f t="shared" si="3"/>
        <v>94254.397440000001</v>
      </c>
      <c r="Q7" s="70">
        <v>0.25612607999999998</v>
      </c>
      <c r="R7" s="71">
        <v>381461.92</v>
      </c>
      <c r="S7" s="71">
        <v>65926.02</v>
      </c>
      <c r="T7" s="72">
        <f t="shared" si="4"/>
        <v>1.1920685</v>
      </c>
      <c r="U7" s="73"/>
      <c r="V7" s="73"/>
      <c r="W7" s="72">
        <f t="shared" si="5"/>
        <v>1.1920685</v>
      </c>
      <c r="X7" s="74">
        <f t="shared" si="6"/>
        <v>0.75932040579389704</v>
      </c>
      <c r="Y7" s="82">
        <f t="shared" si="7"/>
        <v>1.03658130434783</v>
      </c>
      <c r="Z7" s="83">
        <f t="shared" si="8"/>
        <v>0.69944768404006696</v>
      </c>
      <c r="AA7" s="84">
        <v>2400</v>
      </c>
      <c r="AB7" s="85"/>
      <c r="AC7" s="86"/>
      <c r="AD7" s="87">
        <v>66549.600000000006</v>
      </c>
      <c r="AE7" s="87">
        <f t="shared" si="9"/>
        <v>133099.20000000001</v>
      </c>
      <c r="AF7" s="88">
        <v>18410.281343999999</v>
      </c>
      <c r="AG7" s="88">
        <f t="shared" si="10"/>
        <v>36820.562687999998</v>
      </c>
      <c r="AH7" s="91">
        <v>0.27664</v>
      </c>
      <c r="AI7" s="92">
        <v>77197.535999999993</v>
      </c>
      <c r="AJ7" s="92">
        <f t="shared" si="11"/>
        <v>154395.07199999999</v>
      </c>
      <c r="AK7" s="92">
        <v>20556.15988608</v>
      </c>
      <c r="AL7" s="92">
        <f t="shared" si="12"/>
        <v>41112.319772160001</v>
      </c>
      <c r="AM7" s="91">
        <v>0.26628000000000002</v>
      </c>
      <c r="AN7" s="71">
        <v>129620.16</v>
      </c>
      <c r="AO7" s="71">
        <v>22395.38</v>
      </c>
      <c r="AP7" s="71">
        <v>10290</v>
      </c>
      <c r="AQ7" s="71">
        <v>735</v>
      </c>
      <c r="AR7" s="91">
        <f t="shared" si="13"/>
        <v>0.896550542753074</v>
      </c>
      <c r="AS7" s="91">
        <f t="shared" si="14"/>
        <v>0.58826857654348697</v>
      </c>
      <c r="AT7" s="70">
        <f t="shared" si="15"/>
        <v>0.772888398925064</v>
      </c>
      <c r="AU7" s="70">
        <f t="shared" si="16"/>
        <v>0.526858618536718</v>
      </c>
      <c r="AV7" s="99"/>
      <c r="AW7" s="5">
        <v>30</v>
      </c>
      <c r="AX7" s="5">
        <v>14</v>
      </c>
      <c r="AY7" s="102">
        <f>(AW7-AX7)*-2</f>
        <v>-32</v>
      </c>
      <c r="AZ7" s="5">
        <v>3</v>
      </c>
      <c r="BA7" s="103">
        <f t="shared" si="17"/>
        <v>9</v>
      </c>
      <c r="BB7" s="104">
        <f t="shared" si="19"/>
        <v>2409</v>
      </c>
      <c r="BC7" s="104">
        <f t="shared" si="20"/>
        <v>-32</v>
      </c>
    </row>
    <row r="8" spans="1:55">
      <c r="A8" s="5">
        <v>6</v>
      </c>
      <c r="B8" s="5">
        <v>713</v>
      </c>
      <c r="C8" s="50" t="s">
        <v>61</v>
      </c>
      <c r="D8" s="50" t="s">
        <v>48</v>
      </c>
      <c r="E8" s="5" t="s">
        <v>57</v>
      </c>
      <c r="F8" s="51">
        <v>2</v>
      </c>
      <c r="G8" s="51"/>
      <c r="H8" s="52">
        <v>5200</v>
      </c>
      <c r="I8" s="60">
        <f t="shared" si="0"/>
        <v>20800</v>
      </c>
      <c r="J8" s="61">
        <v>1612.4159999999999</v>
      </c>
      <c r="K8" s="61">
        <f t="shared" si="1"/>
        <v>6449.6639999999998</v>
      </c>
      <c r="L8" s="62">
        <v>0.31008000000000002</v>
      </c>
      <c r="M8" s="63">
        <v>5980</v>
      </c>
      <c r="N8" s="63">
        <f t="shared" si="2"/>
        <v>23920</v>
      </c>
      <c r="O8" s="64">
        <v>1750.4388096</v>
      </c>
      <c r="P8" s="64">
        <f t="shared" si="3"/>
        <v>7001.7552384000001</v>
      </c>
      <c r="Q8" s="70">
        <v>0.29271552000000001</v>
      </c>
      <c r="R8" s="71">
        <v>24554.29</v>
      </c>
      <c r="S8" s="71">
        <v>6354.57</v>
      </c>
      <c r="T8" s="72">
        <f t="shared" si="4"/>
        <v>1.1804947115384601</v>
      </c>
      <c r="U8" s="73"/>
      <c r="V8" s="73"/>
      <c r="W8" s="72">
        <f t="shared" si="5"/>
        <v>1.1804947115384601</v>
      </c>
      <c r="X8" s="74">
        <f t="shared" si="6"/>
        <v>0.98525597612526805</v>
      </c>
      <c r="Y8" s="82">
        <f t="shared" si="7"/>
        <v>1.0265171404682301</v>
      </c>
      <c r="Z8" s="83">
        <f t="shared" si="8"/>
        <v>0.90756814307780798</v>
      </c>
      <c r="AA8" s="84">
        <f t="shared" ref="AA8:AA17" si="21">(F8*200)+(G8*100)</f>
        <v>400</v>
      </c>
      <c r="AB8" s="85"/>
      <c r="AC8" s="86"/>
      <c r="AD8" s="87">
        <v>4888.125</v>
      </c>
      <c r="AE8" s="87">
        <f t="shared" si="9"/>
        <v>9776.25</v>
      </c>
      <c r="AF8" s="88">
        <v>1545.4295999999999</v>
      </c>
      <c r="AG8" s="88">
        <f t="shared" si="10"/>
        <v>3090.8591999999999</v>
      </c>
      <c r="AH8" s="91">
        <v>0.31616</v>
      </c>
      <c r="AI8" s="92">
        <v>5670.2250000000004</v>
      </c>
      <c r="AJ8" s="92">
        <f t="shared" si="11"/>
        <v>11340.45</v>
      </c>
      <c r="AK8" s="92">
        <v>1725.562872</v>
      </c>
      <c r="AL8" s="92">
        <f t="shared" si="12"/>
        <v>3451.1257439999999</v>
      </c>
      <c r="AM8" s="91">
        <v>0.30431999999999998</v>
      </c>
      <c r="AN8" s="71">
        <v>7021.64</v>
      </c>
      <c r="AO8" s="71">
        <v>1262.47</v>
      </c>
      <c r="AP8" s="71"/>
      <c r="AQ8" s="71"/>
      <c r="AR8" s="91">
        <f t="shared" si="13"/>
        <v>0.71823449686740803</v>
      </c>
      <c r="AS8" s="91">
        <f t="shared" si="14"/>
        <v>0.40845276937881903</v>
      </c>
      <c r="AT8" s="70">
        <f t="shared" si="15"/>
        <v>0.61916766971328296</v>
      </c>
      <c r="AU8" s="70">
        <f t="shared" si="16"/>
        <v>0.365813967281512</v>
      </c>
      <c r="AV8" s="99"/>
      <c r="AW8" s="5">
        <v>8</v>
      </c>
      <c r="AX8" s="5">
        <v>8</v>
      </c>
      <c r="AY8" s="102"/>
      <c r="AZ8" s="5">
        <v>4</v>
      </c>
      <c r="BA8" s="103">
        <f t="shared" si="17"/>
        <v>12</v>
      </c>
      <c r="BB8" s="104">
        <f t="shared" si="19"/>
        <v>412</v>
      </c>
      <c r="BC8" s="104">
        <f t="shared" si="20"/>
        <v>0</v>
      </c>
    </row>
    <row r="9" spans="1:55">
      <c r="A9" s="5">
        <v>7</v>
      </c>
      <c r="B9" s="5">
        <v>357</v>
      </c>
      <c r="C9" s="50" t="s">
        <v>62</v>
      </c>
      <c r="D9" s="50" t="s">
        <v>63</v>
      </c>
      <c r="E9" s="5" t="s">
        <v>49</v>
      </c>
      <c r="F9" s="51">
        <v>2</v>
      </c>
      <c r="G9" s="51">
        <v>1</v>
      </c>
      <c r="H9" s="52">
        <v>9800</v>
      </c>
      <c r="I9" s="60">
        <f t="shared" si="0"/>
        <v>39200</v>
      </c>
      <c r="J9" s="61">
        <v>2374.0500000000002</v>
      </c>
      <c r="K9" s="61">
        <f t="shared" si="1"/>
        <v>9496.2000000000007</v>
      </c>
      <c r="L9" s="62">
        <v>0.24224999999999999</v>
      </c>
      <c r="M9" s="63">
        <v>11270</v>
      </c>
      <c r="N9" s="63">
        <f t="shared" si="2"/>
        <v>45080</v>
      </c>
      <c r="O9" s="64">
        <v>2577.2686800000001</v>
      </c>
      <c r="P9" s="64">
        <f t="shared" si="3"/>
        <v>10309.074720000001</v>
      </c>
      <c r="Q9" s="70">
        <v>0.228684</v>
      </c>
      <c r="R9" s="71">
        <v>45816.13</v>
      </c>
      <c r="S9" s="71">
        <v>11380.6</v>
      </c>
      <c r="T9" s="72">
        <f t="shared" si="4"/>
        <v>1.16877882653061</v>
      </c>
      <c r="U9" s="73"/>
      <c r="V9" s="73"/>
      <c r="W9" s="72">
        <f t="shared" si="5"/>
        <v>1.16877882653061</v>
      </c>
      <c r="X9" s="74">
        <f t="shared" si="6"/>
        <v>1.1984372696447001</v>
      </c>
      <c r="Y9" s="82">
        <f t="shared" si="7"/>
        <v>1.0163294143744499</v>
      </c>
      <c r="Z9" s="82">
        <f t="shared" si="8"/>
        <v>1.10394000519961</v>
      </c>
      <c r="AA9" s="84">
        <f t="shared" si="21"/>
        <v>500</v>
      </c>
      <c r="AB9" s="85">
        <f t="shared" si="18"/>
        <v>565.32000000000005</v>
      </c>
      <c r="AC9" s="86"/>
      <c r="AD9" s="87">
        <v>9105.5400000000009</v>
      </c>
      <c r="AE9" s="87">
        <f t="shared" si="9"/>
        <v>18211.080000000002</v>
      </c>
      <c r="AF9" s="88">
        <v>2249.0683800000002</v>
      </c>
      <c r="AG9" s="88">
        <f t="shared" si="10"/>
        <v>4498.1367600000003</v>
      </c>
      <c r="AH9" s="91">
        <v>0.247</v>
      </c>
      <c r="AI9" s="92">
        <v>10562.4264</v>
      </c>
      <c r="AJ9" s="92">
        <f t="shared" si="11"/>
        <v>21124.852800000001</v>
      </c>
      <c r="AK9" s="92">
        <v>2511.2168766</v>
      </c>
      <c r="AL9" s="92">
        <f t="shared" si="12"/>
        <v>5022.4337532</v>
      </c>
      <c r="AM9" s="91">
        <v>0.23774999999999999</v>
      </c>
      <c r="AN9" s="71">
        <v>19036.22</v>
      </c>
      <c r="AO9" s="71">
        <v>4333.1499999999996</v>
      </c>
      <c r="AP9" s="71"/>
      <c r="AQ9" s="71"/>
      <c r="AR9" s="97">
        <f t="shared" si="13"/>
        <v>1.04530977844257</v>
      </c>
      <c r="AS9" s="91">
        <f t="shared" si="14"/>
        <v>0.96332108852999798</v>
      </c>
      <c r="AT9" s="70">
        <f t="shared" si="15"/>
        <v>0.90112911934704698</v>
      </c>
      <c r="AU9" s="70">
        <f t="shared" si="16"/>
        <v>0.86275901543532996</v>
      </c>
      <c r="AV9" s="99"/>
      <c r="AW9" s="5">
        <v>10</v>
      </c>
      <c r="AX9" s="5">
        <v>4</v>
      </c>
      <c r="AY9" s="102">
        <f>(AW9-AX9)*-2</f>
        <v>-12</v>
      </c>
      <c r="AZ9" s="5"/>
      <c r="BA9" s="103"/>
      <c r="BB9" s="104">
        <f t="shared" si="19"/>
        <v>1065.32</v>
      </c>
      <c r="BC9" s="104">
        <f t="shared" si="20"/>
        <v>-12</v>
      </c>
    </row>
    <row r="10" spans="1:55">
      <c r="A10" s="5">
        <v>8</v>
      </c>
      <c r="B10" s="5">
        <v>539</v>
      </c>
      <c r="C10" s="50" t="s">
        <v>64</v>
      </c>
      <c r="D10" s="50" t="s">
        <v>65</v>
      </c>
      <c r="E10" s="5" t="s">
        <v>57</v>
      </c>
      <c r="F10" s="51">
        <v>3</v>
      </c>
      <c r="G10" s="51"/>
      <c r="H10" s="52">
        <v>6700</v>
      </c>
      <c r="I10" s="60">
        <f t="shared" si="0"/>
        <v>26800</v>
      </c>
      <c r="J10" s="61">
        <v>1817.8440000000001</v>
      </c>
      <c r="K10" s="61">
        <f t="shared" si="1"/>
        <v>7271.3760000000002</v>
      </c>
      <c r="L10" s="62">
        <v>0.27132000000000001</v>
      </c>
      <c r="M10" s="63">
        <v>7705</v>
      </c>
      <c r="N10" s="63">
        <f t="shared" si="2"/>
        <v>30820</v>
      </c>
      <c r="O10" s="64">
        <v>1973.4514463999999</v>
      </c>
      <c r="P10" s="64">
        <f t="shared" si="3"/>
        <v>7893.8057855999996</v>
      </c>
      <c r="Q10" s="70">
        <v>0.25612607999999998</v>
      </c>
      <c r="R10" s="71">
        <v>31155.51</v>
      </c>
      <c r="S10" s="71">
        <v>7622.63</v>
      </c>
      <c r="T10" s="72">
        <f t="shared" si="4"/>
        <v>1.16251902985075</v>
      </c>
      <c r="U10" s="73"/>
      <c r="V10" s="73"/>
      <c r="W10" s="72">
        <f t="shared" si="5"/>
        <v>1.16251902985075</v>
      </c>
      <c r="X10" s="74">
        <f t="shared" si="6"/>
        <v>1.04830640032918</v>
      </c>
      <c r="Y10" s="82">
        <f t="shared" si="7"/>
        <v>1.0108861129136899</v>
      </c>
      <c r="Z10" s="83">
        <f t="shared" si="8"/>
        <v>0.96564701577853795</v>
      </c>
      <c r="AA10" s="84">
        <f t="shared" si="21"/>
        <v>600</v>
      </c>
      <c r="AB10" s="85"/>
      <c r="AC10" s="86"/>
      <c r="AD10" s="87">
        <v>6292.35</v>
      </c>
      <c r="AE10" s="87">
        <f t="shared" si="9"/>
        <v>12584.7</v>
      </c>
      <c r="AF10" s="88">
        <v>1740.715704</v>
      </c>
      <c r="AG10" s="88">
        <f t="shared" si="10"/>
        <v>3481.4314079999999</v>
      </c>
      <c r="AH10" s="91">
        <v>0.27664</v>
      </c>
      <c r="AI10" s="92">
        <v>7299.1260000000002</v>
      </c>
      <c r="AJ10" s="92">
        <f t="shared" si="11"/>
        <v>14598.252</v>
      </c>
      <c r="AK10" s="92">
        <v>1943.61127128</v>
      </c>
      <c r="AL10" s="92">
        <f t="shared" si="12"/>
        <v>3887.22254256</v>
      </c>
      <c r="AM10" s="91">
        <v>0.26628000000000002</v>
      </c>
      <c r="AN10" s="71">
        <v>10836.25</v>
      </c>
      <c r="AO10" s="71">
        <v>2694.28</v>
      </c>
      <c r="AP10" s="71"/>
      <c r="AQ10" s="71"/>
      <c r="AR10" s="91">
        <f t="shared" si="13"/>
        <v>0.86106542070927405</v>
      </c>
      <c r="AS10" s="91">
        <f t="shared" si="14"/>
        <v>0.77390006702668301</v>
      </c>
      <c r="AT10" s="70">
        <f t="shared" si="15"/>
        <v>0.74229777647351203</v>
      </c>
      <c r="AU10" s="70">
        <f t="shared" si="16"/>
        <v>0.69311184798430203</v>
      </c>
      <c r="AV10" s="99"/>
      <c r="AW10" s="5">
        <v>8</v>
      </c>
      <c r="AX10" s="5">
        <v>9</v>
      </c>
      <c r="AY10" s="102"/>
      <c r="AZ10" s="5">
        <v>4</v>
      </c>
      <c r="BA10" s="103">
        <f>AZ10*3</f>
        <v>12</v>
      </c>
      <c r="BB10" s="104">
        <f t="shared" si="19"/>
        <v>612</v>
      </c>
      <c r="BC10" s="104">
        <f t="shared" si="20"/>
        <v>0</v>
      </c>
    </row>
    <row r="11" spans="1:55">
      <c r="A11" s="5">
        <v>9</v>
      </c>
      <c r="B11" s="5">
        <v>726</v>
      </c>
      <c r="C11" s="50" t="s">
        <v>66</v>
      </c>
      <c r="D11" s="50" t="s">
        <v>63</v>
      </c>
      <c r="E11" s="5" t="s">
        <v>49</v>
      </c>
      <c r="F11" s="51">
        <v>3</v>
      </c>
      <c r="G11" s="51"/>
      <c r="H11" s="52">
        <v>9300</v>
      </c>
      <c r="I11" s="60">
        <f t="shared" si="0"/>
        <v>37200</v>
      </c>
      <c r="J11" s="61">
        <v>2523.2759999999998</v>
      </c>
      <c r="K11" s="61">
        <f t="shared" si="1"/>
        <v>10093.103999999999</v>
      </c>
      <c r="L11" s="62">
        <v>0.27132000000000001</v>
      </c>
      <c r="M11" s="63">
        <v>10695</v>
      </c>
      <c r="N11" s="63">
        <f t="shared" si="2"/>
        <v>42780</v>
      </c>
      <c r="O11" s="64">
        <v>2739.2684255999998</v>
      </c>
      <c r="P11" s="64">
        <f t="shared" si="3"/>
        <v>10957.073702399999</v>
      </c>
      <c r="Q11" s="70">
        <v>0.25612607999999998</v>
      </c>
      <c r="R11" s="71">
        <v>43197.72</v>
      </c>
      <c r="S11" s="71">
        <v>9771.2199999999993</v>
      </c>
      <c r="T11" s="72">
        <f t="shared" si="4"/>
        <v>1.1612290322580601</v>
      </c>
      <c r="U11" s="73"/>
      <c r="V11" s="73"/>
      <c r="W11" s="72">
        <f t="shared" si="5"/>
        <v>1.1612290322580601</v>
      </c>
      <c r="X11" s="74">
        <f t="shared" si="6"/>
        <v>0.968108522412927</v>
      </c>
      <c r="Y11" s="82">
        <f t="shared" si="7"/>
        <v>1.00976437587658</v>
      </c>
      <c r="Z11" s="83">
        <f t="shared" si="8"/>
        <v>0.89177277304064695</v>
      </c>
      <c r="AA11" s="84">
        <f t="shared" si="21"/>
        <v>600</v>
      </c>
      <c r="AB11" s="85"/>
      <c r="AC11" s="86"/>
      <c r="AD11" s="87">
        <v>8703.8250000000007</v>
      </c>
      <c r="AE11" s="87">
        <f t="shared" si="9"/>
        <v>17407.650000000001</v>
      </c>
      <c r="AF11" s="88">
        <v>2407.8261480000001</v>
      </c>
      <c r="AG11" s="88">
        <f t="shared" si="10"/>
        <v>4815.6522960000002</v>
      </c>
      <c r="AH11" s="91">
        <v>0.27664</v>
      </c>
      <c r="AI11" s="92">
        <v>10096.437</v>
      </c>
      <c r="AJ11" s="92">
        <f t="shared" si="11"/>
        <v>20192.874</v>
      </c>
      <c r="AK11" s="92">
        <v>2688.4792443599999</v>
      </c>
      <c r="AL11" s="92">
        <f t="shared" si="12"/>
        <v>5376.9584887199999</v>
      </c>
      <c r="AM11" s="91">
        <v>0.26628000000000002</v>
      </c>
      <c r="AN11" s="71">
        <v>14372.88</v>
      </c>
      <c r="AO11" s="71">
        <v>3916.5</v>
      </c>
      <c r="AP11" s="71"/>
      <c r="AQ11" s="71"/>
      <c r="AR11" s="91">
        <f t="shared" si="13"/>
        <v>0.82566457850427799</v>
      </c>
      <c r="AS11" s="91">
        <f t="shared" si="14"/>
        <v>0.81328546150500602</v>
      </c>
      <c r="AT11" s="70">
        <f t="shared" si="15"/>
        <v>0.71177980905541205</v>
      </c>
      <c r="AU11" s="70">
        <f t="shared" si="16"/>
        <v>0.72838576087507301</v>
      </c>
      <c r="AV11" s="99"/>
      <c r="AW11" s="5">
        <v>10</v>
      </c>
      <c r="AX11" s="5">
        <v>14</v>
      </c>
      <c r="AY11" s="102"/>
      <c r="AZ11" s="5"/>
      <c r="BA11" s="103"/>
      <c r="BB11" s="104">
        <f t="shared" si="19"/>
        <v>600</v>
      </c>
      <c r="BC11" s="104">
        <f t="shared" si="20"/>
        <v>0</v>
      </c>
    </row>
    <row r="12" spans="1:55">
      <c r="A12" s="5">
        <v>10</v>
      </c>
      <c r="B12" s="5">
        <v>113025</v>
      </c>
      <c r="C12" s="50" t="s">
        <v>67</v>
      </c>
      <c r="D12" s="50" t="s">
        <v>68</v>
      </c>
      <c r="E12" s="5" t="s">
        <v>57</v>
      </c>
      <c r="F12" s="51">
        <v>2</v>
      </c>
      <c r="G12" s="51"/>
      <c r="H12" s="52">
        <v>4800</v>
      </c>
      <c r="I12" s="60">
        <f t="shared" si="0"/>
        <v>19200</v>
      </c>
      <c r="J12" s="61">
        <v>1302.336</v>
      </c>
      <c r="K12" s="61">
        <f t="shared" si="1"/>
        <v>5209.3440000000001</v>
      </c>
      <c r="L12" s="62">
        <v>0.27132000000000001</v>
      </c>
      <c r="M12" s="63">
        <v>5520</v>
      </c>
      <c r="N12" s="63">
        <f t="shared" si="2"/>
        <v>22080</v>
      </c>
      <c r="O12" s="64">
        <v>1413.8159616</v>
      </c>
      <c r="P12" s="64">
        <f t="shared" si="3"/>
        <v>5655.2638464000001</v>
      </c>
      <c r="Q12" s="70">
        <v>0.25612607999999998</v>
      </c>
      <c r="R12" s="71">
        <v>22190.95</v>
      </c>
      <c r="S12" s="71">
        <v>5368.97</v>
      </c>
      <c r="T12" s="72">
        <f t="shared" si="4"/>
        <v>1.1557786458333299</v>
      </c>
      <c r="U12" s="73"/>
      <c r="V12" s="73"/>
      <c r="W12" s="72">
        <f t="shared" si="5"/>
        <v>1.1557786458333299</v>
      </c>
      <c r="X12" s="74">
        <f t="shared" si="6"/>
        <v>1.0306422459334601</v>
      </c>
      <c r="Y12" s="82">
        <f t="shared" si="7"/>
        <v>1.0050249094202901</v>
      </c>
      <c r="Z12" s="83">
        <f t="shared" si="8"/>
        <v>0.94937568711630504</v>
      </c>
      <c r="AA12" s="84">
        <f t="shared" si="21"/>
        <v>400</v>
      </c>
      <c r="AB12" s="85"/>
      <c r="AC12" s="86"/>
      <c r="AD12" s="87">
        <v>4443.75</v>
      </c>
      <c r="AE12" s="87">
        <f t="shared" si="9"/>
        <v>8887.5</v>
      </c>
      <c r="AF12" s="88">
        <v>1229.319</v>
      </c>
      <c r="AG12" s="88">
        <f t="shared" si="10"/>
        <v>2458.6379999999999</v>
      </c>
      <c r="AH12" s="91">
        <v>0.27664</v>
      </c>
      <c r="AI12" s="92">
        <v>5154.75</v>
      </c>
      <c r="AJ12" s="92">
        <f t="shared" si="11"/>
        <v>10309.5</v>
      </c>
      <c r="AK12" s="92">
        <v>1372.6068299999999</v>
      </c>
      <c r="AL12" s="92">
        <f t="shared" si="12"/>
        <v>2745.2136599999999</v>
      </c>
      <c r="AM12" s="91">
        <v>0.26628000000000002</v>
      </c>
      <c r="AN12" s="71">
        <v>7590.66</v>
      </c>
      <c r="AO12" s="71">
        <v>2107.85</v>
      </c>
      <c r="AP12" s="71"/>
      <c r="AQ12" s="71"/>
      <c r="AR12" s="91">
        <f t="shared" si="13"/>
        <v>0.85408270042194101</v>
      </c>
      <c r="AS12" s="91">
        <f t="shared" si="14"/>
        <v>0.85732425839021398</v>
      </c>
      <c r="AT12" s="70">
        <f t="shared" si="15"/>
        <v>0.73627819001891504</v>
      </c>
      <c r="AU12" s="70">
        <f t="shared" si="16"/>
        <v>0.76782730273897903</v>
      </c>
      <c r="AV12" s="99"/>
      <c r="AW12" s="5">
        <v>8</v>
      </c>
      <c r="AX12" s="5">
        <v>6</v>
      </c>
      <c r="AY12" s="102">
        <f>(AW12-AX12)*-2</f>
        <v>-4</v>
      </c>
      <c r="AZ12" s="5">
        <v>8</v>
      </c>
      <c r="BA12" s="103">
        <f>AZ12*3</f>
        <v>24</v>
      </c>
      <c r="BB12" s="104">
        <f t="shared" si="19"/>
        <v>424</v>
      </c>
      <c r="BC12" s="104">
        <f t="shared" si="20"/>
        <v>-4</v>
      </c>
    </row>
    <row r="13" spans="1:55">
      <c r="A13" s="5">
        <v>11</v>
      </c>
      <c r="B13" s="5">
        <v>571</v>
      </c>
      <c r="C13" s="50" t="s">
        <v>69</v>
      </c>
      <c r="D13" s="50" t="s">
        <v>51</v>
      </c>
      <c r="E13" s="5" t="s">
        <v>52</v>
      </c>
      <c r="F13" s="51">
        <v>3</v>
      </c>
      <c r="G13" s="51"/>
      <c r="H13" s="52">
        <v>16632</v>
      </c>
      <c r="I13" s="60">
        <f t="shared" si="0"/>
        <v>66528</v>
      </c>
      <c r="J13" s="61">
        <v>4432.0122000000001</v>
      </c>
      <c r="K13" s="61">
        <f t="shared" si="1"/>
        <v>17728.0488</v>
      </c>
      <c r="L13" s="62">
        <v>0.26647500000000002</v>
      </c>
      <c r="M13" s="63">
        <v>19000</v>
      </c>
      <c r="N13" s="63">
        <f t="shared" si="2"/>
        <v>76000</v>
      </c>
      <c r="O13" s="64">
        <v>4779.4956000000002</v>
      </c>
      <c r="P13" s="64">
        <f t="shared" si="3"/>
        <v>19117.982400000001</v>
      </c>
      <c r="Q13" s="70">
        <v>0.25155240000000001</v>
      </c>
      <c r="R13" s="71">
        <v>76871.66</v>
      </c>
      <c r="S13" s="71">
        <v>14550.42</v>
      </c>
      <c r="T13" s="72">
        <f t="shared" si="4"/>
        <v>1.15547829485329</v>
      </c>
      <c r="U13" s="73"/>
      <c r="V13" s="73"/>
      <c r="W13" s="72">
        <f t="shared" si="5"/>
        <v>1.15547829485329</v>
      </c>
      <c r="X13" s="74">
        <f t="shared" si="6"/>
        <v>0.82075699159853399</v>
      </c>
      <c r="Y13" s="82">
        <f t="shared" si="7"/>
        <v>1.0114692105263201</v>
      </c>
      <c r="Z13" s="83">
        <f t="shared" si="8"/>
        <v>0.761085542164742</v>
      </c>
      <c r="AA13" s="84">
        <f t="shared" si="21"/>
        <v>600</v>
      </c>
      <c r="AB13" s="85"/>
      <c r="AC13" s="86"/>
      <c r="AD13" s="87">
        <v>15642</v>
      </c>
      <c r="AE13" s="87">
        <f t="shared" si="9"/>
        <v>31284</v>
      </c>
      <c r="AF13" s="88">
        <v>4249.9314000000004</v>
      </c>
      <c r="AG13" s="88">
        <f t="shared" si="10"/>
        <v>8499.8628000000008</v>
      </c>
      <c r="AH13" s="91">
        <v>0.2717</v>
      </c>
      <c r="AI13" s="92">
        <v>18144.72</v>
      </c>
      <c r="AJ13" s="92">
        <f t="shared" si="11"/>
        <v>36289.440000000002</v>
      </c>
      <c r="AK13" s="92">
        <v>4745.2978979999998</v>
      </c>
      <c r="AL13" s="92">
        <f t="shared" si="12"/>
        <v>9490.5957959999996</v>
      </c>
      <c r="AM13" s="91">
        <v>0.26152500000000001</v>
      </c>
      <c r="AN13" s="71">
        <v>23120.400000000001</v>
      </c>
      <c r="AO13" s="71">
        <v>4933.3500000000004</v>
      </c>
      <c r="AP13" s="71"/>
      <c r="AQ13" s="71"/>
      <c r="AR13" s="91">
        <f t="shared" si="13"/>
        <v>0.739048714998082</v>
      </c>
      <c r="AS13" s="91">
        <f t="shared" si="14"/>
        <v>0.58040348604215097</v>
      </c>
      <c r="AT13" s="70">
        <f t="shared" si="15"/>
        <v>0.63711096120524302</v>
      </c>
      <c r="AU13" s="70">
        <f t="shared" si="16"/>
        <v>0.51981457287215405</v>
      </c>
      <c r="AV13" s="99"/>
      <c r="AW13" s="5">
        <v>12</v>
      </c>
      <c r="AX13" s="5">
        <v>12</v>
      </c>
      <c r="AY13" s="102"/>
      <c r="AZ13" s="5">
        <v>4</v>
      </c>
      <c r="BA13" s="103">
        <f>AZ13*3</f>
        <v>12</v>
      </c>
      <c r="BB13" s="104">
        <f t="shared" si="19"/>
        <v>612</v>
      </c>
      <c r="BC13" s="104">
        <f t="shared" si="20"/>
        <v>0</v>
      </c>
    </row>
    <row r="14" spans="1:55">
      <c r="A14" s="5">
        <v>12</v>
      </c>
      <c r="B14" s="5">
        <v>104430</v>
      </c>
      <c r="C14" s="50" t="s">
        <v>70</v>
      </c>
      <c r="D14" s="50" t="s">
        <v>51</v>
      </c>
      <c r="E14" s="5" t="s">
        <v>57</v>
      </c>
      <c r="F14" s="51">
        <v>2</v>
      </c>
      <c r="G14" s="51"/>
      <c r="H14" s="52">
        <v>4800</v>
      </c>
      <c r="I14" s="60">
        <f t="shared" si="0"/>
        <v>19200</v>
      </c>
      <c r="J14" s="61">
        <v>1302.336</v>
      </c>
      <c r="K14" s="61">
        <f t="shared" si="1"/>
        <v>5209.3440000000001</v>
      </c>
      <c r="L14" s="62">
        <v>0.27132000000000001</v>
      </c>
      <c r="M14" s="63">
        <v>5520</v>
      </c>
      <c r="N14" s="63">
        <f t="shared" si="2"/>
        <v>22080</v>
      </c>
      <c r="O14" s="64">
        <v>1413.8159616</v>
      </c>
      <c r="P14" s="64">
        <f t="shared" si="3"/>
        <v>5655.2638464000001</v>
      </c>
      <c r="Q14" s="70">
        <v>0.25612607999999998</v>
      </c>
      <c r="R14" s="71">
        <v>22159.3</v>
      </c>
      <c r="S14" s="71">
        <v>6286.65</v>
      </c>
      <c r="T14" s="72">
        <f t="shared" si="4"/>
        <v>1.15413020833333</v>
      </c>
      <c r="U14" s="73"/>
      <c r="V14" s="73"/>
      <c r="W14" s="72">
        <f t="shared" si="5"/>
        <v>1.15413020833333</v>
      </c>
      <c r="X14" s="74">
        <f t="shared" si="6"/>
        <v>1.2068026223647399</v>
      </c>
      <c r="Y14" s="82">
        <f t="shared" si="7"/>
        <v>1.0035914855072501</v>
      </c>
      <c r="Z14" s="82">
        <f t="shared" si="8"/>
        <v>1.1116457464671501</v>
      </c>
      <c r="AA14" s="84">
        <f t="shared" si="21"/>
        <v>400</v>
      </c>
      <c r="AB14" s="85">
        <f t="shared" si="18"/>
        <v>323.1918</v>
      </c>
      <c r="AC14" s="86"/>
      <c r="AD14" s="87">
        <v>4443.75</v>
      </c>
      <c r="AE14" s="87">
        <f t="shared" si="9"/>
        <v>8887.5</v>
      </c>
      <c r="AF14" s="88">
        <v>1229.319</v>
      </c>
      <c r="AG14" s="88">
        <f t="shared" si="10"/>
        <v>2458.6379999999999</v>
      </c>
      <c r="AH14" s="91">
        <v>0.27664</v>
      </c>
      <c r="AI14" s="92">
        <v>5154.75</v>
      </c>
      <c r="AJ14" s="92">
        <f t="shared" si="11"/>
        <v>10309.5</v>
      </c>
      <c r="AK14" s="92">
        <v>1372.6068299999999</v>
      </c>
      <c r="AL14" s="92">
        <f t="shared" si="12"/>
        <v>2745.2136599999999</v>
      </c>
      <c r="AM14" s="91">
        <v>0.26628000000000002</v>
      </c>
      <c r="AN14" s="71">
        <v>10477.32</v>
      </c>
      <c r="AO14" s="71">
        <v>2792.21</v>
      </c>
      <c r="AP14" s="71"/>
      <c r="AQ14" s="71"/>
      <c r="AR14" s="97">
        <f t="shared" si="13"/>
        <v>1.17888270042194</v>
      </c>
      <c r="AS14" s="97">
        <f t="shared" si="14"/>
        <v>1.1356734907700901</v>
      </c>
      <c r="AT14" s="98">
        <f t="shared" si="15"/>
        <v>1.01627819001891</v>
      </c>
      <c r="AU14" s="98">
        <f t="shared" si="16"/>
        <v>1.0171193742347899</v>
      </c>
      <c r="AV14" s="99">
        <v>300</v>
      </c>
      <c r="AW14" s="5">
        <v>8</v>
      </c>
      <c r="AX14" s="5">
        <v>8</v>
      </c>
      <c r="AY14" s="102"/>
      <c r="AZ14" s="5"/>
      <c r="BA14" s="103"/>
      <c r="BB14" s="104">
        <f t="shared" si="19"/>
        <v>1023.1917999999999</v>
      </c>
      <c r="BC14" s="104">
        <f t="shared" si="20"/>
        <v>0</v>
      </c>
    </row>
    <row r="15" spans="1:55">
      <c r="A15" s="5">
        <v>13</v>
      </c>
      <c r="B15" s="5">
        <v>747</v>
      </c>
      <c r="C15" s="50" t="s">
        <v>71</v>
      </c>
      <c r="D15" s="50" t="s">
        <v>56</v>
      </c>
      <c r="E15" s="5" t="s">
        <v>49</v>
      </c>
      <c r="F15" s="51">
        <v>4</v>
      </c>
      <c r="G15" s="51"/>
      <c r="H15" s="52">
        <v>11000</v>
      </c>
      <c r="I15" s="60">
        <f t="shared" si="0"/>
        <v>44000</v>
      </c>
      <c r="J15" s="61">
        <v>2398.2750000000001</v>
      </c>
      <c r="K15" s="61">
        <f t="shared" si="1"/>
        <v>9593.1</v>
      </c>
      <c r="L15" s="62">
        <v>0.218025</v>
      </c>
      <c r="M15" s="63">
        <v>12650</v>
      </c>
      <c r="N15" s="63">
        <f t="shared" si="2"/>
        <v>50600</v>
      </c>
      <c r="O15" s="64">
        <v>2603.5673400000001</v>
      </c>
      <c r="P15" s="64">
        <f t="shared" si="3"/>
        <v>10414.26936</v>
      </c>
      <c r="Q15" s="70">
        <v>0.20581559999999999</v>
      </c>
      <c r="R15" s="71">
        <v>50776.72</v>
      </c>
      <c r="S15" s="71">
        <v>9108.6200000000008</v>
      </c>
      <c r="T15" s="72">
        <f t="shared" si="4"/>
        <v>1.1540163636363601</v>
      </c>
      <c r="U15" s="73"/>
      <c r="V15" s="73"/>
      <c r="W15" s="72">
        <f t="shared" si="5"/>
        <v>1.1540163636363601</v>
      </c>
      <c r="X15" s="74">
        <f t="shared" si="6"/>
        <v>0.94949703432675603</v>
      </c>
      <c r="Y15" s="82">
        <f t="shared" si="7"/>
        <v>1.00349249011858</v>
      </c>
      <c r="Z15" s="83">
        <f t="shared" si="8"/>
        <v>0.87462880833341505</v>
      </c>
      <c r="AA15" s="84">
        <f t="shared" si="21"/>
        <v>800</v>
      </c>
      <c r="AB15" s="85"/>
      <c r="AC15" s="86"/>
      <c r="AD15" s="87">
        <v>10310.684999999999</v>
      </c>
      <c r="AE15" s="87">
        <f t="shared" si="9"/>
        <v>20621.37</v>
      </c>
      <c r="AF15" s="88">
        <v>2292.0652755000001</v>
      </c>
      <c r="AG15" s="88">
        <f t="shared" si="10"/>
        <v>4584.1305510000002</v>
      </c>
      <c r="AH15" s="91">
        <v>0.2223</v>
      </c>
      <c r="AI15" s="92">
        <v>11960.3946</v>
      </c>
      <c r="AJ15" s="92">
        <f t="shared" si="11"/>
        <v>23920.789199999999</v>
      </c>
      <c r="AK15" s="92">
        <v>2559.2254345350002</v>
      </c>
      <c r="AL15" s="92">
        <f t="shared" si="12"/>
        <v>5118.4508690700004</v>
      </c>
      <c r="AM15" s="91">
        <v>0.213975</v>
      </c>
      <c r="AN15" s="71">
        <v>13668.93</v>
      </c>
      <c r="AO15" s="71">
        <v>2547.11</v>
      </c>
      <c r="AP15" s="71"/>
      <c r="AQ15" s="71"/>
      <c r="AR15" s="91">
        <f t="shared" si="13"/>
        <v>0.662852662068524</v>
      </c>
      <c r="AS15" s="91">
        <f t="shared" si="14"/>
        <v>0.55563644439497095</v>
      </c>
      <c r="AT15" s="70">
        <f t="shared" si="15"/>
        <v>0.57142470867976203</v>
      </c>
      <c r="AU15" s="70">
        <f t="shared" si="16"/>
        <v>0.497632988018267</v>
      </c>
      <c r="AV15" s="99"/>
      <c r="AW15" s="5">
        <v>10</v>
      </c>
      <c r="AX15" s="5">
        <v>2</v>
      </c>
      <c r="AY15" s="102">
        <f>(AW15-AX15)*-2</f>
        <v>-16</v>
      </c>
      <c r="AZ15" s="5"/>
      <c r="BA15" s="103"/>
      <c r="BB15" s="104">
        <f t="shared" si="19"/>
        <v>800</v>
      </c>
      <c r="BC15" s="104">
        <f t="shared" si="20"/>
        <v>-16</v>
      </c>
    </row>
    <row r="16" spans="1:55">
      <c r="A16" s="5">
        <v>14</v>
      </c>
      <c r="B16" s="5">
        <v>103639</v>
      </c>
      <c r="C16" s="50" t="s">
        <v>72</v>
      </c>
      <c r="D16" s="50" t="s">
        <v>51</v>
      </c>
      <c r="E16" s="5" t="s">
        <v>73</v>
      </c>
      <c r="F16" s="51">
        <v>3</v>
      </c>
      <c r="G16" s="51"/>
      <c r="H16" s="52">
        <v>8000</v>
      </c>
      <c r="I16" s="60">
        <f t="shared" si="0"/>
        <v>32000</v>
      </c>
      <c r="J16" s="61">
        <v>2209.3200000000002</v>
      </c>
      <c r="K16" s="61">
        <f t="shared" si="1"/>
        <v>8837.2800000000007</v>
      </c>
      <c r="L16" s="62">
        <v>0.27616499999999999</v>
      </c>
      <c r="M16" s="63">
        <v>9200</v>
      </c>
      <c r="N16" s="63">
        <f t="shared" si="2"/>
        <v>36800</v>
      </c>
      <c r="O16" s="64">
        <v>2398.4377920000002</v>
      </c>
      <c r="P16" s="64">
        <f t="shared" si="3"/>
        <v>9593.7511680000007</v>
      </c>
      <c r="Q16" s="70">
        <v>0.26069976</v>
      </c>
      <c r="R16" s="71">
        <v>36884.300000000003</v>
      </c>
      <c r="S16" s="71">
        <v>10023.950000000001</v>
      </c>
      <c r="T16" s="72">
        <f t="shared" si="4"/>
        <v>1.1526343750000001</v>
      </c>
      <c r="U16" s="73"/>
      <c r="V16" s="73"/>
      <c r="W16" s="72">
        <f t="shared" si="5"/>
        <v>1.1526343750000001</v>
      </c>
      <c r="X16" s="74">
        <f t="shared" si="6"/>
        <v>1.13428000470733</v>
      </c>
      <c r="Y16" s="82">
        <f t="shared" si="7"/>
        <v>1.0022907608695699</v>
      </c>
      <c r="Z16" s="82">
        <f t="shared" si="8"/>
        <v>1.0448415666058699</v>
      </c>
      <c r="AA16" s="84">
        <f t="shared" si="21"/>
        <v>600</v>
      </c>
      <c r="AB16" s="85">
        <f t="shared" si="18"/>
        <v>356.00099999999998</v>
      </c>
      <c r="AC16" s="86"/>
      <c r="AD16" s="87">
        <v>7422.84</v>
      </c>
      <c r="AE16" s="87">
        <f t="shared" si="9"/>
        <v>14845.68</v>
      </c>
      <c r="AF16" s="88">
        <v>2090.1232872</v>
      </c>
      <c r="AG16" s="88">
        <f t="shared" si="10"/>
        <v>4180.2465744000001</v>
      </c>
      <c r="AH16" s="91">
        <v>0.28158</v>
      </c>
      <c r="AI16" s="92">
        <v>8610.4943999999996</v>
      </c>
      <c r="AJ16" s="92">
        <f t="shared" si="11"/>
        <v>17220.988799999999</v>
      </c>
      <c r="AK16" s="92">
        <v>2333.7453497040001</v>
      </c>
      <c r="AL16" s="92">
        <f t="shared" si="12"/>
        <v>4667.4906994080002</v>
      </c>
      <c r="AM16" s="91">
        <v>0.27103500000000003</v>
      </c>
      <c r="AN16" s="71">
        <v>12405.02</v>
      </c>
      <c r="AO16" s="71">
        <v>3314.96</v>
      </c>
      <c r="AP16" s="71"/>
      <c r="AQ16" s="71"/>
      <c r="AR16" s="91">
        <f t="shared" si="13"/>
        <v>0.83559796519930396</v>
      </c>
      <c r="AS16" s="91">
        <f t="shared" si="14"/>
        <v>0.79300585288460002</v>
      </c>
      <c r="AT16" s="70">
        <f t="shared" si="15"/>
        <v>0.72034307344767601</v>
      </c>
      <c r="AU16" s="70">
        <f t="shared" si="16"/>
        <v>0.71022316132744601</v>
      </c>
      <c r="AV16" s="99"/>
      <c r="AW16" s="5">
        <v>10</v>
      </c>
      <c r="AX16" s="5">
        <v>2</v>
      </c>
      <c r="AY16" s="102">
        <f>(AW16-AX16)*-2</f>
        <v>-16</v>
      </c>
      <c r="AZ16" s="5">
        <v>4</v>
      </c>
      <c r="BA16" s="103">
        <f>AZ16*3</f>
        <v>12</v>
      </c>
      <c r="BB16" s="104">
        <f t="shared" si="19"/>
        <v>968.00099999999998</v>
      </c>
      <c r="BC16" s="104">
        <f t="shared" si="20"/>
        <v>-16</v>
      </c>
    </row>
    <row r="17" spans="1:55">
      <c r="A17" s="5">
        <v>15</v>
      </c>
      <c r="B17" s="5">
        <v>351</v>
      </c>
      <c r="C17" s="50" t="s">
        <v>74</v>
      </c>
      <c r="D17" s="50" t="s">
        <v>48</v>
      </c>
      <c r="E17" s="5" t="s">
        <v>57</v>
      </c>
      <c r="F17" s="51">
        <v>2</v>
      </c>
      <c r="G17" s="51"/>
      <c r="H17" s="52">
        <v>6000</v>
      </c>
      <c r="I17" s="60">
        <f t="shared" si="0"/>
        <v>24000</v>
      </c>
      <c r="J17" s="61">
        <v>1395.36</v>
      </c>
      <c r="K17" s="61">
        <f t="shared" si="1"/>
        <v>5581.44</v>
      </c>
      <c r="L17" s="62">
        <v>0.23255999999999999</v>
      </c>
      <c r="M17" s="63">
        <v>6900</v>
      </c>
      <c r="N17" s="63">
        <f t="shared" si="2"/>
        <v>27600</v>
      </c>
      <c r="O17" s="64">
        <v>1514.8028159999999</v>
      </c>
      <c r="P17" s="64">
        <f t="shared" si="3"/>
        <v>6059.2112639999996</v>
      </c>
      <c r="Q17" s="70">
        <v>0.21953664000000001</v>
      </c>
      <c r="R17" s="71">
        <v>27653.65</v>
      </c>
      <c r="S17" s="71">
        <v>7233.71</v>
      </c>
      <c r="T17" s="72">
        <f t="shared" si="4"/>
        <v>1.15223541666667</v>
      </c>
      <c r="U17" s="73"/>
      <c r="V17" s="73"/>
      <c r="W17" s="72">
        <f t="shared" si="5"/>
        <v>1.15223541666667</v>
      </c>
      <c r="X17" s="74">
        <f t="shared" si="6"/>
        <v>1.29602934009861</v>
      </c>
      <c r="Y17" s="82">
        <f t="shared" si="7"/>
        <v>1.0019438405797101</v>
      </c>
      <c r="Z17" s="82">
        <f t="shared" si="8"/>
        <v>1.1938369013436001</v>
      </c>
      <c r="AA17" s="84">
        <f t="shared" si="21"/>
        <v>400</v>
      </c>
      <c r="AB17" s="85">
        <f t="shared" si="18"/>
        <v>495.68099999999998</v>
      </c>
      <c r="AC17" s="86"/>
      <c r="AD17" s="87">
        <v>5635.86</v>
      </c>
      <c r="AE17" s="87">
        <f t="shared" si="9"/>
        <v>11271.72</v>
      </c>
      <c r="AF17" s="88">
        <v>1336.3751232</v>
      </c>
      <c r="AG17" s="88">
        <f t="shared" si="10"/>
        <v>2672.7502463999999</v>
      </c>
      <c r="AH17" s="91">
        <v>0.23712</v>
      </c>
      <c r="AI17" s="92">
        <v>6537.5976000000001</v>
      </c>
      <c r="AJ17" s="92">
        <f t="shared" si="11"/>
        <v>13075.1952</v>
      </c>
      <c r="AK17" s="92">
        <v>1492.141276224</v>
      </c>
      <c r="AL17" s="92">
        <f t="shared" si="12"/>
        <v>2984.2825524479999</v>
      </c>
      <c r="AM17" s="91">
        <v>0.22824</v>
      </c>
      <c r="AN17" s="71">
        <v>13980.38</v>
      </c>
      <c r="AO17" s="71">
        <v>3133.63</v>
      </c>
      <c r="AP17" s="71"/>
      <c r="AQ17" s="71"/>
      <c r="AR17" s="97">
        <f t="shared" si="13"/>
        <v>1.2403058273271499</v>
      </c>
      <c r="AS17" s="97">
        <f t="shared" si="14"/>
        <v>1.17243652085367</v>
      </c>
      <c r="AT17" s="98">
        <f t="shared" si="15"/>
        <v>1.06922916148892</v>
      </c>
      <c r="AU17" s="98">
        <f t="shared" si="16"/>
        <v>1.0500446740304401</v>
      </c>
      <c r="AV17" s="99">
        <v>300</v>
      </c>
      <c r="AW17" s="5">
        <v>8</v>
      </c>
      <c r="AX17" s="5">
        <v>6</v>
      </c>
      <c r="AY17" s="102">
        <f>(AW17-AX17)*-2</f>
        <v>-4</v>
      </c>
      <c r="AZ17" s="5"/>
      <c r="BA17" s="103"/>
      <c r="BB17" s="104">
        <f t="shared" si="19"/>
        <v>1195.681</v>
      </c>
      <c r="BC17" s="104">
        <f t="shared" si="20"/>
        <v>-4</v>
      </c>
    </row>
    <row r="18" spans="1:55">
      <c r="A18" s="5">
        <v>16</v>
      </c>
      <c r="B18" s="5">
        <v>106865</v>
      </c>
      <c r="C18" s="50" t="s">
        <v>75</v>
      </c>
      <c r="D18" s="50" t="s">
        <v>59</v>
      </c>
      <c r="E18" s="5" t="s">
        <v>57</v>
      </c>
      <c r="F18" s="51"/>
      <c r="G18" s="51"/>
      <c r="H18" s="52">
        <v>6700</v>
      </c>
      <c r="I18" s="60">
        <f t="shared" si="0"/>
        <v>26800</v>
      </c>
      <c r="J18" s="61">
        <v>1817.8440000000001</v>
      </c>
      <c r="K18" s="61">
        <f t="shared" si="1"/>
        <v>7271.3760000000002</v>
      </c>
      <c r="L18" s="62">
        <v>0.27132000000000001</v>
      </c>
      <c r="M18" s="63">
        <v>7705</v>
      </c>
      <c r="N18" s="63">
        <f t="shared" si="2"/>
        <v>30820</v>
      </c>
      <c r="O18" s="64">
        <v>1973.4514463999999</v>
      </c>
      <c r="P18" s="64">
        <f t="shared" si="3"/>
        <v>7893.8057855999996</v>
      </c>
      <c r="Q18" s="70">
        <v>0.25612607999999998</v>
      </c>
      <c r="R18" s="71">
        <v>30829.34</v>
      </c>
      <c r="S18" s="71">
        <v>6375.19</v>
      </c>
      <c r="T18" s="72">
        <f t="shared" si="4"/>
        <v>1.15034850746269</v>
      </c>
      <c r="U18" s="73"/>
      <c r="V18" s="73"/>
      <c r="W18" s="72">
        <f t="shared" si="5"/>
        <v>1.15034850746269</v>
      </c>
      <c r="X18" s="74">
        <f t="shared" si="6"/>
        <v>0.87675152543342505</v>
      </c>
      <c r="Y18" s="82">
        <f t="shared" si="7"/>
        <v>1.00030304996755</v>
      </c>
      <c r="Z18" s="83">
        <f t="shared" si="8"/>
        <v>0.80761931230050299</v>
      </c>
      <c r="AA18" s="84">
        <v>0</v>
      </c>
      <c r="AB18" s="85"/>
      <c r="AC18" s="86"/>
      <c r="AD18" s="87">
        <v>6221.25</v>
      </c>
      <c r="AE18" s="87">
        <f t="shared" si="9"/>
        <v>12442.5</v>
      </c>
      <c r="AF18" s="88">
        <v>1721.0465999999999</v>
      </c>
      <c r="AG18" s="88">
        <f t="shared" si="10"/>
        <v>3442.0931999999998</v>
      </c>
      <c r="AH18" s="91">
        <v>0.27664</v>
      </c>
      <c r="AI18" s="92">
        <v>7216.65</v>
      </c>
      <c r="AJ18" s="92">
        <f t="shared" si="11"/>
        <v>14433.3</v>
      </c>
      <c r="AK18" s="92">
        <v>1921.6495620000001</v>
      </c>
      <c r="AL18" s="92">
        <f t="shared" si="12"/>
        <v>3843.2991240000001</v>
      </c>
      <c r="AM18" s="91">
        <v>0.26628000000000002</v>
      </c>
      <c r="AN18" s="71">
        <v>8853.2199999999993</v>
      </c>
      <c r="AO18" s="71">
        <v>2309.6799999999998</v>
      </c>
      <c r="AP18" s="71"/>
      <c r="AQ18" s="71"/>
      <c r="AR18" s="91">
        <f t="shared" si="13"/>
        <v>0.71153064094836205</v>
      </c>
      <c r="AS18" s="91">
        <f t="shared" si="14"/>
        <v>0.67101030268442496</v>
      </c>
      <c r="AT18" s="70">
        <f t="shared" si="15"/>
        <v>0.61338848357617404</v>
      </c>
      <c r="AU18" s="70">
        <f t="shared" si="16"/>
        <v>0.60096285131097205</v>
      </c>
      <c r="AV18" s="99"/>
      <c r="AW18" s="5">
        <v>8</v>
      </c>
      <c r="AX18" s="5">
        <v>4</v>
      </c>
      <c r="AY18" s="102">
        <f>(AW18-AX18)*-2</f>
        <v>-8</v>
      </c>
      <c r="AZ18" s="5">
        <v>3</v>
      </c>
      <c r="BA18" s="103">
        <f>AZ18*3</f>
        <v>9</v>
      </c>
      <c r="BB18" s="104">
        <f t="shared" si="19"/>
        <v>9</v>
      </c>
      <c r="BC18" s="104">
        <f t="shared" si="20"/>
        <v>-8</v>
      </c>
    </row>
    <row r="19" spans="1:55">
      <c r="A19" s="5">
        <v>17</v>
      </c>
      <c r="B19" s="5">
        <v>514</v>
      </c>
      <c r="C19" s="50" t="s">
        <v>76</v>
      </c>
      <c r="D19" s="50" t="s">
        <v>77</v>
      </c>
      <c r="E19" s="5" t="s">
        <v>49</v>
      </c>
      <c r="F19" s="51">
        <v>4</v>
      </c>
      <c r="G19" s="51"/>
      <c r="H19" s="52">
        <v>11500</v>
      </c>
      <c r="I19" s="60">
        <f t="shared" si="0"/>
        <v>46000</v>
      </c>
      <c r="J19" s="61">
        <v>3677.355</v>
      </c>
      <c r="K19" s="61">
        <f t="shared" si="1"/>
        <v>14709.42</v>
      </c>
      <c r="L19" s="62">
        <v>0.31977</v>
      </c>
      <c r="M19" s="63">
        <v>13225</v>
      </c>
      <c r="N19" s="63">
        <f t="shared" si="2"/>
        <v>52900</v>
      </c>
      <c r="O19" s="64">
        <v>3992.1365879999998</v>
      </c>
      <c r="P19" s="64">
        <f t="shared" si="3"/>
        <v>15968.546351999999</v>
      </c>
      <c r="Q19" s="70">
        <v>0.30186288</v>
      </c>
      <c r="R19" s="71">
        <v>52027.11</v>
      </c>
      <c r="S19" s="71">
        <v>12097.63</v>
      </c>
      <c r="T19" s="72">
        <f t="shared" si="4"/>
        <v>1.1310241304347799</v>
      </c>
      <c r="U19" s="73"/>
      <c r="V19" s="73"/>
      <c r="W19" s="72">
        <f t="shared" si="5"/>
        <v>1.1310241304347799</v>
      </c>
      <c r="X19" s="74">
        <f t="shared" si="6"/>
        <v>0.822440993594581</v>
      </c>
      <c r="Y19" s="83">
        <f t="shared" si="7"/>
        <v>0.98349924385633303</v>
      </c>
      <c r="Z19" s="83">
        <f t="shared" si="8"/>
        <v>0.75759118790952595</v>
      </c>
      <c r="AA19" s="84">
        <f>(F19*100)+(G19*50)</f>
        <v>400</v>
      </c>
      <c r="AB19" s="85"/>
      <c r="AC19" s="86"/>
      <c r="AD19" s="87">
        <v>10712.4</v>
      </c>
      <c r="AE19" s="87">
        <f t="shared" si="9"/>
        <v>21424.799999999999</v>
      </c>
      <c r="AF19" s="88">
        <v>3492.6708960000001</v>
      </c>
      <c r="AG19" s="88">
        <f t="shared" si="10"/>
        <v>6985.3417920000002</v>
      </c>
      <c r="AH19" s="91">
        <v>0.32604</v>
      </c>
      <c r="AI19" s="92">
        <v>12426.384</v>
      </c>
      <c r="AJ19" s="92">
        <f t="shared" si="11"/>
        <v>24852.768</v>
      </c>
      <c r="AK19" s="92">
        <v>3899.7720907200001</v>
      </c>
      <c r="AL19" s="92">
        <f t="shared" si="12"/>
        <v>7799.5441814400001</v>
      </c>
      <c r="AM19" s="91">
        <v>0.31383</v>
      </c>
      <c r="AN19" s="71">
        <v>21998.65</v>
      </c>
      <c r="AO19" s="71">
        <v>5512.45</v>
      </c>
      <c r="AP19" s="71"/>
      <c r="AQ19" s="71"/>
      <c r="AR19" s="97">
        <f t="shared" si="13"/>
        <v>1.02678438071767</v>
      </c>
      <c r="AS19" s="91">
        <f t="shared" si="14"/>
        <v>0.78914535095665095</v>
      </c>
      <c r="AT19" s="70">
        <f t="shared" si="15"/>
        <v>0.88515894889454605</v>
      </c>
      <c r="AU19" s="70">
        <f t="shared" si="16"/>
        <v>0.70676566114178496</v>
      </c>
      <c r="AV19" s="99"/>
      <c r="AW19" s="5">
        <v>12</v>
      </c>
      <c r="AX19" s="5">
        <v>14</v>
      </c>
      <c r="AY19" s="102"/>
      <c r="AZ19" s="5">
        <v>74</v>
      </c>
      <c r="BA19" s="103">
        <f>AZ19*3</f>
        <v>222</v>
      </c>
      <c r="BB19" s="104">
        <f t="shared" si="19"/>
        <v>622</v>
      </c>
      <c r="BC19" s="104">
        <f t="shared" si="20"/>
        <v>0</v>
      </c>
    </row>
    <row r="20" spans="1:55">
      <c r="A20" s="5">
        <v>18</v>
      </c>
      <c r="B20" s="5">
        <v>343</v>
      </c>
      <c r="C20" s="50" t="s">
        <v>78</v>
      </c>
      <c r="D20" s="50" t="s">
        <v>63</v>
      </c>
      <c r="E20" s="5" t="s">
        <v>52</v>
      </c>
      <c r="F20" s="51">
        <v>4</v>
      </c>
      <c r="G20" s="51"/>
      <c r="H20" s="52">
        <v>24948</v>
      </c>
      <c r="I20" s="60">
        <f t="shared" si="0"/>
        <v>99792</v>
      </c>
      <c r="J20" s="61">
        <v>6648.0182999999997</v>
      </c>
      <c r="K20" s="61">
        <f t="shared" si="1"/>
        <v>26592.073199999999</v>
      </c>
      <c r="L20" s="62">
        <v>0.26647500000000002</v>
      </c>
      <c r="M20" s="63">
        <v>29000</v>
      </c>
      <c r="N20" s="63">
        <f t="shared" si="2"/>
        <v>116000</v>
      </c>
      <c r="O20" s="64">
        <v>7295.0195999999996</v>
      </c>
      <c r="P20" s="64">
        <f t="shared" si="3"/>
        <v>29180.078399999999</v>
      </c>
      <c r="Q20" s="70">
        <v>0.25155240000000001</v>
      </c>
      <c r="R20" s="71">
        <v>120841.73</v>
      </c>
      <c r="S20" s="71">
        <v>34822.839999999997</v>
      </c>
      <c r="T20" s="72">
        <f t="shared" si="4"/>
        <v>1.21093604697771</v>
      </c>
      <c r="U20" s="73">
        <v>10075</v>
      </c>
      <c r="V20" s="73">
        <v>1202.5</v>
      </c>
      <c r="W20" s="72">
        <f t="shared" si="5"/>
        <v>1.1099760501843801</v>
      </c>
      <c r="X20" s="74">
        <f t="shared" si="6"/>
        <v>1.26429931758762</v>
      </c>
      <c r="Y20" s="83">
        <f t="shared" si="7"/>
        <v>0.954885603448276</v>
      </c>
      <c r="Z20" s="83">
        <f t="shared" si="8"/>
        <v>1.1521675692276401</v>
      </c>
      <c r="AA20" s="84">
        <f t="shared" ref="AA20:AA38" si="22">(F20*100)+(G20*50)</f>
        <v>400</v>
      </c>
      <c r="AB20" s="85"/>
      <c r="AC20" s="86"/>
      <c r="AD20" s="87">
        <v>23463</v>
      </c>
      <c r="AE20" s="87">
        <f t="shared" si="9"/>
        <v>46926</v>
      </c>
      <c r="AF20" s="88">
        <v>6374.8971000000001</v>
      </c>
      <c r="AG20" s="88">
        <f t="shared" si="10"/>
        <v>12749.7942</v>
      </c>
      <c r="AH20" s="91">
        <v>0.2717</v>
      </c>
      <c r="AI20" s="92">
        <v>27217.08</v>
      </c>
      <c r="AJ20" s="92">
        <f t="shared" si="11"/>
        <v>54434.16</v>
      </c>
      <c r="AK20" s="92">
        <v>7117.9468470000002</v>
      </c>
      <c r="AL20" s="92">
        <f t="shared" si="12"/>
        <v>14235.893694</v>
      </c>
      <c r="AM20" s="91">
        <v>0.26152500000000001</v>
      </c>
      <c r="AN20" s="71">
        <v>36719.360000000001</v>
      </c>
      <c r="AO20" s="71">
        <v>10173.4</v>
      </c>
      <c r="AP20" s="71"/>
      <c r="AQ20" s="71"/>
      <c r="AR20" s="91">
        <f t="shared" si="13"/>
        <v>0.78249499211524498</v>
      </c>
      <c r="AS20" s="91">
        <f t="shared" si="14"/>
        <v>0.79792660496433698</v>
      </c>
      <c r="AT20" s="70">
        <f t="shared" si="15"/>
        <v>0.67456464837521102</v>
      </c>
      <c r="AU20" s="70">
        <f t="shared" si="16"/>
        <v>0.71463023106780998</v>
      </c>
      <c r="AV20" s="99"/>
      <c r="AW20" s="5">
        <v>20</v>
      </c>
      <c r="AX20" s="5">
        <v>24</v>
      </c>
      <c r="AY20" s="102"/>
      <c r="AZ20" s="5">
        <v>5</v>
      </c>
      <c r="BA20" s="103">
        <f>AZ20*3</f>
        <v>15</v>
      </c>
      <c r="BB20" s="104">
        <f t="shared" si="19"/>
        <v>415</v>
      </c>
      <c r="BC20" s="104">
        <f t="shared" si="20"/>
        <v>0</v>
      </c>
    </row>
    <row r="21" spans="1:55">
      <c r="A21" s="5">
        <v>19</v>
      </c>
      <c r="B21" s="5">
        <v>587</v>
      </c>
      <c r="C21" s="50" t="s">
        <v>79</v>
      </c>
      <c r="D21" s="50" t="s">
        <v>48</v>
      </c>
      <c r="E21" s="5" t="s">
        <v>57</v>
      </c>
      <c r="F21" s="51">
        <v>2</v>
      </c>
      <c r="G21" s="51"/>
      <c r="H21" s="52">
        <v>7500</v>
      </c>
      <c r="I21" s="60">
        <f t="shared" si="0"/>
        <v>30000</v>
      </c>
      <c r="J21" s="61">
        <v>2034.9</v>
      </c>
      <c r="K21" s="61">
        <f t="shared" si="1"/>
        <v>8139.6</v>
      </c>
      <c r="L21" s="62">
        <v>0.27132000000000001</v>
      </c>
      <c r="M21" s="63">
        <v>8625</v>
      </c>
      <c r="N21" s="63">
        <f t="shared" si="2"/>
        <v>34500</v>
      </c>
      <c r="O21" s="64">
        <v>2209.0874399999998</v>
      </c>
      <c r="P21" s="64">
        <f t="shared" si="3"/>
        <v>8836.3497599999992</v>
      </c>
      <c r="Q21" s="70">
        <v>0.25612607999999998</v>
      </c>
      <c r="R21" s="71">
        <v>32969.760000000002</v>
      </c>
      <c r="S21" s="71">
        <v>7270.31</v>
      </c>
      <c r="T21" s="72">
        <f t="shared" si="4"/>
        <v>1.098992</v>
      </c>
      <c r="U21" s="73"/>
      <c r="V21" s="73"/>
      <c r="W21" s="72">
        <f t="shared" si="5"/>
        <v>1.098992</v>
      </c>
      <c r="X21" s="74">
        <f t="shared" si="6"/>
        <v>0.89320236866676495</v>
      </c>
      <c r="Y21" s="83">
        <f t="shared" si="7"/>
        <v>0.95564521739130404</v>
      </c>
      <c r="Z21" s="83">
        <f t="shared" si="8"/>
        <v>0.82277299987727104</v>
      </c>
      <c r="AA21" s="84">
        <f t="shared" si="22"/>
        <v>200</v>
      </c>
      <c r="AB21" s="85"/>
      <c r="AC21" s="86"/>
      <c r="AD21" s="87">
        <v>6991.5</v>
      </c>
      <c r="AE21" s="87">
        <f t="shared" si="9"/>
        <v>13983</v>
      </c>
      <c r="AF21" s="88">
        <v>1934.1285600000001</v>
      </c>
      <c r="AG21" s="88">
        <f t="shared" si="10"/>
        <v>3868.2571200000002</v>
      </c>
      <c r="AH21" s="91">
        <v>0.27664</v>
      </c>
      <c r="AI21" s="92">
        <v>8110.14</v>
      </c>
      <c r="AJ21" s="92">
        <f t="shared" si="11"/>
        <v>16220.28</v>
      </c>
      <c r="AK21" s="92">
        <v>2159.5680791999998</v>
      </c>
      <c r="AL21" s="92">
        <f t="shared" si="12"/>
        <v>4319.1361583999997</v>
      </c>
      <c r="AM21" s="91">
        <v>0.26628000000000002</v>
      </c>
      <c r="AN21" s="71">
        <v>13210.33</v>
      </c>
      <c r="AO21" s="71">
        <v>3248.39</v>
      </c>
      <c r="AP21" s="71"/>
      <c r="AQ21" s="71"/>
      <c r="AR21" s="91">
        <f t="shared" si="13"/>
        <v>0.94474218694128598</v>
      </c>
      <c r="AS21" s="91">
        <f t="shared" si="14"/>
        <v>0.83975545038226396</v>
      </c>
      <c r="AT21" s="70">
        <f t="shared" si="15"/>
        <v>0.81443291977697096</v>
      </c>
      <c r="AU21" s="70">
        <f t="shared" si="16"/>
        <v>0.75209252055701503</v>
      </c>
      <c r="AV21" s="99"/>
      <c r="AW21" s="5">
        <v>10</v>
      </c>
      <c r="AX21" s="5">
        <v>6</v>
      </c>
      <c r="AY21" s="102">
        <f>(AW21-AX21)*-2</f>
        <v>-8</v>
      </c>
      <c r="AZ21" s="5"/>
      <c r="BA21" s="103"/>
      <c r="BB21" s="104">
        <f t="shared" si="19"/>
        <v>200</v>
      </c>
      <c r="BC21" s="104">
        <f t="shared" si="20"/>
        <v>-8</v>
      </c>
    </row>
    <row r="22" spans="1:55">
      <c r="A22" s="5">
        <v>20</v>
      </c>
      <c r="B22" s="5">
        <v>710</v>
      </c>
      <c r="C22" s="50" t="s">
        <v>80</v>
      </c>
      <c r="D22" s="50" t="s">
        <v>48</v>
      </c>
      <c r="E22" s="5" t="s">
        <v>57</v>
      </c>
      <c r="F22" s="51">
        <v>2</v>
      </c>
      <c r="G22" s="51"/>
      <c r="H22" s="52">
        <v>6000</v>
      </c>
      <c r="I22" s="60">
        <f t="shared" si="0"/>
        <v>24000</v>
      </c>
      <c r="J22" s="61">
        <v>1802.34</v>
      </c>
      <c r="K22" s="61">
        <f t="shared" si="1"/>
        <v>7209.36</v>
      </c>
      <c r="L22" s="62">
        <v>0.30038999999999999</v>
      </c>
      <c r="M22" s="63">
        <v>6900</v>
      </c>
      <c r="N22" s="63">
        <f t="shared" si="2"/>
        <v>27600</v>
      </c>
      <c r="O22" s="64">
        <v>1956.620304</v>
      </c>
      <c r="P22" s="64">
        <f t="shared" si="3"/>
        <v>7826.4812160000001</v>
      </c>
      <c r="Q22" s="70">
        <v>0.28356816000000001</v>
      </c>
      <c r="R22" s="71">
        <v>25003.89</v>
      </c>
      <c r="S22" s="71">
        <v>7591.65</v>
      </c>
      <c r="T22" s="72">
        <f t="shared" si="4"/>
        <v>1.0418287500000001</v>
      </c>
      <c r="U22" s="73"/>
      <c r="V22" s="73"/>
      <c r="W22" s="72">
        <f t="shared" si="5"/>
        <v>1.0418287500000001</v>
      </c>
      <c r="X22" s="74">
        <f t="shared" si="6"/>
        <v>1.05302689836546</v>
      </c>
      <c r="Y22" s="83">
        <f t="shared" si="7"/>
        <v>0.90593804347826101</v>
      </c>
      <c r="Z22" s="83">
        <f t="shared" si="8"/>
        <v>0.96999530063140904</v>
      </c>
      <c r="AA22" s="84">
        <f t="shared" si="22"/>
        <v>200</v>
      </c>
      <c r="AB22" s="85"/>
      <c r="AC22" s="86"/>
      <c r="AD22" s="87">
        <v>5628.75</v>
      </c>
      <c r="AE22" s="87">
        <f t="shared" si="9"/>
        <v>11257.5</v>
      </c>
      <c r="AF22" s="88">
        <v>1723.9735499999999</v>
      </c>
      <c r="AG22" s="88">
        <f t="shared" si="10"/>
        <v>3447.9470999999999</v>
      </c>
      <c r="AH22" s="91">
        <v>0.30628</v>
      </c>
      <c r="AI22" s="92">
        <v>6529.35</v>
      </c>
      <c r="AJ22" s="92">
        <f t="shared" si="11"/>
        <v>13058.7</v>
      </c>
      <c r="AK22" s="92">
        <v>1924.9176735000001</v>
      </c>
      <c r="AL22" s="92">
        <f t="shared" si="12"/>
        <v>3849.8353470000002</v>
      </c>
      <c r="AM22" s="91">
        <v>0.29481000000000002</v>
      </c>
      <c r="AN22" s="71">
        <v>8790.93</v>
      </c>
      <c r="AO22" s="71">
        <v>2786.59</v>
      </c>
      <c r="AP22" s="71"/>
      <c r="AQ22" s="71"/>
      <c r="AR22" s="91">
        <f t="shared" si="13"/>
        <v>0.78089540306462402</v>
      </c>
      <c r="AS22" s="91">
        <f t="shared" si="14"/>
        <v>0.80818815346674</v>
      </c>
      <c r="AT22" s="70">
        <f t="shared" si="15"/>
        <v>0.67318569229708902</v>
      </c>
      <c r="AU22" s="70">
        <f t="shared" si="16"/>
        <v>0.72382056603315803</v>
      </c>
      <c r="AV22" s="99"/>
      <c r="AW22" s="5">
        <v>8</v>
      </c>
      <c r="AX22" s="5">
        <v>8</v>
      </c>
      <c r="AY22" s="102"/>
      <c r="AZ22" s="5"/>
      <c r="BA22" s="103"/>
      <c r="BB22" s="104">
        <f t="shared" si="19"/>
        <v>200</v>
      </c>
      <c r="BC22" s="104">
        <f t="shared" si="20"/>
        <v>0</v>
      </c>
    </row>
    <row r="23" spans="1:55">
      <c r="A23" s="5">
        <v>21</v>
      </c>
      <c r="B23" s="5">
        <v>365</v>
      </c>
      <c r="C23" s="50" t="s">
        <v>81</v>
      </c>
      <c r="D23" s="50" t="s">
        <v>63</v>
      </c>
      <c r="E23" s="5" t="s">
        <v>54</v>
      </c>
      <c r="F23" s="51">
        <v>3</v>
      </c>
      <c r="G23" s="51"/>
      <c r="H23" s="52">
        <v>15000</v>
      </c>
      <c r="I23" s="60">
        <f t="shared" si="0"/>
        <v>60000</v>
      </c>
      <c r="J23" s="61">
        <v>4069.8</v>
      </c>
      <c r="K23" s="61">
        <f t="shared" si="1"/>
        <v>16279.2</v>
      </c>
      <c r="L23" s="62">
        <v>0.27132000000000001</v>
      </c>
      <c r="M23" s="63">
        <v>17250</v>
      </c>
      <c r="N23" s="63">
        <f t="shared" si="2"/>
        <v>69000</v>
      </c>
      <c r="O23" s="64">
        <v>4418.1748799999996</v>
      </c>
      <c r="P23" s="64">
        <f t="shared" si="3"/>
        <v>17672.699519999998</v>
      </c>
      <c r="Q23" s="70">
        <v>0.25612607999999998</v>
      </c>
      <c r="R23" s="71">
        <v>62506.49</v>
      </c>
      <c r="S23" s="71">
        <v>16007.62</v>
      </c>
      <c r="T23" s="72">
        <f t="shared" si="4"/>
        <v>1.0417748333333301</v>
      </c>
      <c r="U23" s="73"/>
      <c r="V23" s="73"/>
      <c r="W23" s="72">
        <f t="shared" si="5"/>
        <v>1.0417748333333301</v>
      </c>
      <c r="X23" s="74">
        <f t="shared" si="6"/>
        <v>0.98331736203253195</v>
      </c>
      <c r="Y23" s="83">
        <f t="shared" si="7"/>
        <v>0.90589115942028997</v>
      </c>
      <c r="Z23" s="83">
        <f t="shared" si="8"/>
        <v>0.90578238949201595</v>
      </c>
      <c r="AA23" s="84">
        <f t="shared" si="22"/>
        <v>300</v>
      </c>
      <c r="AB23" s="85"/>
      <c r="AC23" s="86"/>
      <c r="AD23" s="87">
        <v>13256.594999999999</v>
      </c>
      <c r="AE23" s="87">
        <f t="shared" si="9"/>
        <v>26513.19</v>
      </c>
      <c r="AF23" s="88">
        <v>3667.3044408000001</v>
      </c>
      <c r="AG23" s="88">
        <f t="shared" si="10"/>
        <v>7334.6088816000001</v>
      </c>
      <c r="AH23" s="91">
        <v>0.27664</v>
      </c>
      <c r="AI23" s="92">
        <v>15377.6502</v>
      </c>
      <c r="AJ23" s="92">
        <f t="shared" si="11"/>
        <v>30755.3004</v>
      </c>
      <c r="AK23" s="92">
        <v>4094.760695256</v>
      </c>
      <c r="AL23" s="92">
        <f t="shared" si="12"/>
        <v>8189.5213905119999</v>
      </c>
      <c r="AM23" s="91">
        <v>0.26628000000000002</v>
      </c>
      <c r="AN23" s="71">
        <v>20052.07</v>
      </c>
      <c r="AO23" s="71">
        <v>5090.95</v>
      </c>
      <c r="AP23" s="71"/>
      <c r="AQ23" s="71"/>
      <c r="AR23" s="91">
        <f t="shared" si="13"/>
        <v>0.75630544645891395</v>
      </c>
      <c r="AS23" s="91">
        <f t="shared" si="14"/>
        <v>0.69409972395002995</v>
      </c>
      <c r="AT23" s="70">
        <f t="shared" si="15"/>
        <v>0.65198745384389101</v>
      </c>
      <c r="AU23" s="70">
        <f t="shared" si="16"/>
        <v>0.62164194428970398</v>
      </c>
      <c r="AV23" s="99"/>
      <c r="AW23" s="5">
        <v>12</v>
      </c>
      <c r="AX23" s="5">
        <v>42</v>
      </c>
      <c r="AY23" s="102"/>
      <c r="AZ23" s="5">
        <v>6</v>
      </c>
      <c r="BA23" s="103">
        <f>AZ23*3</f>
        <v>18</v>
      </c>
      <c r="BB23" s="104">
        <f t="shared" si="19"/>
        <v>318</v>
      </c>
      <c r="BC23" s="104">
        <f t="shared" si="20"/>
        <v>0</v>
      </c>
    </row>
    <row r="24" spans="1:55">
      <c r="A24" s="5">
        <v>22</v>
      </c>
      <c r="B24" s="5">
        <v>740</v>
      </c>
      <c r="C24" s="50" t="s">
        <v>82</v>
      </c>
      <c r="D24" s="50" t="s">
        <v>51</v>
      </c>
      <c r="E24" s="5" t="s">
        <v>57</v>
      </c>
      <c r="F24" s="51">
        <v>2</v>
      </c>
      <c r="G24" s="51"/>
      <c r="H24" s="52">
        <v>6000</v>
      </c>
      <c r="I24" s="60">
        <f t="shared" si="0"/>
        <v>24000</v>
      </c>
      <c r="J24" s="61">
        <v>1860.48</v>
      </c>
      <c r="K24" s="61">
        <f t="shared" si="1"/>
        <v>7441.92</v>
      </c>
      <c r="L24" s="62">
        <v>0.31008000000000002</v>
      </c>
      <c r="M24" s="63">
        <v>6900</v>
      </c>
      <c r="N24" s="63">
        <f t="shared" si="2"/>
        <v>27600</v>
      </c>
      <c r="O24" s="64">
        <v>2019.7370880000001</v>
      </c>
      <c r="P24" s="64">
        <f t="shared" si="3"/>
        <v>8078.9483520000003</v>
      </c>
      <c r="Q24" s="70">
        <v>0.29271552000000001</v>
      </c>
      <c r="R24" s="71">
        <v>24938.1</v>
      </c>
      <c r="S24" s="71">
        <v>6707.01</v>
      </c>
      <c r="T24" s="72">
        <f t="shared" si="4"/>
        <v>1.0390874999999999</v>
      </c>
      <c r="U24" s="73"/>
      <c r="V24" s="73"/>
      <c r="W24" s="72">
        <f t="shared" si="5"/>
        <v>1.0390874999999999</v>
      </c>
      <c r="X24" s="74">
        <f t="shared" si="6"/>
        <v>0.90124725877193002</v>
      </c>
      <c r="Y24" s="83">
        <f t="shared" si="7"/>
        <v>0.90355434782608701</v>
      </c>
      <c r="Z24" s="83">
        <f t="shared" si="8"/>
        <v>0.83018354713700204</v>
      </c>
      <c r="AA24" s="84">
        <f t="shared" si="22"/>
        <v>200</v>
      </c>
      <c r="AB24" s="85"/>
      <c r="AC24" s="86"/>
      <c r="AD24" s="87">
        <v>5628.75</v>
      </c>
      <c r="AE24" s="87">
        <f t="shared" si="9"/>
        <v>11257.5</v>
      </c>
      <c r="AF24" s="88">
        <v>1779.5856000000001</v>
      </c>
      <c r="AG24" s="88">
        <f t="shared" si="10"/>
        <v>3559.1712000000002</v>
      </c>
      <c r="AH24" s="91">
        <v>0.31616</v>
      </c>
      <c r="AI24" s="92">
        <v>6529.35</v>
      </c>
      <c r="AJ24" s="92">
        <f t="shared" si="11"/>
        <v>13058.7</v>
      </c>
      <c r="AK24" s="92">
        <v>1987.011792</v>
      </c>
      <c r="AL24" s="92">
        <f t="shared" si="12"/>
        <v>3974.023584</v>
      </c>
      <c r="AM24" s="91">
        <v>0.30431999999999998</v>
      </c>
      <c r="AN24" s="71">
        <v>6813.49</v>
      </c>
      <c r="AO24" s="71">
        <v>2455.66</v>
      </c>
      <c r="AP24" s="71"/>
      <c r="AQ24" s="71"/>
      <c r="AR24" s="91">
        <f t="shared" si="13"/>
        <v>0.60524006218076798</v>
      </c>
      <c r="AS24" s="91">
        <f t="shared" si="14"/>
        <v>0.68995276203628497</v>
      </c>
      <c r="AT24" s="70">
        <f t="shared" si="15"/>
        <v>0.52175867429376599</v>
      </c>
      <c r="AU24" s="70">
        <f t="shared" si="16"/>
        <v>0.61792788796897102</v>
      </c>
      <c r="AV24" s="99"/>
      <c r="AW24" s="5">
        <v>8</v>
      </c>
      <c r="AX24" s="5">
        <v>2</v>
      </c>
      <c r="AY24" s="102">
        <f>(AW24-AX24)*-2</f>
        <v>-12</v>
      </c>
      <c r="AZ24" s="5"/>
      <c r="BA24" s="103"/>
      <c r="BB24" s="104">
        <f t="shared" si="19"/>
        <v>200</v>
      </c>
      <c r="BC24" s="104">
        <f t="shared" si="20"/>
        <v>-12</v>
      </c>
    </row>
    <row r="25" spans="1:55">
      <c r="A25" s="5">
        <v>23</v>
      </c>
      <c r="B25" s="5">
        <v>119263</v>
      </c>
      <c r="C25" s="50" t="s">
        <v>83</v>
      </c>
      <c r="D25" s="50" t="s">
        <v>68</v>
      </c>
      <c r="E25" s="5" t="s">
        <v>84</v>
      </c>
      <c r="F25" s="51">
        <v>1</v>
      </c>
      <c r="G25" s="51">
        <v>1</v>
      </c>
      <c r="H25" s="52">
        <v>3200</v>
      </c>
      <c r="I25" s="60">
        <f t="shared" si="0"/>
        <v>12800</v>
      </c>
      <c r="J25" s="61">
        <v>775.2</v>
      </c>
      <c r="K25" s="61">
        <f t="shared" si="1"/>
        <v>3100.8</v>
      </c>
      <c r="L25" s="62">
        <v>0.24224999999999999</v>
      </c>
      <c r="M25" s="63">
        <v>3680</v>
      </c>
      <c r="N25" s="63">
        <f t="shared" si="2"/>
        <v>14720</v>
      </c>
      <c r="O25" s="64">
        <v>841.55712000000005</v>
      </c>
      <c r="P25" s="64">
        <f t="shared" si="3"/>
        <v>3366.2284800000002</v>
      </c>
      <c r="Q25" s="70">
        <v>0.228684</v>
      </c>
      <c r="R25" s="71">
        <v>13259.77</v>
      </c>
      <c r="S25" s="71">
        <v>2318.11</v>
      </c>
      <c r="T25" s="72">
        <f t="shared" si="4"/>
        <v>1.03591953125</v>
      </c>
      <c r="U25" s="73"/>
      <c r="V25" s="73"/>
      <c r="W25" s="72">
        <f t="shared" si="5"/>
        <v>1.03591953125</v>
      </c>
      <c r="X25" s="74">
        <f t="shared" si="6"/>
        <v>0.74758449432404495</v>
      </c>
      <c r="Y25" s="83">
        <f t="shared" si="7"/>
        <v>0.90079959239130403</v>
      </c>
      <c r="Z25" s="83">
        <f t="shared" si="8"/>
        <v>0.68863715394624703</v>
      </c>
      <c r="AA25" s="84">
        <f t="shared" si="22"/>
        <v>150</v>
      </c>
      <c r="AB25" s="85"/>
      <c r="AC25" s="86"/>
      <c r="AD25" s="87">
        <v>2962.5</v>
      </c>
      <c r="AE25" s="87">
        <f t="shared" si="9"/>
        <v>5925</v>
      </c>
      <c r="AF25" s="88">
        <v>731.73749999999995</v>
      </c>
      <c r="AG25" s="88">
        <f t="shared" si="10"/>
        <v>1463.4749999999999</v>
      </c>
      <c r="AH25" s="91">
        <v>0.247</v>
      </c>
      <c r="AI25" s="92">
        <v>3436.5</v>
      </c>
      <c r="AJ25" s="92">
        <f t="shared" si="11"/>
        <v>6873</v>
      </c>
      <c r="AK25" s="92">
        <v>817.02787499999999</v>
      </c>
      <c r="AL25" s="92">
        <f t="shared" si="12"/>
        <v>1634.05575</v>
      </c>
      <c r="AM25" s="91">
        <v>0.23774999999999999</v>
      </c>
      <c r="AN25" s="71">
        <v>3249.72</v>
      </c>
      <c r="AO25" s="71">
        <v>786.6</v>
      </c>
      <c r="AP25" s="71"/>
      <c r="AQ25" s="71"/>
      <c r="AR25" s="91">
        <f t="shared" si="13"/>
        <v>0.54847594936708899</v>
      </c>
      <c r="AS25" s="91">
        <f t="shared" si="14"/>
        <v>0.53748782862706901</v>
      </c>
      <c r="AT25" s="70">
        <f t="shared" si="15"/>
        <v>0.47282409428197297</v>
      </c>
      <c r="AU25" s="70">
        <f t="shared" si="16"/>
        <v>0.48137892480106598</v>
      </c>
      <c r="AV25" s="99"/>
      <c r="AW25" s="5">
        <v>4</v>
      </c>
      <c r="AX25" s="5">
        <v>0</v>
      </c>
      <c r="AY25" s="102">
        <f>(AW25-AX25)*-2</f>
        <v>-8</v>
      </c>
      <c r="AZ25" s="5"/>
      <c r="BA25" s="103"/>
      <c r="BB25" s="104">
        <f t="shared" si="19"/>
        <v>150</v>
      </c>
      <c r="BC25" s="104">
        <f t="shared" si="20"/>
        <v>-8</v>
      </c>
    </row>
    <row r="26" spans="1:55">
      <c r="A26" s="5">
        <v>24</v>
      </c>
      <c r="B26" s="5">
        <v>347</v>
      </c>
      <c r="C26" s="50" t="s">
        <v>85</v>
      </c>
      <c r="D26" s="50" t="s">
        <v>63</v>
      </c>
      <c r="E26" s="5" t="s">
        <v>57</v>
      </c>
      <c r="F26" s="51">
        <v>2</v>
      </c>
      <c r="G26" s="51">
        <v>1</v>
      </c>
      <c r="H26" s="52">
        <v>5800</v>
      </c>
      <c r="I26" s="60">
        <f t="shared" si="0"/>
        <v>23200</v>
      </c>
      <c r="J26" s="61">
        <v>1489.3530000000001</v>
      </c>
      <c r="K26" s="61">
        <f t="shared" si="1"/>
        <v>5957.4120000000003</v>
      </c>
      <c r="L26" s="62">
        <v>0.25678499999999999</v>
      </c>
      <c r="M26" s="63">
        <v>6670</v>
      </c>
      <c r="N26" s="63">
        <f t="shared" si="2"/>
        <v>26680</v>
      </c>
      <c r="O26" s="64">
        <v>1616.8416168000001</v>
      </c>
      <c r="P26" s="64">
        <f t="shared" si="3"/>
        <v>6467.3664672000004</v>
      </c>
      <c r="Q26" s="70">
        <v>0.24240503999999999</v>
      </c>
      <c r="R26" s="71">
        <v>23891.07</v>
      </c>
      <c r="S26" s="71">
        <v>5330.62</v>
      </c>
      <c r="T26" s="72">
        <f t="shared" si="4"/>
        <v>1.0297875000000001</v>
      </c>
      <c r="U26" s="73"/>
      <c r="V26" s="73"/>
      <c r="W26" s="72">
        <f t="shared" si="5"/>
        <v>1.0297875000000001</v>
      </c>
      <c r="X26" s="74">
        <f t="shared" si="6"/>
        <v>0.89478787097484602</v>
      </c>
      <c r="Y26" s="83">
        <f t="shared" si="7"/>
        <v>0.89546739130434805</v>
      </c>
      <c r="Z26" s="83">
        <f t="shared" si="8"/>
        <v>0.82423348468574598</v>
      </c>
      <c r="AA26" s="84">
        <f t="shared" si="22"/>
        <v>250</v>
      </c>
      <c r="AB26" s="85"/>
      <c r="AC26" s="86"/>
      <c r="AD26" s="87">
        <v>5453.37</v>
      </c>
      <c r="AE26" s="87">
        <f t="shared" si="9"/>
        <v>10906.74</v>
      </c>
      <c r="AF26" s="88">
        <v>1427.8013334</v>
      </c>
      <c r="AG26" s="88">
        <f t="shared" si="10"/>
        <v>2855.6026668</v>
      </c>
      <c r="AH26" s="91">
        <v>0.26182</v>
      </c>
      <c r="AI26" s="92">
        <v>6325.9092000000001</v>
      </c>
      <c r="AJ26" s="92">
        <f t="shared" si="11"/>
        <v>12651.8184</v>
      </c>
      <c r="AK26" s="92">
        <v>1594.2240070380001</v>
      </c>
      <c r="AL26" s="92">
        <f t="shared" si="12"/>
        <v>3188.4480140760002</v>
      </c>
      <c r="AM26" s="91">
        <v>0.25201499999999999</v>
      </c>
      <c r="AN26" s="71">
        <v>6319.98</v>
      </c>
      <c r="AO26" s="71">
        <v>1387.68</v>
      </c>
      <c r="AP26" s="71"/>
      <c r="AQ26" s="71"/>
      <c r="AR26" s="91">
        <f t="shared" si="13"/>
        <v>0.57945637284834906</v>
      </c>
      <c r="AS26" s="91">
        <f t="shared" si="14"/>
        <v>0.485949959402104</v>
      </c>
      <c r="AT26" s="70">
        <f t="shared" si="15"/>
        <v>0.49953135590374897</v>
      </c>
      <c r="AU26" s="70">
        <f t="shared" si="16"/>
        <v>0.43522114642416199</v>
      </c>
      <c r="AV26" s="99"/>
      <c r="AW26" s="5">
        <v>8</v>
      </c>
      <c r="AX26" s="5">
        <v>4</v>
      </c>
      <c r="AY26" s="102">
        <f>(AW26-AX26)*-2</f>
        <v>-8</v>
      </c>
      <c r="AZ26" s="5"/>
      <c r="BA26" s="103"/>
      <c r="BB26" s="104">
        <f t="shared" si="19"/>
        <v>250</v>
      </c>
      <c r="BC26" s="104">
        <f t="shared" si="20"/>
        <v>-8</v>
      </c>
    </row>
    <row r="27" spans="1:55">
      <c r="A27" s="5">
        <v>25</v>
      </c>
      <c r="B27" s="5">
        <v>723</v>
      </c>
      <c r="C27" s="50" t="s">
        <v>86</v>
      </c>
      <c r="D27" s="50" t="s">
        <v>51</v>
      </c>
      <c r="E27" s="5" t="s">
        <v>57</v>
      </c>
      <c r="F27" s="51">
        <v>2</v>
      </c>
      <c r="G27" s="51"/>
      <c r="H27" s="52">
        <v>5800</v>
      </c>
      <c r="I27" s="60">
        <f t="shared" si="0"/>
        <v>23200</v>
      </c>
      <c r="J27" s="61">
        <v>1461.252</v>
      </c>
      <c r="K27" s="61">
        <f t="shared" si="1"/>
        <v>5845.0079999999998</v>
      </c>
      <c r="L27" s="62">
        <v>0.25194</v>
      </c>
      <c r="M27" s="63">
        <v>6670</v>
      </c>
      <c r="N27" s="63">
        <f t="shared" si="2"/>
        <v>26680</v>
      </c>
      <c r="O27" s="64">
        <v>1586.3351712000001</v>
      </c>
      <c r="P27" s="64">
        <f t="shared" si="3"/>
        <v>6345.3406848000004</v>
      </c>
      <c r="Q27" s="70">
        <v>0.23783135999999999</v>
      </c>
      <c r="R27" s="71">
        <v>23807.61</v>
      </c>
      <c r="S27" s="71">
        <v>5283.04</v>
      </c>
      <c r="T27" s="72">
        <f t="shared" si="4"/>
        <v>1.0261900862069</v>
      </c>
      <c r="U27" s="73"/>
      <c r="V27" s="73"/>
      <c r="W27" s="72">
        <f t="shared" si="5"/>
        <v>1.0261900862069</v>
      </c>
      <c r="X27" s="74">
        <f t="shared" si="6"/>
        <v>0.90385505032670599</v>
      </c>
      <c r="Y27" s="83">
        <f t="shared" si="7"/>
        <v>0.89233920539730105</v>
      </c>
      <c r="Z27" s="83">
        <f t="shared" si="8"/>
        <v>0.83258571327073105</v>
      </c>
      <c r="AA27" s="84">
        <f t="shared" si="22"/>
        <v>200</v>
      </c>
      <c r="AB27" s="85"/>
      <c r="AC27" s="86"/>
      <c r="AD27" s="87">
        <v>5332.5</v>
      </c>
      <c r="AE27" s="87">
        <f t="shared" si="9"/>
        <v>10665</v>
      </c>
      <c r="AF27" s="88">
        <v>1369.8126</v>
      </c>
      <c r="AG27" s="88">
        <f t="shared" si="10"/>
        <v>2739.6251999999999</v>
      </c>
      <c r="AH27" s="91">
        <v>0.25688</v>
      </c>
      <c r="AI27" s="92">
        <v>6185.7</v>
      </c>
      <c r="AJ27" s="92">
        <f t="shared" si="11"/>
        <v>12371.4</v>
      </c>
      <c r="AK27" s="92">
        <v>1529.4761820000001</v>
      </c>
      <c r="AL27" s="92">
        <f t="shared" si="12"/>
        <v>3058.9523640000002</v>
      </c>
      <c r="AM27" s="91">
        <v>0.24726000000000001</v>
      </c>
      <c r="AN27" s="71">
        <v>7243.39</v>
      </c>
      <c r="AO27" s="71">
        <v>2003.57</v>
      </c>
      <c r="AP27" s="71"/>
      <c r="AQ27" s="71"/>
      <c r="AR27" s="91">
        <f t="shared" si="13"/>
        <v>0.67917393342709798</v>
      </c>
      <c r="AS27" s="91">
        <f t="shared" si="14"/>
        <v>0.73132996440535003</v>
      </c>
      <c r="AT27" s="70">
        <f t="shared" si="15"/>
        <v>0.58549477019577401</v>
      </c>
      <c r="AU27" s="70">
        <f t="shared" si="16"/>
        <v>0.65498568188883399</v>
      </c>
      <c r="AV27" s="99"/>
      <c r="AW27" s="5">
        <v>8</v>
      </c>
      <c r="AX27" s="5">
        <v>8</v>
      </c>
      <c r="AY27" s="102"/>
      <c r="AZ27" s="5"/>
      <c r="BA27" s="103"/>
      <c r="BB27" s="104">
        <f t="shared" si="19"/>
        <v>200</v>
      </c>
      <c r="BC27" s="104">
        <f t="shared" si="20"/>
        <v>0</v>
      </c>
    </row>
    <row r="28" spans="1:55">
      <c r="A28" s="5">
        <v>26</v>
      </c>
      <c r="B28" s="5">
        <v>106399</v>
      </c>
      <c r="C28" s="50" t="s">
        <v>87</v>
      </c>
      <c r="D28" s="50" t="s">
        <v>68</v>
      </c>
      <c r="E28" s="5" t="s">
        <v>49</v>
      </c>
      <c r="F28" s="51">
        <v>1</v>
      </c>
      <c r="G28" s="51">
        <v>1</v>
      </c>
      <c r="H28" s="52">
        <v>9300</v>
      </c>
      <c r="I28" s="60">
        <f t="shared" si="0"/>
        <v>37200</v>
      </c>
      <c r="J28" s="61">
        <v>2793.627</v>
      </c>
      <c r="K28" s="61">
        <f t="shared" si="1"/>
        <v>11174.508</v>
      </c>
      <c r="L28" s="62">
        <v>0.30038999999999999</v>
      </c>
      <c r="M28" s="63">
        <v>10695</v>
      </c>
      <c r="N28" s="63">
        <f t="shared" si="2"/>
        <v>42780</v>
      </c>
      <c r="O28" s="64">
        <v>3032.7614712</v>
      </c>
      <c r="P28" s="64">
        <f t="shared" si="3"/>
        <v>12131.0458848</v>
      </c>
      <c r="Q28" s="70">
        <v>0.28356816000000001</v>
      </c>
      <c r="R28" s="71">
        <v>38058.76</v>
      </c>
      <c r="S28" s="71">
        <v>12573.29</v>
      </c>
      <c r="T28" s="72">
        <f t="shared" si="4"/>
        <v>1.0230849462365601</v>
      </c>
      <c r="U28" s="73"/>
      <c r="V28" s="73"/>
      <c r="W28" s="72">
        <f t="shared" si="5"/>
        <v>1.0230849462365601</v>
      </c>
      <c r="X28" s="74">
        <f t="shared" si="6"/>
        <v>1.1251761598810399</v>
      </c>
      <c r="Y28" s="83">
        <f t="shared" si="7"/>
        <v>0.88963908368396405</v>
      </c>
      <c r="Z28" s="83">
        <f t="shared" si="8"/>
        <v>1.0364555636339801</v>
      </c>
      <c r="AA28" s="84">
        <f t="shared" si="22"/>
        <v>150</v>
      </c>
      <c r="AB28" s="85"/>
      <c r="AC28" s="86"/>
      <c r="AD28" s="87">
        <v>8591.25</v>
      </c>
      <c r="AE28" s="87">
        <f t="shared" si="9"/>
        <v>17182.5</v>
      </c>
      <c r="AF28" s="88">
        <v>2631.3280500000001</v>
      </c>
      <c r="AG28" s="88">
        <f t="shared" si="10"/>
        <v>5262.6561000000002</v>
      </c>
      <c r="AH28" s="91">
        <v>0.30628</v>
      </c>
      <c r="AI28" s="92">
        <v>9965.85</v>
      </c>
      <c r="AJ28" s="92">
        <f t="shared" si="11"/>
        <v>19931.7</v>
      </c>
      <c r="AK28" s="92">
        <v>2938.0322384999999</v>
      </c>
      <c r="AL28" s="92">
        <f t="shared" si="12"/>
        <v>5876.0644769999999</v>
      </c>
      <c r="AM28" s="91">
        <v>0.29481000000000002</v>
      </c>
      <c r="AN28" s="71">
        <v>11953.16</v>
      </c>
      <c r="AO28" s="71">
        <v>3086.3</v>
      </c>
      <c r="AP28" s="71"/>
      <c r="AQ28" s="71"/>
      <c r="AR28" s="91">
        <f t="shared" si="13"/>
        <v>0.69565895533246003</v>
      </c>
      <c r="AS28" s="91">
        <f t="shared" si="14"/>
        <v>0.58645291300717906</v>
      </c>
      <c r="AT28" s="70">
        <f t="shared" si="15"/>
        <v>0.59970599597625895</v>
      </c>
      <c r="AU28" s="70">
        <f t="shared" si="16"/>
        <v>0.52523249397285299</v>
      </c>
      <c r="AV28" s="99"/>
      <c r="AW28" s="5">
        <v>10</v>
      </c>
      <c r="AX28" s="5">
        <v>6</v>
      </c>
      <c r="AY28" s="102">
        <f>(AW28-AX28)*-2</f>
        <v>-8</v>
      </c>
      <c r="AZ28" s="5"/>
      <c r="BA28" s="103"/>
      <c r="BB28" s="104">
        <f t="shared" si="19"/>
        <v>150</v>
      </c>
      <c r="BC28" s="104">
        <f t="shared" si="20"/>
        <v>-8</v>
      </c>
    </row>
    <row r="29" spans="1:55">
      <c r="A29" s="5">
        <v>27</v>
      </c>
      <c r="B29" s="5">
        <v>110378</v>
      </c>
      <c r="C29" s="50" t="s">
        <v>88</v>
      </c>
      <c r="D29" s="50" t="s">
        <v>48</v>
      </c>
      <c r="E29" s="5" t="s">
        <v>84</v>
      </c>
      <c r="F29" s="51">
        <v>2</v>
      </c>
      <c r="G29" s="51"/>
      <c r="H29" s="52">
        <v>4480</v>
      </c>
      <c r="I29" s="60">
        <f t="shared" si="0"/>
        <v>17920</v>
      </c>
      <c r="J29" s="61">
        <v>1215.5136</v>
      </c>
      <c r="K29" s="61">
        <f t="shared" si="1"/>
        <v>4862.0544</v>
      </c>
      <c r="L29" s="62">
        <v>0.27132000000000001</v>
      </c>
      <c r="M29" s="63">
        <v>5152</v>
      </c>
      <c r="N29" s="63">
        <f t="shared" si="2"/>
        <v>20608</v>
      </c>
      <c r="O29" s="64">
        <v>1319.56156416</v>
      </c>
      <c r="P29" s="64">
        <f t="shared" si="3"/>
        <v>5278.24625664</v>
      </c>
      <c r="Q29" s="70">
        <v>0.25612607999999998</v>
      </c>
      <c r="R29" s="71">
        <v>18235.939999999999</v>
      </c>
      <c r="S29" s="71">
        <v>4370.6400000000003</v>
      </c>
      <c r="T29" s="72">
        <f t="shared" si="4"/>
        <v>1.0176305803571399</v>
      </c>
      <c r="U29" s="73"/>
      <c r="V29" s="73"/>
      <c r="W29" s="72">
        <f t="shared" si="5"/>
        <v>1.0176305803571399</v>
      </c>
      <c r="X29" s="74">
        <f t="shared" si="6"/>
        <v>0.898928650407531</v>
      </c>
      <c r="Y29" s="83">
        <f t="shared" si="7"/>
        <v>0.88489615683229805</v>
      </c>
      <c r="Z29" s="83">
        <f t="shared" si="8"/>
        <v>0.82804776198188201</v>
      </c>
      <c r="AA29" s="84">
        <f t="shared" si="22"/>
        <v>200</v>
      </c>
      <c r="AB29" s="85"/>
      <c r="AC29" s="86"/>
      <c r="AD29" s="87">
        <v>4147.5</v>
      </c>
      <c r="AE29" s="87">
        <f t="shared" si="9"/>
        <v>8295</v>
      </c>
      <c r="AF29" s="88">
        <v>1147.3643999999999</v>
      </c>
      <c r="AG29" s="88">
        <f t="shared" si="10"/>
        <v>2294.7287999999999</v>
      </c>
      <c r="AH29" s="91">
        <v>0.27664</v>
      </c>
      <c r="AI29" s="92">
        <v>4811.1000000000004</v>
      </c>
      <c r="AJ29" s="92">
        <f t="shared" si="11"/>
        <v>9622.2000000000007</v>
      </c>
      <c r="AK29" s="92">
        <v>1281.099708</v>
      </c>
      <c r="AL29" s="92">
        <f t="shared" si="12"/>
        <v>2562.1994159999999</v>
      </c>
      <c r="AM29" s="91">
        <v>0.26628000000000002</v>
      </c>
      <c r="AN29" s="71">
        <v>5167.32</v>
      </c>
      <c r="AO29" s="71">
        <v>1480.2</v>
      </c>
      <c r="AP29" s="71"/>
      <c r="AQ29" s="71"/>
      <c r="AR29" s="91">
        <f t="shared" si="13"/>
        <v>0.62294394213381599</v>
      </c>
      <c r="AS29" s="91">
        <f t="shared" si="14"/>
        <v>0.64504354501499295</v>
      </c>
      <c r="AT29" s="70">
        <f t="shared" si="15"/>
        <v>0.53702063977053105</v>
      </c>
      <c r="AU29" s="70">
        <f t="shared" si="16"/>
        <v>0.57770679001669101</v>
      </c>
      <c r="AV29" s="99"/>
      <c r="AW29" s="5">
        <v>6</v>
      </c>
      <c r="AX29" s="5">
        <v>2</v>
      </c>
      <c r="AY29" s="102">
        <f>(AW29-AX29)*-2</f>
        <v>-8</v>
      </c>
      <c r="AZ29" s="5"/>
      <c r="BA29" s="103"/>
      <c r="BB29" s="104">
        <f t="shared" si="19"/>
        <v>200</v>
      </c>
      <c r="BC29" s="104">
        <f t="shared" si="20"/>
        <v>-8</v>
      </c>
    </row>
    <row r="30" spans="1:55">
      <c r="A30" s="5">
        <v>28</v>
      </c>
      <c r="B30" s="5">
        <v>104428</v>
      </c>
      <c r="C30" s="50" t="s">
        <v>89</v>
      </c>
      <c r="D30" s="50" t="s">
        <v>48</v>
      </c>
      <c r="E30" s="5" t="s">
        <v>73</v>
      </c>
      <c r="F30" s="51">
        <v>3</v>
      </c>
      <c r="G30" s="51">
        <v>1</v>
      </c>
      <c r="H30" s="52">
        <v>7500</v>
      </c>
      <c r="I30" s="60">
        <f t="shared" si="0"/>
        <v>30000</v>
      </c>
      <c r="J30" s="61">
        <v>2252.9250000000002</v>
      </c>
      <c r="K30" s="61">
        <f t="shared" si="1"/>
        <v>9011.7000000000007</v>
      </c>
      <c r="L30" s="62">
        <v>0.30038999999999999</v>
      </c>
      <c r="M30" s="63">
        <v>8625</v>
      </c>
      <c r="N30" s="63">
        <f t="shared" si="2"/>
        <v>34500</v>
      </c>
      <c r="O30" s="64">
        <v>2445.77538</v>
      </c>
      <c r="P30" s="64">
        <f t="shared" si="3"/>
        <v>9783.1015200000002</v>
      </c>
      <c r="Q30" s="70">
        <v>0.28356816000000001</v>
      </c>
      <c r="R30" s="71">
        <v>30367.45</v>
      </c>
      <c r="S30" s="71">
        <v>8355.61</v>
      </c>
      <c r="T30" s="72">
        <f t="shared" si="4"/>
        <v>1.0122483333333301</v>
      </c>
      <c r="U30" s="73"/>
      <c r="V30" s="73"/>
      <c r="W30" s="72">
        <f t="shared" si="5"/>
        <v>1.0122483333333301</v>
      </c>
      <c r="X30" s="74">
        <f t="shared" si="6"/>
        <v>0.92719575662749498</v>
      </c>
      <c r="Y30" s="83">
        <f t="shared" si="7"/>
        <v>0.88021594202898601</v>
      </c>
      <c r="Z30" s="83">
        <f t="shared" si="8"/>
        <v>0.85408599541957897</v>
      </c>
      <c r="AA30" s="84">
        <f t="shared" si="22"/>
        <v>350</v>
      </c>
      <c r="AB30" s="85"/>
      <c r="AC30" s="86"/>
      <c r="AD30" s="87">
        <v>6991.5</v>
      </c>
      <c r="AE30" s="87">
        <f t="shared" si="9"/>
        <v>13983</v>
      </c>
      <c r="AF30" s="88">
        <v>2141.35662</v>
      </c>
      <c r="AG30" s="88">
        <f t="shared" si="10"/>
        <v>4282.71324</v>
      </c>
      <c r="AH30" s="91">
        <v>0.30628</v>
      </c>
      <c r="AI30" s="92">
        <v>8110.14</v>
      </c>
      <c r="AJ30" s="92">
        <f t="shared" si="11"/>
        <v>16220.28</v>
      </c>
      <c r="AK30" s="92">
        <v>2390.9503734</v>
      </c>
      <c r="AL30" s="92">
        <f t="shared" si="12"/>
        <v>4781.9007468</v>
      </c>
      <c r="AM30" s="91">
        <v>0.29481000000000002</v>
      </c>
      <c r="AN30" s="71">
        <v>10007.08</v>
      </c>
      <c r="AO30" s="71">
        <v>2541.12</v>
      </c>
      <c r="AP30" s="71"/>
      <c r="AQ30" s="71"/>
      <c r="AR30" s="91">
        <f t="shared" si="13"/>
        <v>0.71566044482586</v>
      </c>
      <c r="AS30" s="91">
        <f t="shared" si="14"/>
        <v>0.59334348521546099</v>
      </c>
      <c r="AT30" s="70">
        <f t="shared" si="15"/>
        <v>0.61694865933263798</v>
      </c>
      <c r="AU30" s="70">
        <f t="shared" si="16"/>
        <v>0.53140375230508297</v>
      </c>
      <c r="AV30" s="99"/>
      <c r="AW30" s="5">
        <v>10</v>
      </c>
      <c r="AX30" s="5">
        <v>10</v>
      </c>
      <c r="AY30" s="102"/>
      <c r="AZ30" s="5">
        <v>18</v>
      </c>
      <c r="BA30" s="103">
        <f>AZ30*3</f>
        <v>54</v>
      </c>
      <c r="BB30" s="104">
        <f t="shared" si="19"/>
        <v>404</v>
      </c>
      <c r="BC30" s="104">
        <f t="shared" si="20"/>
        <v>0</v>
      </c>
    </row>
    <row r="31" spans="1:55">
      <c r="A31" s="5">
        <v>29</v>
      </c>
      <c r="B31" s="5">
        <v>355</v>
      </c>
      <c r="C31" s="50" t="s">
        <v>90</v>
      </c>
      <c r="D31" s="50" t="s">
        <v>51</v>
      </c>
      <c r="E31" s="5" t="s">
        <v>57</v>
      </c>
      <c r="F31" s="51">
        <v>4</v>
      </c>
      <c r="G31" s="51">
        <v>1</v>
      </c>
      <c r="H31" s="52">
        <v>7200</v>
      </c>
      <c r="I31" s="60">
        <f t="shared" si="0"/>
        <v>28800</v>
      </c>
      <c r="J31" s="61">
        <v>2023.2719999999999</v>
      </c>
      <c r="K31" s="61">
        <f t="shared" si="1"/>
        <v>8093.0879999999997</v>
      </c>
      <c r="L31" s="62">
        <v>0.28100999999999998</v>
      </c>
      <c r="M31" s="63">
        <v>8280</v>
      </c>
      <c r="N31" s="63">
        <f t="shared" si="2"/>
        <v>33120</v>
      </c>
      <c r="O31" s="64">
        <v>2196.4640832</v>
      </c>
      <c r="P31" s="64">
        <f t="shared" si="3"/>
        <v>8785.8563328</v>
      </c>
      <c r="Q31" s="70">
        <v>0.26527344000000003</v>
      </c>
      <c r="R31" s="71">
        <v>29074.42</v>
      </c>
      <c r="S31" s="71">
        <v>7543.22</v>
      </c>
      <c r="T31" s="72">
        <f t="shared" si="4"/>
        <v>1.00952847222222</v>
      </c>
      <c r="U31" s="73"/>
      <c r="V31" s="73"/>
      <c r="W31" s="72">
        <f t="shared" si="5"/>
        <v>1.00952847222222</v>
      </c>
      <c r="X31" s="74">
        <f t="shared" si="6"/>
        <v>0.93205708377321494</v>
      </c>
      <c r="Y31" s="83">
        <f t="shared" si="7"/>
        <v>0.87785084541062797</v>
      </c>
      <c r="Z31" s="83">
        <f t="shared" si="8"/>
        <v>0.858564004949535</v>
      </c>
      <c r="AA31" s="84">
        <f t="shared" si="22"/>
        <v>450</v>
      </c>
      <c r="AB31" s="85"/>
      <c r="AC31" s="86"/>
      <c r="AD31" s="87">
        <v>6695.25</v>
      </c>
      <c r="AE31" s="87">
        <f t="shared" si="9"/>
        <v>13390.5</v>
      </c>
      <c r="AF31" s="88">
        <v>1918.32303</v>
      </c>
      <c r="AG31" s="88">
        <f t="shared" si="10"/>
        <v>3836.64606</v>
      </c>
      <c r="AH31" s="91">
        <v>0.28652</v>
      </c>
      <c r="AI31" s="92">
        <v>7766.49</v>
      </c>
      <c r="AJ31" s="92">
        <f t="shared" si="11"/>
        <v>15532.98</v>
      </c>
      <c r="AK31" s="92">
        <v>2141.9202771</v>
      </c>
      <c r="AL31" s="92">
        <f t="shared" si="12"/>
        <v>4283.8405542</v>
      </c>
      <c r="AM31" s="91">
        <v>0.27578999999999998</v>
      </c>
      <c r="AN31" s="71">
        <v>9877.51</v>
      </c>
      <c r="AO31" s="71">
        <v>3176.56</v>
      </c>
      <c r="AP31" s="71"/>
      <c r="AQ31" s="71"/>
      <c r="AR31" s="91">
        <f t="shared" si="13"/>
        <v>0.73765057316754401</v>
      </c>
      <c r="AS31" s="91">
        <f t="shared" si="14"/>
        <v>0.82795231833295602</v>
      </c>
      <c r="AT31" s="70">
        <f t="shared" si="15"/>
        <v>0.63590566652374503</v>
      </c>
      <c r="AU31" s="70">
        <f t="shared" si="16"/>
        <v>0.74152152952695904</v>
      </c>
      <c r="AV31" s="99"/>
      <c r="AW31" s="5">
        <v>8</v>
      </c>
      <c r="AX31" s="5">
        <v>2</v>
      </c>
      <c r="AY31" s="102">
        <f>(AW31-AX31)*-2</f>
        <v>-12</v>
      </c>
      <c r="AZ31" s="5"/>
      <c r="BA31" s="103"/>
      <c r="BB31" s="104">
        <f t="shared" si="19"/>
        <v>450</v>
      </c>
      <c r="BC31" s="104">
        <f t="shared" si="20"/>
        <v>-12</v>
      </c>
    </row>
    <row r="32" spans="1:55">
      <c r="A32" s="5">
        <v>30</v>
      </c>
      <c r="B32" s="5">
        <v>102479</v>
      </c>
      <c r="C32" s="50" t="s">
        <v>91</v>
      </c>
      <c r="D32" s="50" t="s">
        <v>56</v>
      </c>
      <c r="E32" s="5" t="s">
        <v>57</v>
      </c>
      <c r="F32" s="51">
        <v>1</v>
      </c>
      <c r="G32" s="51"/>
      <c r="H32" s="52">
        <v>6600</v>
      </c>
      <c r="I32" s="60">
        <f t="shared" si="0"/>
        <v>26400</v>
      </c>
      <c r="J32" s="61">
        <v>1982.5740000000001</v>
      </c>
      <c r="K32" s="61">
        <f t="shared" si="1"/>
        <v>7930.2960000000003</v>
      </c>
      <c r="L32" s="62">
        <v>0.30038999999999999</v>
      </c>
      <c r="M32" s="63">
        <v>7590</v>
      </c>
      <c r="N32" s="63">
        <f t="shared" si="2"/>
        <v>30360</v>
      </c>
      <c r="O32" s="64">
        <v>2152.2823343999999</v>
      </c>
      <c r="P32" s="64">
        <f t="shared" si="3"/>
        <v>8609.1293375999994</v>
      </c>
      <c r="Q32" s="70">
        <v>0.28356816000000001</v>
      </c>
      <c r="R32" s="71">
        <v>26601.7</v>
      </c>
      <c r="S32" s="71">
        <v>7627.22</v>
      </c>
      <c r="T32" s="72">
        <f t="shared" si="4"/>
        <v>1.0076401515151501</v>
      </c>
      <c r="U32" s="73"/>
      <c r="V32" s="73"/>
      <c r="W32" s="72">
        <f t="shared" si="5"/>
        <v>1.0076401515151501</v>
      </c>
      <c r="X32" s="74">
        <f t="shared" si="6"/>
        <v>0.96178251101850398</v>
      </c>
      <c r="Y32" s="83">
        <f t="shared" si="7"/>
        <v>0.87620882740448003</v>
      </c>
      <c r="Z32" s="83">
        <f t="shared" si="8"/>
        <v>0.88594557020864395</v>
      </c>
      <c r="AA32" s="84">
        <f t="shared" si="22"/>
        <v>100</v>
      </c>
      <c r="AB32" s="85"/>
      <c r="AC32" s="86"/>
      <c r="AD32" s="87">
        <v>6152.52</v>
      </c>
      <c r="AE32" s="87">
        <f t="shared" si="9"/>
        <v>12305.04</v>
      </c>
      <c r="AF32" s="88">
        <v>1884.3938255999999</v>
      </c>
      <c r="AG32" s="88">
        <f t="shared" si="10"/>
        <v>3768.7876511999998</v>
      </c>
      <c r="AH32" s="91">
        <v>0.30628</v>
      </c>
      <c r="AI32" s="92">
        <v>7136.9232000000002</v>
      </c>
      <c r="AJ32" s="92">
        <f t="shared" si="11"/>
        <v>14273.8464</v>
      </c>
      <c r="AK32" s="92">
        <v>2104.0363285919998</v>
      </c>
      <c r="AL32" s="92">
        <f t="shared" si="12"/>
        <v>4208.0726571839996</v>
      </c>
      <c r="AM32" s="91">
        <v>0.29481000000000002</v>
      </c>
      <c r="AN32" s="71">
        <v>6979.28</v>
      </c>
      <c r="AO32" s="71">
        <v>2274.12</v>
      </c>
      <c r="AP32" s="71"/>
      <c r="AQ32" s="71"/>
      <c r="AR32" s="91">
        <f t="shared" si="13"/>
        <v>0.56718872917113605</v>
      </c>
      <c r="AS32" s="91">
        <f t="shared" si="14"/>
        <v>0.60340889709610201</v>
      </c>
      <c r="AT32" s="70">
        <f t="shared" si="15"/>
        <v>0.48895580100960001</v>
      </c>
      <c r="AU32" s="70">
        <f t="shared" si="16"/>
        <v>0.54041842555109698</v>
      </c>
      <c r="AV32" s="99"/>
      <c r="AW32" s="5">
        <v>8</v>
      </c>
      <c r="AX32" s="5">
        <v>0</v>
      </c>
      <c r="AY32" s="102">
        <f>(AW32-AX32)*-2</f>
        <v>-16</v>
      </c>
      <c r="AZ32" s="5">
        <v>6</v>
      </c>
      <c r="BA32" s="103">
        <f>AZ32*3</f>
        <v>18</v>
      </c>
      <c r="BB32" s="104">
        <f t="shared" si="19"/>
        <v>118</v>
      </c>
      <c r="BC32" s="104">
        <f t="shared" si="20"/>
        <v>-16</v>
      </c>
    </row>
    <row r="33" spans="1:55">
      <c r="A33" s="5">
        <v>31</v>
      </c>
      <c r="B33" s="5">
        <v>117184</v>
      </c>
      <c r="C33" s="50" t="s">
        <v>92</v>
      </c>
      <c r="D33" s="50" t="s">
        <v>56</v>
      </c>
      <c r="E33" s="5" t="s">
        <v>73</v>
      </c>
      <c r="F33" s="51">
        <v>4</v>
      </c>
      <c r="G33" s="51">
        <v>1</v>
      </c>
      <c r="H33" s="52">
        <v>8200</v>
      </c>
      <c r="I33" s="60">
        <f t="shared" si="0"/>
        <v>32800</v>
      </c>
      <c r="J33" s="61">
        <v>2304.2820000000002</v>
      </c>
      <c r="K33" s="61">
        <f t="shared" si="1"/>
        <v>9217.1280000000006</v>
      </c>
      <c r="L33" s="62">
        <v>0.28100999999999998</v>
      </c>
      <c r="M33" s="63">
        <v>9430</v>
      </c>
      <c r="N33" s="63">
        <f t="shared" si="2"/>
        <v>37720</v>
      </c>
      <c r="O33" s="64">
        <v>2501.5285392000001</v>
      </c>
      <c r="P33" s="64">
        <f t="shared" si="3"/>
        <v>10006.1141568</v>
      </c>
      <c r="Q33" s="70">
        <v>0.26527344000000003</v>
      </c>
      <c r="R33" s="71">
        <v>32972.44</v>
      </c>
      <c r="S33" s="71">
        <v>9717.5400000000009</v>
      </c>
      <c r="T33" s="72">
        <f t="shared" si="4"/>
        <v>1.00525731707317</v>
      </c>
      <c r="U33" s="73"/>
      <c r="V33" s="73"/>
      <c r="W33" s="72">
        <f t="shared" si="5"/>
        <v>1.00525731707317</v>
      </c>
      <c r="X33" s="74">
        <f t="shared" si="6"/>
        <v>1.05429153202603</v>
      </c>
      <c r="Y33" s="83">
        <f t="shared" si="7"/>
        <v>0.874136797454931</v>
      </c>
      <c r="Z33" s="83">
        <f t="shared" si="8"/>
        <v>0.97116021741528002</v>
      </c>
      <c r="AA33" s="84">
        <f t="shared" si="22"/>
        <v>450</v>
      </c>
      <c r="AB33" s="85"/>
      <c r="AC33" s="86"/>
      <c r="AD33" s="87">
        <v>7702.5</v>
      </c>
      <c r="AE33" s="87">
        <f t="shared" si="9"/>
        <v>15405</v>
      </c>
      <c r="AF33" s="88">
        <v>2206.9203000000002</v>
      </c>
      <c r="AG33" s="88">
        <f t="shared" si="10"/>
        <v>4413.8406000000004</v>
      </c>
      <c r="AH33" s="91">
        <v>0.28652</v>
      </c>
      <c r="AI33" s="92">
        <v>8934.9</v>
      </c>
      <c r="AJ33" s="92">
        <f t="shared" si="11"/>
        <v>17869.8</v>
      </c>
      <c r="AK33" s="92">
        <v>2464.1560709999999</v>
      </c>
      <c r="AL33" s="92">
        <f t="shared" si="12"/>
        <v>4928.3121419999998</v>
      </c>
      <c r="AM33" s="91">
        <v>0.27578999999999998</v>
      </c>
      <c r="AN33" s="71">
        <v>8979.32</v>
      </c>
      <c r="AO33" s="71">
        <v>3419.6</v>
      </c>
      <c r="AP33" s="71"/>
      <c r="AQ33" s="71"/>
      <c r="AR33" s="91">
        <f t="shared" si="13"/>
        <v>0.582883479389808</v>
      </c>
      <c r="AS33" s="91">
        <f t="shared" si="14"/>
        <v>0.77474478801975799</v>
      </c>
      <c r="AT33" s="70">
        <f t="shared" si="15"/>
        <v>0.502485758094663</v>
      </c>
      <c r="AU33" s="70">
        <f t="shared" si="16"/>
        <v>0.69386838768947401</v>
      </c>
      <c r="AV33" s="99"/>
      <c r="AW33" s="5">
        <v>6</v>
      </c>
      <c r="AX33" s="5">
        <v>6</v>
      </c>
      <c r="AY33" s="102"/>
      <c r="AZ33" s="5">
        <v>1</v>
      </c>
      <c r="BA33" s="103">
        <f>AZ33*3</f>
        <v>3</v>
      </c>
      <c r="BB33" s="104">
        <f t="shared" si="19"/>
        <v>453</v>
      </c>
      <c r="BC33" s="104">
        <f t="shared" si="20"/>
        <v>0</v>
      </c>
    </row>
    <row r="34" spans="1:55">
      <c r="A34" s="5">
        <v>32</v>
      </c>
      <c r="B34" s="5">
        <v>106066</v>
      </c>
      <c r="C34" s="50" t="s">
        <v>93</v>
      </c>
      <c r="D34" s="50" t="s">
        <v>59</v>
      </c>
      <c r="E34" s="5" t="s">
        <v>49</v>
      </c>
      <c r="F34" s="51"/>
      <c r="G34" s="51"/>
      <c r="H34" s="52">
        <v>10500</v>
      </c>
      <c r="I34" s="60">
        <f t="shared" si="0"/>
        <v>42000</v>
      </c>
      <c r="J34" s="61">
        <v>3357.585</v>
      </c>
      <c r="K34" s="61">
        <f t="shared" si="1"/>
        <v>13430.34</v>
      </c>
      <c r="L34" s="62">
        <v>0.31977</v>
      </c>
      <c r="M34" s="63">
        <v>12075</v>
      </c>
      <c r="N34" s="63">
        <f t="shared" si="2"/>
        <v>48300</v>
      </c>
      <c r="O34" s="64">
        <v>3644.9942759999999</v>
      </c>
      <c r="P34" s="64">
        <f t="shared" si="3"/>
        <v>14579.977104</v>
      </c>
      <c r="Q34" s="70">
        <v>0.30186288</v>
      </c>
      <c r="R34" s="71">
        <v>42201.06</v>
      </c>
      <c r="S34" s="71">
        <v>11813.43</v>
      </c>
      <c r="T34" s="72">
        <f t="shared" si="4"/>
        <v>1.00478714285714</v>
      </c>
      <c r="U34" s="73"/>
      <c r="V34" s="73"/>
      <c r="W34" s="72">
        <f t="shared" si="5"/>
        <v>1.00478714285714</v>
      </c>
      <c r="X34" s="74">
        <f t="shared" si="6"/>
        <v>0.87960766443738603</v>
      </c>
      <c r="Y34" s="83">
        <f t="shared" si="7"/>
        <v>0.87372795031055905</v>
      </c>
      <c r="Z34" s="83">
        <f t="shared" si="8"/>
        <v>0.81025024358639097</v>
      </c>
      <c r="AA34" s="84">
        <f t="shared" si="22"/>
        <v>0</v>
      </c>
      <c r="AB34" s="85"/>
      <c r="AC34" s="86"/>
      <c r="AD34" s="87">
        <v>9622.2000000000007</v>
      </c>
      <c r="AE34" s="87">
        <f t="shared" si="9"/>
        <v>19244.400000000001</v>
      </c>
      <c r="AF34" s="88">
        <v>3137.222088</v>
      </c>
      <c r="AG34" s="88">
        <f t="shared" si="10"/>
        <v>6274.444176</v>
      </c>
      <c r="AH34" s="91">
        <v>0.32604</v>
      </c>
      <c r="AI34" s="92">
        <v>11161.752</v>
      </c>
      <c r="AJ34" s="92">
        <f t="shared" si="11"/>
        <v>22323.504000000001</v>
      </c>
      <c r="AK34" s="92">
        <v>3502.89263016</v>
      </c>
      <c r="AL34" s="92">
        <f t="shared" si="12"/>
        <v>7005.7852603199999</v>
      </c>
      <c r="AM34" s="91">
        <v>0.31383</v>
      </c>
      <c r="AN34" s="71">
        <v>15140.4</v>
      </c>
      <c r="AO34" s="71">
        <v>5306.86</v>
      </c>
      <c r="AP34" s="71"/>
      <c r="AQ34" s="71"/>
      <c r="AR34" s="91">
        <f t="shared" si="13"/>
        <v>0.78674315645070803</v>
      </c>
      <c r="AS34" s="91">
        <f t="shared" si="14"/>
        <v>0.84578965899464897</v>
      </c>
      <c r="AT34" s="70">
        <f t="shared" si="15"/>
        <v>0.67822685900923096</v>
      </c>
      <c r="AU34" s="70">
        <f t="shared" si="16"/>
        <v>0.75749681196445895</v>
      </c>
      <c r="AV34" s="99"/>
      <c r="AW34" s="5">
        <v>10</v>
      </c>
      <c r="AX34" s="5">
        <v>10</v>
      </c>
      <c r="AY34" s="102"/>
      <c r="AZ34" s="5"/>
      <c r="BA34" s="103"/>
      <c r="BB34" s="104">
        <f t="shared" si="19"/>
        <v>0</v>
      </c>
      <c r="BC34" s="104">
        <f t="shared" si="20"/>
        <v>0</v>
      </c>
    </row>
    <row r="35" spans="1:55">
      <c r="A35" s="5">
        <v>33</v>
      </c>
      <c r="B35" s="5">
        <v>578</v>
      </c>
      <c r="C35" s="50" t="s">
        <v>94</v>
      </c>
      <c r="D35" s="50" t="s">
        <v>68</v>
      </c>
      <c r="E35" s="5" t="s">
        <v>49</v>
      </c>
      <c r="F35" s="51">
        <v>4</v>
      </c>
      <c r="G35" s="51"/>
      <c r="H35" s="52">
        <v>11500</v>
      </c>
      <c r="I35" s="60">
        <f t="shared" ref="I35:I66" si="23">H35*4</f>
        <v>46000</v>
      </c>
      <c r="J35" s="61">
        <v>3343.05</v>
      </c>
      <c r="K35" s="61">
        <f t="shared" ref="K35:K66" si="24">J35*4</f>
        <v>13372.2</v>
      </c>
      <c r="L35" s="62">
        <v>0.29070000000000001</v>
      </c>
      <c r="M35" s="63">
        <v>13225</v>
      </c>
      <c r="N35" s="63">
        <f t="shared" ref="N35:N66" si="25">M35*4</f>
        <v>52900</v>
      </c>
      <c r="O35" s="64">
        <v>3629.2150799999999</v>
      </c>
      <c r="P35" s="64">
        <f t="shared" ref="P35:P66" si="26">O35*4</f>
        <v>14516.86032</v>
      </c>
      <c r="Q35" s="70">
        <v>0.27442080000000002</v>
      </c>
      <c r="R35" s="71">
        <v>46216.66</v>
      </c>
      <c r="S35" s="71">
        <v>13549.08</v>
      </c>
      <c r="T35" s="72">
        <f t="shared" ref="T35:T66" si="27">R35/I35</f>
        <v>1.00471</v>
      </c>
      <c r="U35" s="73"/>
      <c r="V35" s="73"/>
      <c r="W35" s="72">
        <f t="shared" ref="W35:W66" si="28">(R35-U35)/I35</f>
        <v>1.00471</v>
      </c>
      <c r="X35" s="74">
        <f t="shared" ref="X35:X66" si="29">(S35-V35)/K35</f>
        <v>1.0132274420065499</v>
      </c>
      <c r="Y35" s="83">
        <f t="shared" ref="Y35:Y66" si="30">(R35-U35)/N35</f>
        <v>0.87366086956521705</v>
      </c>
      <c r="Z35" s="83">
        <f t="shared" ref="Z35:Z66" si="31">(S35-V35)/P35</f>
        <v>0.93333404753735305</v>
      </c>
      <c r="AA35" s="84">
        <f t="shared" si="22"/>
        <v>400</v>
      </c>
      <c r="AB35" s="85"/>
      <c r="AC35" s="86"/>
      <c r="AD35" s="87">
        <v>10712.4</v>
      </c>
      <c r="AE35" s="87">
        <f t="shared" ref="AE35:AE66" si="32">AD35*2</f>
        <v>21424.799999999999</v>
      </c>
      <c r="AF35" s="88">
        <v>3175.1553600000002</v>
      </c>
      <c r="AG35" s="88">
        <f t="shared" ref="AG35:AG66" si="33">AF35*2</f>
        <v>6350.3107200000004</v>
      </c>
      <c r="AH35" s="91">
        <v>0.2964</v>
      </c>
      <c r="AI35" s="92">
        <v>12426.384</v>
      </c>
      <c r="AJ35" s="92">
        <f t="shared" ref="AJ35:AJ66" si="34">AI35*2</f>
        <v>24852.768</v>
      </c>
      <c r="AK35" s="92">
        <v>3545.2473552000001</v>
      </c>
      <c r="AL35" s="92">
        <f t="shared" ref="AL35:AL66" si="35">AK35*2</f>
        <v>7090.4947104000003</v>
      </c>
      <c r="AM35" s="91">
        <v>0.2853</v>
      </c>
      <c r="AN35" s="71">
        <v>18129</v>
      </c>
      <c r="AO35" s="71">
        <v>4756.5600000000004</v>
      </c>
      <c r="AP35" s="71"/>
      <c r="AQ35" s="71"/>
      <c r="AR35" s="91">
        <f t="shared" ref="AR35:AR66" si="36">(AN35-AP35)/AE35</f>
        <v>0.84616892573092894</v>
      </c>
      <c r="AS35" s="91">
        <f t="shared" ref="AS35:AS66" si="37">(AO35-AQ35)/AG35</f>
        <v>0.74902791528285995</v>
      </c>
      <c r="AT35" s="70">
        <f t="shared" ref="AT35:AT66" si="38">(AN35-AP35)/AJ35</f>
        <v>0.72945597045769694</v>
      </c>
      <c r="AU35" s="70">
        <f t="shared" ref="AU35:AU66" si="39">(AO35-AQ35)/AL35</f>
        <v>0.67083612558420003</v>
      </c>
      <c r="AV35" s="99"/>
      <c r="AW35" s="5">
        <v>12</v>
      </c>
      <c r="AX35" s="5">
        <v>18</v>
      </c>
      <c r="AY35" s="102"/>
      <c r="AZ35" s="5"/>
      <c r="BA35" s="103"/>
      <c r="BB35" s="104">
        <f t="shared" si="19"/>
        <v>400</v>
      </c>
      <c r="BC35" s="104">
        <f t="shared" si="20"/>
        <v>0</v>
      </c>
    </row>
    <row r="36" spans="1:55">
      <c r="A36" s="5">
        <v>34</v>
      </c>
      <c r="B36" s="5">
        <v>581</v>
      </c>
      <c r="C36" s="50" t="s">
        <v>95</v>
      </c>
      <c r="D36" s="50" t="s">
        <v>68</v>
      </c>
      <c r="E36" s="5" t="s">
        <v>54</v>
      </c>
      <c r="F36" s="51">
        <v>4</v>
      </c>
      <c r="G36" s="51"/>
      <c r="H36" s="52">
        <v>13400</v>
      </c>
      <c r="I36" s="60">
        <f t="shared" si="23"/>
        <v>53600</v>
      </c>
      <c r="J36" s="61">
        <v>3246.15</v>
      </c>
      <c r="K36" s="61">
        <f t="shared" si="24"/>
        <v>12984.6</v>
      </c>
      <c r="L36" s="62">
        <v>0.24224999999999999</v>
      </c>
      <c r="M36" s="63">
        <v>15410</v>
      </c>
      <c r="N36" s="63">
        <f t="shared" si="25"/>
        <v>61640</v>
      </c>
      <c r="O36" s="64">
        <v>3524.0204399999998</v>
      </c>
      <c r="P36" s="64">
        <f t="shared" si="26"/>
        <v>14096.081759999999</v>
      </c>
      <c r="Q36" s="70">
        <v>0.228684</v>
      </c>
      <c r="R36" s="71">
        <v>53697.95</v>
      </c>
      <c r="S36" s="71">
        <v>12482.06</v>
      </c>
      <c r="T36" s="72">
        <f t="shared" si="27"/>
        <v>1.0018274253731301</v>
      </c>
      <c r="U36" s="73"/>
      <c r="V36" s="73"/>
      <c r="W36" s="72">
        <f t="shared" si="28"/>
        <v>1.0018274253731301</v>
      </c>
      <c r="X36" s="74">
        <f t="shared" si="29"/>
        <v>0.96129722902515302</v>
      </c>
      <c r="Y36" s="83">
        <f t="shared" si="30"/>
        <v>0.87115428293316</v>
      </c>
      <c r="Z36" s="83">
        <f t="shared" si="31"/>
        <v>0.88549855289715595</v>
      </c>
      <c r="AA36" s="84">
        <f t="shared" si="22"/>
        <v>400</v>
      </c>
      <c r="AB36" s="85"/>
      <c r="AC36" s="86"/>
      <c r="AD36" s="87">
        <v>12210.24</v>
      </c>
      <c r="AE36" s="87">
        <f t="shared" si="32"/>
        <v>24420.48</v>
      </c>
      <c r="AF36" s="88">
        <v>3015.9292799999998</v>
      </c>
      <c r="AG36" s="88">
        <f t="shared" si="33"/>
        <v>6031.8585599999997</v>
      </c>
      <c r="AH36" s="91">
        <v>0.247</v>
      </c>
      <c r="AI36" s="92">
        <v>14163.8784</v>
      </c>
      <c r="AJ36" s="92">
        <f t="shared" si="34"/>
        <v>28327.756799999999</v>
      </c>
      <c r="AK36" s="92">
        <v>3367.4620896000001</v>
      </c>
      <c r="AL36" s="92">
        <f t="shared" si="35"/>
        <v>6734.9241792000003</v>
      </c>
      <c r="AM36" s="91">
        <v>0.23774999999999999</v>
      </c>
      <c r="AN36" s="71">
        <v>18513.41</v>
      </c>
      <c r="AO36" s="71">
        <v>5181.9799999999996</v>
      </c>
      <c r="AP36" s="71"/>
      <c r="AQ36" s="71"/>
      <c r="AR36" s="91">
        <f t="shared" si="36"/>
        <v>0.75810999619991104</v>
      </c>
      <c r="AS36" s="91">
        <f t="shared" si="37"/>
        <v>0.85910170944061404</v>
      </c>
      <c r="AT36" s="70">
        <f t="shared" si="38"/>
        <v>0.65354310017233697</v>
      </c>
      <c r="AU36" s="70">
        <f t="shared" si="39"/>
        <v>0.76941920385739704</v>
      </c>
      <c r="AV36" s="99"/>
      <c r="AW36" s="5">
        <v>12</v>
      </c>
      <c r="AX36" s="5">
        <v>12</v>
      </c>
      <c r="AY36" s="102"/>
      <c r="AZ36" s="5"/>
      <c r="BA36" s="103"/>
      <c r="BB36" s="104">
        <f t="shared" ref="BB36:BB67" si="40">AA36+AB36+AV36+BA36</f>
        <v>400</v>
      </c>
      <c r="BC36" s="104">
        <f t="shared" ref="BC36:BC67" si="41">AC36+AY36</f>
        <v>0</v>
      </c>
    </row>
    <row r="37" spans="1:55">
      <c r="A37" s="5">
        <v>35</v>
      </c>
      <c r="B37" s="5">
        <v>724</v>
      </c>
      <c r="C37" s="50" t="s">
        <v>96</v>
      </c>
      <c r="D37" s="50" t="s">
        <v>56</v>
      </c>
      <c r="E37" s="5" t="s">
        <v>49</v>
      </c>
      <c r="F37" s="51">
        <v>3</v>
      </c>
      <c r="G37" s="51"/>
      <c r="H37" s="52">
        <v>10500</v>
      </c>
      <c r="I37" s="60">
        <f t="shared" si="23"/>
        <v>42000</v>
      </c>
      <c r="J37" s="61">
        <v>3154.0949999999998</v>
      </c>
      <c r="K37" s="61">
        <f t="shared" si="24"/>
        <v>12616.38</v>
      </c>
      <c r="L37" s="62">
        <v>0.30038999999999999</v>
      </c>
      <c r="M37" s="63">
        <v>12075</v>
      </c>
      <c r="N37" s="63">
        <f t="shared" si="25"/>
        <v>48300</v>
      </c>
      <c r="O37" s="64">
        <v>3424.0855320000001</v>
      </c>
      <c r="P37" s="64">
        <f t="shared" si="26"/>
        <v>13696.342128</v>
      </c>
      <c r="Q37" s="70">
        <v>0.28356816000000001</v>
      </c>
      <c r="R37" s="71">
        <v>42072.14</v>
      </c>
      <c r="S37" s="71">
        <v>10976.15</v>
      </c>
      <c r="T37" s="72">
        <f t="shared" si="27"/>
        <v>1.00171761904762</v>
      </c>
      <c r="U37" s="73"/>
      <c r="V37" s="73"/>
      <c r="W37" s="72">
        <f t="shared" si="28"/>
        <v>1.00171761904762</v>
      </c>
      <c r="X37" s="74">
        <f t="shared" si="29"/>
        <v>0.86999202623890504</v>
      </c>
      <c r="Y37" s="83">
        <f t="shared" si="30"/>
        <v>0.87105879917184303</v>
      </c>
      <c r="Z37" s="83">
        <f t="shared" si="31"/>
        <v>0.80139280235713495</v>
      </c>
      <c r="AA37" s="84">
        <f t="shared" si="22"/>
        <v>300</v>
      </c>
      <c r="AB37" s="85"/>
      <c r="AC37" s="86"/>
      <c r="AD37" s="87">
        <v>10042.875</v>
      </c>
      <c r="AE37" s="87">
        <f t="shared" si="32"/>
        <v>20085.75</v>
      </c>
      <c r="AF37" s="88">
        <v>3075.9317550000001</v>
      </c>
      <c r="AG37" s="88">
        <f t="shared" si="33"/>
        <v>6151.8635100000001</v>
      </c>
      <c r="AH37" s="91">
        <v>0.30628</v>
      </c>
      <c r="AI37" s="92">
        <v>11649.735000000001</v>
      </c>
      <c r="AJ37" s="92">
        <f t="shared" si="34"/>
        <v>23299.47</v>
      </c>
      <c r="AK37" s="92">
        <v>3434.4583753500001</v>
      </c>
      <c r="AL37" s="92">
        <f t="shared" si="35"/>
        <v>6868.9167507000002</v>
      </c>
      <c r="AM37" s="91">
        <v>0.29481000000000002</v>
      </c>
      <c r="AN37" s="71">
        <v>15731.07</v>
      </c>
      <c r="AO37" s="71">
        <v>4258.3999999999996</v>
      </c>
      <c r="AP37" s="71"/>
      <c r="AQ37" s="71"/>
      <c r="AR37" s="91">
        <f t="shared" si="36"/>
        <v>0.78319554908330502</v>
      </c>
      <c r="AS37" s="91">
        <f t="shared" si="37"/>
        <v>0.69221301693021497</v>
      </c>
      <c r="AT37" s="70">
        <f t="shared" si="38"/>
        <v>0.67516857679595299</v>
      </c>
      <c r="AU37" s="70">
        <f t="shared" si="39"/>
        <v>0.61995219254419298</v>
      </c>
      <c r="AV37" s="99"/>
      <c r="AW37" s="5">
        <v>10</v>
      </c>
      <c r="AX37" s="5">
        <v>4</v>
      </c>
      <c r="AY37" s="102">
        <f>(AW37-AX37)*-2</f>
        <v>-12</v>
      </c>
      <c r="AZ37" s="5">
        <v>2</v>
      </c>
      <c r="BA37" s="103">
        <f>AZ37*3</f>
        <v>6</v>
      </c>
      <c r="BB37" s="104">
        <f t="shared" si="40"/>
        <v>306</v>
      </c>
      <c r="BC37" s="104">
        <f t="shared" si="41"/>
        <v>-12</v>
      </c>
    </row>
    <row r="38" spans="1:55">
      <c r="A38" s="5">
        <v>36</v>
      </c>
      <c r="B38" s="5">
        <v>106569</v>
      </c>
      <c r="C38" s="50" t="s">
        <v>97</v>
      </c>
      <c r="D38" s="50" t="s">
        <v>68</v>
      </c>
      <c r="E38" s="5" t="s">
        <v>73</v>
      </c>
      <c r="F38" s="51">
        <v>2</v>
      </c>
      <c r="G38" s="51"/>
      <c r="H38" s="52">
        <v>8400</v>
      </c>
      <c r="I38" s="60">
        <f t="shared" si="23"/>
        <v>33600</v>
      </c>
      <c r="J38" s="61">
        <v>2401.1819999999998</v>
      </c>
      <c r="K38" s="61">
        <f t="shared" si="24"/>
        <v>9604.7279999999992</v>
      </c>
      <c r="L38" s="62">
        <v>0.28585500000000003</v>
      </c>
      <c r="M38" s="63">
        <v>9660</v>
      </c>
      <c r="N38" s="63">
        <f t="shared" si="25"/>
        <v>38640</v>
      </c>
      <c r="O38" s="64">
        <v>2606.7231791999998</v>
      </c>
      <c r="P38" s="64">
        <f t="shared" si="26"/>
        <v>10426.892716799999</v>
      </c>
      <c r="Q38" s="70">
        <v>0.26984712</v>
      </c>
      <c r="R38" s="71">
        <v>33614.53</v>
      </c>
      <c r="S38" s="71">
        <v>9054.42</v>
      </c>
      <c r="T38" s="72">
        <f t="shared" si="27"/>
        <v>1.00043244047619</v>
      </c>
      <c r="U38" s="73"/>
      <c r="V38" s="73"/>
      <c r="W38" s="72">
        <f t="shared" si="28"/>
        <v>1.00043244047619</v>
      </c>
      <c r="X38" s="74">
        <f t="shared" si="29"/>
        <v>0.94270446804948604</v>
      </c>
      <c r="Y38" s="83">
        <f t="shared" si="30"/>
        <v>0.86994125258799204</v>
      </c>
      <c r="Z38" s="83">
        <f t="shared" si="31"/>
        <v>0.86837183866017498</v>
      </c>
      <c r="AA38" s="84">
        <f t="shared" si="22"/>
        <v>200</v>
      </c>
      <c r="AB38" s="85"/>
      <c r="AC38" s="86"/>
      <c r="AD38" s="87">
        <v>7850.625</v>
      </c>
      <c r="AE38" s="87">
        <f t="shared" si="32"/>
        <v>15701.25</v>
      </c>
      <c r="AF38" s="88">
        <v>2288.1431625</v>
      </c>
      <c r="AG38" s="88">
        <f t="shared" si="33"/>
        <v>4576.286325</v>
      </c>
      <c r="AH38" s="91">
        <v>0.29146</v>
      </c>
      <c r="AI38" s="92">
        <v>9106.7250000000004</v>
      </c>
      <c r="AJ38" s="92">
        <f t="shared" si="34"/>
        <v>18213.45</v>
      </c>
      <c r="AK38" s="92">
        <v>2554.846165125</v>
      </c>
      <c r="AL38" s="92">
        <f t="shared" si="35"/>
        <v>5109.6923302499999</v>
      </c>
      <c r="AM38" s="91">
        <v>0.28054499999999999</v>
      </c>
      <c r="AN38" s="71">
        <v>8748.25</v>
      </c>
      <c r="AO38" s="71">
        <v>2516.65</v>
      </c>
      <c r="AP38" s="71"/>
      <c r="AQ38" s="71"/>
      <c r="AR38" s="91">
        <f t="shared" si="36"/>
        <v>0.55716901520579598</v>
      </c>
      <c r="AS38" s="91">
        <f t="shared" si="37"/>
        <v>0.54993281042134101</v>
      </c>
      <c r="AT38" s="70">
        <f t="shared" si="38"/>
        <v>0.48031811655672002</v>
      </c>
      <c r="AU38" s="70">
        <f t="shared" si="39"/>
        <v>0.49252476222513902</v>
      </c>
      <c r="AV38" s="99"/>
      <c r="AW38" s="5">
        <v>10</v>
      </c>
      <c r="AX38" s="5">
        <v>3</v>
      </c>
      <c r="AY38" s="102">
        <f>(AW38-AX38)*-2</f>
        <v>-14</v>
      </c>
      <c r="AZ38" s="5">
        <v>4</v>
      </c>
      <c r="BA38" s="103">
        <f>AZ38*3</f>
        <v>12</v>
      </c>
      <c r="BB38" s="104">
        <f t="shared" si="40"/>
        <v>212</v>
      </c>
      <c r="BC38" s="104">
        <f t="shared" si="41"/>
        <v>-14</v>
      </c>
    </row>
    <row r="39" spans="1:55">
      <c r="A39" s="5">
        <v>37</v>
      </c>
      <c r="B39" s="5">
        <v>337</v>
      </c>
      <c r="C39" s="50" t="s">
        <v>98</v>
      </c>
      <c r="D39" s="50" t="s">
        <v>56</v>
      </c>
      <c r="E39" s="5" t="s">
        <v>99</v>
      </c>
      <c r="F39" s="51">
        <v>5</v>
      </c>
      <c r="G39" s="51"/>
      <c r="H39" s="52">
        <v>34650</v>
      </c>
      <c r="I39" s="60">
        <f t="shared" si="23"/>
        <v>138600</v>
      </c>
      <c r="J39" s="61">
        <v>7722.4454999999998</v>
      </c>
      <c r="K39" s="61">
        <f t="shared" si="24"/>
        <v>30889.781999999999</v>
      </c>
      <c r="L39" s="62">
        <v>0.22287000000000001</v>
      </c>
      <c r="M39" s="63">
        <v>39000</v>
      </c>
      <c r="N39" s="63">
        <f t="shared" si="25"/>
        <v>156000</v>
      </c>
      <c r="O39" s="64">
        <v>8205.1819200000009</v>
      </c>
      <c r="P39" s="64">
        <f t="shared" si="26"/>
        <v>32820.727680000004</v>
      </c>
      <c r="Q39" s="70">
        <v>0.21038928000000001</v>
      </c>
      <c r="R39" s="71">
        <v>134865.06</v>
      </c>
      <c r="S39" s="71">
        <v>26053.27</v>
      </c>
      <c r="T39" s="74">
        <f t="shared" si="27"/>
        <v>0.973052380952381</v>
      </c>
      <c r="U39" s="73"/>
      <c r="V39" s="73"/>
      <c r="W39" s="74">
        <f t="shared" si="28"/>
        <v>0.973052380952381</v>
      </c>
      <c r="X39" s="74">
        <f t="shared" si="29"/>
        <v>0.84342680048697005</v>
      </c>
      <c r="Y39" s="83">
        <f t="shared" si="30"/>
        <v>0.86451961538461497</v>
      </c>
      <c r="Z39" s="83">
        <f t="shared" si="31"/>
        <v>0.79380537366562098</v>
      </c>
      <c r="AA39" s="84"/>
      <c r="AB39" s="85"/>
      <c r="AC39" s="86">
        <f>(R39-I39)*0.01</f>
        <v>-37.349400000000003</v>
      </c>
      <c r="AD39" s="87">
        <v>32587.5</v>
      </c>
      <c r="AE39" s="87">
        <f t="shared" si="32"/>
        <v>65175</v>
      </c>
      <c r="AF39" s="88">
        <v>7405.1835000000001</v>
      </c>
      <c r="AG39" s="88">
        <f t="shared" si="33"/>
        <v>14810.367</v>
      </c>
      <c r="AH39" s="91">
        <v>0.22724</v>
      </c>
      <c r="AI39" s="92">
        <v>37801.5</v>
      </c>
      <c r="AJ39" s="92">
        <f t="shared" si="34"/>
        <v>75603</v>
      </c>
      <c r="AK39" s="92">
        <v>8268.3220949999995</v>
      </c>
      <c r="AL39" s="92">
        <f t="shared" si="35"/>
        <v>16536.644189999999</v>
      </c>
      <c r="AM39" s="91">
        <v>0.21873000000000001</v>
      </c>
      <c r="AN39" s="71">
        <v>43570.34</v>
      </c>
      <c r="AO39" s="71">
        <v>12030.12</v>
      </c>
      <c r="AP39" s="71"/>
      <c r="AQ39" s="71"/>
      <c r="AR39" s="91">
        <f t="shared" si="36"/>
        <v>0.66851308016877597</v>
      </c>
      <c r="AS39" s="91">
        <f t="shared" si="37"/>
        <v>0.812276967883375</v>
      </c>
      <c r="AT39" s="70">
        <f t="shared" si="38"/>
        <v>0.57630437945584201</v>
      </c>
      <c r="AU39" s="70">
        <f t="shared" si="39"/>
        <v>0.727482544933441</v>
      </c>
      <c r="AV39" s="99"/>
      <c r="AW39" s="5">
        <v>12</v>
      </c>
      <c r="AX39" s="5">
        <v>22</v>
      </c>
      <c r="AY39" s="102"/>
      <c r="AZ39" s="5">
        <v>24</v>
      </c>
      <c r="BA39" s="103">
        <f>AZ39*3</f>
        <v>72</v>
      </c>
      <c r="BB39" s="104">
        <f t="shared" si="40"/>
        <v>72</v>
      </c>
      <c r="BC39" s="104">
        <f t="shared" si="41"/>
        <v>-37.349400000000003</v>
      </c>
    </row>
    <row r="40" spans="1:55">
      <c r="A40" s="5">
        <v>38</v>
      </c>
      <c r="B40" s="5">
        <v>752</v>
      </c>
      <c r="C40" s="50" t="s">
        <v>100</v>
      </c>
      <c r="D40" s="50" t="s">
        <v>68</v>
      </c>
      <c r="E40" s="5" t="s">
        <v>57</v>
      </c>
      <c r="F40" s="51">
        <v>1</v>
      </c>
      <c r="G40" s="51">
        <v>1</v>
      </c>
      <c r="H40" s="52">
        <v>6200</v>
      </c>
      <c r="I40" s="60">
        <f t="shared" si="23"/>
        <v>24800</v>
      </c>
      <c r="J40" s="61">
        <v>1742.2619999999999</v>
      </c>
      <c r="K40" s="61">
        <f t="shared" si="24"/>
        <v>6969.0479999999998</v>
      </c>
      <c r="L40" s="62">
        <v>0.28100999999999998</v>
      </c>
      <c r="M40" s="63">
        <v>7130</v>
      </c>
      <c r="N40" s="63">
        <f t="shared" si="25"/>
        <v>28520</v>
      </c>
      <c r="O40" s="64">
        <v>1891.3996271999999</v>
      </c>
      <c r="P40" s="64">
        <f t="shared" si="26"/>
        <v>7565.5985087999998</v>
      </c>
      <c r="Q40" s="70">
        <v>0.26527344000000003</v>
      </c>
      <c r="R40" s="71">
        <v>24110.720000000001</v>
      </c>
      <c r="S40" s="71">
        <v>5800</v>
      </c>
      <c r="T40" s="74">
        <f t="shared" si="27"/>
        <v>0.97220645161290298</v>
      </c>
      <c r="U40" s="73"/>
      <c r="V40" s="73"/>
      <c r="W40" s="74">
        <f t="shared" si="28"/>
        <v>0.97220645161290298</v>
      </c>
      <c r="X40" s="74">
        <f t="shared" si="29"/>
        <v>0.83225140650487694</v>
      </c>
      <c r="Y40" s="83">
        <f t="shared" si="30"/>
        <v>0.84539691444600296</v>
      </c>
      <c r="Z40" s="83">
        <f t="shared" si="31"/>
        <v>0.76662804578562704</v>
      </c>
      <c r="AA40" s="84"/>
      <c r="AB40" s="85"/>
      <c r="AC40" s="86">
        <f t="shared" ref="AC40:AC71" si="42">(R40-I40)*0.01</f>
        <v>-6.8927999999999896</v>
      </c>
      <c r="AD40" s="87">
        <v>5776.875</v>
      </c>
      <c r="AE40" s="87">
        <f t="shared" si="32"/>
        <v>11553.75</v>
      </c>
      <c r="AF40" s="88">
        <v>1655.1902250000001</v>
      </c>
      <c r="AG40" s="88">
        <f t="shared" si="33"/>
        <v>3310.3804500000001</v>
      </c>
      <c r="AH40" s="91">
        <v>0.28652</v>
      </c>
      <c r="AI40" s="92">
        <v>6701.1750000000002</v>
      </c>
      <c r="AJ40" s="92">
        <f t="shared" si="34"/>
        <v>13402.35</v>
      </c>
      <c r="AK40" s="92">
        <v>1848.11705325</v>
      </c>
      <c r="AL40" s="92">
        <f t="shared" si="35"/>
        <v>3696.2341065000001</v>
      </c>
      <c r="AM40" s="91">
        <v>0.27578999999999998</v>
      </c>
      <c r="AN40" s="71">
        <v>7903.98</v>
      </c>
      <c r="AO40" s="71">
        <v>2112.9499999999998</v>
      </c>
      <c r="AP40" s="71"/>
      <c r="AQ40" s="71"/>
      <c r="AR40" s="91">
        <f t="shared" si="36"/>
        <v>0.68410516066212301</v>
      </c>
      <c r="AS40" s="91">
        <f t="shared" si="37"/>
        <v>0.63828011067428803</v>
      </c>
      <c r="AT40" s="70">
        <f t="shared" si="38"/>
        <v>0.58974582815700205</v>
      </c>
      <c r="AU40" s="70">
        <f t="shared" si="39"/>
        <v>0.57164939750008803</v>
      </c>
      <c r="AV40" s="99"/>
      <c r="AW40" s="5">
        <v>8</v>
      </c>
      <c r="AX40" s="5">
        <v>4</v>
      </c>
      <c r="AY40" s="102">
        <f>(AW40-AX40)*-2</f>
        <v>-8</v>
      </c>
      <c r="AZ40" s="5">
        <v>5</v>
      </c>
      <c r="BA40" s="103">
        <f>AZ40*3</f>
        <v>15</v>
      </c>
      <c r="BB40" s="104">
        <f t="shared" si="40"/>
        <v>15</v>
      </c>
      <c r="BC40" s="104">
        <f t="shared" si="41"/>
        <v>-14.892799999999999</v>
      </c>
    </row>
    <row r="41" spans="1:55">
      <c r="A41" s="5">
        <v>39</v>
      </c>
      <c r="B41" s="5">
        <v>706</v>
      </c>
      <c r="C41" s="50" t="s">
        <v>101</v>
      </c>
      <c r="D41" s="50" t="s">
        <v>48</v>
      </c>
      <c r="E41" s="5" t="s">
        <v>57</v>
      </c>
      <c r="F41" s="51">
        <v>2</v>
      </c>
      <c r="G41" s="51"/>
      <c r="H41" s="52">
        <v>5800</v>
      </c>
      <c r="I41" s="60">
        <f t="shared" si="23"/>
        <v>23200</v>
      </c>
      <c r="J41" s="61">
        <v>1742.2619999999999</v>
      </c>
      <c r="K41" s="61">
        <f t="shared" si="24"/>
        <v>6969.0479999999998</v>
      </c>
      <c r="L41" s="62">
        <v>0.30038999999999999</v>
      </c>
      <c r="M41" s="63">
        <v>6670</v>
      </c>
      <c r="N41" s="63">
        <f t="shared" si="25"/>
        <v>26680</v>
      </c>
      <c r="O41" s="64">
        <v>1891.3996271999999</v>
      </c>
      <c r="P41" s="64">
        <f t="shared" si="26"/>
        <v>7565.5985087999998</v>
      </c>
      <c r="Q41" s="70">
        <v>0.28356816000000001</v>
      </c>
      <c r="R41" s="71">
        <v>22428.49</v>
      </c>
      <c r="S41" s="71">
        <v>5723.5</v>
      </c>
      <c r="T41" s="74">
        <f t="shared" si="27"/>
        <v>0.96674525862069005</v>
      </c>
      <c r="U41" s="73"/>
      <c r="V41" s="73"/>
      <c r="W41" s="74">
        <f t="shared" si="28"/>
        <v>0.96674525862069005</v>
      </c>
      <c r="X41" s="74">
        <f t="shared" si="29"/>
        <v>0.82127429743632097</v>
      </c>
      <c r="Y41" s="83">
        <f t="shared" si="30"/>
        <v>0.84064805097451301</v>
      </c>
      <c r="Z41" s="83">
        <f t="shared" si="31"/>
        <v>0.75651648621621304</v>
      </c>
      <c r="AA41" s="84"/>
      <c r="AB41" s="85"/>
      <c r="AC41" s="86">
        <f t="shared" si="42"/>
        <v>-7.7150999999999801</v>
      </c>
      <c r="AD41" s="87">
        <v>5332.5</v>
      </c>
      <c r="AE41" s="87">
        <f t="shared" si="32"/>
        <v>10665</v>
      </c>
      <c r="AF41" s="88">
        <v>1633.2381</v>
      </c>
      <c r="AG41" s="88">
        <f t="shared" si="33"/>
        <v>3266.4762000000001</v>
      </c>
      <c r="AH41" s="91">
        <v>0.30628</v>
      </c>
      <c r="AI41" s="92">
        <v>6185.7</v>
      </c>
      <c r="AJ41" s="92">
        <f t="shared" si="34"/>
        <v>12371.4</v>
      </c>
      <c r="AK41" s="92">
        <v>1823.606217</v>
      </c>
      <c r="AL41" s="92">
        <f t="shared" si="35"/>
        <v>3647.212434</v>
      </c>
      <c r="AM41" s="91">
        <v>0.29481000000000002</v>
      </c>
      <c r="AN41" s="71">
        <v>5709.48</v>
      </c>
      <c r="AO41" s="71">
        <v>1442.52</v>
      </c>
      <c r="AP41" s="71"/>
      <c r="AQ41" s="71"/>
      <c r="AR41" s="91">
        <f t="shared" si="36"/>
        <v>0.535347398030942</v>
      </c>
      <c r="AS41" s="91">
        <f t="shared" si="37"/>
        <v>0.44161350387307302</v>
      </c>
      <c r="AT41" s="70">
        <f t="shared" si="38"/>
        <v>0.46150637761288099</v>
      </c>
      <c r="AU41" s="70">
        <f t="shared" si="39"/>
        <v>0.39551301880651601</v>
      </c>
      <c r="AV41" s="99"/>
      <c r="AW41" s="5">
        <v>8</v>
      </c>
      <c r="AX41" s="5">
        <v>4</v>
      </c>
      <c r="AY41" s="102">
        <f>(AW41-AX41)*-2</f>
        <v>-8</v>
      </c>
      <c r="AZ41" s="5"/>
      <c r="BA41" s="103"/>
      <c r="BB41" s="104">
        <f t="shared" si="40"/>
        <v>0</v>
      </c>
      <c r="BC41" s="104">
        <f t="shared" si="41"/>
        <v>-15.7151</v>
      </c>
    </row>
    <row r="42" spans="1:55">
      <c r="A42" s="5">
        <v>40</v>
      </c>
      <c r="B42" s="5">
        <v>738</v>
      </c>
      <c r="C42" s="50" t="s">
        <v>102</v>
      </c>
      <c r="D42" s="50" t="s">
        <v>48</v>
      </c>
      <c r="E42" s="5" t="s">
        <v>57</v>
      </c>
      <c r="F42" s="51">
        <v>2</v>
      </c>
      <c r="G42" s="51"/>
      <c r="H42" s="52">
        <v>6000</v>
      </c>
      <c r="I42" s="60">
        <f t="shared" si="23"/>
        <v>24000</v>
      </c>
      <c r="J42" s="61">
        <v>1686.06</v>
      </c>
      <c r="K42" s="61">
        <f t="shared" si="24"/>
        <v>6744.24</v>
      </c>
      <c r="L42" s="62">
        <v>0.28100999999999998</v>
      </c>
      <c r="M42" s="63">
        <v>6900</v>
      </c>
      <c r="N42" s="63">
        <f t="shared" si="25"/>
        <v>27600</v>
      </c>
      <c r="O42" s="64">
        <v>1830.3867359999999</v>
      </c>
      <c r="P42" s="64">
        <f t="shared" si="26"/>
        <v>7321.5469439999997</v>
      </c>
      <c r="Q42" s="70">
        <v>0.26527344000000003</v>
      </c>
      <c r="R42" s="71">
        <v>22357.86</v>
      </c>
      <c r="S42" s="71">
        <v>6147.72</v>
      </c>
      <c r="T42" s="74">
        <f t="shared" si="27"/>
        <v>0.93157749999999995</v>
      </c>
      <c r="U42" s="73"/>
      <c r="V42" s="73"/>
      <c r="W42" s="74">
        <f t="shared" si="28"/>
        <v>0.93157749999999995</v>
      </c>
      <c r="X42" s="74">
        <f t="shared" si="29"/>
        <v>0.91155119034909804</v>
      </c>
      <c r="Y42" s="83">
        <f t="shared" si="30"/>
        <v>0.81006739130434802</v>
      </c>
      <c r="Z42" s="83">
        <f t="shared" si="31"/>
        <v>0.83967500953306695</v>
      </c>
      <c r="AA42" s="84"/>
      <c r="AB42" s="85"/>
      <c r="AC42" s="86">
        <f t="shared" si="42"/>
        <v>-16.421399999999998</v>
      </c>
      <c r="AD42" s="87">
        <v>5628.75</v>
      </c>
      <c r="AE42" s="87">
        <f t="shared" si="32"/>
        <v>11257.5</v>
      </c>
      <c r="AF42" s="88">
        <v>1612.74945</v>
      </c>
      <c r="AG42" s="88">
        <f t="shared" si="33"/>
        <v>3225.4989</v>
      </c>
      <c r="AH42" s="91">
        <v>0.28652</v>
      </c>
      <c r="AI42" s="92">
        <v>6529.35</v>
      </c>
      <c r="AJ42" s="92">
        <f t="shared" si="34"/>
        <v>13058.7</v>
      </c>
      <c r="AK42" s="92">
        <v>1800.7294365</v>
      </c>
      <c r="AL42" s="92">
        <f t="shared" si="35"/>
        <v>3601.458873</v>
      </c>
      <c r="AM42" s="91">
        <v>0.27578999999999998</v>
      </c>
      <c r="AN42" s="71">
        <v>8939.64</v>
      </c>
      <c r="AO42" s="71">
        <v>2718.42</v>
      </c>
      <c r="AP42" s="71"/>
      <c r="AQ42" s="71"/>
      <c r="AR42" s="91">
        <f t="shared" si="36"/>
        <v>0.79410526315789498</v>
      </c>
      <c r="AS42" s="91">
        <f t="shared" si="37"/>
        <v>0.84279055249406498</v>
      </c>
      <c r="AT42" s="70">
        <f t="shared" si="38"/>
        <v>0.68457350272232298</v>
      </c>
      <c r="AU42" s="70">
        <f t="shared" si="39"/>
        <v>0.75481078525702205</v>
      </c>
      <c r="AV42" s="99"/>
      <c r="AW42" s="5">
        <v>8</v>
      </c>
      <c r="AX42" s="5">
        <v>4</v>
      </c>
      <c r="AY42" s="102">
        <f>(AW42-AX42)*-2</f>
        <v>-8</v>
      </c>
      <c r="AZ42" s="5"/>
      <c r="BA42" s="103"/>
      <c r="BB42" s="104">
        <f t="shared" si="40"/>
        <v>0</v>
      </c>
      <c r="BC42" s="104">
        <f t="shared" si="41"/>
        <v>-24.421399999999998</v>
      </c>
    </row>
    <row r="43" spans="1:55">
      <c r="A43" s="5">
        <v>41</v>
      </c>
      <c r="B43" s="5">
        <v>598</v>
      </c>
      <c r="C43" s="50" t="s">
        <v>103</v>
      </c>
      <c r="D43" s="50" t="s">
        <v>56</v>
      </c>
      <c r="E43" s="5" t="s">
        <v>49</v>
      </c>
      <c r="F43" s="51">
        <v>3</v>
      </c>
      <c r="G43" s="51"/>
      <c r="H43" s="52">
        <v>9000</v>
      </c>
      <c r="I43" s="60">
        <f t="shared" si="23"/>
        <v>36000</v>
      </c>
      <c r="J43" s="61">
        <v>2747.1149999999998</v>
      </c>
      <c r="K43" s="61">
        <f t="shared" si="24"/>
        <v>10988.46</v>
      </c>
      <c r="L43" s="62">
        <v>0.30523499999999998</v>
      </c>
      <c r="M43" s="63">
        <v>10350</v>
      </c>
      <c r="N43" s="63">
        <f t="shared" si="25"/>
        <v>41400</v>
      </c>
      <c r="O43" s="64">
        <v>2982.2680439999999</v>
      </c>
      <c r="P43" s="64">
        <f t="shared" si="26"/>
        <v>11929.072176</v>
      </c>
      <c r="Q43" s="70">
        <v>0.28814183999999998</v>
      </c>
      <c r="R43" s="71">
        <v>33290.79</v>
      </c>
      <c r="S43" s="71">
        <v>9489.4</v>
      </c>
      <c r="T43" s="74">
        <f t="shared" si="27"/>
        <v>0.92474416666666703</v>
      </c>
      <c r="U43" s="73"/>
      <c r="V43" s="73"/>
      <c r="W43" s="74">
        <f t="shared" si="28"/>
        <v>0.92474416666666703</v>
      </c>
      <c r="X43" s="74">
        <f t="shared" si="29"/>
        <v>0.86357869983600999</v>
      </c>
      <c r="Y43" s="83">
        <f t="shared" si="30"/>
        <v>0.80412536231884102</v>
      </c>
      <c r="Z43" s="83">
        <f t="shared" si="31"/>
        <v>0.79548516934046598</v>
      </c>
      <c r="AA43" s="84"/>
      <c r="AB43" s="85"/>
      <c r="AC43" s="86">
        <f t="shared" si="42"/>
        <v>-27.092099999999999</v>
      </c>
      <c r="AD43" s="87">
        <v>8302.11</v>
      </c>
      <c r="AE43" s="87">
        <f t="shared" si="32"/>
        <v>16604.22</v>
      </c>
      <c r="AF43" s="88">
        <v>2583.7826742000002</v>
      </c>
      <c r="AG43" s="88">
        <f t="shared" si="33"/>
        <v>5167.5653484000004</v>
      </c>
      <c r="AH43" s="91">
        <v>0.31122</v>
      </c>
      <c r="AI43" s="92">
        <v>9630.4475999999995</v>
      </c>
      <c r="AJ43" s="92">
        <f t="shared" si="34"/>
        <v>19260.895199999999</v>
      </c>
      <c r="AK43" s="92">
        <v>2884.9450352939998</v>
      </c>
      <c r="AL43" s="92">
        <f t="shared" si="35"/>
        <v>5769.8900705879996</v>
      </c>
      <c r="AM43" s="91">
        <v>0.29956500000000003</v>
      </c>
      <c r="AN43" s="71">
        <v>12553.18</v>
      </c>
      <c r="AO43" s="71">
        <v>3853.71</v>
      </c>
      <c r="AP43" s="71"/>
      <c r="AQ43" s="71"/>
      <c r="AR43" s="91">
        <f t="shared" si="36"/>
        <v>0.75602346873264703</v>
      </c>
      <c r="AS43" s="91">
        <f t="shared" si="37"/>
        <v>0.745749640339468</v>
      </c>
      <c r="AT43" s="70">
        <f t="shared" si="38"/>
        <v>0.65174436959711002</v>
      </c>
      <c r="AU43" s="70">
        <f t="shared" si="39"/>
        <v>0.667900073113052</v>
      </c>
      <c r="AV43" s="99"/>
      <c r="AW43" s="5">
        <v>10</v>
      </c>
      <c r="AX43" s="5">
        <v>10</v>
      </c>
      <c r="AY43" s="102"/>
      <c r="AZ43" s="5">
        <v>4</v>
      </c>
      <c r="BA43" s="103">
        <f>AZ43*3</f>
        <v>12</v>
      </c>
      <c r="BB43" s="104">
        <f t="shared" si="40"/>
        <v>12</v>
      </c>
      <c r="BC43" s="104">
        <f t="shared" si="41"/>
        <v>-27.092099999999999</v>
      </c>
    </row>
    <row r="44" spans="1:55">
      <c r="A44" s="5">
        <v>42</v>
      </c>
      <c r="B44" s="5">
        <v>373</v>
      </c>
      <c r="C44" s="50" t="s">
        <v>104</v>
      </c>
      <c r="D44" s="50" t="s">
        <v>56</v>
      </c>
      <c r="E44" s="5" t="s">
        <v>54</v>
      </c>
      <c r="F44" s="51">
        <v>3</v>
      </c>
      <c r="G44" s="51"/>
      <c r="H44" s="52">
        <v>13000</v>
      </c>
      <c r="I44" s="60">
        <f t="shared" si="23"/>
        <v>52000</v>
      </c>
      <c r="J44" s="61">
        <v>3627.9360000000001</v>
      </c>
      <c r="K44" s="61">
        <f t="shared" si="24"/>
        <v>14511.744000000001</v>
      </c>
      <c r="L44" s="62">
        <v>0.27907199999999999</v>
      </c>
      <c r="M44" s="63">
        <v>14950</v>
      </c>
      <c r="N44" s="63">
        <f t="shared" si="25"/>
        <v>59800</v>
      </c>
      <c r="O44" s="64">
        <v>3938.4873216000001</v>
      </c>
      <c r="P44" s="64">
        <f t="shared" si="26"/>
        <v>15753.9492864</v>
      </c>
      <c r="Q44" s="70">
        <v>0.26344396799999997</v>
      </c>
      <c r="R44" s="71">
        <v>48083.48</v>
      </c>
      <c r="S44" s="71">
        <v>12365.37</v>
      </c>
      <c r="T44" s="74">
        <f t="shared" si="27"/>
        <v>0.92468230769230797</v>
      </c>
      <c r="U44" s="73"/>
      <c r="V44" s="73"/>
      <c r="W44" s="74">
        <f t="shared" si="28"/>
        <v>0.92468230769230797</v>
      </c>
      <c r="X44" s="74">
        <f t="shared" si="29"/>
        <v>0.85209400055568796</v>
      </c>
      <c r="Y44" s="83">
        <f t="shared" si="30"/>
        <v>0.80407157190635503</v>
      </c>
      <c r="Z44" s="83">
        <f t="shared" si="31"/>
        <v>0.784906043253213</v>
      </c>
      <c r="AA44" s="84"/>
      <c r="AB44" s="85"/>
      <c r="AC44" s="86">
        <f t="shared" si="42"/>
        <v>-39.165199999999999</v>
      </c>
      <c r="AD44" s="87">
        <v>12051.45</v>
      </c>
      <c r="AE44" s="87">
        <f t="shared" si="32"/>
        <v>24102.9</v>
      </c>
      <c r="AF44" s="88">
        <v>3429.1677887999999</v>
      </c>
      <c r="AG44" s="88">
        <f t="shared" si="33"/>
        <v>6858.3355775999999</v>
      </c>
      <c r="AH44" s="91">
        <v>0.28454400000000002</v>
      </c>
      <c r="AI44" s="92">
        <v>13979.682000000001</v>
      </c>
      <c r="AJ44" s="92">
        <f t="shared" si="34"/>
        <v>27959.364000000001</v>
      </c>
      <c r="AK44" s="92">
        <v>3828.8671436159998</v>
      </c>
      <c r="AL44" s="92">
        <f t="shared" si="35"/>
        <v>7657.7342872319996</v>
      </c>
      <c r="AM44" s="91">
        <v>0.27388800000000002</v>
      </c>
      <c r="AN44" s="71">
        <v>17078.349999999999</v>
      </c>
      <c r="AO44" s="71">
        <v>5008.09</v>
      </c>
      <c r="AP44" s="71"/>
      <c r="AQ44" s="71"/>
      <c r="AR44" s="91">
        <f t="shared" si="36"/>
        <v>0.70855996581324199</v>
      </c>
      <c r="AS44" s="91">
        <f t="shared" si="37"/>
        <v>0.73021944513139803</v>
      </c>
      <c r="AT44" s="70">
        <f t="shared" si="38"/>
        <v>0.610827556735554</v>
      </c>
      <c r="AU44" s="70">
        <f t="shared" si="39"/>
        <v>0.65399109085701201</v>
      </c>
      <c r="AV44" s="99"/>
      <c r="AW44" s="5">
        <v>12</v>
      </c>
      <c r="AX44" s="5">
        <v>8</v>
      </c>
      <c r="AY44" s="102">
        <f>(AW44-AX44)*-2</f>
        <v>-8</v>
      </c>
      <c r="AZ44" s="5">
        <v>3</v>
      </c>
      <c r="BA44" s="103">
        <f>AZ44*3</f>
        <v>9</v>
      </c>
      <c r="BB44" s="104">
        <f t="shared" si="40"/>
        <v>9</v>
      </c>
      <c r="BC44" s="104">
        <f t="shared" si="41"/>
        <v>-47.165199999999999</v>
      </c>
    </row>
    <row r="45" spans="1:55">
      <c r="A45" s="5">
        <v>43</v>
      </c>
      <c r="B45" s="5">
        <v>754</v>
      </c>
      <c r="C45" s="50" t="s">
        <v>105</v>
      </c>
      <c r="D45" s="50" t="s">
        <v>48</v>
      </c>
      <c r="E45" s="5" t="s">
        <v>73</v>
      </c>
      <c r="F45" s="51">
        <v>4</v>
      </c>
      <c r="G45" s="51"/>
      <c r="H45" s="52">
        <v>8000</v>
      </c>
      <c r="I45" s="60">
        <f t="shared" si="23"/>
        <v>32000</v>
      </c>
      <c r="J45" s="61">
        <v>2286.84</v>
      </c>
      <c r="K45" s="61">
        <f t="shared" si="24"/>
        <v>9147.36</v>
      </c>
      <c r="L45" s="62">
        <v>0.28585500000000003</v>
      </c>
      <c r="M45" s="63">
        <v>9200</v>
      </c>
      <c r="N45" s="63">
        <f t="shared" si="25"/>
        <v>36800</v>
      </c>
      <c r="O45" s="64">
        <v>2482.5935039999999</v>
      </c>
      <c r="P45" s="64">
        <f t="shared" si="26"/>
        <v>9930.3740159999998</v>
      </c>
      <c r="Q45" s="70">
        <v>0.26984712</v>
      </c>
      <c r="R45" s="71">
        <v>44923.64</v>
      </c>
      <c r="S45" s="71">
        <v>9299.7199999999993</v>
      </c>
      <c r="T45" s="72">
        <f t="shared" si="27"/>
        <v>1.40386375</v>
      </c>
      <c r="U45" s="73">
        <v>15344</v>
      </c>
      <c r="V45" s="73">
        <v>2253.65</v>
      </c>
      <c r="W45" s="74">
        <f t="shared" si="28"/>
        <v>0.92436375000000004</v>
      </c>
      <c r="X45" s="74">
        <f t="shared" si="29"/>
        <v>0.77028454111350197</v>
      </c>
      <c r="Y45" s="83">
        <f t="shared" si="30"/>
        <v>0.80379456521739101</v>
      </c>
      <c r="Z45" s="83">
        <f t="shared" si="31"/>
        <v>0.70954729284589302</v>
      </c>
      <c r="AA45" s="84"/>
      <c r="AB45" s="85"/>
      <c r="AC45" s="86">
        <v>0</v>
      </c>
      <c r="AD45" s="87">
        <v>7498.68</v>
      </c>
      <c r="AE45" s="87">
        <f t="shared" si="32"/>
        <v>14997.36</v>
      </c>
      <c r="AF45" s="88">
        <v>2185.5652728</v>
      </c>
      <c r="AG45" s="88">
        <f t="shared" si="33"/>
        <v>4371.1305456</v>
      </c>
      <c r="AH45" s="91">
        <v>0.29146</v>
      </c>
      <c r="AI45" s="92">
        <v>8698.4688000000006</v>
      </c>
      <c r="AJ45" s="92">
        <f t="shared" si="34"/>
        <v>17396.937600000001</v>
      </c>
      <c r="AK45" s="92">
        <v>2440.3119294960002</v>
      </c>
      <c r="AL45" s="92">
        <f t="shared" si="35"/>
        <v>4880.6238589920004</v>
      </c>
      <c r="AM45" s="91">
        <v>0.28054499999999999</v>
      </c>
      <c r="AN45" s="71">
        <v>9698.5499999999993</v>
      </c>
      <c r="AO45" s="71">
        <v>1826.88</v>
      </c>
      <c r="AP45" s="71"/>
      <c r="AQ45" s="71"/>
      <c r="AR45" s="91">
        <f t="shared" si="36"/>
        <v>0.64668381635167804</v>
      </c>
      <c r="AS45" s="91">
        <f t="shared" si="37"/>
        <v>0.41794221905336298</v>
      </c>
      <c r="AT45" s="70">
        <f t="shared" si="38"/>
        <v>0.55748604857903294</v>
      </c>
      <c r="AU45" s="70">
        <f t="shared" si="39"/>
        <v>0.37431280360484598</v>
      </c>
      <c r="AV45" s="99"/>
      <c r="AW45" s="5">
        <v>10</v>
      </c>
      <c r="AX45" s="5">
        <v>0</v>
      </c>
      <c r="AY45" s="102">
        <f>(AW45-AX45)*-2</f>
        <v>-20</v>
      </c>
      <c r="AZ45" s="5">
        <v>4</v>
      </c>
      <c r="BA45" s="103">
        <f>AZ45*3</f>
        <v>12</v>
      </c>
      <c r="BB45" s="104">
        <f t="shared" si="40"/>
        <v>12</v>
      </c>
      <c r="BC45" s="104">
        <f t="shared" si="41"/>
        <v>-20</v>
      </c>
    </row>
    <row r="46" spans="1:55">
      <c r="A46" s="5">
        <v>44</v>
      </c>
      <c r="B46" s="5">
        <v>717</v>
      </c>
      <c r="C46" s="50" t="s">
        <v>106</v>
      </c>
      <c r="D46" s="50" t="s">
        <v>65</v>
      </c>
      <c r="E46" s="5" t="s">
        <v>57</v>
      </c>
      <c r="F46" s="51">
        <v>2</v>
      </c>
      <c r="G46" s="51">
        <v>1</v>
      </c>
      <c r="H46" s="52">
        <v>6700</v>
      </c>
      <c r="I46" s="60">
        <f t="shared" si="23"/>
        <v>26800</v>
      </c>
      <c r="J46" s="61">
        <v>2142.4589999999998</v>
      </c>
      <c r="K46" s="61">
        <f t="shared" si="24"/>
        <v>8569.8359999999993</v>
      </c>
      <c r="L46" s="62">
        <v>0.31977</v>
      </c>
      <c r="M46" s="63">
        <v>7705</v>
      </c>
      <c r="N46" s="63">
        <f t="shared" si="25"/>
        <v>30820</v>
      </c>
      <c r="O46" s="64">
        <v>2325.8534903999998</v>
      </c>
      <c r="P46" s="64">
        <f t="shared" si="26"/>
        <v>9303.4139615999993</v>
      </c>
      <c r="Q46" s="70">
        <v>0.30186288</v>
      </c>
      <c r="R46" s="71">
        <v>24723.71</v>
      </c>
      <c r="S46" s="71">
        <v>6657.41</v>
      </c>
      <c r="T46" s="74">
        <f t="shared" si="27"/>
        <v>0.922526492537313</v>
      </c>
      <c r="U46" s="73"/>
      <c r="V46" s="73"/>
      <c r="W46" s="74">
        <f t="shared" si="28"/>
        <v>0.922526492537313</v>
      </c>
      <c r="X46" s="74">
        <f t="shared" si="29"/>
        <v>0.77684217060863203</v>
      </c>
      <c r="Y46" s="83">
        <f t="shared" si="30"/>
        <v>0.80219695003244595</v>
      </c>
      <c r="Z46" s="83">
        <f t="shared" si="31"/>
        <v>0.71558785059748797</v>
      </c>
      <c r="AA46" s="84"/>
      <c r="AB46" s="85"/>
      <c r="AC46" s="86">
        <f t="shared" si="42"/>
        <v>-20.762899999999998</v>
      </c>
      <c r="AD46" s="87">
        <v>6292.35</v>
      </c>
      <c r="AE46" s="87">
        <f t="shared" si="32"/>
        <v>12584.7</v>
      </c>
      <c r="AF46" s="88">
        <v>2051.5577939999998</v>
      </c>
      <c r="AG46" s="88">
        <f t="shared" si="33"/>
        <v>4103.1155879999997</v>
      </c>
      <c r="AH46" s="91">
        <v>0.32604</v>
      </c>
      <c r="AI46" s="92">
        <v>7299.1260000000002</v>
      </c>
      <c r="AJ46" s="92">
        <f t="shared" si="34"/>
        <v>14598.252</v>
      </c>
      <c r="AK46" s="92">
        <v>2290.68471258</v>
      </c>
      <c r="AL46" s="92">
        <f t="shared" si="35"/>
        <v>4581.36942516</v>
      </c>
      <c r="AM46" s="91">
        <v>0.31383</v>
      </c>
      <c r="AN46" s="71">
        <v>10538.63</v>
      </c>
      <c r="AO46" s="71">
        <v>2779.63</v>
      </c>
      <c r="AP46" s="71"/>
      <c r="AQ46" s="71"/>
      <c r="AR46" s="91">
        <f t="shared" si="36"/>
        <v>0.83741606871836405</v>
      </c>
      <c r="AS46" s="91">
        <f t="shared" si="37"/>
        <v>0.67744374741216795</v>
      </c>
      <c r="AT46" s="70">
        <f t="shared" si="38"/>
        <v>0.72191040406755502</v>
      </c>
      <c r="AU46" s="70">
        <f t="shared" si="39"/>
        <v>0.60672470216761099</v>
      </c>
      <c r="AV46" s="99"/>
      <c r="AW46" s="5">
        <v>8</v>
      </c>
      <c r="AX46" s="5">
        <v>8</v>
      </c>
      <c r="AY46" s="102"/>
      <c r="AZ46" s="5"/>
      <c r="BA46" s="103"/>
      <c r="BB46" s="104">
        <f t="shared" si="40"/>
        <v>0</v>
      </c>
      <c r="BC46" s="104">
        <f t="shared" si="41"/>
        <v>-20.762899999999998</v>
      </c>
    </row>
    <row r="47" spans="1:55" ht="12.75">
      <c r="A47" s="53">
        <v>45</v>
      </c>
      <c r="B47" s="53">
        <v>742</v>
      </c>
      <c r="C47" s="54" t="s">
        <v>107</v>
      </c>
      <c r="D47" s="54" t="s">
        <v>59</v>
      </c>
      <c r="E47" s="5" t="s">
        <v>52</v>
      </c>
      <c r="F47" s="51"/>
      <c r="G47" s="51"/>
      <c r="H47" s="52">
        <v>13550</v>
      </c>
      <c r="I47" s="60">
        <f t="shared" si="23"/>
        <v>54200</v>
      </c>
      <c r="J47" s="61">
        <v>2494.6905000000002</v>
      </c>
      <c r="K47" s="61">
        <f t="shared" si="24"/>
        <v>9978.7620000000006</v>
      </c>
      <c r="L47" s="62">
        <v>0.18411</v>
      </c>
      <c r="M47" s="63">
        <v>15500</v>
      </c>
      <c r="N47" s="63">
        <f t="shared" si="25"/>
        <v>62000</v>
      </c>
      <c r="O47" s="64">
        <v>2693.89752</v>
      </c>
      <c r="P47" s="64">
        <f t="shared" si="26"/>
        <v>10775.59008</v>
      </c>
      <c r="Q47" s="70">
        <v>0.17379984000000001</v>
      </c>
      <c r="R47" s="75">
        <v>66217.66</v>
      </c>
      <c r="S47" s="75">
        <v>13275.35</v>
      </c>
      <c r="T47" s="72">
        <f t="shared" si="27"/>
        <v>1.2217280442804399</v>
      </c>
      <c r="U47" s="73"/>
      <c r="V47" s="73"/>
      <c r="W47" s="72">
        <f t="shared" si="28"/>
        <v>1.2217280442804399</v>
      </c>
      <c r="X47" s="74">
        <f t="shared" si="29"/>
        <v>1.3303604194588501</v>
      </c>
      <c r="Y47" s="82">
        <f t="shared" si="30"/>
        <v>1.0680267741935501</v>
      </c>
      <c r="Z47" s="83">
        <f t="shared" si="31"/>
        <v>1.2319835759750799</v>
      </c>
      <c r="AA47" s="84">
        <v>0</v>
      </c>
      <c r="AB47" s="85"/>
      <c r="AC47" s="86">
        <v>0</v>
      </c>
      <c r="AD47" s="87">
        <v>12720.975</v>
      </c>
      <c r="AE47" s="87">
        <f t="shared" si="32"/>
        <v>25441.95</v>
      </c>
      <c r="AF47" s="88">
        <v>2387.9814270000002</v>
      </c>
      <c r="AG47" s="88">
        <f t="shared" si="33"/>
        <v>4775.9628540000003</v>
      </c>
      <c r="AH47" s="91">
        <v>0.18772</v>
      </c>
      <c r="AI47" s="92">
        <v>14756.331</v>
      </c>
      <c r="AJ47" s="92">
        <f t="shared" si="34"/>
        <v>29512.662</v>
      </c>
      <c r="AK47" s="92">
        <v>2666.3214483900001</v>
      </c>
      <c r="AL47" s="92">
        <f t="shared" si="35"/>
        <v>5332.6428967800002</v>
      </c>
      <c r="AM47" s="91">
        <v>0.18068999999999999</v>
      </c>
      <c r="AN47" s="93">
        <v>17094.400000000001</v>
      </c>
      <c r="AO47" s="93">
        <v>4093.12</v>
      </c>
      <c r="AP47" s="71"/>
      <c r="AQ47" s="71"/>
      <c r="AR47" s="91">
        <f t="shared" si="36"/>
        <v>0.67189818390492895</v>
      </c>
      <c r="AS47" s="91">
        <f t="shared" si="37"/>
        <v>0.85702509109171598</v>
      </c>
      <c r="AT47" s="70">
        <f t="shared" si="38"/>
        <v>0.57922257233183505</v>
      </c>
      <c r="AU47" s="70">
        <f t="shared" si="39"/>
        <v>0.76755936582056505</v>
      </c>
      <c r="AV47" s="99"/>
      <c r="AW47" s="5">
        <v>10</v>
      </c>
      <c r="AX47" s="5">
        <v>4</v>
      </c>
      <c r="AY47" s="102">
        <f t="shared" ref="AY47:AY53" si="43">(AW47-AX47)*-2</f>
        <v>-12</v>
      </c>
      <c r="AZ47" s="5"/>
      <c r="BA47" s="103"/>
      <c r="BB47" s="104">
        <f t="shared" si="40"/>
        <v>0</v>
      </c>
      <c r="BC47" s="104">
        <f t="shared" si="41"/>
        <v>-12</v>
      </c>
    </row>
    <row r="48" spans="1:55">
      <c r="A48" s="5">
        <v>46</v>
      </c>
      <c r="B48" s="5">
        <v>108277</v>
      </c>
      <c r="C48" s="50" t="s">
        <v>108</v>
      </c>
      <c r="D48" s="50" t="s">
        <v>63</v>
      </c>
      <c r="E48" s="5" t="s">
        <v>57</v>
      </c>
      <c r="F48" s="51">
        <v>2</v>
      </c>
      <c r="G48" s="51"/>
      <c r="H48" s="52">
        <v>6300</v>
      </c>
      <c r="I48" s="60">
        <f t="shared" si="23"/>
        <v>25200</v>
      </c>
      <c r="J48" s="61">
        <v>1526.175</v>
      </c>
      <c r="K48" s="61">
        <f t="shared" si="24"/>
        <v>6104.7</v>
      </c>
      <c r="L48" s="62">
        <v>0.24224999999999999</v>
      </c>
      <c r="M48" s="63">
        <v>7245</v>
      </c>
      <c r="N48" s="63">
        <f t="shared" si="25"/>
        <v>28980</v>
      </c>
      <c r="O48" s="64">
        <v>1656.81558</v>
      </c>
      <c r="P48" s="64">
        <f t="shared" si="26"/>
        <v>6627.2623199999998</v>
      </c>
      <c r="Q48" s="70">
        <v>0.228684</v>
      </c>
      <c r="R48" s="71">
        <v>23067.11</v>
      </c>
      <c r="S48" s="71">
        <v>5349.46</v>
      </c>
      <c r="T48" s="74">
        <f t="shared" si="27"/>
        <v>0.91536150793650795</v>
      </c>
      <c r="U48" s="73"/>
      <c r="V48" s="73"/>
      <c r="W48" s="74">
        <f t="shared" si="28"/>
        <v>0.91536150793650795</v>
      </c>
      <c r="X48" s="74">
        <f t="shared" si="29"/>
        <v>0.87628548495421599</v>
      </c>
      <c r="Y48" s="83">
        <f t="shared" si="30"/>
        <v>0.79596652864044204</v>
      </c>
      <c r="Z48" s="83">
        <f t="shared" si="31"/>
        <v>0.80719001930196699</v>
      </c>
      <c r="AA48" s="84"/>
      <c r="AB48" s="85"/>
      <c r="AC48" s="86">
        <f t="shared" si="42"/>
        <v>-21.328900000000001</v>
      </c>
      <c r="AD48" s="87">
        <v>5925</v>
      </c>
      <c r="AE48" s="87">
        <f t="shared" si="32"/>
        <v>11850</v>
      </c>
      <c r="AF48" s="88">
        <v>1463.4749999999999</v>
      </c>
      <c r="AG48" s="88">
        <f t="shared" si="33"/>
        <v>2926.95</v>
      </c>
      <c r="AH48" s="91">
        <v>0.247</v>
      </c>
      <c r="AI48" s="92">
        <v>6873</v>
      </c>
      <c r="AJ48" s="92">
        <f t="shared" si="34"/>
        <v>13746</v>
      </c>
      <c r="AK48" s="92">
        <v>1634.05575</v>
      </c>
      <c r="AL48" s="92">
        <f t="shared" si="35"/>
        <v>3268.1115</v>
      </c>
      <c r="AM48" s="91">
        <v>0.23774999999999999</v>
      </c>
      <c r="AN48" s="71">
        <v>7735.6</v>
      </c>
      <c r="AO48" s="71">
        <v>1872.98</v>
      </c>
      <c r="AP48" s="71"/>
      <c r="AQ48" s="71"/>
      <c r="AR48" s="91">
        <f t="shared" si="36"/>
        <v>0.65279324894514801</v>
      </c>
      <c r="AS48" s="91">
        <f t="shared" si="37"/>
        <v>0.63990843711030299</v>
      </c>
      <c r="AT48" s="70">
        <f t="shared" si="38"/>
        <v>0.56275280081478296</v>
      </c>
      <c r="AU48" s="70">
        <f t="shared" si="39"/>
        <v>0.57310774127504505</v>
      </c>
      <c r="AV48" s="99"/>
      <c r="AW48" s="5">
        <v>8</v>
      </c>
      <c r="AX48" s="5">
        <v>2</v>
      </c>
      <c r="AY48" s="102">
        <f t="shared" si="43"/>
        <v>-12</v>
      </c>
      <c r="AZ48" s="5"/>
      <c r="BA48" s="103"/>
      <c r="BB48" s="104">
        <f t="shared" si="40"/>
        <v>0</v>
      </c>
      <c r="BC48" s="104">
        <f t="shared" si="41"/>
        <v>-33.328899999999997</v>
      </c>
    </row>
    <row r="49" spans="1:55">
      <c r="A49" s="5">
        <v>47</v>
      </c>
      <c r="B49" s="5">
        <v>54</v>
      </c>
      <c r="C49" s="50" t="s">
        <v>109</v>
      </c>
      <c r="D49" s="50" t="s">
        <v>48</v>
      </c>
      <c r="E49" s="5" t="s">
        <v>49</v>
      </c>
      <c r="F49" s="51">
        <v>4</v>
      </c>
      <c r="G49" s="51"/>
      <c r="H49" s="52">
        <v>10500</v>
      </c>
      <c r="I49" s="60">
        <f t="shared" si="23"/>
        <v>42000</v>
      </c>
      <c r="J49" s="61">
        <v>3255.84</v>
      </c>
      <c r="K49" s="61">
        <f t="shared" si="24"/>
        <v>13023.36</v>
      </c>
      <c r="L49" s="62">
        <v>0.31008000000000002</v>
      </c>
      <c r="M49" s="63">
        <v>12075</v>
      </c>
      <c r="N49" s="63">
        <f t="shared" si="25"/>
        <v>48300</v>
      </c>
      <c r="O49" s="64">
        <v>3534.5399040000002</v>
      </c>
      <c r="P49" s="64">
        <f t="shared" si="26"/>
        <v>14138.159616000001</v>
      </c>
      <c r="Q49" s="70">
        <v>0.29271552000000001</v>
      </c>
      <c r="R49" s="71">
        <v>49220.6</v>
      </c>
      <c r="S49" s="71">
        <v>12195.13</v>
      </c>
      <c r="T49" s="72">
        <f t="shared" si="27"/>
        <v>1.17191904761905</v>
      </c>
      <c r="U49" s="73">
        <v>10850</v>
      </c>
      <c r="V49" s="73">
        <v>1295</v>
      </c>
      <c r="W49" s="74">
        <f t="shared" si="28"/>
        <v>0.913585714285714</v>
      </c>
      <c r="X49" s="74">
        <f t="shared" si="29"/>
        <v>0.83696757211656603</v>
      </c>
      <c r="Y49" s="83">
        <f t="shared" si="30"/>
        <v>0.79442236024844703</v>
      </c>
      <c r="Z49" s="83">
        <f t="shared" si="31"/>
        <v>0.77097233982734503</v>
      </c>
      <c r="AA49" s="84"/>
      <c r="AB49" s="85"/>
      <c r="AC49" s="86">
        <v>0</v>
      </c>
      <c r="AD49" s="87">
        <v>9861.57</v>
      </c>
      <c r="AE49" s="87">
        <f t="shared" si="32"/>
        <v>19723.14</v>
      </c>
      <c r="AF49" s="88">
        <v>3117.8339712000002</v>
      </c>
      <c r="AG49" s="88">
        <f t="shared" si="33"/>
        <v>6235.6679424000004</v>
      </c>
      <c r="AH49" s="91">
        <v>0.31616</v>
      </c>
      <c r="AI49" s="92">
        <v>11439.421200000001</v>
      </c>
      <c r="AJ49" s="92">
        <f t="shared" si="34"/>
        <v>22878.842400000001</v>
      </c>
      <c r="AK49" s="92">
        <v>3481.2446595840001</v>
      </c>
      <c r="AL49" s="92">
        <f t="shared" si="35"/>
        <v>6962.4893191680003</v>
      </c>
      <c r="AM49" s="91">
        <v>0.30431999999999998</v>
      </c>
      <c r="AN49" s="71">
        <v>12586.76</v>
      </c>
      <c r="AO49" s="71">
        <v>3634.27</v>
      </c>
      <c r="AP49" s="71"/>
      <c r="AQ49" s="71"/>
      <c r="AR49" s="91">
        <f t="shared" si="36"/>
        <v>0.63817221801396695</v>
      </c>
      <c r="AS49" s="91">
        <f t="shared" si="37"/>
        <v>0.58281968083778901</v>
      </c>
      <c r="AT49" s="70">
        <f t="shared" si="38"/>
        <v>0.55014846380514404</v>
      </c>
      <c r="AU49" s="70">
        <f t="shared" si="39"/>
        <v>0.52197853862335097</v>
      </c>
      <c r="AV49" s="99"/>
      <c r="AW49" s="5">
        <v>10</v>
      </c>
      <c r="AX49" s="5">
        <v>2</v>
      </c>
      <c r="AY49" s="102">
        <f t="shared" si="43"/>
        <v>-16</v>
      </c>
      <c r="AZ49" s="5">
        <v>1</v>
      </c>
      <c r="BA49" s="103">
        <f>AZ49*3</f>
        <v>3</v>
      </c>
      <c r="BB49" s="104">
        <f t="shared" si="40"/>
        <v>3</v>
      </c>
      <c r="BC49" s="104">
        <f t="shared" si="41"/>
        <v>-16</v>
      </c>
    </row>
    <row r="50" spans="1:55">
      <c r="A50" s="5">
        <v>48</v>
      </c>
      <c r="B50" s="5">
        <v>721</v>
      </c>
      <c r="C50" s="50" t="s">
        <v>110</v>
      </c>
      <c r="D50" s="50" t="s">
        <v>65</v>
      </c>
      <c r="E50" s="5" t="s">
        <v>73</v>
      </c>
      <c r="F50" s="51">
        <v>3</v>
      </c>
      <c r="G50" s="51"/>
      <c r="H50" s="52">
        <v>7800</v>
      </c>
      <c r="I50" s="60">
        <f t="shared" si="23"/>
        <v>31200</v>
      </c>
      <c r="J50" s="61">
        <v>2494.2060000000001</v>
      </c>
      <c r="K50" s="61">
        <f t="shared" si="24"/>
        <v>9976.8240000000005</v>
      </c>
      <c r="L50" s="62">
        <v>0.31977</v>
      </c>
      <c r="M50" s="63">
        <v>8970</v>
      </c>
      <c r="N50" s="63">
        <f t="shared" si="25"/>
        <v>35880</v>
      </c>
      <c r="O50" s="64">
        <v>2707.7100335999999</v>
      </c>
      <c r="P50" s="64">
        <f t="shared" si="26"/>
        <v>10830.840134399999</v>
      </c>
      <c r="Q50" s="70">
        <v>0.30186288</v>
      </c>
      <c r="R50" s="71">
        <v>28253.58</v>
      </c>
      <c r="S50" s="71">
        <v>8337.6200000000008</v>
      </c>
      <c r="T50" s="74">
        <f t="shared" si="27"/>
        <v>0.90556346153846201</v>
      </c>
      <c r="U50" s="73"/>
      <c r="V50" s="73"/>
      <c r="W50" s="74">
        <f t="shared" si="28"/>
        <v>0.90556346153846201</v>
      </c>
      <c r="X50" s="74">
        <f t="shared" si="29"/>
        <v>0.83569881557497705</v>
      </c>
      <c r="Y50" s="83">
        <f t="shared" si="30"/>
        <v>0.78744648829431396</v>
      </c>
      <c r="Z50" s="83">
        <f t="shared" si="31"/>
        <v>0.76980362525329504</v>
      </c>
      <c r="AA50" s="84"/>
      <c r="AB50" s="85"/>
      <c r="AC50" s="86">
        <f t="shared" si="42"/>
        <v>-29.464200000000002</v>
      </c>
      <c r="AD50" s="87">
        <v>7271.16</v>
      </c>
      <c r="AE50" s="87">
        <f t="shared" si="32"/>
        <v>14542.32</v>
      </c>
      <c r="AF50" s="88">
        <v>2370.6890063999999</v>
      </c>
      <c r="AG50" s="88">
        <f t="shared" si="33"/>
        <v>4741.3780127999999</v>
      </c>
      <c r="AH50" s="91">
        <v>0.32604</v>
      </c>
      <c r="AI50" s="92">
        <v>8434.5455999999995</v>
      </c>
      <c r="AJ50" s="92">
        <f t="shared" si="34"/>
        <v>16869.091199999999</v>
      </c>
      <c r="AK50" s="92">
        <v>2647.013445648</v>
      </c>
      <c r="AL50" s="92">
        <f t="shared" si="35"/>
        <v>5294.026891296</v>
      </c>
      <c r="AM50" s="91">
        <v>0.31383</v>
      </c>
      <c r="AN50" s="71">
        <v>16047.85</v>
      </c>
      <c r="AO50" s="71">
        <v>4734.5</v>
      </c>
      <c r="AP50" s="71"/>
      <c r="AQ50" s="71"/>
      <c r="AR50" s="97">
        <f t="shared" si="36"/>
        <v>1.1035274976757501</v>
      </c>
      <c r="AS50" s="91">
        <f t="shared" si="37"/>
        <v>0.99854936417610396</v>
      </c>
      <c r="AT50" s="70">
        <f t="shared" si="38"/>
        <v>0.95131680834116294</v>
      </c>
      <c r="AU50" s="70">
        <f t="shared" si="39"/>
        <v>0.89430977537799705</v>
      </c>
      <c r="AV50" s="99"/>
      <c r="AW50" s="5">
        <v>10</v>
      </c>
      <c r="AX50" s="5">
        <v>2</v>
      </c>
      <c r="AY50" s="102">
        <f t="shared" si="43"/>
        <v>-16</v>
      </c>
      <c r="AZ50" s="5">
        <v>4</v>
      </c>
      <c r="BA50" s="103">
        <f>AZ50*3</f>
        <v>12</v>
      </c>
      <c r="BB50" s="104">
        <f t="shared" si="40"/>
        <v>12</v>
      </c>
      <c r="BC50" s="104">
        <f t="shared" si="41"/>
        <v>-45.464199999999998</v>
      </c>
    </row>
    <row r="51" spans="1:55">
      <c r="A51" s="5">
        <v>49</v>
      </c>
      <c r="B51" s="5">
        <v>103198</v>
      </c>
      <c r="C51" s="50" t="s">
        <v>111</v>
      </c>
      <c r="D51" s="50" t="s">
        <v>68</v>
      </c>
      <c r="E51" s="5" t="s">
        <v>49</v>
      </c>
      <c r="F51" s="51">
        <v>2</v>
      </c>
      <c r="G51" s="51"/>
      <c r="H51" s="52">
        <v>9500</v>
      </c>
      <c r="I51" s="60">
        <f t="shared" si="23"/>
        <v>38000</v>
      </c>
      <c r="J51" s="61">
        <v>2577.54</v>
      </c>
      <c r="K51" s="61">
        <f t="shared" si="24"/>
        <v>10310.16</v>
      </c>
      <c r="L51" s="62">
        <v>0.27132000000000001</v>
      </c>
      <c r="M51" s="63">
        <v>10925</v>
      </c>
      <c r="N51" s="63">
        <f t="shared" si="25"/>
        <v>43700</v>
      </c>
      <c r="O51" s="64">
        <v>2798.177424</v>
      </c>
      <c r="P51" s="64">
        <f t="shared" si="26"/>
        <v>11192.709696</v>
      </c>
      <c r="Q51" s="70">
        <v>0.25612607999999998</v>
      </c>
      <c r="R51" s="71">
        <v>34384.43</v>
      </c>
      <c r="S51" s="71">
        <v>9571.98</v>
      </c>
      <c r="T51" s="74">
        <f t="shared" si="27"/>
        <v>0.904853421052632</v>
      </c>
      <c r="U51" s="73"/>
      <c r="V51" s="73"/>
      <c r="W51" s="74">
        <f t="shared" si="28"/>
        <v>0.904853421052632</v>
      </c>
      <c r="X51" s="74">
        <f t="shared" si="29"/>
        <v>0.92840266300426</v>
      </c>
      <c r="Y51" s="83">
        <f t="shared" si="30"/>
        <v>0.78682906178489698</v>
      </c>
      <c r="Z51" s="83">
        <f t="shared" si="31"/>
        <v>0.85519773673937005</v>
      </c>
      <c r="AA51" s="84"/>
      <c r="AB51" s="85"/>
      <c r="AC51" s="86">
        <f t="shared" si="42"/>
        <v>-36.155700000000003</v>
      </c>
      <c r="AD51" s="87">
        <v>8797.44</v>
      </c>
      <c r="AE51" s="87">
        <f t="shared" si="32"/>
        <v>17594.88</v>
      </c>
      <c r="AF51" s="88">
        <v>2433.7238016000001</v>
      </c>
      <c r="AG51" s="88">
        <f t="shared" si="33"/>
        <v>4867.4476032000002</v>
      </c>
      <c r="AH51" s="91">
        <v>0.27664</v>
      </c>
      <c r="AI51" s="92">
        <v>10205.0304</v>
      </c>
      <c r="AJ51" s="92">
        <f t="shared" si="34"/>
        <v>20410.060799999999</v>
      </c>
      <c r="AK51" s="92">
        <v>2717.3954949119998</v>
      </c>
      <c r="AL51" s="92">
        <f t="shared" si="35"/>
        <v>5434.7909898239996</v>
      </c>
      <c r="AM51" s="91">
        <v>0.26628000000000002</v>
      </c>
      <c r="AN51" s="71">
        <v>13722.14</v>
      </c>
      <c r="AO51" s="71">
        <v>3881.91</v>
      </c>
      <c r="AP51" s="71"/>
      <c r="AQ51" s="71"/>
      <c r="AR51" s="91">
        <f t="shared" si="36"/>
        <v>0.77989392368689103</v>
      </c>
      <c r="AS51" s="91">
        <f t="shared" si="37"/>
        <v>0.79752476378953097</v>
      </c>
      <c r="AT51" s="70">
        <f t="shared" si="38"/>
        <v>0.67232234800594004</v>
      </c>
      <c r="AU51" s="70">
        <f t="shared" si="39"/>
        <v>0.71427033850398602</v>
      </c>
      <c r="AV51" s="99"/>
      <c r="AW51" s="5">
        <v>10</v>
      </c>
      <c r="AX51" s="5">
        <v>2</v>
      </c>
      <c r="AY51" s="102">
        <f t="shared" si="43"/>
        <v>-16</v>
      </c>
      <c r="AZ51" s="5"/>
      <c r="BA51" s="103"/>
      <c r="BB51" s="104">
        <f t="shared" si="40"/>
        <v>0</v>
      </c>
      <c r="BC51" s="104">
        <f t="shared" si="41"/>
        <v>-52.155700000000003</v>
      </c>
    </row>
    <row r="52" spans="1:55">
      <c r="A52" s="5">
        <v>50</v>
      </c>
      <c r="B52" s="5">
        <v>111219</v>
      </c>
      <c r="C52" s="50" t="s">
        <v>112</v>
      </c>
      <c r="D52" s="50" t="s">
        <v>63</v>
      </c>
      <c r="E52" s="5" t="s">
        <v>49</v>
      </c>
      <c r="F52" s="51">
        <v>3</v>
      </c>
      <c r="G52" s="51"/>
      <c r="H52" s="52">
        <v>9800</v>
      </c>
      <c r="I52" s="60">
        <f t="shared" si="23"/>
        <v>39200</v>
      </c>
      <c r="J52" s="61">
        <v>2753.8980000000001</v>
      </c>
      <c r="K52" s="61">
        <f t="shared" si="24"/>
        <v>11015.592000000001</v>
      </c>
      <c r="L52" s="62">
        <v>0.28100999999999998</v>
      </c>
      <c r="M52" s="63">
        <v>11270</v>
      </c>
      <c r="N52" s="63">
        <f t="shared" si="25"/>
        <v>45080</v>
      </c>
      <c r="O52" s="64">
        <v>2989.6316688000002</v>
      </c>
      <c r="P52" s="64">
        <f t="shared" si="26"/>
        <v>11958.526675200001</v>
      </c>
      <c r="Q52" s="70">
        <v>0.26527344000000003</v>
      </c>
      <c r="R52" s="71">
        <v>35188.67</v>
      </c>
      <c r="S52" s="71">
        <v>10479.620000000001</v>
      </c>
      <c r="T52" s="74">
        <f t="shared" si="27"/>
        <v>0.897670153061224</v>
      </c>
      <c r="U52" s="73"/>
      <c r="V52" s="73"/>
      <c r="W52" s="74">
        <f t="shared" si="28"/>
        <v>0.897670153061224</v>
      </c>
      <c r="X52" s="74">
        <f t="shared" si="29"/>
        <v>0.95134424005536899</v>
      </c>
      <c r="Y52" s="83">
        <f t="shared" si="30"/>
        <v>0.78058274179236897</v>
      </c>
      <c r="Z52" s="83">
        <f t="shared" si="31"/>
        <v>0.87633036114164398</v>
      </c>
      <c r="AA52" s="84"/>
      <c r="AB52" s="85"/>
      <c r="AC52" s="86">
        <f t="shared" si="42"/>
        <v>-40.113300000000002</v>
      </c>
      <c r="AD52" s="87">
        <v>9105.5400000000009</v>
      </c>
      <c r="AE52" s="87">
        <f t="shared" si="32"/>
        <v>18211.080000000002</v>
      </c>
      <c r="AF52" s="88">
        <v>2608.9193208000002</v>
      </c>
      <c r="AG52" s="88">
        <f t="shared" si="33"/>
        <v>5217.8386416000003</v>
      </c>
      <c r="AH52" s="91">
        <v>0.28652</v>
      </c>
      <c r="AI52" s="92">
        <v>10562.4264</v>
      </c>
      <c r="AJ52" s="92">
        <f t="shared" si="34"/>
        <v>21124.852800000001</v>
      </c>
      <c r="AK52" s="92">
        <v>2913.0115768559999</v>
      </c>
      <c r="AL52" s="92">
        <f t="shared" si="35"/>
        <v>5826.0231537119998</v>
      </c>
      <c r="AM52" s="91">
        <v>0.27578999999999998</v>
      </c>
      <c r="AN52" s="71">
        <v>21633.26</v>
      </c>
      <c r="AO52" s="71">
        <v>6094.11</v>
      </c>
      <c r="AP52" s="71"/>
      <c r="AQ52" s="71"/>
      <c r="AR52" s="97">
        <f t="shared" si="36"/>
        <v>1.18791746563081</v>
      </c>
      <c r="AS52" s="97">
        <f t="shared" si="37"/>
        <v>1.16793761144965</v>
      </c>
      <c r="AT52" s="98">
        <f t="shared" si="38"/>
        <v>1.02406678071622</v>
      </c>
      <c r="AU52" s="98">
        <f t="shared" si="39"/>
        <v>1.04601541037769</v>
      </c>
      <c r="AV52" s="99">
        <v>500</v>
      </c>
      <c r="AW52" s="5">
        <v>10</v>
      </c>
      <c r="AX52" s="5">
        <v>4</v>
      </c>
      <c r="AY52" s="102">
        <f t="shared" si="43"/>
        <v>-12</v>
      </c>
      <c r="AZ52" s="5">
        <v>1</v>
      </c>
      <c r="BA52" s="103">
        <f>AZ52*3</f>
        <v>3</v>
      </c>
      <c r="BB52" s="104">
        <f t="shared" si="40"/>
        <v>503</v>
      </c>
      <c r="BC52" s="104">
        <f t="shared" si="41"/>
        <v>-52.113300000000002</v>
      </c>
    </row>
    <row r="53" spans="1:55">
      <c r="A53" s="5">
        <v>51</v>
      </c>
      <c r="B53" s="5">
        <v>730</v>
      </c>
      <c r="C53" s="50" t="s">
        <v>113</v>
      </c>
      <c r="D53" s="50" t="s">
        <v>68</v>
      </c>
      <c r="E53" s="5" t="s">
        <v>52</v>
      </c>
      <c r="F53" s="51">
        <v>3</v>
      </c>
      <c r="G53" s="51">
        <v>2</v>
      </c>
      <c r="H53" s="52">
        <v>13550</v>
      </c>
      <c r="I53" s="60">
        <f t="shared" si="23"/>
        <v>54200</v>
      </c>
      <c r="J53" s="61">
        <v>3873.3352500000001</v>
      </c>
      <c r="K53" s="61">
        <f t="shared" si="24"/>
        <v>15493.341</v>
      </c>
      <c r="L53" s="62">
        <v>0.28585500000000003</v>
      </c>
      <c r="M53" s="63">
        <v>15500</v>
      </c>
      <c r="N53" s="63">
        <f t="shared" si="25"/>
        <v>62000</v>
      </c>
      <c r="O53" s="64">
        <v>4182.6303600000001</v>
      </c>
      <c r="P53" s="64">
        <f t="shared" si="26"/>
        <v>16730.52144</v>
      </c>
      <c r="Q53" s="70">
        <v>0.26984712</v>
      </c>
      <c r="R53" s="71">
        <v>47794.87</v>
      </c>
      <c r="S53" s="71">
        <v>13818.56</v>
      </c>
      <c r="T53" s="74">
        <f t="shared" si="27"/>
        <v>0.88182416974169697</v>
      </c>
      <c r="U53" s="73"/>
      <c r="V53" s="73"/>
      <c r="W53" s="74">
        <f t="shared" si="28"/>
        <v>0.88182416974169697</v>
      </c>
      <c r="X53" s="74">
        <f t="shared" si="29"/>
        <v>0.89190317311159695</v>
      </c>
      <c r="Y53" s="83">
        <f t="shared" si="30"/>
        <v>0.77088500000000004</v>
      </c>
      <c r="Z53" s="83">
        <f t="shared" si="31"/>
        <v>0.82594915224590904</v>
      </c>
      <c r="AA53" s="84"/>
      <c r="AB53" s="85"/>
      <c r="AC53" s="86">
        <f t="shared" si="42"/>
        <v>-64.051299999999998</v>
      </c>
      <c r="AD53" s="87">
        <v>12741.12</v>
      </c>
      <c r="AE53" s="87">
        <f t="shared" si="32"/>
        <v>25482.240000000002</v>
      </c>
      <c r="AF53" s="88">
        <v>3713.5268351999998</v>
      </c>
      <c r="AG53" s="88">
        <f t="shared" si="33"/>
        <v>7427.0536703999996</v>
      </c>
      <c r="AH53" s="91">
        <v>0.29146</v>
      </c>
      <c r="AI53" s="92">
        <v>14779.699199999999</v>
      </c>
      <c r="AJ53" s="92">
        <f t="shared" si="34"/>
        <v>29559.398399999998</v>
      </c>
      <c r="AK53" s="92">
        <v>4146.3707120640001</v>
      </c>
      <c r="AL53" s="92">
        <f t="shared" si="35"/>
        <v>8292.7414241280003</v>
      </c>
      <c r="AM53" s="91">
        <v>0.28054499999999999</v>
      </c>
      <c r="AN53" s="71">
        <v>17185.79</v>
      </c>
      <c r="AO53" s="71">
        <v>5268.79</v>
      </c>
      <c r="AP53" s="71"/>
      <c r="AQ53" s="71"/>
      <c r="AR53" s="91">
        <f t="shared" si="36"/>
        <v>0.67442226429073704</v>
      </c>
      <c r="AS53" s="91">
        <f t="shared" si="37"/>
        <v>0.70940513342436096</v>
      </c>
      <c r="AT53" s="70">
        <f t="shared" si="38"/>
        <v>0.58139850369891199</v>
      </c>
      <c r="AU53" s="70">
        <f t="shared" si="39"/>
        <v>0.63534960642451499</v>
      </c>
      <c r="AV53" s="99"/>
      <c r="AW53" s="5">
        <v>12</v>
      </c>
      <c r="AX53" s="5">
        <v>2</v>
      </c>
      <c r="AY53" s="102">
        <f t="shared" si="43"/>
        <v>-20</v>
      </c>
      <c r="AZ53" s="5">
        <v>4</v>
      </c>
      <c r="BA53" s="103">
        <f>AZ53*3</f>
        <v>12</v>
      </c>
      <c r="BB53" s="104">
        <f t="shared" si="40"/>
        <v>12</v>
      </c>
      <c r="BC53" s="104">
        <f t="shared" si="41"/>
        <v>-84.051299999999998</v>
      </c>
    </row>
    <row r="54" spans="1:55">
      <c r="A54" s="5">
        <v>52</v>
      </c>
      <c r="B54" s="5">
        <v>513</v>
      </c>
      <c r="C54" s="50" t="s">
        <v>114</v>
      </c>
      <c r="D54" s="50" t="s">
        <v>68</v>
      </c>
      <c r="E54" s="5" t="s">
        <v>49</v>
      </c>
      <c r="F54" s="51">
        <v>2</v>
      </c>
      <c r="G54" s="51"/>
      <c r="H54" s="52">
        <v>11500</v>
      </c>
      <c r="I54" s="60">
        <f t="shared" si="23"/>
        <v>46000</v>
      </c>
      <c r="J54" s="61">
        <v>3398.7674999999999</v>
      </c>
      <c r="K54" s="61">
        <f t="shared" si="24"/>
        <v>13595.07</v>
      </c>
      <c r="L54" s="62">
        <v>0.295545</v>
      </c>
      <c r="M54" s="63">
        <v>13225</v>
      </c>
      <c r="N54" s="63">
        <f t="shared" si="25"/>
        <v>52900</v>
      </c>
      <c r="O54" s="64">
        <v>3689.701998</v>
      </c>
      <c r="P54" s="64">
        <f t="shared" si="26"/>
        <v>14758.807992</v>
      </c>
      <c r="Q54" s="70">
        <v>0.27899447999999999</v>
      </c>
      <c r="R54" s="71">
        <v>40397.79</v>
      </c>
      <c r="S54" s="71">
        <v>12103.48</v>
      </c>
      <c r="T54" s="74">
        <f t="shared" si="27"/>
        <v>0.87821282608695606</v>
      </c>
      <c r="U54" s="73"/>
      <c r="V54" s="73"/>
      <c r="W54" s="74">
        <f t="shared" si="28"/>
        <v>0.87821282608695606</v>
      </c>
      <c r="X54" s="74">
        <f t="shared" si="29"/>
        <v>0.89028449283453504</v>
      </c>
      <c r="Y54" s="83">
        <f t="shared" si="30"/>
        <v>0.76366332703213602</v>
      </c>
      <c r="Z54" s="83">
        <f t="shared" si="31"/>
        <v>0.82008519973704397</v>
      </c>
      <c r="AA54" s="84"/>
      <c r="AB54" s="85"/>
      <c r="AC54" s="86">
        <f t="shared" si="42"/>
        <v>-56.022100000000002</v>
      </c>
      <c r="AD54" s="87">
        <v>10712.4</v>
      </c>
      <c r="AE54" s="87">
        <f t="shared" si="32"/>
        <v>21424.799999999999</v>
      </c>
      <c r="AF54" s="88">
        <v>3228.0746159999999</v>
      </c>
      <c r="AG54" s="88">
        <f t="shared" si="33"/>
        <v>6456.1492319999998</v>
      </c>
      <c r="AH54" s="91">
        <v>0.30134</v>
      </c>
      <c r="AI54" s="92">
        <v>12426.384</v>
      </c>
      <c r="AJ54" s="92">
        <f t="shared" si="34"/>
        <v>24852.768</v>
      </c>
      <c r="AK54" s="92">
        <v>3604.3348111199998</v>
      </c>
      <c r="AL54" s="92">
        <f t="shared" si="35"/>
        <v>7208.6696222399996</v>
      </c>
      <c r="AM54" s="91">
        <v>0.29005500000000001</v>
      </c>
      <c r="AN54" s="71">
        <v>18365.009999999998</v>
      </c>
      <c r="AO54" s="71">
        <v>4697.1400000000003</v>
      </c>
      <c r="AP54" s="71"/>
      <c r="AQ54" s="71"/>
      <c r="AR54" s="91">
        <f t="shared" si="36"/>
        <v>0.85718466450095199</v>
      </c>
      <c r="AS54" s="91">
        <f t="shared" si="37"/>
        <v>0.72754514048692598</v>
      </c>
      <c r="AT54" s="70">
        <f t="shared" si="38"/>
        <v>0.738952296983579</v>
      </c>
      <c r="AU54" s="70">
        <f t="shared" si="39"/>
        <v>0.65159595960792904</v>
      </c>
      <c r="AV54" s="99"/>
      <c r="AW54" s="5">
        <v>12</v>
      </c>
      <c r="AX54" s="5">
        <v>16</v>
      </c>
      <c r="AY54" s="102"/>
      <c r="AZ54" s="5">
        <v>7</v>
      </c>
      <c r="BA54" s="103">
        <f>AZ54*3</f>
        <v>21</v>
      </c>
      <c r="BB54" s="104">
        <f t="shared" si="40"/>
        <v>21</v>
      </c>
      <c r="BC54" s="104">
        <f t="shared" si="41"/>
        <v>-56.022100000000002</v>
      </c>
    </row>
    <row r="55" spans="1:55">
      <c r="A55" s="5">
        <v>53</v>
      </c>
      <c r="B55" s="5">
        <v>118074</v>
      </c>
      <c r="C55" s="50" t="s">
        <v>115</v>
      </c>
      <c r="D55" s="50" t="s">
        <v>51</v>
      </c>
      <c r="E55" s="5" t="s">
        <v>84</v>
      </c>
      <c r="F55" s="51">
        <v>2</v>
      </c>
      <c r="G55" s="51"/>
      <c r="H55" s="52">
        <v>4200</v>
      </c>
      <c r="I55" s="60">
        <f t="shared" si="23"/>
        <v>16800</v>
      </c>
      <c r="J55" s="61">
        <v>1139.5440000000001</v>
      </c>
      <c r="K55" s="61">
        <f t="shared" si="24"/>
        <v>4558.1760000000004</v>
      </c>
      <c r="L55" s="62">
        <v>0.27132000000000001</v>
      </c>
      <c r="M55" s="63">
        <v>4830</v>
      </c>
      <c r="N55" s="63">
        <f t="shared" si="25"/>
        <v>19320</v>
      </c>
      <c r="O55" s="64">
        <v>1237.0889663999999</v>
      </c>
      <c r="P55" s="64">
        <f t="shared" si="26"/>
        <v>4948.3558655999996</v>
      </c>
      <c r="Q55" s="70">
        <v>0.25612607999999998</v>
      </c>
      <c r="R55" s="71">
        <v>14712.46</v>
      </c>
      <c r="S55" s="71">
        <v>4121.42</v>
      </c>
      <c r="T55" s="74">
        <f t="shared" si="27"/>
        <v>0.87574166666666697</v>
      </c>
      <c r="U55" s="73"/>
      <c r="V55" s="73"/>
      <c r="W55" s="74">
        <f t="shared" si="28"/>
        <v>0.87574166666666697</v>
      </c>
      <c r="X55" s="74">
        <f t="shared" si="29"/>
        <v>0.90418184817786795</v>
      </c>
      <c r="Y55" s="83">
        <f t="shared" si="30"/>
        <v>0.76151449275362304</v>
      </c>
      <c r="Z55" s="83">
        <f t="shared" si="31"/>
        <v>0.83288674297887599</v>
      </c>
      <c r="AA55" s="84"/>
      <c r="AB55" s="85"/>
      <c r="AC55" s="86">
        <f t="shared" si="42"/>
        <v>-20.875399999999999</v>
      </c>
      <c r="AD55" s="87">
        <v>3406.875</v>
      </c>
      <c r="AE55" s="87">
        <f t="shared" si="32"/>
        <v>6813.75</v>
      </c>
      <c r="AF55" s="88">
        <v>942.47789999999998</v>
      </c>
      <c r="AG55" s="88">
        <f t="shared" si="33"/>
        <v>1884.9558</v>
      </c>
      <c r="AH55" s="91">
        <v>0.27664</v>
      </c>
      <c r="AI55" s="92">
        <v>3951.9749999999999</v>
      </c>
      <c r="AJ55" s="92">
        <f t="shared" si="34"/>
        <v>7903.95</v>
      </c>
      <c r="AK55" s="92">
        <v>1052.331903</v>
      </c>
      <c r="AL55" s="92">
        <f t="shared" si="35"/>
        <v>2104.663806</v>
      </c>
      <c r="AM55" s="91">
        <v>0.26628000000000002</v>
      </c>
      <c r="AN55" s="71">
        <v>7174.11</v>
      </c>
      <c r="AO55" s="71">
        <v>1870.1</v>
      </c>
      <c r="AP55" s="71"/>
      <c r="AQ55" s="71"/>
      <c r="AR55" s="97">
        <f t="shared" si="36"/>
        <v>1.05288717666483</v>
      </c>
      <c r="AS55" s="91">
        <f t="shared" si="37"/>
        <v>0.99211875419041695</v>
      </c>
      <c r="AT55" s="70">
        <f t="shared" si="38"/>
        <v>0.90766135919382096</v>
      </c>
      <c r="AU55" s="70">
        <f t="shared" si="39"/>
        <v>0.888550463341792</v>
      </c>
      <c r="AV55" s="99"/>
      <c r="AW55" s="5">
        <v>4</v>
      </c>
      <c r="AX55" s="5">
        <v>0</v>
      </c>
      <c r="AY55" s="102">
        <f>(AW55-AX55)*-2</f>
        <v>-8</v>
      </c>
      <c r="AZ55" s="5"/>
      <c r="BA55" s="103"/>
      <c r="BB55" s="104">
        <f t="shared" si="40"/>
        <v>0</v>
      </c>
      <c r="BC55" s="104">
        <f t="shared" si="41"/>
        <v>-28.875399999999999</v>
      </c>
    </row>
    <row r="56" spans="1:55">
      <c r="A56" s="5">
        <v>54</v>
      </c>
      <c r="B56" s="5">
        <v>379</v>
      </c>
      <c r="C56" s="50" t="s">
        <v>116</v>
      </c>
      <c r="D56" s="50" t="s">
        <v>63</v>
      </c>
      <c r="E56" s="5" t="s">
        <v>54</v>
      </c>
      <c r="F56" s="51">
        <v>3</v>
      </c>
      <c r="G56" s="51"/>
      <c r="H56" s="52">
        <v>11500</v>
      </c>
      <c r="I56" s="60">
        <f t="shared" si="23"/>
        <v>46000</v>
      </c>
      <c r="J56" s="61">
        <v>3120.18</v>
      </c>
      <c r="K56" s="61">
        <f t="shared" si="24"/>
        <v>12480.72</v>
      </c>
      <c r="L56" s="62">
        <v>0.27132000000000001</v>
      </c>
      <c r="M56" s="63">
        <v>13225</v>
      </c>
      <c r="N56" s="63">
        <f t="shared" si="25"/>
        <v>52900</v>
      </c>
      <c r="O56" s="64">
        <v>3387.2674080000002</v>
      </c>
      <c r="P56" s="64">
        <f t="shared" si="26"/>
        <v>13549.069632000001</v>
      </c>
      <c r="Q56" s="70">
        <v>0.25612607999999998</v>
      </c>
      <c r="R56" s="71">
        <v>40016.53</v>
      </c>
      <c r="S56" s="71">
        <v>8517.7900000000009</v>
      </c>
      <c r="T56" s="74">
        <f t="shared" si="27"/>
        <v>0.86992456521739103</v>
      </c>
      <c r="U56" s="73"/>
      <c r="V56" s="73"/>
      <c r="W56" s="74">
        <f t="shared" si="28"/>
        <v>0.86992456521739103</v>
      </c>
      <c r="X56" s="74">
        <f t="shared" si="29"/>
        <v>0.68247585075219996</v>
      </c>
      <c r="Y56" s="83">
        <f t="shared" si="30"/>
        <v>0.75645614366729697</v>
      </c>
      <c r="Z56" s="83">
        <f t="shared" si="31"/>
        <v>0.62866235330895404</v>
      </c>
      <c r="AA56" s="84"/>
      <c r="AB56" s="85"/>
      <c r="AC56" s="86">
        <f t="shared" si="42"/>
        <v>-59.834699999999998</v>
      </c>
      <c r="AD56" s="87">
        <v>10712.4</v>
      </c>
      <c r="AE56" s="87">
        <f t="shared" si="32"/>
        <v>21424.799999999999</v>
      </c>
      <c r="AF56" s="88">
        <v>2963.4783360000001</v>
      </c>
      <c r="AG56" s="88">
        <f t="shared" si="33"/>
        <v>5926.9566720000003</v>
      </c>
      <c r="AH56" s="91">
        <v>0.27664</v>
      </c>
      <c r="AI56" s="92">
        <v>12426.384</v>
      </c>
      <c r="AJ56" s="92">
        <f t="shared" si="34"/>
        <v>24852.768</v>
      </c>
      <c r="AK56" s="92">
        <v>3308.89753152</v>
      </c>
      <c r="AL56" s="92">
        <f t="shared" si="35"/>
        <v>6617.7950630400001</v>
      </c>
      <c r="AM56" s="91">
        <v>0.26628000000000002</v>
      </c>
      <c r="AN56" s="71">
        <v>18912.37</v>
      </c>
      <c r="AO56" s="71">
        <v>4083.36</v>
      </c>
      <c r="AP56" s="71"/>
      <c r="AQ56" s="71"/>
      <c r="AR56" s="91">
        <f t="shared" si="36"/>
        <v>0.88273262760912596</v>
      </c>
      <c r="AS56" s="91">
        <f t="shared" si="37"/>
        <v>0.68894716563232505</v>
      </c>
      <c r="AT56" s="70">
        <f t="shared" si="38"/>
        <v>0.76097640311131498</v>
      </c>
      <c r="AU56" s="70">
        <f t="shared" si="39"/>
        <v>0.617027266801495</v>
      </c>
      <c r="AV56" s="99"/>
      <c r="AW56" s="5">
        <v>12</v>
      </c>
      <c r="AX56" s="5">
        <v>11</v>
      </c>
      <c r="AY56" s="102">
        <f>(AW56-AX56)*-2</f>
        <v>-2</v>
      </c>
      <c r="AZ56" s="5">
        <v>5</v>
      </c>
      <c r="BA56" s="103">
        <f>AZ56*3</f>
        <v>15</v>
      </c>
      <c r="BB56" s="104">
        <f t="shared" si="40"/>
        <v>15</v>
      </c>
      <c r="BC56" s="104">
        <f t="shared" si="41"/>
        <v>-61.834699999999998</v>
      </c>
    </row>
    <row r="57" spans="1:55">
      <c r="A57" s="5">
        <v>55</v>
      </c>
      <c r="B57" s="5">
        <v>102567</v>
      </c>
      <c r="C57" s="50" t="s">
        <v>117</v>
      </c>
      <c r="D57" s="50" t="s">
        <v>77</v>
      </c>
      <c r="E57" s="5" t="s">
        <v>57</v>
      </c>
      <c r="F57" s="51">
        <v>2</v>
      </c>
      <c r="G57" s="51"/>
      <c r="H57" s="52">
        <v>4960</v>
      </c>
      <c r="I57" s="60">
        <f t="shared" si="23"/>
        <v>19840</v>
      </c>
      <c r="J57" s="61">
        <v>1345.7472</v>
      </c>
      <c r="K57" s="61">
        <f t="shared" si="24"/>
        <v>5382.9888000000001</v>
      </c>
      <c r="L57" s="62">
        <v>0.27132000000000001</v>
      </c>
      <c r="M57" s="63">
        <v>5704</v>
      </c>
      <c r="N57" s="63">
        <f t="shared" si="25"/>
        <v>22816</v>
      </c>
      <c r="O57" s="64">
        <v>1460.9431603200001</v>
      </c>
      <c r="P57" s="64">
        <f t="shared" si="26"/>
        <v>5843.7726412800002</v>
      </c>
      <c r="Q57" s="70">
        <v>0.25612607999999998</v>
      </c>
      <c r="R57" s="71">
        <v>17237</v>
      </c>
      <c r="S57" s="71">
        <v>3620.8</v>
      </c>
      <c r="T57" s="74">
        <f t="shared" si="27"/>
        <v>0.86880040322580598</v>
      </c>
      <c r="U57" s="73"/>
      <c r="V57" s="73"/>
      <c r="W57" s="74">
        <f t="shared" si="28"/>
        <v>0.86880040322580598</v>
      </c>
      <c r="X57" s="74">
        <f t="shared" si="29"/>
        <v>0.67263747604304902</v>
      </c>
      <c r="Y57" s="83">
        <f t="shared" si="30"/>
        <v>0.75547861150070095</v>
      </c>
      <c r="Z57" s="83">
        <f t="shared" si="31"/>
        <v>0.61959973843316996</v>
      </c>
      <c r="AA57" s="84"/>
      <c r="AB57" s="85"/>
      <c r="AC57" s="86">
        <f t="shared" si="42"/>
        <v>-26.03</v>
      </c>
      <c r="AD57" s="87">
        <v>4591.875</v>
      </c>
      <c r="AE57" s="87">
        <f t="shared" si="32"/>
        <v>9183.75</v>
      </c>
      <c r="AF57" s="88">
        <v>1270.2963</v>
      </c>
      <c r="AG57" s="88">
        <f t="shared" si="33"/>
        <v>2540.5925999999999</v>
      </c>
      <c r="AH57" s="91">
        <v>0.27664</v>
      </c>
      <c r="AI57" s="92">
        <v>5326.5749999999998</v>
      </c>
      <c r="AJ57" s="92">
        <f t="shared" si="34"/>
        <v>10653.15</v>
      </c>
      <c r="AK57" s="92">
        <v>1418.3603909999999</v>
      </c>
      <c r="AL57" s="92">
        <f t="shared" si="35"/>
        <v>2836.7207819999999</v>
      </c>
      <c r="AM57" s="91">
        <v>0.26628000000000002</v>
      </c>
      <c r="AN57" s="71">
        <v>4662.1899999999996</v>
      </c>
      <c r="AO57" s="71">
        <v>1384.41</v>
      </c>
      <c r="AP57" s="71"/>
      <c r="AQ57" s="71"/>
      <c r="AR57" s="91">
        <f t="shared" si="36"/>
        <v>0.50765645841840201</v>
      </c>
      <c r="AS57" s="91">
        <f t="shared" si="37"/>
        <v>0.54491617428154404</v>
      </c>
      <c r="AT57" s="70">
        <f t="shared" si="38"/>
        <v>0.43763487794689798</v>
      </c>
      <c r="AU57" s="70">
        <f t="shared" si="39"/>
        <v>0.48803181785975303</v>
      </c>
      <c r="AV57" s="99"/>
      <c r="AW57" s="5">
        <v>8</v>
      </c>
      <c r="AX57" s="5">
        <v>4</v>
      </c>
      <c r="AY57" s="102">
        <f>(AW57-AX57)*-2</f>
        <v>-8</v>
      </c>
      <c r="AZ57" s="5">
        <v>3</v>
      </c>
      <c r="BA57" s="103">
        <f>AZ57*3</f>
        <v>9</v>
      </c>
      <c r="BB57" s="104">
        <f t="shared" si="40"/>
        <v>9</v>
      </c>
      <c r="BC57" s="104">
        <f t="shared" si="41"/>
        <v>-34.03</v>
      </c>
    </row>
    <row r="58" spans="1:55" ht="12.75">
      <c r="A58" s="53">
        <v>56</v>
      </c>
      <c r="B58" s="53">
        <v>118151</v>
      </c>
      <c r="C58" s="54" t="s">
        <v>118</v>
      </c>
      <c r="D58" s="54" t="s">
        <v>63</v>
      </c>
      <c r="E58" s="5" t="s">
        <v>84</v>
      </c>
      <c r="F58" s="51">
        <v>2</v>
      </c>
      <c r="G58" s="51"/>
      <c r="H58" s="52">
        <v>3200</v>
      </c>
      <c r="I58" s="60">
        <f t="shared" si="23"/>
        <v>12800</v>
      </c>
      <c r="J58" s="61">
        <v>620.16</v>
      </c>
      <c r="K58" s="61">
        <f t="shared" si="24"/>
        <v>2480.64</v>
      </c>
      <c r="L58" s="62">
        <v>0.1938</v>
      </c>
      <c r="M58" s="63">
        <v>3680</v>
      </c>
      <c r="N58" s="63">
        <f t="shared" si="25"/>
        <v>14720</v>
      </c>
      <c r="O58" s="64">
        <v>673.24569599999995</v>
      </c>
      <c r="P58" s="64">
        <f t="shared" si="26"/>
        <v>2692.9827839999998</v>
      </c>
      <c r="Q58" s="70">
        <v>0.1829472</v>
      </c>
      <c r="R58" s="75">
        <v>13542.7</v>
      </c>
      <c r="S58" s="75">
        <v>2969.35</v>
      </c>
      <c r="T58" s="72">
        <f t="shared" si="27"/>
        <v>1.0580234374999999</v>
      </c>
      <c r="U58" s="73"/>
      <c r="V58" s="73"/>
      <c r="W58" s="72">
        <f t="shared" si="28"/>
        <v>1.0580234374999999</v>
      </c>
      <c r="X58" s="72">
        <f t="shared" si="29"/>
        <v>1.19700964267286</v>
      </c>
      <c r="Y58" s="83">
        <f t="shared" si="30"/>
        <v>0.92002038043478296</v>
      </c>
      <c r="Z58" s="83">
        <f t="shared" si="31"/>
        <v>1.10262494719313</v>
      </c>
      <c r="AA58" s="84">
        <f>(F58*100)+(G58*50)</f>
        <v>200</v>
      </c>
      <c r="AB58" s="85"/>
      <c r="AC58" s="86">
        <v>0</v>
      </c>
      <c r="AD58" s="87">
        <v>2962.5</v>
      </c>
      <c r="AE58" s="87">
        <f t="shared" si="32"/>
        <v>5925</v>
      </c>
      <c r="AF58" s="88">
        <v>585.39</v>
      </c>
      <c r="AG58" s="88">
        <f t="shared" si="33"/>
        <v>1170.78</v>
      </c>
      <c r="AH58" s="91">
        <v>0.1976</v>
      </c>
      <c r="AI58" s="92">
        <v>3436.5</v>
      </c>
      <c r="AJ58" s="92">
        <f t="shared" si="34"/>
        <v>6873</v>
      </c>
      <c r="AK58" s="92">
        <v>653.6223</v>
      </c>
      <c r="AL58" s="92">
        <f t="shared" si="35"/>
        <v>1307.2446</v>
      </c>
      <c r="AM58" s="91">
        <v>0.19020000000000001</v>
      </c>
      <c r="AN58" s="93">
        <v>4536.6899999999996</v>
      </c>
      <c r="AO58" s="93">
        <v>987.2</v>
      </c>
      <c r="AP58" s="71"/>
      <c r="AQ58" s="71"/>
      <c r="AR58" s="91">
        <f t="shared" si="36"/>
        <v>0.765686075949367</v>
      </c>
      <c r="AS58" s="91">
        <f t="shared" si="37"/>
        <v>0.84319855139308797</v>
      </c>
      <c r="AT58" s="70">
        <f t="shared" si="38"/>
        <v>0.66007420340462697</v>
      </c>
      <c r="AU58" s="70">
        <f t="shared" si="39"/>
        <v>0.75517619273393799</v>
      </c>
      <c r="AV58" s="99"/>
      <c r="AW58" s="5">
        <v>4</v>
      </c>
      <c r="AX58" s="5">
        <v>6</v>
      </c>
      <c r="AY58" s="102"/>
      <c r="AZ58" s="5">
        <v>4</v>
      </c>
      <c r="BA58" s="103">
        <f>AZ58*3</f>
        <v>12</v>
      </c>
      <c r="BB58" s="104">
        <f t="shared" si="40"/>
        <v>212</v>
      </c>
      <c r="BC58" s="104">
        <f t="shared" si="41"/>
        <v>0</v>
      </c>
    </row>
    <row r="59" spans="1:55">
      <c r="A59" s="5">
        <v>57</v>
      </c>
      <c r="B59" s="5">
        <v>712</v>
      </c>
      <c r="C59" s="50" t="s">
        <v>119</v>
      </c>
      <c r="D59" s="50" t="s">
        <v>51</v>
      </c>
      <c r="E59" s="5" t="s">
        <v>52</v>
      </c>
      <c r="F59" s="51">
        <v>4</v>
      </c>
      <c r="G59" s="51"/>
      <c r="H59" s="52">
        <v>15500</v>
      </c>
      <c r="I59" s="60">
        <f t="shared" si="23"/>
        <v>62000</v>
      </c>
      <c r="J59" s="61">
        <v>5166.7079999999996</v>
      </c>
      <c r="K59" s="61">
        <f t="shared" si="24"/>
        <v>20666.831999999999</v>
      </c>
      <c r="L59" s="62">
        <v>0.33333600000000002</v>
      </c>
      <c r="M59" s="63">
        <v>17825</v>
      </c>
      <c r="N59" s="63">
        <f t="shared" si="25"/>
        <v>71300</v>
      </c>
      <c r="O59" s="64">
        <v>5608.9782047999997</v>
      </c>
      <c r="P59" s="64">
        <f t="shared" si="26"/>
        <v>22435.912819199999</v>
      </c>
      <c r="Q59" s="70">
        <v>0.31466918399999999</v>
      </c>
      <c r="R59" s="71">
        <v>53628.12</v>
      </c>
      <c r="S59" s="71">
        <v>17001.810000000001</v>
      </c>
      <c r="T59" s="74">
        <f t="shared" si="27"/>
        <v>0.86496967741935504</v>
      </c>
      <c r="U59" s="73"/>
      <c r="V59" s="73"/>
      <c r="W59" s="74">
        <f t="shared" si="28"/>
        <v>0.86496967741935504</v>
      </c>
      <c r="X59" s="74">
        <f t="shared" si="29"/>
        <v>0.82266164451329604</v>
      </c>
      <c r="Y59" s="83">
        <f t="shared" si="30"/>
        <v>0.75214754558204799</v>
      </c>
      <c r="Z59" s="83">
        <f t="shared" si="31"/>
        <v>0.75779444041386801</v>
      </c>
      <c r="AA59" s="84"/>
      <c r="AB59" s="85"/>
      <c r="AC59" s="86">
        <f t="shared" si="42"/>
        <v>-83.718800000000002</v>
      </c>
      <c r="AD59" s="87">
        <v>14338.5</v>
      </c>
      <c r="AE59" s="87">
        <f t="shared" si="32"/>
        <v>28677</v>
      </c>
      <c r="AF59" s="88">
        <v>4873.254672</v>
      </c>
      <c r="AG59" s="88">
        <f t="shared" si="33"/>
        <v>9746.5093440000001</v>
      </c>
      <c r="AH59" s="91">
        <v>0.33987200000000001</v>
      </c>
      <c r="AI59" s="92">
        <v>16632.66</v>
      </c>
      <c r="AJ59" s="92">
        <f t="shared" si="34"/>
        <v>33265.32</v>
      </c>
      <c r="AK59" s="92">
        <v>5441.2749230400004</v>
      </c>
      <c r="AL59" s="92">
        <f t="shared" si="35"/>
        <v>10882.549846080001</v>
      </c>
      <c r="AM59" s="91">
        <v>0.32714399999999999</v>
      </c>
      <c r="AN59" s="71">
        <v>22849.35</v>
      </c>
      <c r="AO59" s="71">
        <v>6883.22</v>
      </c>
      <c r="AP59" s="71"/>
      <c r="AQ59" s="71"/>
      <c r="AR59" s="91">
        <f t="shared" si="36"/>
        <v>0.79678313631133002</v>
      </c>
      <c r="AS59" s="91">
        <f t="shared" si="37"/>
        <v>0.70622412158639603</v>
      </c>
      <c r="AT59" s="70">
        <f t="shared" si="38"/>
        <v>0.68688201406149096</v>
      </c>
      <c r="AU59" s="70">
        <f t="shared" si="39"/>
        <v>0.63250066366380098</v>
      </c>
      <c r="AV59" s="99"/>
      <c r="AW59" s="5">
        <v>12</v>
      </c>
      <c r="AX59" s="5">
        <v>2</v>
      </c>
      <c r="AY59" s="102">
        <f t="shared" ref="AY59:AY65" si="44">(AW59-AX59)*-2</f>
        <v>-20</v>
      </c>
      <c r="AZ59" s="5"/>
      <c r="BA59" s="103"/>
      <c r="BB59" s="104">
        <f t="shared" si="40"/>
        <v>0</v>
      </c>
      <c r="BC59" s="104">
        <f t="shared" si="41"/>
        <v>-103.7188</v>
      </c>
    </row>
    <row r="60" spans="1:55">
      <c r="A60" s="5">
        <v>58</v>
      </c>
      <c r="B60" s="5">
        <v>737</v>
      </c>
      <c r="C60" s="50" t="s">
        <v>120</v>
      </c>
      <c r="D60" s="50" t="s">
        <v>51</v>
      </c>
      <c r="E60" s="5" t="s">
        <v>49</v>
      </c>
      <c r="F60" s="51">
        <v>3</v>
      </c>
      <c r="G60" s="51">
        <v>2</v>
      </c>
      <c r="H60" s="52">
        <v>10000</v>
      </c>
      <c r="I60" s="60">
        <f t="shared" si="23"/>
        <v>40000</v>
      </c>
      <c r="J60" s="61">
        <v>3052.35</v>
      </c>
      <c r="K60" s="61">
        <f t="shared" si="24"/>
        <v>12209.4</v>
      </c>
      <c r="L60" s="62">
        <v>0.30523499999999998</v>
      </c>
      <c r="M60" s="63">
        <v>11500</v>
      </c>
      <c r="N60" s="63">
        <f t="shared" si="25"/>
        <v>46000</v>
      </c>
      <c r="O60" s="64">
        <v>3313.6311599999999</v>
      </c>
      <c r="P60" s="64">
        <f t="shared" si="26"/>
        <v>13254.52464</v>
      </c>
      <c r="Q60" s="70">
        <v>0.28814183999999998</v>
      </c>
      <c r="R60" s="71">
        <v>41265.69</v>
      </c>
      <c r="S60" s="71">
        <v>8347.1200000000008</v>
      </c>
      <c r="T60" s="72">
        <f t="shared" si="27"/>
        <v>1.03164225</v>
      </c>
      <c r="U60" s="73">
        <v>6713.5</v>
      </c>
      <c r="V60" s="73">
        <v>393.55</v>
      </c>
      <c r="W60" s="74">
        <f t="shared" si="28"/>
        <v>0.86380475000000001</v>
      </c>
      <c r="X60" s="74">
        <f t="shared" si="29"/>
        <v>0.65143004570249197</v>
      </c>
      <c r="Y60" s="83">
        <f t="shared" si="30"/>
        <v>0.75113456521739097</v>
      </c>
      <c r="Z60" s="83">
        <f t="shared" si="31"/>
        <v>0.60006452257045995</v>
      </c>
      <c r="AA60" s="84"/>
      <c r="AB60" s="85"/>
      <c r="AC60" s="86">
        <v>0</v>
      </c>
      <c r="AD60" s="87">
        <v>9456.2999999999993</v>
      </c>
      <c r="AE60" s="87">
        <f t="shared" si="32"/>
        <v>18912.599999999999</v>
      </c>
      <c r="AF60" s="88">
        <v>2942.9896859999999</v>
      </c>
      <c r="AG60" s="88">
        <f t="shared" si="33"/>
        <v>5885.9793719999998</v>
      </c>
      <c r="AH60" s="91">
        <v>0.31122</v>
      </c>
      <c r="AI60" s="92">
        <v>10969.308000000001</v>
      </c>
      <c r="AJ60" s="92">
        <f t="shared" si="34"/>
        <v>21938.616000000002</v>
      </c>
      <c r="AK60" s="92">
        <v>3286.0207510199998</v>
      </c>
      <c r="AL60" s="92">
        <f t="shared" si="35"/>
        <v>6572.0415020399996</v>
      </c>
      <c r="AM60" s="91">
        <v>0.29956500000000003</v>
      </c>
      <c r="AN60" s="71">
        <v>122971.75</v>
      </c>
      <c r="AO60" s="71">
        <v>11813.9</v>
      </c>
      <c r="AP60" s="71">
        <v>112100</v>
      </c>
      <c r="AQ60" s="71">
        <v>8850</v>
      </c>
      <c r="AR60" s="91">
        <f t="shared" si="36"/>
        <v>0.57484163996489102</v>
      </c>
      <c r="AS60" s="91">
        <f t="shared" si="37"/>
        <v>0.50355256324877196</v>
      </c>
      <c r="AT60" s="70">
        <f t="shared" si="38"/>
        <v>0.49555313790076799</v>
      </c>
      <c r="AU60" s="70">
        <f t="shared" si="39"/>
        <v>0.450986196462695</v>
      </c>
      <c r="AV60" s="99"/>
      <c r="AW60" s="5">
        <v>10</v>
      </c>
      <c r="AX60" s="5">
        <v>8</v>
      </c>
      <c r="AY60" s="102">
        <f t="shared" si="44"/>
        <v>-4</v>
      </c>
      <c r="AZ60" s="5"/>
      <c r="BA60" s="103"/>
      <c r="BB60" s="104">
        <f t="shared" si="40"/>
        <v>0</v>
      </c>
      <c r="BC60" s="104">
        <f t="shared" si="41"/>
        <v>-4</v>
      </c>
    </row>
    <row r="61" spans="1:55">
      <c r="A61" s="5">
        <v>59</v>
      </c>
      <c r="B61" s="5">
        <v>56</v>
      </c>
      <c r="C61" s="50" t="s">
        <v>121</v>
      </c>
      <c r="D61" s="50" t="s">
        <v>48</v>
      </c>
      <c r="E61" s="5" t="s">
        <v>57</v>
      </c>
      <c r="F61" s="51">
        <v>2</v>
      </c>
      <c r="G61" s="51"/>
      <c r="H61" s="52">
        <v>5600</v>
      </c>
      <c r="I61" s="60">
        <f t="shared" si="23"/>
        <v>22400</v>
      </c>
      <c r="J61" s="61">
        <v>1627.92</v>
      </c>
      <c r="K61" s="61">
        <f t="shared" si="24"/>
        <v>6511.68</v>
      </c>
      <c r="L61" s="62">
        <v>0.29070000000000001</v>
      </c>
      <c r="M61" s="63">
        <v>6440</v>
      </c>
      <c r="N61" s="63">
        <f t="shared" si="25"/>
        <v>25760</v>
      </c>
      <c r="O61" s="64">
        <v>1767.2699520000001</v>
      </c>
      <c r="P61" s="64">
        <f t="shared" si="26"/>
        <v>7069.0798080000004</v>
      </c>
      <c r="Q61" s="70">
        <v>0.27442080000000002</v>
      </c>
      <c r="R61" s="71">
        <v>19266.810000000001</v>
      </c>
      <c r="S61" s="71">
        <v>4398.8900000000003</v>
      </c>
      <c r="T61" s="74">
        <f t="shared" si="27"/>
        <v>0.86012544642857103</v>
      </c>
      <c r="U61" s="73"/>
      <c r="V61" s="73"/>
      <c r="W61" s="74">
        <f t="shared" si="28"/>
        <v>0.86012544642857103</v>
      </c>
      <c r="X61" s="74">
        <f t="shared" si="29"/>
        <v>0.67553841712123497</v>
      </c>
      <c r="Y61" s="83">
        <f t="shared" si="30"/>
        <v>0.74793517080745298</v>
      </c>
      <c r="Z61" s="83">
        <f t="shared" si="31"/>
        <v>0.62227193913157197</v>
      </c>
      <c r="AA61" s="84"/>
      <c r="AB61" s="85"/>
      <c r="AC61" s="86">
        <f t="shared" si="42"/>
        <v>-31.331900000000001</v>
      </c>
      <c r="AD61" s="87">
        <v>5184.375</v>
      </c>
      <c r="AE61" s="87">
        <f t="shared" si="32"/>
        <v>10368.75</v>
      </c>
      <c r="AF61" s="88">
        <v>1536.6487500000001</v>
      </c>
      <c r="AG61" s="88">
        <f t="shared" si="33"/>
        <v>3073.2975000000001</v>
      </c>
      <c r="AH61" s="91">
        <v>0.2964</v>
      </c>
      <c r="AI61" s="92">
        <v>6013.875</v>
      </c>
      <c r="AJ61" s="92">
        <f t="shared" si="34"/>
        <v>12027.75</v>
      </c>
      <c r="AK61" s="92">
        <v>1715.7585375000001</v>
      </c>
      <c r="AL61" s="92">
        <f t="shared" si="35"/>
        <v>3431.5170750000002</v>
      </c>
      <c r="AM61" s="91">
        <v>0.2853</v>
      </c>
      <c r="AN61" s="71">
        <v>4459</v>
      </c>
      <c r="AO61" s="71">
        <v>1170.5</v>
      </c>
      <c r="AP61" s="71"/>
      <c r="AQ61" s="71"/>
      <c r="AR61" s="91">
        <f t="shared" si="36"/>
        <v>0.43004219409282701</v>
      </c>
      <c r="AS61" s="91">
        <f t="shared" si="37"/>
        <v>0.38086127359944799</v>
      </c>
      <c r="AT61" s="70">
        <f t="shared" si="38"/>
        <v>0.37072602939036797</v>
      </c>
      <c r="AU61" s="70">
        <f t="shared" si="39"/>
        <v>0.34110277594932298</v>
      </c>
      <c r="AV61" s="99"/>
      <c r="AW61" s="5">
        <v>8</v>
      </c>
      <c r="AX61" s="5">
        <v>0</v>
      </c>
      <c r="AY61" s="102">
        <f t="shared" si="44"/>
        <v>-16</v>
      </c>
      <c r="AZ61" s="5"/>
      <c r="BA61" s="103"/>
      <c r="BB61" s="104">
        <f t="shared" si="40"/>
        <v>0</v>
      </c>
      <c r="BC61" s="104">
        <f t="shared" si="41"/>
        <v>-47.331899999999997</v>
      </c>
    </row>
    <row r="62" spans="1:55">
      <c r="A62" s="5">
        <v>60</v>
      </c>
      <c r="B62" s="5">
        <v>371</v>
      </c>
      <c r="C62" s="50" t="s">
        <v>122</v>
      </c>
      <c r="D62" s="50" t="s">
        <v>77</v>
      </c>
      <c r="E62" s="5" t="s">
        <v>84</v>
      </c>
      <c r="F62" s="51">
        <v>2</v>
      </c>
      <c r="G62" s="51"/>
      <c r="H62" s="52">
        <v>4320</v>
      </c>
      <c r="I62" s="60">
        <f t="shared" si="23"/>
        <v>17280</v>
      </c>
      <c r="J62" s="61">
        <v>1297.6848</v>
      </c>
      <c r="K62" s="61">
        <f t="shared" si="24"/>
        <v>5190.7392</v>
      </c>
      <c r="L62" s="62">
        <v>0.30038999999999999</v>
      </c>
      <c r="M62" s="63">
        <v>4968</v>
      </c>
      <c r="N62" s="63">
        <f t="shared" si="25"/>
        <v>19872</v>
      </c>
      <c r="O62" s="64">
        <v>1408.7666188799999</v>
      </c>
      <c r="P62" s="64">
        <f t="shared" si="26"/>
        <v>5635.0664755199996</v>
      </c>
      <c r="Q62" s="70">
        <v>0.28356816000000001</v>
      </c>
      <c r="R62" s="71">
        <v>16829.810000000001</v>
      </c>
      <c r="S62" s="71">
        <v>4298.21</v>
      </c>
      <c r="T62" s="74">
        <f t="shared" si="27"/>
        <v>0.97394733796296296</v>
      </c>
      <c r="U62" s="73">
        <v>2064</v>
      </c>
      <c r="V62" s="73">
        <v>384</v>
      </c>
      <c r="W62" s="74">
        <f t="shared" si="28"/>
        <v>0.85450289351851905</v>
      </c>
      <c r="X62" s="74">
        <f t="shared" si="29"/>
        <v>0.75407564302209595</v>
      </c>
      <c r="Y62" s="83">
        <f t="shared" si="30"/>
        <v>0.74304599436392904</v>
      </c>
      <c r="Z62" s="83">
        <f t="shared" si="31"/>
        <v>0.694616472938556</v>
      </c>
      <c r="AA62" s="84"/>
      <c r="AB62" s="85"/>
      <c r="AC62" s="86">
        <f t="shared" si="42"/>
        <v>-4.5018999999999902</v>
      </c>
      <c r="AD62" s="87">
        <v>3999.375</v>
      </c>
      <c r="AE62" s="87">
        <f t="shared" si="32"/>
        <v>7998.75</v>
      </c>
      <c r="AF62" s="88">
        <v>1224.9285749999999</v>
      </c>
      <c r="AG62" s="88">
        <f t="shared" si="33"/>
        <v>2449.8571499999998</v>
      </c>
      <c r="AH62" s="91">
        <v>0.30628</v>
      </c>
      <c r="AI62" s="92">
        <v>4639.2749999999996</v>
      </c>
      <c r="AJ62" s="92">
        <f t="shared" si="34"/>
        <v>9278.5499999999993</v>
      </c>
      <c r="AK62" s="92">
        <v>1367.7046627499999</v>
      </c>
      <c r="AL62" s="92">
        <f t="shared" si="35"/>
        <v>2735.4093254999998</v>
      </c>
      <c r="AM62" s="91">
        <v>0.29481000000000002</v>
      </c>
      <c r="AN62" s="71">
        <v>7608.33</v>
      </c>
      <c r="AO62" s="71">
        <v>2228.54</v>
      </c>
      <c r="AP62" s="71"/>
      <c r="AQ62" s="71"/>
      <c r="AR62" s="91">
        <f t="shared" si="36"/>
        <v>0.95118987341772199</v>
      </c>
      <c r="AS62" s="91">
        <f t="shared" si="37"/>
        <v>0.90966120208274204</v>
      </c>
      <c r="AT62" s="70">
        <f t="shared" si="38"/>
        <v>0.81999127018769102</v>
      </c>
      <c r="AU62" s="70">
        <f t="shared" si="39"/>
        <v>0.81470073938299903</v>
      </c>
      <c r="AV62" s="99"/>
      <c r="AW62" s="5">
        <v>6</v>
      </c>
      <c r="AX62" s="5">
        <v>2</v>
      </c>
      <c r="AY62" s="102">
        <f t="shared" si="44"/>
        <v>-8</v>
      </c>
      <c r="AZ62" s="5">
        <v>4</v>
      </c>
      <c r="BA62" s="103">
        <f>AZ62*3</f>
        <v>12</v>
      </c>
      <c r="BB62" s="104">
        <f t="shared" si="40"/>
        <v>12</v>
      </c>
      <c r="BC62" s="104">
        <f t="shared" si="41"/>
        <v>-12.501899999999999</v>
      </c>
    </row>
    <row r="63" spans="1:55">
      <c r="A63" s="5">
        <v>61</v>
      </c>
      <c r="B63" s="5">
        <v>105267</v>
      </c>
      <c r="C63" s="50" t="s">
        <v>123</v>
      </c>
      <c r="D63" s="50" t="s">
        <v>63</v>
      </c>
      <c r="E63" s="5" t="s">
        <v>49</v>
      </c>
      <c r="F63" s="51">
        <v>3</v>
      </c>
      <c r="G63" s="51"/>
      <c r="H63" s="52">
        <v>9800</v>
      </c>
      <c r="I63" s="60">
        <f t="shared" si="23"/>
        <v>39200</v>
      </c>
      <c r="J63" s="61">
        <v>2991.3029999999999</v>
      </c>
      <c r="K63" s="61">
        <f t="shared" si="24"/>
        <v>11965.212</v>
      </c>
      <c r="L63" s="62">
        <v>0.30523499999999998</v>
      </c>
      <c r="M63" s="63">
        <v>11270</v>
      </c>
      <c r="N63" s="63">
        <f t="shared" si="25"/>
        <v>45080</v>
      </c>
      <c r="O63" s="64">
        <v>3247.3585367999999</v>
      </c>
      <c r="P63" s="64">
        <f t="shared" si="26"/>
        <v>12989.4341472</v>
      </c>
      <c r="Q63" s="70">
        <v>0.28814183999999998</v>
      </c>
      <c r="R63" s="71">
        <v>33467.4</v>
      </c>
      <c r="S63" s="71">
        <v>10194.870000000001</v>
      </c>
      <c r="T63" s="74">
        <f t="shared" si="27"/>
        <v>0.853760204081633</v>
      </c>
      <c r="U63" s="73"/>
      <c r="V63" s="73"/>
      <c r="W63" s="74">
        <f t="shared" si="28"/>
        <v>0.853760204081633</v>
      </c>
      <c r="X63" s="74">
        <f t="shared" si="29"/>
        <v>0.85204257141453099</v>
      </c>
      <c r="Y63" s="83">
        <f t="shared" si="30"/>
        <v>0.74240017746228903</v>
      </c>
      <c r="Z63" s="83">
        <f t="shared" si="31"/>
        <v>0.78485866932068105</v>
      </c>
      <c r="AA63" s="84"/>
      <c r="AB63" s="85"/>
      <c r="AC63" s="86">
        <f t="shared" si="42"/>
        <v>-57.326000000000001</v>
      </c>
      <c r="AD63" s="87">
        <v>9228.7800000000007</v>
      </c>
      <c r="AE63" s="87">
        <f t="shared" si="32"/>
        <v>18457.560000000001</v>
      </c>
      <c r="AF63" s="88">
        <v>2872.1809115999999</v>
      </c>
      <c r="AG63" s="88">
        <f t="shared" si="33"/>
        <v>5744.3618231999999</v>
      </c>
      <c r="AH63" s="91">
        <v>0.31122</v>
      </c>
      <c r="AI63" s="92">
        <v>10705.3848</v>
      </c>
      <c r="AJ63" s="92">
        <f t="shared" si="34"/>
        <v>21410.7696</v>
      </c>
      <c r="AK63" s="92">
        <v>3206.9585976120002</v>
      </c>
      <c r="AL63" s="92">
        <f t="shared" si="35"/>
        <v>6413.9171952240004</v>
      </c>
      <c r="AM63" s="91">
        <v>0.29956500000000003</v>
      </c>
      <c r="AN63" s="71">
        <v>10303.85</v>
      </c>
      <c r="AO63" s="71">
        <v>2607.36</v>
      </c>
      <c r="AP63" s="71"/>
      <c r="AQ63" s="71"/>
      <c r="AR63" s="91">
        <f t="shared" si="36"/>
        <v>0.55824551024079005</v>
      </c>
      <c r="AS63" s="91">
        <f t="shared" si="37"/>
        <v>0.45389898482187202</v>
      </c>
      <c r="AT63" s="70">
        <f t="shared" si="38"/>
        <v>0.481246129517923</v>
      </c>
      <c r="AU63" s="70">
        <f t="shared" si="39"/>
        <v>0.40651600584141001</v>
      </c>
      <c r="AV63" s="99"/>
      <c r="AW63" s="5">
        <v>10</v>
      </c>
      <c r="AX63" s="5">
        <v>4</v>
      </c>
      <c r="AY63" s="102">
        <f t="shared" si="44"/>
        <v>-12</v>
      </c>
      <c r="AZ63" s="5"/>
      <c r="BA63" s="103"/>
      <c r="BB63" s="104">
        <f t="shared" si="40"/>
        <v>0</v>
      </c>
      <c r="BC63" s="104">
        <f t="shared" si="41"/>
        <v>-69.325999999999993</v>
      </c>
    </row>
    <row r="64" spans="1:55" ht="12.75">
      <c r="A64" s="53">
        <v>62</v>
      </c>
      <c r="B64" s="53">
        <v>359</v>
      </c>
      <c r="C64" s="54" t="s">
        <v>124</v>
      </c>
      <c r="D64" s="54" t="s">
        <v>63</v>
      </c>
      <c r="E64" s="5" t="s">
        <v>54</v>
      </c>
      <c r="F64" s="51">
        <v>1</v>
      </c>
      <c r="G64" s="51">
        <v>1</v>
      </c>
      <c r="H64" s="52">
        <v>11500</v>
      </c>
      <c r="I64" s="60">
        <f t="shared" si="23"/>
        <v>46000</v>
      </c>
      <c r="J64" s="61">
        <v>3008.7449999999999</v>
      </c>
      <c r="K64" s="61">
        <f t="shared" si="24"/>
        <v>12034.98</v>
      </c>
      <c r="L64" s="62">
        <v>0.26162999999999997</v>
      </c>
      <c r="M64" s="63">
        <v>13225</v>
      </c>
      <c r="N64" s="63">
        <f t="shared" si="25"/>
        <v>52900</v>
      </c>
      <c r="O64" s="64">
        <v>3266.293572</v>
      </c>
      <c r="P64" s="64">
        <f t="shared" si="26"/>
        <v>13065.174288</v>
      </c>
      <c r="Q64" s="70">
        <v>0.24697872000000001</v>
      </c>
      <c r="R64" s="75">
        <v>41673.300000000003</v>
      </c>
      <c r="S64" s="75">
        <v>8307.7900000000009</v>
      </c>
      <c r="T64" s="74">
        <f t="shared" si="27"/>
        <v>0.90594130434782605</v>
      </c>
      <c r="U64" s="73"/>
      <c r="V64" s="73"/>
      <c r="W64" s="74">
        <f t="shared" si="28"/>
        <v>0.90594130434782605</v>
      </c>
      <c r="X64" s="74">
        <f t="shared" si="29"/>
        <v>0.69030359834416</v>
      </c>
      <c r="Y64" s="83">
        <f t="shared" si="30"/>
        <v>0.78777504725897896</v>
      </c>
      <c r="Z64" s="83">
        <f t="shared" si="31"/>
        <v>0.63587287983065599</v>
      </c>
      <c r="AA64" s="84"/>
      <c r="AB64" s="85"/>
      <c r="AC64" s="86">
        <f t="shared" si="42"/>
        <v>-43.267000000000003</v>
      </c>
      <c r="AD64" s="87">
        <v>10721.88</v>
      </c>
      <c r="AE64" s="87">
        <f t="shared" si="32"/>
        <v>21443.759999999998</v>
      </c>
      <c r="AF64" s="88">
        <v>2860.1687087999999</v>
      </c>
      <c r="AG64" s="88">
        <f t="shared" si="33"/>
        <v>5720.3374175999998</v>
      </c>
      <c r="AH64" s="91">
        <v>0.26676</v>
      </c>
      <c r="AI64" s="92">
        <v>12437.380800000001</v>
      </c>
      <c r="AJ64" s="92">
        <f t="shared" si="34"/>
        <v>24874.761600000002</v>
      </c>
      <c r="AK64" s="92">
        <v>3193.5462680159999</v>
      </c>
      <c r="AL64" s="92">
        <f t="shared" si="35"/>
        <v>6387.0925360319998</v>
      </c>
      <c r="AM64" s="91">
        <v>0.25677</v>
      </c>
      <c r="AN64" s="93">
        <v>16091.68</v>
      </c>
      <c r="AO64" s="93">
        <v>3215.52</v>
      </c>
      <c r="AP64" s="71"/>
      <c r="AQ64" s="71"/>
      <c r="AR64" s="91">
        <f t="shared" si="36"/>
        <v>0.75041317380907102</v>
      </c>
      <c r="AS64" s="91">
        <f t="shared" si="37"/>
        <v>0.56212068716552899</v>
      </c>
      <c r="AT64" s="70">
        <f t="shared" si="38"/>
        <v>0.64690790845609503</v>
      </c>
      <c r="AU64" s="70">
        <f t="shared" si="39"/>
        <v>0.50344033405810795</v>
      </c>
      <c r="AV64" s="99"/>
      <c r="AW64" s="5">
        <v>12</v>
      </c>
      <c r="AX64" s="5">
        <v>0</v>
      </c>
      <c r="AY64" s="102">
        <f t="shared" si="44"/>
        <v>-24</v>
      </c>
      <c r="AZ64" s="5"/>
      <c r="BA64" s="103"/>
      <c r="BB64" s="104">
        <f t="shared" si="40"/>
        <v>0</v>
      </c>
      <c r="BC64" s="104">
        <f t="shared" si="41"/>
        <v>-67.266999999999996</v>
      </c>
    </row>
    <row r="65" spans="1:55">
      <c r="A65" s="5">
        <v>63</v>
      </c>
      <c r="B65" s="5">
        <v>745</v>
      </c>
      <c r="C65" s="50" t="s">
        <v>125</v>
      </c>
      <c r="D65" s="50" t="s">
        <v>63</v>
      </c>
      <c r="E65" s="5" t="s">
        <v>57</v>
      </c>
      <c r="F65" s="51">
        <v>2</v>
      </c>
      <c r="G65" s="51"/>
      <c r="H65" s="52">
        <v>7500</v>
      </c>
      <c r="I65" s="60">
        <f t="shared" si="23"/>
        <v>30000</v>
      </c>
      <c r="J65" s="61">
        <v>2034.9</v>
      </c>
      <c r="K65" s="61">
        <f t="shared" si="24"/>
        <v>8139.6</v>
      </c>
      <c r="L65" s="62">
        <v>0.27132000000000001</v>
      </c>
      <c r="M65" s="63">
        <v>8625</v>
      </c>
      <c r="N65" s="63">
        <f t="shared" si="25"/>
        <v>34500</v>
      </c>
      <c r="O65" s="64">
        <v>2209.0874399999998</v>
      </c>
      <c r="P65" s="64">
        <f t="shared" si="26"/>
        <v>8836.3497599999992</v>
      </c>
      <c r="Q65" s="70">
        <v>0.25612607999999998</v>
      </c>
      <c r="R65" s="71">
        <v>25363.66</v>
      </c>
      <c r="S65" s="71">
        <v>5420.42</v>
      </c>
      <c r="T65" s="74">
        <f t="shared" si="27"/>
        <v>0.845455333333333</v>
      </c>
      <c r="U65" s="73"/>
      <c r="V65" s="73"/>
      <c r="W65" s="74">
        <f t="shared" si="28"/>
        <v>0.845455333333333</v>
      </c>
      <c r="X65" s="74">
        <f t="shared" si="29"/>
        <v>0.66593198682982002</v>
      </c>
      <c r="Y65" s="83">
        <f t="shared" si="30"/>
        <v>0.735178550724638</v>
      </c>
      <c r="Z65" s="83">
        <f t="shared" si="31"/>
        <v>0.61342297976217697</v>
      </c>
      <c r="AA65" s="84"/>
      <c r="AB65" s="85"/>
      <c r="AC65" s="86">
        <f t="shared" si="42"/>
        <v>-46.363399999999999</v>
      </c>
      <c r="AD65" s="87">
        <v>6991.5</v>
      </c>
      <c r="AE65" s="87">
        <f t="shared" si="32"/>
        <v>13983</v>
      </c>
      <c r="AF65" s="88">
        <v>1934.1285600000001</v>
      </c>
      <c r="AG65" s="88">
        <f t="shared" si="33"/>
        <v>3868.2571200000002</v>
      </c>
      <c r="AH65" s="91">
        <v>0.27664</v>
      </c>
      <c r="AI65" s="92">
        <v>8110.14</v>
      </c>
      <c r="AJ65" s="92">
        <f t="shared" si="34"/>
        <v>16220.28</v>
      </c>
      <c r="AK65" s="92">
        <v>2159.5680791999998</v>
      </c>
      <c r="AL65" s="92">
        <f t="shared" si="35"/>
        <v>4319.1361583999997</v>
      </c>
      <c r="AM65" s="91">
        <v>0.26628000000000002</v>
      </c>
      <c r="AN65" s="71">
        <v>10043.98</v>
      </c>
      <c r="AO65" s="71">
        <v>1984.47</v>
      </c>
      <c r="AP65" s="71"/>
      <c r="AQ65" s="71"/>
      <c r="AR65" s="91">
        <f t="shared" si="36"/>
        <v>0.71829936351283696</v>
      </c>
      <c r="AS65" s="91">
        <f t="shared" si="37"/>
        <v>0.51301398496488804</v>
      </c>
      <c r="AT65" s="70">
        <f t="shared" si="38"/>
        <v>0.61922358923520404</v>
      </c>
      <c r="AU65" s="70">
        <f t="shared" si="39"/>
        <v>0.45945993069482999</v>
      </c>
      <c r="AV65" s="99"/>
      <c r="AW65" s="5">
        <v>10</v>
      </c>
      <c r="AX65" s="5">
        <v>2</v>
      </c>
      <c r="AY65" s="102">
        <f t="shared" si="44"/>
        <v>-16</v>
      </c>
      <c r="AZ65" s="5">
        <v>7</v>
      </c>
      <c r="BA65" s="103">
        <f>AZ65*3</f>
        <v>21</v>
      </c>
      <c r="BB65" s="104">
        <f t="shared" si="40"/>
        <v>21</v>
      </c>
      <c r="BC65" s="104">
        <f t="shared" si="41"/>
        <v>-62.363399999999999</v>
      </c>
    </row>
    <row r="66" spans="1:55">
      <c r="A66" s="5">
        <v>64</v>
      </c>
      <c r="B66" s="5">
        <v>105910</v>
      </c>
      <c r="C66" s="50" t="s">
        <v>126</v>
      </c>
      <c r="D66" s="50" t="s">
        <v>56</v>
      </c>
      <c r="E66" s="5" t="s">
        <v>73</v>
      </c>
      <c r="F66" s="51">
        <v>2</v>
      </c>
      <c r="G66" s="51">
        <v>1</v>
      </c>
      <c r="H66" s="52">
        <v>7600</v>
      </c>
      <c r="I66" s="60">
        <f t="shared" si="23"/>
        <v>30400</v>
      </c>
      <c r="J66" s="61">
        <v>2135.6759999999999</v>
      </c>
      <c r="K66" s="61">
        <f t="shared" si="24"/>
        <v>8542.7039999999997</v>
      </c>
      <c r="L66" s="62">
        <v>0.28100999999999998</v>
      </c>
      <c r="M66" s="63">
        <v>8740</v>
      </c>
      <c r="N66" s="63">
        <f t="shared" si="25"/>
        <v>34960</v>
      </c>
      <c r="O66" s="64">
        <v>2318.4898656</v>
      </c>
      <c r="P66" s="64">
        <f t="shared" si="26"/>
        <v>9273.9594624000001</v>
      </c>
      <c r="Q66" s="70">
        <v>0.26527344000000003</v>
      </c>
      <c r="R66" s="71">
        <v>25593.56</v>
      </c>
      <c r="S66" s="71">
        <v>8169.83</v>
      </c>
      <c r="T66" s="74">
        <f t="shared" si="27"/>
        <v>0.84189342105263199</v>
      </c>
      <c r="U66" s="73"/>
      <c r="V66" s="73"/>
      <c r="W66" s="74">
        <f t="shared" si="28"/>
        <v>0.84189342105263199</v>
      </c>
      <c r="X66" s="74">
        <f t="shared" si="29"/>
        <v>0.95635175934926497</v>
      </c>
      <c r="Y66" s="83">
        <f t="shared" si="30"/>
        <v>0.73208123569794104</v>
      </c>
      <c r="Z66" s="83">
        <f t="shared" si="31"/>
        <v>0.88094303550963904</v>
      </c>
      <c r="AA66" s="84"/>
      <c r="AB66" s="85"/>
      <c r="AC66" s="86">
        <f t="shared" si="42"/>
        <v>-48.064399999999999</v>
      </c>
      <c r="AD66" s="87">
        <v>7110</v>
      </c>
      <c r="AE66" s="87">
        <f t="shared" si="32"/>
        <v>14220</v>
      </c>
      <c r="AF66" s="88">
        <v>2037.1572000000001</v>
      </c>
      <c r="AG66" s="88">
        <f t="shared" si="33"/>
        <v>4074.3144000000002</v>
      </c>
      <c r="AH66" s="91">
        <v>0.28652</v>
      </c>
      <c r="AI66" s="92">
        <v>8247.6</v>
      </c>
      <c r="AJ66" s="92">
        <f t="shared" si="34"/>
        <v>16495.2</v>
      </c>
      <c r="AK66" s="92">
        <v>2274.6056039999999</v>
      </c>
      <c r="AL66" s="92">
        <f t="shared" si="35"/>
        <v>4549.2112079999997</v>
      </c>
      <c r="AM66" s="91">
        <v>0.27578999999999998</v>
      </c>
      <c r="AN66" s="71">
        <v>10603.24</v>
      </c>
      <c r="AO66" s="71">
        <v>3588.3</v>
      </c>
      <c r="AP66" s="71"/>
      <c r="AQ66" s="71"/>
      <c r="AR66" s="91">
        <f t="shared" si="36"/>
        <v>0.74565682137834</v>
      </c>
      <c r="AS66" s="91">
        <f t="shared" si="37"/>
        <v>0.88071259301933102</v>
      </c>
      <c r="AT66" s="70">
        <f t="shared" si="38"/>
        <v>0.6428076046365</v>
      </c>
      <c r="AU66" s="70">
        <f t="shared" si="39"/>
        <v>0.78877410520966995</v>
      </c>
      <c r="AV66" s="99"/>
      <c r="AW66" s="5">
        <v>10</v>
      </c>
      <c r="AX66" s="5">
        <v>12</v>
      </c>
      <c r="AY66" s="102"/>
      <c r="AZ66" s="5"/>
      <c r="BA66" s="103"/>
      <c r="BB66" s="104">
        <f t="shared" si="40"/>
        <v>0</v>
      </c>
      <c r="BC66" s="104">
        <f t="shared" si="41"/>
        <v>-48.064399999999999</v>
      </c>
    </row>
    <row r="67" spans="1:55" ht="12.75">
      <c r="A67" s="53">
        <v>65</v>
      </c>
      <c r="B67" s="53">
        <v>582</v>
      </c>
      <c r="C67" s="54" t="s">
        <v>127</v>
      </c>
      <c r="D67" s="54" t="s">
        <v>63</v>
      </c>
      <c r="E67" s="5" t="s">
        <v>99</v>
      </c>
      <c r="F67" s="51">
        <v>6</v>
      </c>
      <c r="G67" s="51"/>
      <c r="H67" s="52">
        <v>48000</v>
      </c>
      <c r="I67" s="60">
        <f t="shared" ref="I67:I98" si="45">H67*4</f>
        <v>192000</v>
      </c>
      <c r="J67" s="61">
        <v>8372.16</v>
      </c>
      <c r="K67" s="61">
        <f t="shared" ref="K67:K98" si="46">J67*4</f>
        <v>33488.639999999999</v>
      </c>
      <c r="L67" s="62">
        <v>0.17441999999999999</v>
      </c>
      <c r="M67" s="63">
        <v>55200</v>
      </c>
      <c r="N67" s="63">
        <f t="shared" ref="N67:N98" si="47">M67*4</f>
        <v>220800</v>
      </c>
      <c r="O67" s="64">
        <v>9088.8168960000003</v>
      </c>
      <c r="P67" s="64">
        <f t="shared" ref="P67:P98" si="48">O67*4</f>
        <v>36355.267584000001</v>
      </c>
      <c r="Q67" s="70">
        <v>0.16465247999999999</v>
      </c>
      <c r="R67" s="75">
        <v>189858.06</v>
      </c>
      <c r="S67" s="75">
        <v>29697.17</v>
      </c>
      <c r="T67" s="74">
        <f t="shared" ref="T67:T98" si="49">R67/I67</f>
        <v>0.98884406250000001</v>
      </c>
      <c r="U67" s="73"/>
      <c r="V67" s="73"/>
      <c r="W67" s="74">
        <f t="shared" ref="W67:W98" si="50">(R67-U67)/I67</f>
        <v>0.98884406250000001</v>
      </c>
      <c r="X67" s="74">
        <f t="shared" ref="X67:X98" si="51">(S67-V67)/K67</f>
        <v>0.88678339878836498</v>
      </c>
      <c r="Y67" s="83">
        <f t="shared" ref="Y67:Y98" si="52">(R67-U67)/N67</f>
        <v>0.85986440217391302</v>
      </c>
      <c r="Z67" s="83">
        <f t="shared" ref="Z67:Z98" si="53">(S67-V67)/P67</f>
        <v>0.81686016837542896</v>
      </c>
      <c r="AA67" s="84"/>
      <c r="AB67" s="85"/>
      <c r="AC67" s="86">
        <f t="shared" si="42"/>
        <v>-21.4194</v>
      </c>
      <c r="AD67" s="87">
        <v>46072.800000000003</v>
      </c>
      <c r="AE67" s="87">
        <f t="shared" ref="AE67:AE98" si="54">AD67*2</f>
        <v>92145.600000000006</v>
      </c>
      <c r="AF67" s="88">
        <v>8193.5867519999993</v>
      </c>
      <c r="AG67" s="88">
        <f t="shared" ref="AG67:AG98" si="55">AF67*2</f>
        <v>16387.173503999999</v>
      </c>
      <c r="AH67" s="91">
        <v>0.17784</v>
      </c>
      <c r="AI67" s="92">
        <v>53444.447999999997</v>
      </c>
      <c r="AJ67" s="92">
        <f t="shared" ref="AJ67:AJ98" si="56">AI67*2</f>
        <v>106888.89599999999</v>
      </c>
      <c r="AK67" s="92">
        <v>9148.6206086399998</v>
      </c>
      <c r="AL67" s="92">
        <f t="shared" ref="AL67:AL98" si="57">AK67*2</f>
        <v>18297.24121728</v>
      </c>
      <c r="AM67" s="91">
        <v>0.17118</v>
      </c>
      <c r="AN67" s="105">
        <v>59397.65</v>
      </c>
      <c r="AO67" s="105">
        <v>10770.31</v>
      </c>
      <c r="AP67" s="71"/>
      <c r="AQ67" s="71"/>
      <c r="AR67" s="91">
        <f t="shared" ref="AR67:AR98" si="58">(AN67-AP67)/AE67</f>
        <v>0.64460647062909104</v>
      </c>
      <c r="AS67" s="91">
        <f t="shared" ref="AS67:AS98" si="59">(AO67-AQ67)/AG67</f>
        <v>0.657240249355451</v>
      </c>
      <c r="AT67" s="70">
        <f t="shared" ref="AT67:AT98" si="60">(AN67-AP67)/AJ67</f>
        <v>0.55569523330094095</v>
      </c>
      <c r="AU67" s="70">
        <f t="shared" ref="AU67:AU98" si="61">(AO67-AQ67)/AL67</f>
        <v>0.58863026792413198</v>
      </c>
      <c r="AV67" s="99"/>
      <c r="AW67" s="5">
        <v>10</v>
      </c>
      <c r="AX67" s="5">
        <v>-2</v>
      </c>
      <c r="AY67" s="102">
        <f>(AW67-AX67)*-2</f>
        <v>-24</v>
      </c>
      <c r="AZ67" s="5"/>
      <c r="BA67" s="103"/>
      <c r="BB67" s="104">
        <f t="shared" si="40"/>
        <v>0</v>
      </c>
      <c r="BC67" s="104">
        <f t="shared" si="41"/>
        <v>-45.419400000000003</v>
      </c>
    </row>
    <row r="68" spans="1:55">
      <c r="A68" s="5">
        <v>66</v>
      </c>
      <c r="B68" s="5">
        <v>573</v>
      </c>
      <c r="C68" s="50" t="s">
        <v>128</v>
      </c>
      <c r="D68" s="50" t="s">
        <v>51</v>
      </c>
      <c r="E68" s="5" t="s">
        <v>57</v>
      </c>
      <c r="F68" s="51">
        <v>2</v>
      </c>
      <c r="G68" s="51"/>
      <c r="H68" s="52">
        <v>6300</v>
      </c>
      <c r="I68" s="60">
        <f t="shared" si="45"/>
        <v>25200</v>
      </c>
      <c r="J68" s="61">
        <v>1831.41</v>
      </c>
      <c r="K68" s="61">
        <f t="shared" si="46"/>
        <v>7325.64</v>
      </c>
      <c r="L68" s="62">
        <v>0.29070000000000001</v>
      </c>
      <c r="M68" s="63">
        <v>7245</v>
      </c>
      <c r="N68" s="63">
        <f t="shared" si="47"/>
        <v>28980</v>
      </c>
      <c r="O68" s="64">
        <v>1988.1786959999999</v>
      </c>
      <c r="P68" s="64">
        <f t="shared" si="48"/>
        <v>7952.7147839999998</v>
      </c>
      <c r="Q68" s="70">
        <v>0.27442080000000002</v>
      </c>
      <c r="R68" s="71">
        <v>26111.18</v>
      </c>
      <c r="S68" s="71">
        <v>5463.07</v>
      </c>
      <c r="T68" s="72">
        <f t="shared" si="49"/>
        <v>1.0361579365079401</v>
      </c>
      <c r="U68" s="73">
        <v>5075</v>
      </c>
      <c r="V68" s="73">
        <v>297.5</v>
      </c>
      <c r="W68" s="74">
        <f t="shared" si="50"/>
        <v>0.83476904761904802</v>
      </c>
      <c r="X68" s="74">
        <f t="shared" si="51"/>
        <v>0.70513566050201704</v>
      </c>
      <c r="Y68" s="83">
        <f t="shared" si="52"/>
        <v>0.72588612836438904</v>
      </c>
      <c r="Z68" s="83">
        <f t="shared" si="53"/>
        <v>0.64953542787584495</v>
      </c>
      <c r="AA68" s="84"/>
      <c r="AB68" s="85"/>
      <c r="AC68" s="86">
        <v>0</v>
      </c>
      <c r="AD68" s="87">
        <v>5872.86</v>
      </c>
      <c r="AE68" s="87">
        <f t="shared" si="54"/>
        <v>11745.72</v>
      </c>
      <c r="AF68" s="88">
        <v>1740.715704</v>
      </c>
      <c r="AG68" s="88">
        <f t="shared" si="55"/>
        <v>3481.4314079999999</v>
      </c>
      <c r="AH68" s="91">
        <v>0.2964</v>
      </c>
      <c r="AI68" s="92">
        <v>6812.5176000000001</v>
      </c>
      <c r="AJ68" s="92">
        <f t="shared" si="56"/>
        <v>13625.0352</v>
      </c>
      <c r="AK68" s="92">
        <v>1943.61127128</v>
      </c>
      <c r="AL68" s="92">
        <f t="shared" si="57"/>
        <v>3887.22254256</v>
      </c>
      <c r="AM68" s="91">
        <v>0.2853</v>
      </c>
      <c r="AN68" s="71">
        <v>5999.93</v>
      </c>
      <c r="AO68" s="71">
        <v>1863.79</v>
      </c>
      <c r="AP68" s="71"/>
      <c r="AQ68" s="71"/>
      <c r="AR68" s="91">
        <f t="shared" si="58"/>
        <v>0.51081840874803797</v>
      </c>
      <c r="AS68" s="91">
        <f t="shared" si="59"/>
        <v>0.53535163603028002</v>
      </c>
      <c r="AT68" s="70">
        <f t="shared" si="60"/>
        <v>0.44036069719658399</v>
      </c>
      <c r="AU68" s="70">
        <f t="shared" si="61"/>
        <v>0.479465731532975</v>
      </c>
      <c r="AV68" s="99"/>
      <c r="AW68" s="5">
        <v>8</v>
      </c>
      <c r="AX68" s="5">
        <v>6</v>
      </c>
      <c r="AY68" s="102">
        <f>(AW68-AX68)*-2</f>
        <v>-4</v>
      </c>
      <c r="AZ68" s="5"/>
      <c r="BA68" s="103"/>
      <c r="BB68" s="104">
        <f t="shared" ref="BB68:BB99" si="62">AA68+AB68+AV68+BA68</f>
        <v>0</v>
      </c>
      <c r="BC68" s="104">
        <f t="shared" ref="BC68:BC99" si="63">AC68+AY68</f>
        <v>-4</v>
      </c>
    </row>
    <row r="69" spans="1:55">
      <c r="A69" s="5">
        <v>67</v>
      </c>
      <c r="B69" s="5">
        <v>744</v>
      </c>
      <c r="C69" s="50" t="s">
        <v>129</v>
      </c>
      <c r="D69" s="50" t="s">
        <v>56</v>
      </c>
      <c r="E69" s="5" t="s">
        <v>49</v>
      </c>
      <c r="F69" s="51">
        <v>3</v>
      </c>
      <c r="G69" s="51">
        <v>1</v>
      </c>
      <c r="H69" s="52">
        <v>10500</v>
      </c>
      <c r="I69" s="60">
        <f t="shared" si="45"/>
        <v>42000</v>
      </c>
      <c r="J69" s="61">
        <v>2797.9875000000002</v>
      </c>
      <c r="K69" s="61">
        <f t="shared" si="46"/>
        <v>11191.95</v>
      </c>
      <c r="L69" s="62">
        <v>0.26647500000000002</v>
      </c>
      <c r="M69" s="63">
        <v>12075</v>
      </c>
      <c r="N69" s="63">
        <f t="shared" si="47"/>
        <v>48300</v>
      </c>
      <c r="O69" s="64">
        <v>3037.49523</v>
      </c>
      <c r="P69" s="64">
        <f t="shared" si="48"/>
        <v>12149.98092</v>
      </c>
      <c r="Q69" s="70">
        <v>0.25155240000000001</v>
      </c>
      <c r="R69" s="71">
        <v>34930.42</v>
      </c>
      <c r="S69" s="71">
        <v>7699.84</v>
      </c>
      <c r="T69" s="74">
        <f t="shared" si="49"/>
        <v>0.83167666666666695</v>
      </c>
      <c r="U69" s="73"/>
      <c r="V69" s="73"/>
      <c r="W69" s="74">
        <f t="shared" si="50"/>
        <v>0.83167666666666695</v>
      </c>
      <c r="X69" s="74">
        <f t="shared" si="51"/>
        <v>0.687980200054503</v>
      </c>
      <c r="Y69" s="83">
        <f t="shared" si="52"/>
        <v>0.72319710144927496</v>
      </c>
      <c r="Z69" s="83">
        <f t="shared" si="53"/>
        <v>0.63373268243782599</v>
      </c>
      <c r="AA69" s="84"/>
      <c r="AB69" s="85"/>
      <c r="AC69" s="86">
        <f t="shared" si="42"/>
        <v>-70.695800000000006</v>
      </c>
      <c r="AD69" s="87">
        <v>10042.875</v>
      </c>
      <c r="AE69" s="87">
        <f t="shared" si="54"/>
        <v>20085.75</v>
      </c>
      <c r="AF69" s="88">
        <v>2728.6491375000001</v>
      </c>
      <c r="AG69" s="88">
        <f t="shared" si="55"/>
        <v>5457.2982750000001</v>
      </c>
      <c r="AH69" s="91">
        <v>0.2717</v>
      </c>
      <c r="AI69" s="92">
        <v>11649.735000000001</v>
      </c>
      <c r="AJ69" s="92">
        <f t="shared" si="56"/>
        <v>23299.47</v>
      </c>
      <c r="AK69" s="92">
        <v>3046.696945875</v>
      </c>
      <c r="AL69" s="92">
        <f t="shared" si="57"/>
        <v>6093.39389175</v>
      </c>
      <c r="AM69" s="91">
        <v>0.26152500000000001</v>
      </c>
      <c r="AN69" s="71">
        <v>6022.44</v>
      </c>
      <c r="AO69" s="71">
        <v>1698.94</v>
      </c>
      <c r="AP69" s="71"/>
      <c r="AQ69" s="71"/>
      <c r="AR69" s="91">
        <f t="shared" si="58"/>
        <v>0.29983645121541402</v>
      </c>
      <c r="AS69" s="91">
        <f t="shared" si="59"/>
        <v>0.31131521760188202</v>
      </c>
      <c r="AT69" s="70">
        <f t="shared" si="60"/>
        <v>0.25847969932363302</v>
      </c>
      <c r="AU69" s="70">
        <f t="shared" si="61"/>
        <v>0.27881670382415902</v>
      </c>
      <c r="AV69" s="99"/>
      <c r="AW69" s="5">
        <v>10</v>
      </c>
      <c r="AX69" s="5">
        <v>2</v>
      </c>
      <c r="AY69" s="102">
        <f>(AW69-AX69)*-2</f>
        <v>-16</v>
      </c>
      <c r="AZ69" s="5">
        <v>1</v>
      </c>
      <c r="BA69" s="103">
        <f>AZ69*3</f>
        <v>3</v>
      </c>
      <c r="BB69" s="104">
        <f t="shared" si="62"/>
        <v>3</v>
      </c>
      <c r="BC69" s="104">
        <f t="shared" si="63"/>
        <v>-86.695800000000006</v>
      </c>
    </row>
    <row r="70" spans="1:55">
      <c r="A70" s="5">
        <v>68</v>
      </c>
      <c r="B70" s="5">
        <v>746</v>
      </c>
      <c r="C70" s="50" t="s">
        <v>130</v>
      </c>
      <c r="D70" s="50" t="s">
        <v>65</v>
      </c>
      <c r="E70" s="5" t="s">
        <v>49</v>
      </c>
      <c r="F70" s="51">
        <v>4</v>
      </c>
      <c r="G70" s="51"/>
      <c r="H70" s="52">
        <v>10500</v>
      </c>
      <c r="I70" s="60">
        <f t="shared" si="45"/>
        <v>42000</v>
      </c>
      <c r="J70" s="61">
        <v>3052.35</v>
      </c>
      <c r="K70" s="61">
        <f t="shared" si="46"/>
        <v>12209.4</v>
      </c>
      <c r="L70" s="62">
        <v>0.29070000000000001</v>
      </c>
      <c r="M70" s="63">
        <v>12075</v>
      </c>
      <c r="N70" s="63">
        <f t="shared" si="47"/>
        <v>48300</v>
      </c>
      <c r="O70" s="64">
        <v>3313.6311599999999</v>
      </c>
      <c r="P70" s="64">
        <f t="shared" si="48"/>
        <v>13254.52464</v>
      </c>
      <c r="Q70" s="70">
        <v>0.27442080000000002</v>
      </c>
      <c r="R70" s="71">
        <v>34565.93</v>
      </c>
      <c r="S70" s="71">
        <v>9824.75</v>
      </c>
      <c r="T70" s="74">
        <f t="shared" si="49"/>
        <v>0.82299833333333305</v>
      </c>
      <c r="U70" s="73"/>
      <c r="V70" s="73"/>
      <c r="W70" s="74">
        <f t="shared" si="50"/>
        <v>0.82299833333333305</v>
      </c>
      <c r="X70" s="74">
        <f t="shared" si="51"/>
        <v>0.80468737202483298</v>
      </c>
      <c r="Y70" s="83">
        <f t="shared" si="52"/>
        <v>0.71565072463768098</v>
      </c>
      <c r="Z70" s="83">
        <f t="shared" si="53"/>
        <v>0.74123744659619895</v>
      </c>
      <c r="AA70" s="84"/>
      <c r="AB70" s="85"/>
      <c r="AC70" s="86">
        <f t="shared" si="42"/>
        <v>-74.340699999999998</v>
      </c>
      <c r="AD70" s="87">
        <v>9775.0650000000005</v>
      </c>
      <c r="AE70" s="87">
        <f t="shared" si="54"/>
        <v>19550.13</v>
      </c>
      <c r="AF70" s="88">
        <v>2897.3292660000002</v>
      </c>
      <c r="AG70" s="88">
        <f t="shared" si="55"/>
        <v>5794.6585320000004</v>
      </c>
      <c r="AH70" s="91">
        <v>0.2964</v>
      </c>
      <c r="AI70" s="92">
        <v>11339.0754</v>
      </c>
      <c r="AJ70" s="92">
        <f t="shared" si="56"/>
        <v>22678.150799999999</v>
      </c>
      <c r="AK70" s="92">
        <v>3235.0382116199999</v>
      </c>
      <c r="AL70" s="92">
        <f t="shared" si="57"/>
        <v>6470.0764232399997</v>
      </c>
      <c r="AM70" s="91">
        <v>0.2853</v>
      </c>
      <c r="AN70" s="71">
        <v>11274.92</v>
      </c>
      <c r="AO70" s="71">
        <v>2980.22</v>
      </c>
      <c r="AP70" s="71"/>
      <c r="AQ70" s="71"/>
      <c r="AR70" s="91">
        <f t="shared" si="58"/>
        <v>0.57671841568316895</v>
      </c>
      <c r="AS70" s="91">
        <f t="shared" si="59"/>
        <v>0.51430467965321003</v>
      </c>
      <c r="AT70" s="70">
        <f t="shared" si="60"/>
        <v>0.49717104800273199</v>
      </c>
      <c r="AU70" s="70">
        <f t="shared" si="61"/>
        <v>0.46061588844534901</v>
      </c>
      <c r="AV70" s="99"/>
      <c r="AW70" s="5">
        <v>8</v>
      </c>
      <c r="AX70" s="5">
        <v>0</v>
      </c>
      <c r="AY70" s="102">
        <f>(AW70-AX70)*-2</f>
        <v>-16</v>
      </c>
      <c r="AZ70" s="5"/>
      <c r="BA70" s="103"/>
      <c r="BB70" s="104">
        <f t="shared" si="62"/>
        <v>0</v>
      </c>
      <c r="BC70" s="104">
        <f t="shared" si="63"/>
        <v>-90.340699999999998</v>
      </c>
    </row>
    <row r="71" spans="1:55">
      <c r="A71" s="5">
        <v>69</v>
      </c>
      <c r="B71" s="5">
        <v>517</v>
      </c>
      <c r="C71" s="50" t="s">
        <v>131</v>
      </c>
      <c r="D71" s="50" t="s">
        <v>56</v>
      </c>
      <c r="E71" s="5" t="s">
        <v>99</v>
      </c>
      <c r="F71" s="51">
        <v>4</v>
      </c>
      <c r="G71" s="51"/>
      <c r="H71" s="52">
        <v>40194</v>
      </c>
      <c r="I71" s="60">
        <f t="shared" si="45"/>
        <v>160776</v>
      </c>
      <c r="J71" s="61">
        <v>7789.5972000000002</v>
      </c>
      <c r="K71" s="61">
        <f t="shared" si="46"/>
        <v>31158.388800000001</v>
      </c>
      <c r="L71" s="62">
        <v>0.1938</v>
      </c>
      <c r="M71" s="63">
        <v>46000</v>
      </c>
      <c r="N71" s="63">
        <f t="shared" si="47"/>
        <v>184000</v>
      </c>
      <c r="O71" s="64">
        <v>8415.5712000000003</v>
      </c>
      <c r="P71" s="64">
        <f t="shared" si="48"/>
        <v>33662.284800000001</v>
      </c>
      <c r="Q71" s="70">
        <v>0.1829472</v>
      </c>
      <c r="R71" s="71">
        <v>131977.71</v>
      </c>
      <c r="S71" s="71">
        <v>27546.15</v>
      </c>
      <c r="T71" s="74">
        <f t="shared" si="49"/>
        <v>0.82087942230183597</v>
      </c>
      <c r="U71" s="73"/>
      <c r="V71" s="73"/>
      <c r="W71" s="74">
        <f t="shared" si="50"/>
        <v>0.82087942230183597</v>
      </c>
      <c r="X71" s="74">
        <f t="shared" si="51"/>
        <v>0.88406849843275603</v>
      </c>
      <c r="Y71" s="83">
        <f t="shared" si="52"/>
        <v>0.71727016304347802</v>
      </c>
      <c r="Z71" s="83">
        <f t="shared" si="53"/>
        <v>0.81830898180743805</v>
      </c>
      <c r="AA71" s="84"/>
      <c r="AB71" s="85"/>
      <c r="AC71" s="86">
        <f t="shared" si="42"/>
        <v>-287.98289999999997</v>
      </c>
      <c r="AD71" s="87">
        <v>37801.5</v>
      </c>
      <c r="AE71" s="87">
        <f t="shared" si="54"/>
        <v>75603</v>
      </c>
      <c r="AF71" s="88">
        <v>7469.5763999999999</v>
      </c>
      <c r="AG71" s="88">
        <f t="shared" si="55"/>
        <v>14939.1528</v>
      </c>
      <c r="AH71" s="91">
        <v>0.1976</v>
      </c>
      <c r="AI71" s="92">
        <v>43849.74</v>
      </c>
      <c r="AJ71" s="92">
        <f t="shared" si="56"/>
        <v>87699.48</v>
      </c>
      <c r="AK71" s="92">
        <v>8340.2205479999993</v>
      </c>
      <c r="AL71" s="92">
        <f t="shared" si="57"/>
        <v>16680.441095999999</v>
      </c>
      <c r="AM71" s="91">
        <v>0.19020000000000001</v>
      </c>
      <c r="AN71" s="71">
        <v>82505.97</v>
      </c>
      <c r="AO71" s="71">
        <v>16439.560000000001</v>
      </c>
      <c r="AP71" s="71"/>
      <c r="AQ71" s="71"/>
      <c r="AR71" s="97">
        <f t="shared" si="58"/>
        <v>1.09130550374985</v>
      </c>
      <c r="AS71" s="97">
        <f t="shared" si="59"/>
        <v>1.1004345574402301</v>
      </c>
      <c r="AT71" s="70">
        <f t="shared" si="60"/>
        <v>0.94078060668090602</v>
      </c>
      <c r="AU71" s="70">
        <f t="shared" si="61"/>
        <v>0.98555906917487002</v>
      </c>
      <c r="AV71" s="99">
        <v>500</v>
      </c>
      <c r="AW71" s="5">
        <v>10</v>
      </c>
      <c r="AX71" s="5">
        <v>4</v>
      </c>
      <c r="AY71" s="102">
        <f>(AW71-AX71)*-2</f>
        <v>-12</v>
      </c>
      <c r="AZ71" s="5"/>
      <c r="BA71" s="103"/>
      <c r="BB71" s="104">
        <f t="shared" si="62"/>
        <v>500</v>
      </c>
      <c r="BC71" s="104">
        <f t="shared" si="63"/>
        <v>-299.98289999999997</v>
      </c>
    </row>
    <row r="72" spans="1:55">
      <c r="A72" s="5">
        <v>70</v>
      </c>
      <c r="B72" s="5">
        <v>594</v>
      </c>
      <c r="C72" s="50" t="s">
        <v>132</v>
      </c>
      <c r="D72" s="50" t="s">
        <v>65</v>
      </c>
      <c r="E72" s="5" t="s">
        <v>57</v>
      </c>
      <c r="F72" s="51">
        <v>2</v>
      </c>
      <c r="G72" s="51"/>
      <c r="H72" s="52">
        <v>6200</v>
      </c>
      <c r="I72" s="60">
        <f t="shared" si="45"/>
        <v>24800</v>
      </c>
      <c r="J72" s="61">
        <v>1771.09944</v>
      </c>
      <c r="K72" s="61">
        <f t="shared" si="46"/>
        <v>7084.3977599999998</v>
      </c>
      <c r="L72" s="62">
        <v>0.2856612</v>
      </c>
      <c r="M72" s="63">
        <v>7130</v>
      </c>
      <c r="N72" s="63">
        <f t="shared" si="47"/>
        <v>28520</v>
      </c>
      <c r="O72" s="64">
        <v>1922.7055520639999</v>
      </c>
      <c r="P72" s="64">
        <f t="shared" si="48"/>
        <v>7690.8222082559996</v>
      </c>
      <c r="Q72" s="70">
        <v>0.26966417279999999</v>
      </c>
      <c r="R72" s="71">
        <v>20267.62</v>
      </c>
      <c r="S72" s="71">
        <v>6136.49</v>
      </c>
      <c r="T72" s="74">
        <f t="shared" si="49"/>
        <v>0.81724274193548396</v>
      </c>
      <c r="U72" s="73"/>
      <c r="V72" s="73"/>
      <c r="W72" s="74">
        <f t="shared" si="50"/>
        <v>0.81724274193548396</v>
      </c>
      <c r="X72" s="74">
        <f t="shared" si="51"/>
        <v>0.86619783471898104</v>
      </c>
      <c r="Y72" s="83">
        <f t="shared" si="52"/>
        <v>0.71064586255259499</v>
      </c>
      <c r="Z72" s="83">
        <f t="shared" si="53"/>
        <v>0.79789778437636405</v>
      </c>
      <c r="AA72" s="84"/>
      <c r="AB72" s="85"/>
      <c r="AC72" s="86">
        <f t="shared" ref="AC72:AC103" si="64">(R72-I72)*0.01</f>
        <v>-45.323799999999999</v>
      </c>
      <c r="AD72" s="87">
        <v>5776.875</v>
      </c>
      <c r="AE72" s="87">
        <f t="shared" si="54"/>
        <v>11553.75</v>
      </c>
      <c r="AF72" s="88">
        <v>1682.5864770000001</v>
      </c>
      <c r="AG72" s="88">
        <f t="shared" si="55"/>
        <v>3365.1729540000001</v>
      </c>
      <c r="AH72" s="91">
        <v>0.29126239999999998</v>
      </c>
      <c r="AI72" s="92">
        <v>6701.1750000000002</v>
      </c>
      <c r="AJ72" s="92">
        <f t="shared" si="56"/>
        <v>13402.35</v>
      </c>
      <c r="AK72" s="92">
        <v>1878.70657689</v>
      </c>
      <c r="AL72" s="92">
        <f t="shared" si="57"/>
        <v>3757.4131537799999</v>
      </c>
      <c r="AM72" s="91">
        <v>0.28035480000000002</v>
      </c>
      <c r="AN72" s="71">
        <v>10032.15</v>
      </c>
      <c r="AO72" s="71">
        <v>3144.72</v>
      </c>
      <c r="AP72" s="71"/>
      <c r="AQ72" s="71"/>
      <c r="AR72" s="91">
        <f t="shared" si="58"/>
        <v>0.86830249918857505</v>
      </c>
      <c r="AS72" s="91">
        <f t="shared" si="59"/>
        <v>0.93448985920977401</v>
      </c>
      <c r="AT72" s="70">
        <f t="shared" si="60"/>
        <v>0.74853663723152997</v>
      </c>
      <c r="AU72" s="70">
        <f t="shared" si="61"/>
        <v>0.83693750761381602</v>
      </c>
      <c r="AV72" s="99"/>
      <c r="AW72" s="5">
        <v>8</v>
      </c>
      <c r="AX72" s="5">
        <v>8</v>
      </c>
      <c r="AY72" s="102"/>
      <c r="AZ72" s="5">
        <v>4</v>
      </c>
      <c r="BA72" s="103">
        <f>AZ72*3</f>
        <v>12</v>
      </c>
      <c r="BB72" s="104">
        <f t="shared" si="62"/>
        <v>12</v>
      </c>
      <c r="BC72" s="104">
        <f t="shared" si="63"/>
        <v>-45.323799999999999</v>
      </c>
    </row>
    <row r="73" spans="1:55">
      <c r="A73" s="5">
        <v>71</v>
      </c>
      <c r="B73" s="5">
        <v>716</v>
      </c>
      <c r="C73" s="50" t="s">
        <v>133</v>
      </c>
      <c r="D73" s="50" t="s">
        <v>65</v>
      </c>
      <c r="E73" s="5" t="s">
        <v>57</v>
      </c>
      <c r="F73" s="51">
        <v>2</v>
      </c>
      <c r="G73" s="51">
        <v>1</v>
      </c>
      <c r="H73" s="52">
        <v>7500</v>
      </c>
      <c r="I73" s="60">
        <f t="shared" si="45"/>
        <v>30000</v>
      </c>
      <c r="J73" s="61">
        <v>2107.5749999999998</v>
      </c>
      <c r="K73" s="61">
        <f t="shared" si="46"/>
        <v>8430.2999999999993</v>
      </c>
      <c r="L73" s="62">
        <v>0.28100999999999998</v>
      </c>
      <c r="M73" s="63">
        <v>8625</v>
      </c>
      <c r="N73" s="63">
        <f t="shared" si="47"/>
        <v>34500</v>
      </c>
      <c r="O73" s="64">
        <v>2287.98342</v>
      </c>
      <c r="P73" s="64">
        <f t="shared" si="48"/>
        <v>9151.9336800000001</v>
      </c>
      <c r="Q73" s="70">
        <v>0.26527344000000003</v>
      </c>
      <c r="R73" s="71">
        <v>23808.61</v>
      </c>
      <c r="S73" s="71">
        <v>7324.46</v>
      </c>
      <c r="T73" s="74">
        <f t="shared" si="49"/>
        <v>0.79362033333333304</v>
      </c>
      <c r="U73" s="73"/>
      <c r="V73" s="73"/>
      <c r="W73" s="74">
        <f t="shared" si="50"/>
        <v>0.79362033333333304</v>
      </c>
      <c r="X73" s="74">
        <f t="shared" si="51"/>
        <v>0.86882554594735695</v>
      </c>
      <c r="Y73" s="83">
        <f t="shared" si="52"/>
        <v>0.69010463768115904</v>
      </c>
      <c r="Z73" s="83">
        <f t="shared" si="53"/>
        <v>0.80031829950935596</v>
      </c>
      <c r="AA73" s="84"/>
      <c r="AB73" s="85"/>
      <c r="AC73" s="86">
        <f t="shared" si="64"/>
        <v>-61.913899999999998</v>
      </c>
      <c r="AD73" s="87">
        <v>6991.5</v>
      </c>
      <c r="AE73" s="87">
        <f t="shared" si="54"/>
        <v>13983</v>
      </c>
      <c r="AF73" s="88">
        <v>2003.2045800000001</v>
      </c>
      <c r="AG73" s="88">
        <f t="shared" si="55"/>
        <v>4006.4091600000002</v>
      </c>
      <c r="AH73" s="91">
        <v>0.28652</v>
      </c>
      <c r="AI73" s="92">
        <v>8110.14</v>
      </c>
      <c r="AJ73" s="92">
        <f t="shared" si="56"/>
        <v>16220.28</v>
      </c>
      <c r="AK73" s="92">
        <v>2236.6955106</v>
      </c>
      <c r="AL73" s="92">
        <f t="shared" si="57"/>
        <v>4473.3910212000001</v>
      </c>
      <c r="AM73" s="91">
        <v>0.27578999999999998</v>
      </c>
      <c r="AN73" s="71">
        <v>7654.04</v>
      </c>
      <c r="AO73" s="71">
        <v>2698.45</v>
      </c>
      <c r="AP73" s="71"/>
      <c r="AQ73" s="71"/>
      <c r="AR73" s="91">
        <f t="shared" si="58"/>
        <v>0.54738182078237896</v>
      </c>
      <c r="AS73" s="91">
        <f t="shared" si="59"/>
        <v>0.67353330432181802</v>
      </c>
      <c r="AT73" s="70">
        <f t="shared" si="60"/>
        <v>0.47188087998480899</v>
      </c>
      <c r="AU73" s="70">
        <f t="shared" si="61"/>
        <v>0.60322247422854003</v>
      </c>
      <c r="AV73" s="99"/>
      <c r="AW73" s="5">
        <v>8</v>
      </c>
      <c r="AX73" s="5">
        <v>8</v>
      </c>
      <c r="AY73" s="102"/>
      <c r="AZ73" s="5">
        <v>8</v>
      </c>
      <c r="BA73" s="103">
        <f>AZ73*3</f>
        <v>24</v>
      </c>
      <c r="BB73" s="104">
        <f t="shared" si="62"/>
        <v>24</v>
      </c>
      <c r="BC73" s="104">
        <f t="shared" si="63"/>
        <v>-61.913899999999998</v>
      </c>
    </row>
    <row r="74" spans="1:55" ht="12.75">
      <c r="A74" s="53">
        <v>72</v>
      </c>
      <c r="B74" s="53">
        <v>112888</v>
      </c>
      <c r="C74" s="54" t="s">
        <v>134</v>
      </c>
      <c r="D74" s="54" t="s">
        <v>63</v>
      </c>
      <c r="E74" s="5" t="s">
        <v>57</v>
      </c>
      <c r="F74" s="51">
        <v>2</v>
      </c>
      <c r="G74" s="51"/>
      <c r="H74" s="52">
        <v>6300</v>
      </c>
      <c r="I74" s="60">
        <f t="shared" si="45"/>
        <v>25200</v>
      </c>
      <c r="J74" s="61">
        <v>1770.3630000000001</v>
      </c>
      <c r="K74" s="61">
        <f t="shared" si="46"/>
        <v>7081.4520000000002</v>
      </c>
      <c r="L74" s="62">
        <v>0.28100999999999998</v>
      </c>
      <c r="M74" s="63">
        <v>7245</v>
      </c>
      <c r="N74" s="63">
        <f t="shared" si="47"/>
        <v>28980</v>
      </c>
      <c r="O74" s="64">
        <v>1921.9060727999999</v>
      </c>
      <c r="P74" s="64">
        <f t="shared" si="48"/>
        <v>7687.6242911999998</v>
      </c>
      <c r="Q74" s="70">
        <v>0.26527344000000003</v>
      </c>
      <c r="R74" s="75">
        <v>20415.79</v>
      </c>
      <c r="S74" s="75">
        <v>5059.0200000000004</v>
      </c>
      <c r="T74" s="74">
        <f t="shared" si="49"/>
        <v>0.81015039682539702</v>
      </c>
      <c r="U74" s="73"/>
      <c r="V74" s="73"/>
      <c r="W74" s="74">
        <f t="shared" si="50"/>
        <v>0.81015039682539702</v>
      </c>
      <c r="X74" s="74">
        <f t="shared" si="51"/>
        <v>0.71440433402641201</v>
      </c>
      <c r="Y74" s="83">
        <f t="shared" si="52"/>
        <v>0.70447860593512801</v>
      </c>
      <c r="Z74" s="83">
        <f t="shared" si="53"/>
        <v>0.65807326273619304</v>
      </c>
      <c r="AA74" s="84"/>
      <c r="AB74" s="85"/>
      <c r="AC74" s="86">
        <f t="shared" si="64"/>
        <v>-47.842100000000002</v>
      </c>
      <c r="AD74" s="87">
        <v>5925</v>
      </c>
      <c r="AE74" s="87">
        <f t="shared" si="54"/>
        <v>11850</v>
      </c>
      <c r="AF74" s="88">
        <v>1697.6310000000001</v>
      </c>
      <c r="AG74" s="88">
        <f t="shared" si="55"/>
        <v>3395.2620000000002</v>
      </c>
      <c r="AH74" s="91">
        <v>0.28652</v>
      </c>
      <c r="AI74" s="92">
        <v>6873</v>
      </c>
      <c r="AJ74" s="92">
        <f t="shared" si="56"/>
        <v>13746</v>
      </c>
      <c r="AK74" s="92">
        <v>1895.50467</v>
      </c>
      <c r="AL74" s="92">
        <f t="shared" si="57"/>
        <v>3791.0093400000001</v>
      </c>
      <c r="AM74" s="91">
        <v>0.27578999999999998</v>
      </c>
      <c r="AN74" s="93">
        <v>8008.76</v>
      </c>
      <c r="AO74" s="93">
        <v>2979.6</v>
      </c>
      <c r="AP74" s="71"/>
      <c r="AQ74" s="71"/>
      <c r="AR74" s="91">
        <f t="shared" si="58"/>
        <v>0.67584472573839705</v>
      </c>
      <c r="AS74" s="91">
        <f t="shared" si="59"/>
        <v>0.87757586896092299</v>
      </c>
      <c r="AT74" s="70">
        <f t="shared" si="60"/>
        <v>0.58262476356758297</v>
      </c>
      <c r="AU74" s="70">
        <f t="shared" si="61"/>
        <v>0.78596482698193504</v>
      </c>
      <c r="AV74" s="99"/>
      <c r="AW74" s="5">
        <v>8</v>
      </c>
      <c r="AX74" s="5">
        <v>8</v>
      </c>
      <c r="AY74" s="102"/>
      <c r="AZ74" s="5">
        <v>2</v>
      </c>
      <c r="BA74" s="103">
        <f>AZ74*3</f>
        <v>6</v>
      </c>
      <c r="BB74" s="104">
        <f t="shared" si="62"/>
        <v>6</v>
      </c>
      <c r="BC74" s="104">
        <f t="shared" si="63"/>
        <v>-47.842100000000002</v>
      </c>
    </row>
    <row r="75" spans="1:55">
      <c r="A75" s="5">
        <v>73</v>
      </c>
      <c r="B75" s="5">
        <v>385</v>
      </c>
      <c r="C75" s="50" t="s">
        <v>135</v>
      </c>
      <c r="D75" s="50" t="s">
        <v>77</v>
      </c>
      <c r="E75" s="5" t="s">
        <v>52</v>
      </c>
      <c r="F75" s="51">
        <v>4</v>
      </c>
      <c r="G75" s="51"/>
      <c r="H75" s="52">
        <v>15500</v>
      </c>
      <c r="I75" s="60">
        <f t="shared" si="45"/>
        <v>62000</v>
      </c>
      <c r="J75" s="61">
        <v>3905.07</v>
      </c>
      <c r="K75" s="61">
        <f t="shared" si="46"/>
        <v>15620.28</v>
      </c>
      <c r="L75" s="62">
        <v>0.25194</v>
      </c>
      <c r="M75" s="63">
        <v>17825</v>
      </c>
      <c r="N75" s="63">
        <f t="shared" si="47"/>
        <v>71300</v>
      </c>
      <c r="O75" s="64">
        <v>4239.3439920000001</v>
      </c>
      <c r="P75" s="64">
        <f t="shared" si="48"/>
        <v>16957.375968</v>
      </c>
      <c r="Q75" s="70">
        <v>0.23783135999999999</v>
      </c>
      <c r="R75" s="71">
        <v>95218.98</v>
      </c>
      <c r="S75" s="71">
        <v>16573.8</v>
      </c>
      <c r="T75" s="72">
        <f t="shared" si="49"/>
        <v>1.53579</v>
      </c>
      <c r="U75" s="73">
        <v>46484.81</v>
      </c>
      <c r="V75" s="73">
        <v>3896.8100000600002</v>
      </c>
      <c r="W75" s="74">
        <f t="shared" si="50"/>
        <v>0.78603500000000004</v>
      </c>
      <c r="X75" s="74">
        <f t="shared" si="51"/>
        <v>0.81157251982294798</v>
      </c>
      <c r="Y75" s="83">
        <f t="shared" si="52"/>
        <v>0.68350869565217398</v>
      </c>
      <c r="Z75" s="83">
        <f t="shared" si="53"/>
        <v>0.74757969769984201</v>
      </c>
      <c r="AA75" s="84"/>
      <c r="AB75" s="85"/>
      <c r="AC75" s="86">
        <v>0</v>
      </c>
      <c r="AD75" s="87">
        <v>14599.2</v>
      </c>
      <c r="AE75" s="87">
        <f t="shared" si="54"/>
        <v>29198.400000000001</v>
      </c>
      <c r="AF75" s="88">
        <v>3750.2424959999998</v>
      </c>
      <c r="AG75" s="88">
        <f t="shared" si="55"/>
        <v>7500.4849919999997</v>
      </c>
      <c r="AH75" s="91">
        <v>0.25688</v>
      </c>
      <c r="AI75" s="92">
        <v>16935.072</v>
      </c>
      <c r="AJ75" s="92">
        <f t="shared" si="56"/>
        <v>33870.144</v>
      </c>
      <c r="AK75" s="92">
        <v>4187.3659027200001</v>
      </c>
      <c r="AL75" s="92">
        <f t="shared" si="57"/>
        <v>8374.7318054400002</v>
      </c>
      <c r="AM75" s="91">
        <v>0.24726000000000001</v>
      </c>
      <c r="AN75" s="71">
        <v>45790.16</v>
      </c>
      <c r="AO75" s="71">
        <v>9952.89</v>
      </c>
      <c r="AP75" s="71">
        <v>14521.6</v>
      </c>
      <c r="AQ75" s="71">
        <v>1062.7</v>
      </c>
      <c r="AR75" s="97">
        <f t="shared" si="58"/>
        <v>1.0708997753301599</v>
      </c>
      <c r="AS75" s="97">
        <f t="shared" si="59"/>
        <v>1.18528201969369</v>
      </c>
      <c r="AT75" s="70">
        <f t="shared" si="60"/>
        <v>0.92318946149151304</v>
      </c>
      <c r="AU75" s="70">
        <f t="shared" si="61"/>
        <v>1.0615492181164701</v>
      </c>
      <c r="AV75" s="99">
        <v>500</v>
      </c>
      <c r="AW75" s="5">
        <v>12</v>
      </c>
      <c r="AX75" s="5">
        <v>4</v>
      </c>
      <c r="AY75" s="102">
        <f>(AW75-AX75)*-2</f>
        <v>-16</v>
      </c>
      <c r="AZ75" s="5">
        <v>2</v>
      </c>
      <c r="BA75" s="103">
        <f>AZ75*3</f>
        <v>6</v>
      </c>
      <c r="BB75" s="104">
        <f t="shared" si="62"/>
        <v>506</v>
      </c>
      <c r="BC75" s="104">
        <f t="shared" si="63"/>
        <v>-16</v>
      </c>
    </row>
    <row r="76" spans="1:55">
      <c r="A76" s="5">
        <v>74</v>
      </c>
      <c r="B76" s="5">
        <v>515</v>
      </c>
      <c r="C76" s="50" t="s">
        <v>136</v>
      </c>
      <c r="D76" s="50" t="s">
        <v>51</v>
      </c>
      <c r="E76" s="5" t="s">
        <v>73</v>
      </c>
      <c r="F76" s="51">
        <v>3</v>
      </c>
      <c r="G76" s="51"/>
      <c r="H76" s="52">
        <v>8800</v>
      </c>
      <c r="I76" s="60">
        <f t="shared" si="45"/>
        <v>35200</v>
      </c>
      <c r="J76" s="61">
        <v>2558.16</v>
      </c>
      <c r="K76" s="61">
        <f t="shared" si="46"/>
        <v>10232.64</v>
      </c>
      <c r="L76" s="62">
        <v>0.29070000000000001</v>
      </c>
      <c r="M76" s="63">
        <v>10120</v>
      </c>
      <c r="N76" s="63">
        <f t="shared" si="47"/>
        <v>40480</v>
      </c>
      <c r="O76" s="64">
        <v>2777.138496</v>
      </c>
      <c r="P76" s="64">
        <f t="shared" si="48"/>
        <v>11108.553984</v>
      </c>
      <c r="Q76" s="70">
        <v>0.27442080000000002</v>
      </c>
      <c r="R76" s="71">
        <v>27632.04</v>
      </c>
      <c r="S76" s="71">
        <v>8644.0400000000009</v>
      </c>
      <c r="T76" s="74">
        <f t="shared" si="49"/>
        <v>0.785001136363636</v>
      </c>
      <c r="U76" s="73"/>
      <c r="V76" s="73"/>
      <c r="W76" s="74">
        <f t="shared" si="50"/>
        <v>0.785001136363636</v>
      </c>
      <c r="X76" s="74">
        <f t="shared" si="51"/>
        <v>0.84475169653188198</v>
      </c>
      <c r="Y76" s="83">
        <f t="shared" si="52"/>
        <v>0.68260968379446596</v>
      </c>
      <c r="Z76" s="83">
        <f t="shared" si="53"/>
        <v>0.77814268287756305</v>
      </c>
      <c r="AA76" s="84"/>
      <c r="AB76" s="85"/>
      <c r="AC76" s="86">
        <f t="shared" si="64"/>
        <v>-75.679599999999994</v>
      </c>
      <c r="AD76" s="87">
        <v>8105.4</v>
      </c>
      <c r="AE76" s="87">
        <f t="shared" si="54"/>
        <v>16210.8</v>
      </c>
      <c r="AF76" s="88">
        <v>2402.44056</v>
      </c>
      <c r="AG76" s="88">
        <f t="shared" si="55"/>
        <v>4804.88112</v>
      </c>
      <c r="AH76" s="91">
        <v>0.2964</v>
      </c>
      <c r="AI76" s="92">
        <v>9402.2639999999992</v>
      </c>
      <c r="AJ76" s="92">
        <f t="shared" si="56"/>
        <v>18804.527999999998</v>
      </c>
      <c r="AK76" s="92">
        <v>2682.4659191999999</v>
      </c>
      <c r="AL76" s="92">
        <f t="shared" si="57"/>
        <v>5364.9318383999998</v>
      </c>
      <c r="AM76" s="91">
        <v>0.2853</v>
      </c>
      <c r="AN76" s="71">
        <v>11110.08</v>
      </c>
      <c r="AO76" s="71">
        <v>3116.86</v>
      </c>
      <c r="AP76" s="71"/>
      <c r="AQ76" s="71"/>
      <c r="AR76" s="91">
        <f t="shared" si="58"/>
        <v>0.68535050706936096</v>
      </c>
      <c r="AS76" s="91">
        <f t="shared" si="59"/>
        <v>0.64868618435246495</v>
      </c>
      <c r="AT76" s="70">
        <f t="shared" si="60"/>
        <v>0.59081940264600097</v>
      </c>
      <c r="AU76" s="70">
        <f t="shared" si="61"/>
        <v>0.58096917051038499</v>
      </c>
      <c r="AV76" s="99"/>
      <c r="AW76" s="5">
        <v>10</v>
      </c>
      <c r="AX76" s="5">
        <v>4</v>
      </c>
      <c r="AY76" s="102">
        <f>(AW76-AX76)*-2</f>
        <v>-12</v>
      </c>
      <c r="AZ76" s="5">
        <v>8</v>
      </c>
      <c r="BA76" s="103">
        <f>AZ76*3</f>
        <v>24</v>
      </c>
      <c r="BB76" s="104">
        <f t="shared" si="62"/>
        <v>24</v>
      </c>
      <c r="BC76" s="104">
        <f t="shared" si="63"/>
        <v>-87.679599999999994</v>
      </c>
    </row>
    <row r="77" spans="1:55">
      <c r="A77" s="5">
        <v>75</v>
      </c>
      <c r="B77" s="5">
        <v>114286</v>
      </c>
      <c r="C77" s="50" t="s">
        <v>137</v>
      </c>
      <c r="D77" s="50" t="s">
        <v>63</v>
      </c>
      <c r="E77" s="5" t="s">
        <v>57</v>
      </c>
      <c r="F77" s="51">
        <v>2</v>
      </c>
      <c r="G77" s="51"/>
      <c r="H77" s="52">
        <v>7600</v>
      </c>
      <c r="I77" s="60">
        <f t="shared" si="45"/>
        <v>30400</v>
      </c>
      <c r="J77" s="61">
        <v>1841.1</v>
      </c>
      <c r="K77" s="61">
        <f t="shared" si="46"/>
        <v>7364.4</v>
      </c>
      <c r="L77" s="62">
        <v>0.24224999999999999</v>
      </c>
      <c r="M77" s="63">
        <v>8740</v>
      </c>
      <c r="N77" s="63">
        <f t="shared" si="47"/>
        <v>34960</v>
      </c>
      <c r="O77" s="64">
        <v>1998.6981599999999</v>
      </c>
      <c r="P77" s="64">
        <f t="shared" si="48"/>
        <v>7994.7926399999997</v>
      </c>
      <c r="Q77" s="70">
        <v>0.228684</v>
      </c>
      <c r="R77" s="71">
        <v>23596.16</v>
      </c>
      <c r="S77" s="71">
        <v>5099.9799999999996</v>
      </c>
      <c r="T77" s="74">
        <f t="shared" si="49"/>
        <v>0.77618947368421098</v>
      </c>
      <c r="U77" s="73"/>
      <c r="V77" s="73"/>
      <c r="W77" s="74">
        <f t="shared" si="50"/>
        <v>0.77618947368421098</v>
      </c>
      <c r="X77" s="74">
        <f t="shared" si="51"/>
        <v>0.69251805985552095</v>
      </c>
      <c r="Y77" s="83">
        <f t="shared" si="52"/>
        <v>0.67494736842105296</v>
      </c>
      <c r="Z77" s="83">
        <f t="shared" si="53"/>
        <v>0.63791273015431205</v>
      </c>
      <c r="AA77" s="84"/>
      <c r="AB77" s="85"/>
      <c r="AC77" s="86">
        <f t="shared" si="64"/>
        <v>-68.038399999999996</v>
      </c>
      <c r="AD77" s="87">
        <v>7110</v>
      </c>
      <c r="AE77" s="87">
        <f t="shared" si="54"/>
        <v>14220</v>
      </c>
      <c r="AF77" s="88">
        <v>1756.17</v>
      </c>
      <c r="AG77" s="88">
        <f t="shared" si="55"/>
        <v>3512.34</v>
      </c>
      <c r="AH77" s="91">
        <v>0.247</v>
      </c>
      <c r="AI77" s="92">
        <v>8247.6</v>
      </c>
      <c r="AJ77" s="92">
        <f t="shared" si="56"/>
        <v>16495.2</v>
      </c>
      <c r="AK77" s="92">
        <v>1960.8669</v>
      </c>
      <c r="AL77" s="92">
        <f t="shared" si="57"/>
        <v>3921.7338</v>
      </c>
      <c r="AM77" s="91">
        <v>0.23774999999999999</v>
      </c>
      <c r="AN77" s="71">
        <v>8711.67</v>
      </c>
      <c r="AO77" s="71">
        <v>1830.36</v>
      </c>
      <c r="AP77" s="71"/>
      <c r="AQ77" s="71"/>
      <c r="AR77" s="91">
        <f t="shared" si="58"/>
        <v>0.61263502109704604</v>
      </c>
      <c r="AS77" s="91">
        <f t="shared" si="59"/>
        <v>0.52112267035651405</v>
      </c>
      <c r="AT77" s="70">
        <f t="shared" si="60"/>
        <v>0.52813363887676401</v>
      </c>
      <c r="AU77" s="70">
        <f t="shared" si="61"/>
        <v>0.466722142130096</v>
      </c>
      <c r="AV77" s="99"/>
      <c r="AW77" s="5">
        <v>8</v>
      </c>
      <c r="AX77" s="5">
        <v>2</v>
      </c>
      <c r="AY77" s="102">
        <f>(AW77-AX77)*-2</f>
        <v>-12</v>
      </c>
      <c r="AZ77" s="5"/>
      <c r="BA77" s="103"/>
      <c r="BB77" s="104">
        <f t="shared" si="62"/>
        <v>0</v>
      </c>
      <c r="BC77" s="104">
        <f t="shared" si="63"/>
        <v>-80.038399999999996</v>
      </c>
    </row>
    <row r="78" spans="1:55">
      <c r="A78" s="5">
        <v>76</v>
      </c>
      <c r="B78" s="5">
        <v>743</v>
      </c>
      <c r="C78" s="50" t="s">
        <v>138</v>
      </c>
      <c r="D78" s="50" t="s">
        <v>51</v>
      </c>
      <c r="E78" s="5" t="s">
        <v>49</v>
      </c>
      <c r="F78" s="51"/>
      <c r="G78" s="51"/>
      <c r="H78" s="52">
        <v>8200</v>
      </c>
      <c r="I78" s="60">
        <f t="shared" si="45"/>
        <v>32800</v>
      </c>
      <c r="J78" s="61">
        <v>2423.4690000000001</v>
      </c>
      <c r="K78" s="61">
        <f t="shared" si="46"/>
        <v>9693.8760000000002</v>
      </c>
      <c r="L78" s="62">
        <v>0.295545</v>
      </c>
      <c r="M78" s="63">
        <v>9430</v>
      </c>
      <c r="N78" s="63">
        <f t="shared" si="47"/>
        <v>37720</v>
      </c>
      <c r="O78" s="64">
        <v>2630.9179463999999</v>
      </c>
      <c r="P78" s="64">
        <f t="shared" si="48"/>
        <v>10523.6717856</v>
      </c>
      <c r="Q78" s="70">
        <v>0.27899447999999999</v>
      </c>
      <c r="R78" s="71">
        <v>25303.01</v>
      </c>
      <c r="S78" s="71">
        <v>6997.31</v>
      </c>
      <c r="T78" s="74">
        <f t="shared" si="49"/>
        <v>0.77143323170731704</v>
      </c>
      <c r="U78" s="73"/>
      <c r="V78" s="73"/>
      <c r="W78" s="74">
        <f t="shared" si="50"/>
        <v>0.77143323170731704</v>
      </c>
      <c r="X78" s="74">
        <f t="shared" si="51"/>
        <v>0.72182788391351405</v>
      </c>
      <c r="Y78" s="83">
        <f t="shared" si="52"/>
        <v>0.67081150583244997</v>
      </c>
      <c r="Z78" s="83">
        <f t="shared" si="53"/>
        <v>0.66491146270588997</v>
      </c>
      <c r="AA78" s="84"/>
      <c r="AB78" s="85"/>
      <c r="AC78" s="86">
        <f t="shared" si="64"/>
        <v>-74.969899999999996</v>
      </c>
      <c r="AD78" s="87">
        <v>7690.65</v>
      </c>
      <c r="AE78" s="87">
        <f t="shared" si="54"/>
        <v>15381.3</v>
      </c>
      <c r="AF78" s="88">
        <v>2317.5004709999998</v>
      </c>
      <c r="AG78" s="88">
        <f t="shared" si="55"/>
        <v>4635.0009419999997</v>
      </c>
      <c r="AH78" s="91">
        <v>0.30134</v>
      </c>
      <c r="AI78" s="92">
        <v>8921.1540000000005</v>
      </c>
      <c r="AJ78" s="92">
        <f t="shared" si="56"/>
        <v>17842.308000000001</v>
      </c>
      <c r="AK78" s="92">
        <v>2587.6253234699998</v>
      </c>
      <c r="AL78" s="92">
        <f t="shared" si="57"/>
        <v>5175.2506469399996</v>
      </c>
      <c r="AM78" s="91">
        <v>0.29005500000000001</v>
      </c>
      <c r="AN78" s="71">
        <v>7632.45</v>
      </c>
      <c r="AO78" s="71">
        <v>2725.23</v>
      </c>
      <c r="AP78" s="71"/>
      <c r="AQ78" s="71"/>
      <c r="AR78" s="91">
        <f t="shared" si="58"/>
        <v>0.496216184587779</v>
      </c>
      <c r="AS78" s="91">
        <f t="shared" si="59"/>
        <v>0.58796751804414205</v>
      </c>
      <c r="AT78" s="70">
        <f t="shared" si="60"/>
        <v>0.42777257292049897</v>
      </c>
      <c r="AU78" s="70">
        <f t="shared" si="61"/>
        <v>0.52658898784184704</v>
      </c>
      <c r="AV78" s="99"/>
      <c r="AW78" s="5">
        <v>10</v>
      </c>
      <c r="AX78" s="5">
        <v>0</v>
      </c>
      <c r="AY78" s="102">
        <f>(AW78-AX78)*-2</f>
        <v>-20</v>
      </c>
      <c r="AZ78" s="5"/>
      <c r="BA78" s="103"/>
      <c r="BB78" s="104">
        <f t="shared" si="62"/>
        <v>0</v>
      </c>
      <c r="BC78" s="104">
        <f t="shared" si="63"/>
        <v>-94.969899999999996</v>
      </c>
    </row>
    <row r="79" spans="1:55">
      <c r="A79" s="5">
        <v>77</v>
      </c>
      <c r="B79" s="5">
        <v>102565</v>
      </c>
      <c r="C79" s="50" t="s">
        <v>139</v>
      </c>
      <c r="D79" s="50" t="s">
        <v>68</v>
      </c>
      <c r="E79" s="5" t="s">
        <v>73</v>
      </c>
      <c r="F79" s="51">
        <v>2</v>
      </c>
      <c r="G79" s="51"/>
      <c r="H79" s="52">
        <v>9500</v>
      </c>
      <c r="I79" s="60">
        <f t="shared" si="45"/>
        <v>38000</v>
      </c>
      <c r="J79" s="61">
        <v>2945.76</v>
      </c>
      <c r="K79" s="61">
        <f t="shared" si="46"/>
        <v>11783.04</v>
      </c>
      <c r="L79" s="62">
        <v>0.31008000000000002</v>
      </c>
      <c r="M79" s="63">
        <v>10925</v>
      </c>
      <c r="N79" s="63">
        <f t="shared" si="47"/>
        <v>43700</v>
      </c>
      <c r="O79" s="64">
        <v>3197.9170559999998</v>
      </c>
      <c r="P79" s="64">
        <f t="shared" si="48"/>
        <v>12791.668223999999</v>
      </c>
      <c r="Q79" s="70">
        <v>0.29271552000000001</v>
      </c>
      <c r="R79" s="71">
        <v>29091.78</v>
      </c>
      <c r="S79" s="71">
        <v>7658.32</v>
      </c>
      <c r="T79" s="74">
        <f t="shared" si="49"/>
        <v>0.76557315789473701</v>
      </c>
      <c r="U79" s="73"/>
      <c r="V79" s="73"/>
      <c r="W79" s="74">
        <f t="shared" si="50"/>
        <v>0.76557315789473701</v>
      </c>
      <c r="X79" s="74">
        <f t="shared" si="51"/>
        <v>0.64994432676117497</v>
      </c>
      <c r="Y79" s="83">
        <f t="shared" si="52"/>
        <v>0.66571578947368404</v>
      </c>
      <c r="Z79" s="83">
        <f t="shared" si="53"/>
        <v>0.59869595316983704</v>
      </c>
      <c r="AA79" s="84"/>
      <c r="AB79" s="85"/>
      <c r="AC79" s="86">
        <f t="shared" si="64"/>
        <v>-89.0822</v>
      </c>
      <c r="AD79" s="87">
        <v>8934.9</v>
      </c>
      <c r="AE79" s="87">
        <f t="shared" si="54"/>
        <v>17869.8</v>
      </c>
      <c r="AF79" s="88">
        <v>2824.8579840000002</v>
      </c>
      <c r="AG79" s="88">
        <f t="shared" si="55"/>
        <v>5649.7159680000004</v>
      </c>
      <c r="AH79" s="91">
        <v>0.31616</v>
      </c>
      <c r="AI79" s="92">
        <v>10364.484</v>
      </c>
      <c r="AJ79" s="92">
        <f t="shared" si="56"/>
        <v>20728.968000000001</v>
      </c>
      <c r="AK79" s="92">
        <v>3154.11977088</v>
      </c>
      <c r="AL79" s="92">
        <f t="shared" si="57"/>
        <v>6308.2395417600001</v>
      </c>
      <c r="AM79" s="91">
        <v>0.30431999999999998</v>
      </c>
      <c r="AN79" s="71">
        <v>12178.46</v>
      </c>
      <c r="AO79" s="71">
        <v>3739.25</v>
      </c>
      <c r="AP79" s="71"/>
      <c r="AQ79" s="71"/>
      <c r="AR79" s="91">
        <f t="shared" si="58"/>
        <v>0.68151070521214596</v>
      </c>
      <c r="AS79" s="91">
        <f t="shared" si="59"/>
        <v>0.66184743112381506</v>
      </c>
      <c r="AT79" s="70">
        <f t="shared" si="60"/>
        <v>0.58750922863115995</v>
      </c>
      <c r="AU79" s="70">
        <f t="shared" si="61"/>
        <v>0.59275650127844504</v>
      </c>
      <c r="AV79" s="99"/>
      <c r="AW79" s="5">
        <v>10</v>
      </c>
      <c r="AX79" s="5">
        <v>6</v>
      </c>
      <c r="AY79" s="102">
        <f>(AW79-AX79)*-2</f>
        <v>-8</v>
      </c>
      <c r="AZ79" s="5"/>
      <c r="BA79" s="103"/>
      <c r="BB79" s="104">
        <f t="shared" si="62"/>
        <v>0</v>
      </c>
      <c r="BC79" s="104">
        <f t="shared" si="63"/>
        <v>-97.0822</v>
      </c>
    </row>
    <row r="80" spans="1:55" ht="12.75">
      <c r="A80" s="53">
        <v>78</v>
      </c>
      <c r="B80" s="53">
        <v>107728</v>
      </c>
      <c r="C80" s="54" t="s">
        <v>140</v>
      </c>
      <c r="D80" s="54" t="s">
        <v>65</v>
      </c>
      <c r="E80" s="5" t="s">
        <v>57</v>
      </c>
      <c r="F80" s="51">
        <v>3</v>
      </c>
      <c r="G80" s="51"/>
      <c r="H80" s="52">
        <v>7100</v>
      </c>
      <c r="I80" s="60">
        <f t="shared" si="45"/>
        <v>28400</v>
      </c>
      <c r="J80" s="61">
        <v>1823.1735000000001</v>
      </c>
      <c r="K80" s="61">
        <f t="shared" si="46"/>
        <v>7292.6940000000004</v>
      </c>
      <c r="L80" s="62">
        <v>0.25678499999999999</v>
      </c>
      <c r="M80" s="63">
        <v>8165</v>
      </c>
      <c r="N80" s="63">
        <f t="shared" si="47"/>
        <v>32660</v>
      </c>
      <c r="O80" s="64">
        <v>1979.2371516000001</v>
      </c>
      <c r="P80" s="64">
        <f t="shared" si="48"/>
        <v>7916.9486064000002</v>
      </c>
      <c r="Q80" s="70">
        <v>0.24240503999999999</v>
      </c>
      <c r="R80" s="75">
        <v>25751.94</v>
      </c>
      <c r="S80" s="75">
        <v>7163.14</v>
      </c>
      <c r="T80" s="74">
        <f t="shared" si="49"/>
        <v>0.90675845070422501</v>
      </c>
      <c r="U80" s="73"/>
      <c r="V80" s="73"/>
      <c r="W80" s="74">
        <f t="shared" si="50"/>
        <v>0.90675845070422501</v>
      </c>
      <c r="X80" s="74">
        <f t="shared" si="51"/>
        <v>0.98223509720824698</v>
      </c>
      <c r="Y80" s="83">
        <f t="shared" si="52"/>
        <v>0.78848560930802203</v>
      </c>
      <c r="Z80" s="83">
        <f t="shared" si="53"/>
        <v>0.90478546168777396</v>
      </c>
      <c r="AA80" s="84"/>
      <c r="AB80" s="85"/>
      <c r="AC80" s="86">
        <f t="shared" si="64"/>
        <v>-26.480599999999999</v>
      </c>
      <c r="AD80" s="87">
        <v>6665.625</v>
      </c>
      <c r="AE80" s="87">
        <f t="shared" si="54"/>
        <v>13331.25</v>
      </c>
      <c r="AF80" s="88">
        <v>1745.1939374999999</v>
      </c>
      <c r="AG80" s="88">
        <f t="shared" si="55"/>
        <v>3490.3878749999999</v>
      </c>
      <c r="AH80" s="91">
        <v>0.26182</v>
      </c>
      <c r="AI80" s="92">
        <v>7732.125</v>
      </c>
      <c r="AJ80" s="92">
        <f t="shared" si="56"/>
        <v>15464.25</v>
      </c>
      <c r="AK80" s="92">
        <v>1948.611481875</v>
      </c>
      <c r="AL80" s="92">
        <f t="shared" si="57"/>
        <v>3897.22296375</v>
      </c>
      <c r="AM80" s="91">
        <v>0.25201499999999999</v>
      </c>
      <c r="AN80" s="93">
        <v>9056.6299999999992</v>
      </c>
      <c r="AO80" s="93">
        <v>2676.11</v>
      </c>
      <c r="AP80" s="71"/>
      <c r="AQ80" s="71"/>
      <c r="AR80" s="91">
        <f t="shared" si="58"/>
        <v>0.67935339896858904</v>
      </c>
      <c r="AS80" s="91">
        <f t="shared" si="59"/>
        <v>0.76670848508491296</v>
      </c>
      <c r="AT80" s="70">
        <f t="shared" si="60"/>
        <v>0.58564948186947297</v>
      </c>
      <c r="AU80" s="70">
        <f t="shared" si="61"/>
        <v>0.68667100263234204</v>
      </c>
      <c r="AV80" s="99"/>
      <c r="AW80" s="5">
        <v>6</v>
      </c>
      <c r="AX80" s="5">
        <v>6</v>
      </c>
      <c r="AY80" s="102"/>
      <c r="AZ80" s="5">
        <v>4</v>
      </c>
      <c r="BA80" s="103">
        <f>AZ80*3</f>
        <v>12</v>
      </c>
      <c r="BB80" s="104">
        <f t="shared" si="62"/>
        <v>12</v>
      </c>
      <c r="BC80" s="104">
        <f t="shared" si="63"/>
        <v>-26.480599999999999</v>
      </c>
    </row>
    <row r="81" spans="1:55">
      <c r="A81" s="5">
        <v>79</v>
      </c>
      <c r="B81" s="5">
        <v>113298</v>
      </c>
      <c r="C81" s="50" t="s">
        <v>141</v>
      </c>
      <c r="D81" s="50" t="s">
        <v>63</v>
      </c>
      <c r="E81" s="5" t="s">
        <v>57</v>
      </c>
      <c r="F81" s="51">
        <v>2</v>
      </c>
      <c r="G81" s="51"/>
      <c r="H81" s="52">
        <v>5600</v>
      </c>
      <c r="I81" s="60">
        <f t="shared" si="45"/>
        <v>22400</v>
      </c>
      <c r="J81" s="61">
        <v>1519.3920000000001</v>
      </c>
      <c r="K81" s="61">
        <f t="shared" si="46"/>
        <v>6077.5680000000002</v>
      </c>
      <c r="L81" s="62">
        <v>0.27132000000000001</v>
      </c>
      <c r="M81" s="63">
        <v>6440</v>
      </c>
      <c r="N81" s="63">
        <f t="shared" si="47"/>
        <v>25760</v>
      </c>
      <c r="O81" s="64">
        <v>1649.4519551999999</v>
      </c>
      <c r="P81" s="64">
        <f t="shared" si="48"/>
        <v>6597.8078207999997</v>
      </c>
      <c r="Q81" s="70">
        <v>0.25612607999999998</v>
      </c>
      <c r="R81" s="71">
        <v>16861.45</v>
      </c>
      <c r="S81" s="71">
        <v>3841.38</v>
      </c>
      <c r="T81" s="74">
        <f t="shared" si="49"/>
        <v>0.75274330357142905</v>
      </c>
      <c r="U81" s="73"/>
      <c r="V81" s="73"/>
      <c r="W81" s="74">
        <f t="shared" si="50"/>
        <v>0.75274330357142905</v>
      </c>
      <c r="X81" s="74">
        <f t="shared" si="51"/>
        <v>0.63205874455045197</v>
      </c>
      <c r="Y81" s="83">
        <f t="shared" si="52"/>
        <v>0.65455939440993804</v>
      </c>
      <c r="Z81" s="83">
        <f t="shared" si="53"/>
        <v>0.58222065636555997</v>
      </c>
      <c r="AA81" s="84"/>
      <c r="AB81" s="85"/>
      <c r="AC81" s="86">
        <f t="shared" si="64"/>
        <v>-55.3855</v>
      </c>
      <c r="AD81" s="87">
        <v>5184.375</v>
      </c>
      <c r="AE81" s="87">
        <f t="shared" si="54"/>
        <v>10368.75</v>
      </c>
      <c r="AF81" s="88">
        <v>1434.2055</v>
      </c>
      <c r="AG81" s="88">
        <f t="shared" si="55"/>
        <v>2868.4110000000001</v>
      </c>
      <c r="AH81" s="91">
        <v>0.27664</v>
      </c>
      <c r="AI81" s="92">
        <v>6013.875</v>
      </c>
      <c r="AJ81" s="92">
        <f t="shared" si="56"/>
        <v>12027.75</v>
      </c>
      <c r="AK81" s="92">
        <v>1601.3746349999999</v>
      </c>
      <c r="AL81" s="92">
        <f t="shared" si="57"/>
        <v>3202.7492699999998</v>
      </c>
      <c r="AM81" s="91">
        <v>0.26628000000000002</v>
      </c>
      <c r="AN81" s="71">
        <v>4747.55</v>
      </c>
      <c r="AO81" s="71">
        <v>1699.08</v>
      </c>
      <c r="AP81" s="71"/>
      <c r="AQ81" s="71"/>
      <c r="AR81" s="91">
        <f t="shared" si="58"/>
        <v>0.45787100663050001</v>
      </c>
      <c r="AS81" s="91">
        <f t="shared" si="59"/>
        <v>0.59234189242754998</v>
      </c>
      <c r="AT81" s="70">
        <f t="shared" si="60"/>
        <v>0.39471638502629303</v>
      </c>
      <c r="AU81" s="70">
        <f t="shared" si="61"/>
        <v>0.53050671681208394</v>
      </c>
      <c r="AV81" s="99"/>
      <c r="AW81" s="5">
        <v>8</v>
      </c>
      <c r="AX81" s="5">
        <v>0</v>
      </c>
      <c r="AY81" s="102">
        <f>(AW81-AX81)*-2</f>
        <v>-16</v>
      </c>
      <c r="AZ81" s="5"/>
      <c r="BA81" s="103"/>
      <c r="BB81" s="104">
        <f t="shared" si="62"/>
        <v>0</v>
      </c>
      <c r="BC81" s="104">
        <f t="shared" si="63"/>
        <v>-71.385499999999993</v>
      </c>
    </row>
    <row r="82" spans="1:55">
      <c r="A82" s="5">
        <v>80</v>
      </c>
      <c r="B82" s="5">
        <v>113299</v>
      </c>
      <c r="C82" s="50" t="s">
        <v>142</v>
      </c>
      <c r="D82" s="50" t="s">
        <v>56</v>
      </c>
      <c r="E82" s="5" t="s">
        <v>57</v>
      </c>
      <c r="F82" s="51">
        <v>1</v>
      </c>
      <c r="G82" s="51"/>
      <c r="H82" s="52">
        <v>5200</v>
      </c>
      <c r="I82" s="60">
        <f t="shared" si="45"/>
        <v>20800</v>
      </c>
      <c r="J82" s="61">
        <v>1310.088</v>
      </c>
      <c r="K82" s="61">
        <f t="shared" si="46"/>
        <v>5240.3519999999999</v>
      </c>
      <c r="L82" s="62">
        <v>0.25194</v>
      </c>
      <c r="M82" s="63">
        <v>5980</v>
      </c>
      <c r="N82" s="63">
        <f t="shared" si="47"/>
        <v>23920</v>
      </c>
      <c r="O82" s="64">
        <v>1422.2315328</v>
      </c>
      <c r="P82" s="64">
        <f t="shared" si="48"/>
        <v>5688.9261311999999</v>
      </c>
      <c r="Q82" s="70">
        <v>0.23783135999999999</v>
      </c>
      <c r="R82" s="71">
        <v>15648.47</v>
      </c>
      <c r="S82" s="71">
        <v>3582.91</v>
      </c>
      <c r="T82" s="74">
        <f t="shared" si="49"/>
        <v>0.75233028846153804</v>
      </c>
      <c r="U82" s="73"/>
      <c r="V82" s="73"/>
      <c r="W82" s="74">
        <f t="shared" si="50"/>
        <v>0.75233028846153804</v>
      </c>
      <c r="X82" s="74">
        <f t="shared" si="51"/>
        <v>0.68371552140008895</v>
      </c>
      <c r="Y82" s="83">
        <f t="shared" si="52"/>
        <v>0.65420025083611999</v>
      </c>
      <c r="Z82" s="83">
        <f t="shared" si="53"/>
        <v>0.62980427542381101</v>
      </c>
      <c r="AA82" s="84"/>
      <c r="AB82" s="85"/>
      <c r="AC82" s="86">
        <f t="shared" si="64"/>
        <v>-51.515300000000003</v>
      </c>
      <c r="AD82" s="87">
        <v>4740</v>
      </c>
      <c r="AE82" s="87">
        <f t="shared" si="54"/>
        <v>9480</v>
      </c>
      <c r="AF82" s="88">
        <v>1217.6112000000001</v>
      </c>
      <c r="AG82" s="88">
        <f t="shared" si="55"/>
        <v>2435.2224000000001</v>
      </c>
      <c r="AH82" s="91">
        <v>0.25688</v>
      </c>
      <c r="AI82" s="92">
        <v>5498.4</v>
      </c>
      <c r="AJ82" s="92">
        <f t="shared" si="56"/>
        <v>10996.8</v>
      </c>
      <c r="AK82" s="92">
        <v>1359.534384</v>
      </c>
      <c r="AL82" s="92">
        <f t="shared" si="57"/>
        <v>2719.0687680000001</v>
      </c>
      <c r="AM82" s="91">
        <v>0.24726000000000001</v>
      </c>
      <c r="AN82" s="71">
        <v>7179.24</v>
      </c>
      <c r="AO82" s="71">
        <v>2190.94</v>
      </c>
      <c r="AP82" s="71"/>
      <c r="AQ82" s="71"/>
      <c r="AR82" s="91">
        <f t="shared" si="58"/>
        <v>0.75730379746835397</v>
      </c>
      <c r="AS82" s="91">
        <f t="shared" si="59"/>
        <v>0.89968784781217503</v>
      </c>
      <c r="AT82" s="70">
        <f t="shared" si="60"/>
        <v>0.65284810126582304</v>
      </c>
      <c r="AU82" s="70">
        <f t="shared" si="61"/>
        <v>0.80576851375904601</v>
      </c>
      <c r="AV82" s="99"/>
      <c r="AW82" s="5">
        <v>6</v>
      </c>
      <c r="AX82" s="5">
        <v>1</v>
      </c>
      <c r="AY82" s="102">
        <f>(AW82-AX82)*-2</f>
        <v>-10</v>
      </c>
      <c r="AZ82" s="5"/>
      <c r="BA82" s="103"/>
      <c r="BB82" s="104">
        <f t="shared" si="62"/>
        <v>0</v>
      </c>
      <c r="BC82" s="104">
        <f t="shared" si="63"/>
        <v>-61.515300000000003</v>
      </c>
    </row>
    <row r="83" spans="1:55">
      <c r="A83" s="5">
        <v>81</v>
      </c>
      <c r="B83" s="5">
        <v>546</v>
      </c>
      <c r="C83" s="50" t="s">
        <v>143</v>
      </c>
      <c r="D83" s="50" t="s">
        <v>51</v>
      </c>
      <c r="E83" s="5" t="s">
        <v>54</v>
      </c>
      <c r="F83" s="51">
        <v>3</v>
      </c>
      <c r="G83" s="51"/>
      <c r="H83" s="52">
        <v>14000</v>
      </c>
      <c r="I83" s="60">
        <f t="shared" si="45"/>
        <v>56000</v>
      </c>
      <c r="J83" s="61">
        <v>4111.8545999999997</v>
      </c>
      <c r="K83" s="61">
        <f t="shared" si="46"/>
        <v>16447.418399999999</v>
      </c>
      <c r="L83" s="62">
        <v>0.29370390000000002</v>
      </c>
      <c r="M83" s="63">
        <v>16100</v>
      </c>
      <c r="N83" s="63">
        <f t="shared" si="47"/>
        <v>64400</v>
      </c>
      <c r="O83" s="64">
        <v>4463.8293537600002</v>
      </c>
      <c r="P83" s="64">
        <f t="shared" si="48"/>
        <v>17855.317415040001</v>
      </c>
      <c r="Q83" s="70">
        <v>0.27725648159999999</v>
      </c>
      <c r="R83" s="71">
        <v>44398.879999999997</v>
      </c>
      <c r="S83" s="71">
        <v>12969.78</v>
      </c>
      <c r="T83" s="74">
        <f t="shared" si="49"/>
        <v>0.79283714285714302</v>
      </c>
      <c r="U83" s="73">
        <v>2380</v>
      </c>
      <c r="V83" s="73">
        <v>469</v>
      </c>
      <c r="W83" s="74">
        <f t="shared" si="50"/>
        <v>0.75033714285714304</v>
      </c>
      <c r="X83" s="74">
        <f t="shared" si="51"/>
        <v>0.76004511443570999</v>
      </c>
      <c r="Y83" s="83">
        <f t="shared" si="52"/>
        <v>0.65246708074534199</v>
      </c>
      <c r="Z83" s="83">
        <f t="shared" si="53"/>
        <v>0.70011524911174405</v>
      </c>
      <c r="AA83" s="84"/>
      <c r="AB83" s="85"/>
      <c r="AC83" s="86">
        <f t="shared" si="64"/>
        <v>-116.0112</v>
      </c>
      <c r="AD83" s="87">
        <v>13122.69</v>
      </c>
      <c r="AE83" s="87">
        <f t="shared" si="54"/>
        <v>26245.38</v>
      </c>
      <c r="AF83" s="88">
        <v>3929.7574909320001</v>
      </c>
      <c r="AG83" s="88">
        <f t="shared" si="55"/>
        <v>7859.5149818640002</v>
      </c>
      <c r="AH83" s="91">
        <v>0.29946279999999997</v>
      </c>
      <c r="AI83" s="92">
        <v>15222.320400000001</v>
      </c>
      <c r="AJ83" s="92">
        <f t="shared" si="56"/>
        <v>30444.640800000001</v>
      </c>
      <c r="AK83" s="92">
        <v>4387.8049328912402</v>
      </c>
      <c r="AL83" s="92">
        <f t="shared" si="57"/>
        <v>8775.6098657824805</v>
      </c>
      <c r="AM83" s="91">
        <v>0.28824810000000001</v>
      </c>
      <c r="AN83" s="71">
        <v>18234.400000000001</v>
      </c>
      <c r="AO83" s="71">
        <v>5984.24</v>
      </c>
      <c r="AP83" s="71"/>
      <c r="AQ83" s="71"/>
      <c r="AR83" s="91">
        <f t="shared" si="58"/>
        <v>0.69476608835536002</v>
      </c>
      <c r="AS83" s="91">
        <f t="shared" si="59"/>
        <v>0.76140067342689199</v>
      </c>
      <c r="AT83" s="70">
        <f t="shared" si="60"/>
        <v>0.59893628306496605</v>
      </c>
      <c r="AU83" s="70">
        <f t="shared" si="61"/>
        <v>0.68191727885870601</v>
      </c>
      <c r="AV83" s="99"/>
      <c r="AW83" s="5">
        <v>12</v>
      </c>
      <c r="AX83" s="5">
        <v>24</v>
      </c>
      <c r="AY83" s="102"/>
      <c r="AZ83" s="5">
        <v>13</v>
      </c>
      <c r="BA83" s="103">
        <f>AZ83*3</f>
        <v>39</v>
      </c>
      <c r="BB83" s="104">
        <f t="shared" si="62"/>
        <v>39</v>
      </c>
      <c r="BC83" s="104">
        <f t="shared" si="63"/>
        <v>-116.0112</v>
      </c>
    </row>
    <row r="84" spans="1:55">
      <c r="A84" s="5">
        <v>82</v>
      </c>
      <c r="B84" s="5">
        <v>115971</v>
      </c>
      <c r="C84" s="50" t="s">
        <v>144</v>
      </c>
      <c r="D84" s="50" t="s">
        <v>56</v>
      </c>
      <c r="E84" s="5" t="s">
        <v>57</v>
      </c>
      <c r="F84" s="51">
        <v>2</v>
      </c>
      <c r="G84" s="51"/>
      <c r="H84" s="52">
        <v>5200</v>
      </c>
      <c r="I84" s="60">
        <f t="shared" si="45"/>
        <v>20800</v>
      </c>
      <c r="J84" s="61">
        <v>1360.4760000000001</v>
      </c>
      <c r="K84" s="61">
        <f t="shared" si="46"/>
        <v>5441.9040000000005</v>
      </c>
      <c r="L84" s="62">
        <v>0.26162999999999997</v>
      </c>
      <c r="M84" s="63">
        <v>5980</v>
      </c>
      <c r="N84" s="63">
        <f t="shared" si="47"/>
        <v>23920</v>
      </c>
      <c r="O84" s="64">
        <v>1476.9327456000001</v>
      </c>
      <c r="P84" s="64">
        <f t="shared" si="48"/>
        <v>5907.7309824000004</v>
      </c>
      <c r="Q84" s="70">
        <v>0.24697872000000001</v>
      </c>
      <c r="R84" s="71">
        <v>15605.82</v>
      </c>
      <c r="S84" s="71">
        <v>3959.69</v>
      </c>
      <c r="T84" s="74">
        <f t="shared" si="49"/>
        <v>0.75027980769230795</v>
      </c>
      <c r="U84" s="73"/>
      <c r="V84" s="73"/>
      <c r="W84" s="74">
        <f t="shared" si="50"/>
        <v>0.75027980769230795</v>
      </c>
      <c r="X84" s="74">
        <f t="shared" si="51"/>
        <v>0.72762952084417498</v>
      </c>
      <c r="Y84" s="83">
        <f t="shared" si="52"/>
        <v>0.65241722408026803</v>
      </c>
      <c r="Z84" s="83">
        <f t="shared" si="53"/>
        <v>0.67025563821313106</v>
      </c>
      <c r="AA84" s="84"/>
      <c r="AB84" s="85"/>
      <c r="AC84" s="86">
        <f t="shared" si="64"/>
        <v>-51.941800000000001</v>
      </c>
      <c r="AD84" s="87">
        <v>4888.125</v>
      </c>
      <c r="AE84" s="87">
        <f t="shared" si="54"/>
        <v>9776.25</v>
      </c>
      <c r="AF84" s="88">
        <v>1303.9562249999999</v>
      </c>
      <c r="AG84" s="88">
        <f t="shared" si="55"/>
        <v>2607.9124499999998</v>
      </c>
      <c r="AH84" s="91">
        <v>0.26676</v>
      </c>
      <c r="AI84" s="92">
        <v>5670.2250000000004</v>
      </c>
      <c r="AJ84" s="92">
        <f t="shared" si="56"/>
        <v>11340.45</v>
      </c>
      <c r="AK84" s="92">
        <v>1455.9436732500001</v>
      </c>
      <c r="AL84" s="92">
        <f t="shared" si="57"/>
        <v>2911.8873465000001</v>
      </c>
      <c r="AM84" s="91">
        <v>0.25677</v>
      </c>
      <c r="AN84" s="71">
        <v>16552.669999999998</v>
      </c>
      <c r="AO84" s="71">
        <v>6237.34</v>
      </c>
      <c r="AP84" s="71"/>
      <c r="AQ84" s="71"/>
      <c r="AR84" s="97">
        <f t="shared" si="58"/>
        <v>1.69315125942974</v>
      </c>
      <c r="AS84" s="97">
        <f t="shared" si="59"/>
        <v>2.3916983869608002</v>
      </c>
      <c r="AT84" s="98">
        <f t="shared" si="60"/>
        <v>1.45961315468081</v>
      </c>
      <c r="AU84" s="98">
        <f t="shared" si="61"/>
        <v>2.1420265476606102</v>
      </c>
      <c r="AV84" s="99">
        <v>300</v>
      </c>
      <c r="AW84" s="5">
        <v>6</v>
      </c>
      <c r="AX84" s="5">
        <v>4</v>
      </c>
      <c r="AY84" s="102">
        <f t="shared" ref="AY84:AY90" si="65">(AW84-AX84)*-2</f>
        <v>-4</v>
      </c>
      <c r="AZ84" s="5">
        <v>6</v>
      </c>
      <c r="BA84" s="103">
        <f>AZ84*3</f>
        <v>18</v>
      </c>
      <c r="BB84" s="104">
        <f t="shared" si="62"/>
        <v>318</v>
      </c>
      <c r="BC84" s="104">
        <f t="shared" si="63"/>
        <v>-55.941800000000001</v>
      </c>
    </row>
    <row r="85" spans="1:55">
      <c r="A85" s="5">
        <v>83</v>
      </c>
      <c r="B85" s="5">
        <v>704</v>
      </c>
      <c r="C85" s="50" t="s">
        <v>145</v>
      </c>
      <c r="D85" s="50" t="s">
        <v>48</v>
      </c>
      <c r="E85" s="5" t="s">
        <v>57</v>
      </c>
      <c r="F85" s="51">
        <v>3</v>
      </c>
      <c r="G85" s="51"/>
      <c r="H85" s="52">
        <v>6300</v>
      </c>
      <c r="I85" s="60">
        <f t="shared" si="45"/>
        <v>25200</v>
      </c>
      <c r="J85" s="61">
        <v>1770.3630000000001</v>
      </c>
      <c r="K85" s="61">
        <f t="shared" si="46"/>
        <v>7081.4520000000002</v>
      </c>
      <c r="L85" s="62">
        <v>0.28100999999999998</v>
      </c>
      <c r="M85" s="63">
        <v>7245</v>
      </c>
      <c r="N85" s="63">
        <f t="shared" si="47"/>
        <v>28980</v>
      </c>
      <c r="O85" s="64">
        <v>1921.9060727999999</v>
      </c>
      <c r="P85" s="64">
        <f t="shared" si="48"/>
        <v>7687.6242911999998</v>
      </c>
      <c r="Q85" s="70">
        <v>0.26527344000000003</v>
      </c>
      <c r="R85" s="71">
        <v>18818.84</v>
      </c>
      <c r="S85" s="71">
        <v>5567.09</v>
      </c>
      <c r="T85" s="74">
        <f t="shared" si="49"/>
        <v>0.74677936507936504</v>
      </c>
      <c r="U85" s="73"/>
      <c r="V85" s="73"/>
      <c r="W85" s="74">
        <f t="shared" si="50"/>
        <v>0.74677936507936504</v>
      </c>
      <c r="X85" s="74">
        <f t="shared" si="51"/>
        <v>0.78615091933123304</v>
      </c>
      <c r="Y85" s="83">
        <f t="shared" si="52"/>
        <v>0.649373360938578</v>
      </c>
      <c r="Z85" s="83">
        <f t="shared" si="53"/>
        <v>0.72416260071042104</v>
      </c>
      <c r="AA85" s="84"/>
      <c r="AB85" s="85"/>
      <c r="AC85" s="86">
        <f t="shared" si="64"/>
        <v>-63.811599999999999</v>
      </c>
      <c r="AD85" s="87">
        <v>5859.8249999999998</v>
      </c>
      <c r="AE85" s="87">
        <f t="shared" si="54"/>
        <v>11719.65</v>
      </c>
      <c r="AF85" s="88">
        <v>1678.9570590000001</v>
      </c>
      <c r="AG85" s="88">
        <f t="shared" si="55"/>
        <v>3357.9141180000001</v>
      </c>
      <c r="AH85" s="91">
        <v>0.28652</v>
      </c>
      <c r="AI85" s="92">
        <v>6797.3969999999999</v>
      </c>
      <c r="AJ85" s="92">
        <f t="shared" si="56"/>
        <v>13594.794</v>
      </c>
      <c r="AK85" s="92">
        <v>1874.6541186300001</v>
      </c>
      <c r="AL85" s="92">
        <f t="shared" si="57"/>
        <v>3749.3082372600002</v>
      </c>
      <c r="AM85" s="91">
        <v>0.27578999999999998</v>
      </c>
      <c r="AN85" s="71">
        <v>8704.9500000000007</v>
      </c>
      <c r="AO85" s="71">
        <v>2394.12</v>
      </c>
      <c r="AP85" s="71"/>
      <c r="AQ85" s="71"/>
      <c r="AR85" s="91">
        <f t="shared" si="58"/>
        <v>0.74276535562068802</v>
      </c>
      <c r="AS85" s="91">
        <f t="shared" si="59"/>
        <v>0.71297832995977795</v>
      </c>
      <c r="AT85" s="70">
        <f t="shared" si="60"/>
        <v>0.640314961741973</v>
      </c>
      <c r="AU85" s="70">
        <f t="shared" si="61"/>
        <v>0.63854979332124095</v>
      </c>
      <c r="AV85" s="99"/>
      <c r="AW85" s="5">
        <v>8</v>
      </c>
      <c r="AX85" s="5">
        <v>4</v>
      </c>
      <c r="AY85" s="102">
        <f t="shared" si="65"/>
        <v>-8</v>
      </c>
      <c r="AZ85" s="5"/>
      <c r="BA85" s="103"/>
      <c r="BB85" s="104">
        <f t="shared" si="62"/>
        <v>0</v>
      </c>
      <c r="BC85" s="104">
        <f t="shared" si="63"/>
        <v>-71.811599999999999</v>
      </c>
    </row>
    <row r="86" spans="1:55">
      <c r="A86" s="5">
        <v>84</v>
      </c>
      <c r="B86" s="5">
        <v>116919</v>
      </c>
      <c r="C86" s="50" t="s">
        <v>146</v>
      </c>
      <c r="D86" s="50" t="s">
        <v>56</v>
      </c>
      <c r="E86" s="5" t="s">
        <v>57</v>
      </c>
      <c r="F86" s="51">
        <v>1</v>
      </c>
      <c r="G86" s="51"/>
      <c r="H86" s="52">
        <v>6000</v>
      </c>
      <c r="I86" s="60">
        <f t="shared" si="45"/>
        <v>24000</v>
      </c>
      <c r="J86" s="61">
        <v>1627.92</v>
      </c>
      <c r="K86" s="61">
        <f t="shared" si="46"/>
        <v>6511.68</v>
      </c>
      <c r="L86" s="62">
        <v>0.27132000000000001</v>
      </c>
      <c r="M86" s="63">
        <v>6900</v>
      </c>
      <c r="N86" s="63">
        <f t="shared" si="47"/>
        <v>27600</v>
      </c>
      <c r="O86" s="64">
        <v>1767.2699520000001</v>
      </c>
      <c r="P86" s="64">
        <f t="shared" si="48"/>
        <v>7069.0798080000004</v>
      </c>
      <c r="Q86" s="70">
        <v>0.25612607999999998</v>
      </c>
      <c r="R86" s="71">
        <v>17868.2</v>
      </c>
      <c r="S86" s="71">
        <v>5967.8</v>
      </c>
      <c r="T86" s="74">
        <f t="shared" si="49"/>
        <v>0.74450833333333299</v>
      </c>
      <c r="U86" s="73"/>
      <c r="V86" s="73"/>
      <c r="W86" s="74">
        <f t="shared" si="50"/>
        <v>0.74450833333333299</v>
      </c>
      <c r="X86" s="74">
        <f t="shared" si="51"/>
        <v>0.91647623961865399</v>
      </c>
      <c r="Y86" s="83">
        <f t="shared" si="52"/>
        <v>0.64739855072463803</v>
      </c>
      <c r="Z86" s="83">
        <f t="shared" si="53"/>
        <v>0.84421171667156802</v>
      </c>
      <c r="AA86" s="84"/>
      <c r="AB86" s="85"/>
      <c r="AC86" s="86">
        <f t="shared" si="64"/>
        <v>-61.317999999999998</v>
      </c>
      <c r="AD86" s="87">
        <v>5628.75</v>
      </c>
      <c r="AE86" s="87">
        <f t="shared" si="54"/>
        <v>11257.5</v>
      </c>
      <c r="AF86" s="88">
        <v>1557.1374000000001</v>
      </c>
      <c r="AG86" s="88">
        <f t="shared" si="55"/>
        <v>3114.2748000000001</v>
      </c>
      <c r="AH86" s="91">
        <v>0.27664</v>
      </c>
      <c r="AI86" s="92">
        <v>6529.35</v>
      </c>
      <c r="AJ86" s="92">
        <f t="shared" si="56"/>
        <v>13058.7</v>
      </c>
      <c r="AK86" s="92">
        <v>1738.6353180000001</v>
      </c>
      <c r="AL86" s="92">
        <f t="shared" si="57"/>
        <v>3477.2706360000002</v>
      </c>
      <c r="AM86" s="91">
        <v>0.26628000000000002</v>
      </c>
      <c r="AN86" s="71">
        <v>6617.85</v>
      </c>
      <c r="AO86" s="71">
        <v>2621.42</v>
      </c>
      <c r="AP86" s="71"/>
      <c r="AQ86" s="71"/>
      <c r="AR86" s="91">
        <f t="shared" si="58"/>
        <v>0.58786142571618905</v>
      </c>
      <c r="AS86" s="91">
        <f t="shared" si="59"/>
        <v>0.84174331693529403</v>
      </c>
      <c r="AT86" s="70">
        <f t="shared" si="60"/>
        <v>0.50677709113464597</v>
      </c>
      <c r="AU86" s="70">
        <f t="shared" si="61"/>
        <v>0.75387287168866801</v>
      </c>
      <c r="AV86" s="99"/>
      <c r="AW86" s="5">
        <v>6</v>
      </c>
      <c r="AX86" s="5">
        <v>0</v>
      </c>
      <c r="AY86" s="102">
        <f t="shared" si="65"/>
        <v>-12</v>
      </c>
      <c r="AZ86" s="5"/>
      <c r="BA86" s="103"/>
      <c r="BB86" s="104">
        <f t="shared" si="62"/>
        <v>0</v>
      </c>
      <c r="BC86" s="104">
        <f t="shared" si="63"/>
        <v>-73.317999999999998</v>
      </c>
    </row>
    <row r="87" spans="1:55">
      <c r="A87" s="5">
        <v>85</v>
      </c>
      <c r="B87" s="5">
        <v>116773</v>
      </c>
      <c r="C87" s="50" t="s">
        <v>147</v>
      </c>
      <c r="D87" s="50" t="s">
        <v>63</v>
      </c>
      <c r="E87" s="5" t="s">
        <v>84</v>
      </c>
      <c r="F87" s="51">
        <v>2</v>
      </c>
      <c r="G87" s="51"/>
      <c r="H87" s="52">
        <v>4960</v>
      </c>
      <c r="I87" s="60">
        <f t="shared" si="45"/>
        <v>19840</v>
      </c>
      <c r="J87" s="61">
        <v>1345.7472</v>
      </c>
      <c r="K87" s="61">
        <f t="shared" si="46"/>
        <v>5382.9888000000001</v>
      </c>
      <c r="L87" s="62">
        <v>0.27132000000000001</v>
      </c>
      <c r="M87" s="63">
        <v>5704</v>
      </c>
      <c r="N87" s="63">
        <f t="shared" si="47"/>
        <v>22816</v>
      </c>
      <c r="O87" s="64">
        <v>1460.9431603200001</v>
      </c>
      <c r="P87" s="64">
        <f t="shared" si="48"/>
        <v>5843.7726412800002</v>
      </c>
      <c r="Q87" s="70">
        <v>0.25612607999999998</v>
      </c>
      <c r="R87" s="71">
        <v>14630.22</v>
      </c>
      <c r="S87" s="71">
        <v>4080.13</v>
      </c>
      <c r="T87" s="74">
        <f t="shared" si="49"/>
        <v>0.73741028225806404</v>
      </c>
      <c r="U87" s="73"/>
      <c r="V87" s="73"/>
      <c r="W87" s="74">
        <f t="shared" si="50"/>
        <v>0.73741028225806404</v>
      </c>
      <c r="X87" s="74">
        <f t="shared" si="51"/>
        <v>0.75796739536222002</v>
      </c>
      <c r="Y87" s="83">
        <f t="shared" si="52"/>
        <v>0.64122633239831694</v>
      </c>
      <c r="Z87" s="83">
        <f t="shared" si="53"/>
        <v>0.69820135902931102</v>
      </c>
      <c r="AA87" s="84"/>
      <c r="AB87" s="85"/>
      <c r="AC87" s="86">
        <f t="shared" si="64"/>
        <v>-52.097799999999999</v>
      </c>
      <c r="AD87" s="87">
        <v>4591.875</v>
      </c>
      <c r="AE87" s="87">
        <f t="shared" si="54"/>
        <v>9183.75</v>
      </c>
      <c r="AF87" s="88">
        <v>1270.2963</v>
      </c>
      <c r="AG87" s="88">
        <f t="shared" si="55"/>
        <v>2540.5925999999999</v>
      </c>
      <c r="AH87" s="91">
        <v>0.27664</v>
      </c>
      <c r="AI87" s="92">
        <v>5326.5749999999998</v>
      </c>
      <c r="AJ87" s="92">
        <f t="shared" si="56"/>
        <v>10653.15</v>
      </c>
      <c r="AK87" s="92">
        <v>1418.3603909999999</v>
      </c>
      <c r="AL87" s="92">
        <f t="shared" si="57"/>
        <v>2836.7207819999999</v>
      </c>
      <c r="AM87" s="91">
        <v>0.26628000000000002</v>
      </c>
      <c r="AN87" s="71">
        <v>5517.32</v>
      </c>
      <c r="AO87" s="71">
        <v>1698.04</v>
      </c>
      <c r="AP87" s="71"/>
      <c r="AQ87" s="71"/>
      <c r="AR87" s="91">
        <f t="shared" si="58"/>
        <v>0.60076983802912798</v>
      </c>
      <c r="AS87" s="91">
        <f t="shared" si="59"/>
        <v>0.66836375103981605</v>
      </c>
      <c r="AT87" s="70">
        <f t="shared" si="60"/>
        <v>0.51790503278373101</v>
      </c>
      <c r="AU87" s="70">
        <f t="shared" si="61"/>
        <v>0.59859257589772896</v>
      </c>
      <c r="AV87" s="99"/>
      <c r="AW87" s="5">
        <v>6</v>
      </c>
      <c r="AX87" s="5">
        <v>0</v>
      </c>
      <c r="AY87" s="102">
        <f t="shared" si="65"/>
        <v>-12</v>
      </c>
      <c r="AZ87" s="5"/>
      <c r="BA87" s="103"/>
      <c r="BB87" s="104">
        <f t="shared" si="62"/>
        <v>0</v>
      </c>
      <c r="BC87" s="104">
        <f t="shared" si="63"/>
        <v>-64.097800000000007</v>
      </c>
    </row>
    <row r="88" spans="1:55">
      <c r="A88" s="5">
        <v>86</v>
      </c>
      <c r="B88" s="5">
        <v>387</v>
      </c>
      <c r="C88" s="50" t="s">
        <v>148</v>
      </c>
      <c r="D88" s="50" t="s">
        <v>51</v>
      </c>
      <c r="E88" s="5" t="s">
        <v>54</v>
      </c>
      <c r="F88" s="51">
        <v>4</v>
      </c>
      <c r="G88" s="51"/>
      <c r="H88" s="52">
        <v>12000</v>
      </c>
      <c r="I88" s="60">
        <f t="shared" si="45"/>
        <v>48000</v>
      </c>
      <c r="J88" s="61">
        <v>3023.28</v>
      </c>
      <c r="K88" s="61">
        <f t="shared" si="46"/>
        <v>12093.12</v>
      </c>
      <c r="L88" s="62">
        <v>0.25194</v>
      </c>
      <c r="M88" s="63">
        <v>13800</v>
      </c>
      <c r="N88" s="63">
        <f t="shared" si="47"/>
        <v>55200</v>
      </c>
      <c r="O88" s="64">
        <v>3282.072768</v>
      </c>
      <c r="P88" s="64">
        <f t="shared" si="48"/>
        <v>13128.291072</v>
      </c>
      <c r="Q88" s="70">
        <v>0.23783135999999999</v>
      </c>
      <c r="R88" s="71">
        <v>35316.910000000003</v>
      </c>
      <c r="S88" s="71">
        <v>8712.18</v>
      </c>
      <c r="T88" s="74">
        <f t="shared" si="49"/>
        <v>0.735768958333333</v>
      </c>
      <c r="U88" s="73"/>
      <c r="V88" s="73"/>
      <c r="W88" s="74">
        <f t="shared" si="50"/>
        <v>0.735768958333333</v>
      </c>
      <c r="X88" s="74">
        <f t="shared" si="51"/>
        <v>0.72042450583472295</v>
      </c>
      <c r="Y88" s="83">
        <f t="shared" si="52"/>
        <v>0.63979909420289904</v>
      </c>
      <c r="Z88" s="83">
        <f t="shared" si="53"/>
        <v>0.66361874155740797</v>
      </c>
      <c r="AA88" s="84"/>
      <c r="AB88" s="85"/>
      <c r="AC88" s="86">
        <f t="shared" si="64"/>
        <v>-126.8309</v>
      </c>
      <c r="AD88" s="87">
        <v>11114.115</v>
      </c>
      <c r="AE88" s="87">
        <f t="shared" si="54"/>
        <v>22228.23</v>
      </c>
      <c r="AF88" s="88">
        <v>2854.9938612000001</v>
      </c>
      <c r="AG88" s="88">
        <f t="shared" si="55"/>
        <v>5709.9877224000002</v>
      </c>
      <c r="AH88" s="91">
        <v>0.25688</v>
      </c>
      <c r="AI88" s="92">
        <v>12892.3734</v>
      </c>
      <c r="AJ88" s="92">
        <f t="shared" si="56"/>
        <v>25784.746800000001</v>
      </c>
      <c r="AK88" s="92">
        <v>3187.7682468839998</v>
      </c>
      <c r="AL88" s="92">
        <f t="shared" si="57"/>
        <v>6375.5364937679997</v>
      </c>
      <c r="AM88" s="91">
        <v>0.24726000000000001</v>
      </c>
      <c r="AN88" s="71">
        <v>13662.69</v>
      </c>
      <c r="AO88" s="71">
        <v>3262.72</v>
      </c>
      <c r="AP88" s="71"/>
      <c r="AQ88" s="71"/>
      <c r="AR88" s="91">
        <f t="shared" si="58"/>
        <v>0.61465487805371799</v>
      </c>
      <c r="AS88" s="91">
        <f t="shared" si="59"/>
        <v>0.57140578204757098</v>
      </c>
      <c r="AT88" s="70">
        <f t="shared" si="60"/>
        <v>0.52987489487389505</v>
      </c>
      <c r="AU88" s="70">
        <f t="shared" si="61"/>
        <v>0.51175614839461203</v>
      </c>
      <c r="AV88" s="99"/>
      <c r="AW88" s="5">
        <v>12</v>
      </c>
      <c r="AX88" s="5">
        <v>4</v>
      </c>
      <c r="AY88" s="102">
        <f t="shared" si="65"/>
        <v>-16</v>
      </c>
      <c r="AZ88" s="5"/>
      <c r="BA88" s="103"/>
      <c r="BB88" s="104">
        <f t="shared" si="62"/>
        <v>0</v>
      </c>
      <c r="BC88" s="104">
        <f t="shared" si="63"/>
        <v>-142.83090000000001</v>
      </c>
    </row>
    <row r="89" spans="1:55">
      <c r="A89" s="5">
        <v>87</v>
      </c>
      <c r="B89" s="5">
        <v>339</v>
      </c>
      <c r="C89" s="50" t="s">
        <v>149</v>
      </c>
      <c r="D89" s="50" t="s">
        <v>63</v>
      </c>
      <c r="E89" s="5" t="s">
        <v>57</v>
      </c>
      <c r="F89" s="51">
        <v>2</v>
      </c>
      <c r="G89" s="51">
        <v>1</v>
      </c>
      <c r="H89" s="52">
        <v>5800</v>
      </c>
      <c r="I89" s="60">
        <f t="shared" si="45"/>
        <v>23200</v>
      </c>
      <c r="J89" s="61">
        <v>1629.8579999999999</v>
      </c>
      <c r="K89" s="61">
        <f t="shared" si="46"/>
        <v>6519.4319999999998</v>
      </c>
      <c r="L89" s="62">
        <v>0.28100999999999998</v>
      </c>
      <c r="M89" s="63">
        <v>6670</v>
      </c>
      <c r="N89" s="63">
        <f t="shared" si="47"/>
        <v>26680</v>
      </c>
      <c r="O89" s="64">
        <v>1769.3738447999999</v>
      </c>
      <c r="P89" s="64">
        <f t="shared" si="48"/>
        <v>7077.4953791999997</v>
      </c>
      <c r="Q89" s="70">
        <v>0.26527344000000003</v>
      </c>
      <c r="R89" s="71">
        <v>17069.740000000002</v>
      </c>
      <c r="S89" s="71">
        <v>4255.22</v>
      </c>
      <c r="T89" s="74">
        <f t="shared" si="49"/>
        <v>0.73576465517241396</v>
      </c>
      <c r="U89" s="73"/>
      <c r="V89" s="73"/>
      <c r="W89" s="74">
        <f t="shared" si="50"/>
        <v>0.73576465517241396</v>
      </c>
      <c r="X89" s="74">
        <f t="shared" si="51"/>
        <v>0.65269796509879996</v>
      </c>
      <c r="Y89" s="83">
        <f t="shared" si="52"/>
        <v>0.639795352323838</v>
      </c>
      <c r="Z89" s="83">
        <f t="shared" si="53"/>
        <v>0.60123246600847502</v>
      </c>
      <c r="AA89" s="84"/>
      <c r="AB89" s="85"/>
      <c r="AC89" s="86">
        <f t="shared" si="64"/>
        <v>-61.302599999999998</v>
      </c>
      <c r="AD89" s="87">
        <v>5313.54</v>
      </c>
      <c r="AE89" s="87">
        <f t="shared" si="54"/>
        <v>10627.08</v>
      </c>
      <c r="AF89" s="88">
        <v>1522.4354808000001</v>
      </c>
      <c r="AG89" s="88">
        <f t="shared" si="55"/>
        <v>3044.8709616000001</v>
      </c>
      <c r="AH89" s="91">
        <v>0.28652</v>
      </c>
      <c r="AI89" s="92">
        <v>6163.7064</v>
      </c>
      <c r="AJ89" s="92">
        <f t="shared" si="56"/>
        <v>12327.4128</v>
      </c>
      <c r="AK89" s="92">
        <v>1699.8885880559999</v>
      </c>
      <c r="AL89" s="92">
        <f t="shared" si="57"/>
        <v>3399.7771761119998</v>
      </c>
      <c r="AM89" s="91">
        <v>0.27578999999999998</v>
      </c>
      <c r="AN89" s="71">
        <v>6278.66</v>
      </c>
      <c r="AO89" s="71">
        <v>1812.94</v>
      </c>
      <c r="AP89" s="71"/>
      <c r="AQ89" s="71"/>
      <c r="AR89" s="91">
        <f t="shared" si="58"/>
        <v>0.59081704475735597</v>
      </c>
      <c r="AS89" s="91">
        <f t="shared" si="59"/>
        <v>0.59540782609958198</v>
      </c>
      <c r="AT89" s="70">
        <f t="shared" si="60"/>
        <v>0.50932503858392697</v>
      </c>
      <c r="AU89" s="70">
        <f t="shared" si="61"/>
        <v>0.53325259453423501</v>
      </c>
      <c r="AV89" s="99"/>
      <c r="AW89" s="5">
        <v>8</v>
      </c>
      <c r="AX89" s="5">
        <v>2</v>
      </c>
      <c r="AY89" s="102">
        <f t="shared" si="65"/>
        <v>-12</v>
      </c>
      <c r="AZ89" s="5">
        <v>4</v>
      </c>
      <c r="BA89" s="103">
        <f>AZ89*3</f>
        <v>12</v>
      </c>
      <c r="BB89" s="104">
        <f t="shared" si="62"/>
        <v>12</v>
      </c>
      <c r="BC89" s="104">
        <f t="shared" si="63"/>
        <v>-73.302599999999998</v>
      </c>
    </row>
    <row r="90" spans="1:55">
      <c r="A90" s="5">
        <v>88</v>
      </c>
      <c r="B90" s="5">
        <v>377</v>
      </c>
      <c r="C90" s="50" t="s">
        <v>150</v>
      </c>
      <c r="D90" s="50" t="s">
        <v>51</v>
      </c>
      <c r="E90" s="5" t="s">
        <v>49</v>
      </c>
      <c r="F90" s="51">
        <v>3</v>
      </c>
      <c r="G90" s="51">
        <v>2</v>
      </c>
      <c r="H90" s="52">
        <v>10500</v>
      </c>
      <c r="I90" s="60">
        <f t="shared" si="45"/>
        <v>42000</v>
      </c>
      <c r="J90" s="61">
        <v>3204.9675000000002</v>
      </c>
      <c r="K90" s="61">
        <f t="shared" si="46"/>
        <v>12819.87</v>
      </c>
      <c r="L90" s="62">
        <v>0.30523499999999998</v>
      </c>
      <c r="M90" s="63">
        <v>12075</v>
      </c>
      <c r="N90" s="63">
        <f t="shared" si="47"/>
        <v>48300</v>
      </c>
      <c r="O90" s="64">
        <v>3479.3127180000001</v>
      </c>
      <c r="P90" s="64">
        <f t="shared" si="48"/>
        <v>13917.250872000001</v>
      </c>
      <c r="Q90" s="70">
        <v>0.28814183999999998</v>
      </c>
      <c r="R90" s="71">
        <v>30715.73</v>
      </c>
      <c r="S90" s="71">
        <v>9019.1299999999992</v>
      </c>
      <c r="T90" s="74">
        <f t="shared" si="49"/>
        <v>0.73132690476190498</v>
      </c>
      <c r="U90" s="73"/>
      <c r="V90" s="73"/>
      <c r="W90" s="74">
        <f t="shared" si="50"/>
        <v>0.73132690476190498</v>
      </c>
      <c r="X90" s="74">
        <f t="shared" si="51"/>
        <v>0.70352741486458104</v>
      </c>
      <c r="Y90" s="83">
        <f t="shared" si="52"/>
        <v>0.63593643892339502</v>
      </c>
      <c r="Z90" s="83">
        <f t="shared" si="53"/>
        <v>0.648053993058752</v>
      </c>
      <c r="AA90" s="84"/>
      <c r="AB90" s="85"/>
      <c r="AC90" s="86">
        <f t="shared" si="64"/>
        <v>-112.84269999999999</v>
      </c>
      <c r="AD90" s="87">
        <v>9641.16</v>
      </c>
      <c r="AE90" s="87">
        <f t="shared" si="54"/>
        <v>19282.32</v>
      </c>
      <c r="AF90" s="88">
        <v>3000.5218152000002</v>
      </c>
      <c r="AG90" s="88">
        <f t="shared" si="55"/>
        <v>6001.0436304000004</v>
      </c>
      <c r="AH90" s="91">
        <v>0.31122</v>
      </c>
      <c r="AI90" s="92">
        <v>11183.7456</v>
      </c>
      <c r="AJ90" s="92">
        <f t="shared" si="56"/>
        <v>22367.4912</v>
      </c>
      <c r="AK90" s="92">
        <v>3350.2587506640002</v>
      </c>
      <c r="AL90" s="92">
        <f t="shared" si="57"/>
        <v>6700.5175013280004</v>
      </c>
      <c r="AM90" s="91">
        <v>0.29956500000000003</v>
      </c>
      <c r="AN90" s="71">
        <v>11293.7</v>
      </c>
      <c r="AO90" s="71">
        <v>3860.23</v>
      </c>
      <c r="AP90" s="71"/>
      <c r="AQ90" s="71"/>
      <c r="AR90" s="91">
        <f t="shared" si="58"/>
        <v>0.58570234287160505</v>
      </c>
      <c r="AS90" s="91">
        <f t="shared" si="59"/>
        <v>0.64325977908990695</v>
      </c>
      <c r="AT90" s="70">
        <f t="shared" si="60"/>
        <v>0.50491581282034903</v>
      </c>
      <c r="AU90" s="70">
        <f t="shared" si="61"/>
        <v>0.57610923323981</v>
      </c>
      <c r="AV90" s="99"/>
      <c r="AW90" s="5">
        <v>10</v>
      </c>
      <c r="AX90" s="5">
        <v>2</v>
      </c>
      <c r="AY90" s="102">
        <f t="shared" si="65"/>
        <v>-16</v>
      </c>
      <c r="AZ90" s="5"/>
      <c r="BA90" s="103"/>
      <c r="BB90" s="104">
        <f t="shared" si="62"/>
        <v>0</v>
      </c>
      <c r="BC90" s="104">
        <f t="shared" si="63"/>
        <v>-128.84270000000001</v>
      </c>
    </row>
    <row r="91" spans="1:55">
      <c r="A91" s="5">
        <v>89</v>
      </c>
      <c r="B91" s="5">
        <v>107658</v>
      </c>
      <c r="C91" s="50" t="s">
        <v>151</v>
      </c>
      <c r="D91" s="50" t="s">
        <v>68</v>
      </c>
      <c r="E91" s="5" t="s">
        <v>49</v>
      </c>
      <c r="F91" s="51">
        <v>2</v>
      </c>
      <c r="G91" s="51">
        <v>1</v>
      </c>
      <c r="H91" s="52">
        <v>11000</v>
      </c>
      <c r="I91" s="60">
        <f t="shared" si="45"/>
        <v>44000</v>
      </c>
      <c r="J91" s="61">
        <v>2877.93</v>
      </c>
      <c r="K91" s="61">
        <f t="shared" si="46"/>
        <v>11511.72</v>
      </c>
      <c r="L91" s="62">
        <v>0.26162999999999997</v>
      </c>
      <c r="M91" s="63">
        <v>12650</v>
      </c>
      <c r="N91" s="63">
        <f t="shared" si="47"/>
        <v>50600</v>
      </c>
      <c r="O91" s="64">
        <v>3124.280808</v>
      </c>
      <c r="P91" s="64">
        <f t="shared" si="48"/>
        <v>12497.123232</v>
      </c>
      <c r="Q91" s="70">
        <v>0.24697872000000001</v>
      </c>
      <c r="R91" s="71">
        <v>32041.27</v>
      </c>
      <c r="S91" s="71">
        <v>7010.82</v>
      </c>
      <c r="T91" s="74">
        <f t="shared" si="49"/>
        <v>0.72821068181818205</v>
      </c>
      <c r="U91" s="73"/>
      <c r="V91" s="73"/>
      <c r="W91" s="74">
        <f t="shared" si="50"/>
        <v>0.72821068181818205</v>
      </c>
      <c r="X91" s="74">
        <f t="shared" si="51"/>
        <v>0.60901585514588596</v>
      </c>
      <c r="Y91" s="83">
        <f t="shared" si="52"/>
        <v>0.63322667984189696</v>
      </c>
      <c r="Z91" s="83">
        <f t="shared" si="53"/>
        <v>0.560994708129961</v>
      </c>
      <c r="AA91" s="84"/>
      <c r="AB91" s="85"/>
      <c r="AC91" s="86">
        <f t="shared" si="64"/>
        <v>-119.5873</v>
      </c>
      <c r="AD91" s="87">
        <v>10072.5</v>
      </c>
      <c r="AE91" s="87">
        <f t="shared" si="54"/>
        <v>20145</v>
      </c>
      <c r="AF91" s="88">
        <v>2686.9400999999998</v>
      </c>
      <c r="AG91" s="88">
        <f t="shared" si="55"/>
        <v>5373.8801999999996</v>
      </c>
      <c r="AH91" s="91">
        <v>0.26676</v>
      </c>
      <c r="AI91" s="92">
        <v>11684.1</v>
      </c>
      <c r="AJ91" s="92">
        <f t="shared" si="56"/>
        <v>23368.2</v>
      </c>
      <c r="AK91" s="92">
        <v>3000.1263570000001</v>
      </c>
      <c r="AL91" s="92">
        <f t="shared" si="57"/>
        <v>6000.2527140000002</v>
      </c>
      <c r="AM91" s="91">
        <v>0.25677</v>
      </c>
      <c r="AN91" s="71">
        <v>13439.05</v>
      </c>
      <c r="AO91" s="71">
        <v>3883.98</v>
      </c>
      <c r="AP91" s="71"/>
      <c r="AQ91" s="71"/>
      <c r="AR91" s="91">
        <f t="shared" si="58"/>
        <v>0.667115909655001</v>
      </c>
      <c r="AS91" s="91">
        <f t="shared" si="59"/>
        <v>0.72275150458322501</v>
      </c>
      <c r="AT91" s="70">
        <f t="shared" si="60"/>
        <v>0.57509992211637995</v>
      </c>
      <c r="AU91" s="70">
        <f t="shared" si="61"/>
        <v>0.64730273625605195</v>
      </c>
      <c r="AV91" s="99"/>
      <c r="AW91" s="5">
        <v>10</v>
      </c>
      <c r="AX91" s="5">
        <v>10</v>
      </c>
      <c r="AY91" s="102"/>
      <c r="AZ91" s="5"/>
      <c r="BA91" s="103"/>
      <c r="BB91" s="104">
        <f t="shared" si="62"/>
        <v>0</v>
      </c>
      <c r="BC91" s="104">
        <f t="shared" si="63"/>
        <v>-119.5873</v>
      </c>
    </row>
    <row r="92" spans="1:55">
      <c r="A92" s="5">
        <v>90</v>
      </c>
      <c r="B92" s="5">
        <v>101453</v>
      </c>
      <c r="C92" s="50" t="s">
        <v>152</v>
      </c>
      <c r="D92" s="50" t="s">
        <v>48</v>
      </c>
      <c r="E92" s="5" t="s">
        <v>49</v>
      </c>
      <c r="F92" s="51">
        <v>3</v>
      </c>
      <c r="G92" s="51"/>
      <c r="H92" s="52">
        <v>10000</v>
      </c>
      <c r="I92" s="60">
        <f t="shared" si="45"/>
        <v>40000</v>
      </c>
      <c r="J92" s="61">
        <v>3003.9</v>
      </c>
      <c r="K92" s="61">
        <f t="shared" si="46"/>
        <v>12015.6</v>
      </c>
      <c r="L92" s="62">
        <v>0.30038999999999999</v>
      </c>
      <c r="M92" s="63">
        <v>11500</v>
      </c>
      <c r="N92" s="63">
        <f t="shared" si="47"/>
        <v>46000</v>
      </c>
      <c r="O92" s="64">
        <v>3261.0338400000001</v>
      </c>
      <c r="P92" s="64">
        <f t="shared" si="48"/>
        <v>13044.13536</v>
      </c>
      <c r="Q92" s="70">
        <v>0.28356816000000001</v>
      </c>
      <c r="R92" s="71">
        <v>28852.799999999999</v>
      </c>
      <c r="S92" s="71">
        <v>8687.9699999999993</v>
      </c>
      <c r="T92" s="74">
        <f t="shared" si="49"/>
        <v>0.72131999999999996</v>
      </c>
      <c r="U92" s="73"/>
      <c r="V92" s="73"/>
      <c r="W92" s="74">
        <f t="shared" si="50"/>
        <v>0.72131999999999996</v>
      </c>
      <c r="X92" s="74">
        <f t="shared" si="51"/>
        <v>0.723057525217218</v>
      </c>
      <c r="Y92" s="83">
        <f t="shared" si="52"/>
        <v>0.62723478260869603</v>
      </c>
      <c r="Z92" s="83">
        <f t="shared" si="53"/>
        <v>0.666044146294416</v>
      </c>
      <c r="AA92" s="84"/>
      <c r="AB92" s="85"/>
      <c r="AC92" s="86">
        <f t="shared" si="64"/>
        <v>-111.47199999999999</v>
      </c>
      <c r="AD92" s="87">
        <v>9456.2999999999993</v>
      </c>
      <c r="AE92" s="87">
        <f t="shared" si="54"/>
        <v>18912.599999999999</v>
      </c>
      <c r="AF92" s="88">
        <v>2896.275564</v>
      </c>
      <c r="AG92" s="88">
        <f t="shared" si="55"/>
        <v>5792.5511280000001</v>
      </c>
      <c r="AH92" s="91">
        <v>0.30628</v>
      </c>
      <c r="AI92" s="92">
        <v>10969.308000000001</v>
      </c>
      <c r="AJ92" s="92">
        <f t="shared" si="56"/>
        <v>21938.616000000002</v>
      </c>
      <c r="AK92" s="92">
        <v>3233.86169148</v>
      </c>
      <c r="AL92" s="92">
        <f t="shared" si="57"/>
        <v>6467.72338296</v>
      </c>
      <c r="AM92" s="91">
        <v>0.29481000000000002</v>
      </c>
      <c r="AN92" s="71">
        <v>11134.8</v>
      </c>
      <c r="AO92" s="71">
        <v>2792.71</v>
      </c>
      <c r="AP92" s="71"/>
      <c r="AQ92" s="71"/>
      <c r="AR92" s="91">
        <f t="shared" si="58"/>
        <v>0.58875035690492095</v>
      </c>
      <c r="AS92" s="91">
        <f t="shared" si="59"/>
        <v>0.48212090636552402</v>
      </c>
      <c r="AT92" s="70">
        <f t="shared" si="60"/>
        <v>0.50754341112493095</v>
      </c>
      <c r="AU92" s="70">
        <f t="shared" si="61"/>
        <v>0.43179181214795498</v>
      </c>
      <c r="AV92" s="99"/>
      <c r="AW92" s="5">
        <v>10</v>
      </c>
      <c r="AX92" s="5">
        <v>2</v>
      </c>
      <c r="AY92" s="102">
        <f t="shared" ref="AY92:AY117" si="66">(AW92-AX92)*-2</f>
        <v>-16</v>
      </c>
      <c r="AZ92" s="5">
        <v>8</v>
      </c>
      <c r="BA92" s="103">
        <f>AZ92*3</f>
        <v>24</v>
      </c>
      <c r="BB92" s="104">
        <f t="shared" si="62"/>
        <v>24</v>
      </c>
      <c r="BC92" s="104">
        <f t="shared" si="63"/>
        <v>-127.47199999999999</v>
      </c>
    </row>
    <row r="93" spans="1:55">
      <c r="A93" s="5">
        <v>91</v>
      </c>
      <c r="B93" s="5">
        <v>572</v>
      </c>
      <c r="C93" s="50" t="s">
        <v>153</v>
      </c>
      <c r="D93" s="50" t="s">
        <v>56</v>
      </c>
      <c r="E93" s="5" t="s">
        <v>73</v>
      </c>
      <c r="F93" s="51">
        <v>3</v>
      </c>
      <c r="G93" s="51"/>
      <c r="H93" s="52">
        <v>7600</v>
      </c>
      <c r="I93" s="60">
        <f t="shared" si="45"/>
        <v>30400</v>
      </c>
      <c r="J93" s="61">
        <v>2062.0320000000002</v>
      </c>
      <c r="K93" s="61">
        <f t="shared" si="46"/>
        <v>8248.1280000000006</v>
      </c>
      <c r="L93" s="62">
        <v>0.27132000000000001</v>
      </c>
      <c r="M93" s="63">
        <v>8740</v>
      </c>
      <c r="N93" s="63">
        <f t="shared" si="47"/>
        <v>34960</v>
      </c>
      <c r="O93" s="64">
        <v>2238.5419391999999</v>
      </c>
      <c r="P93" s="64">
        <f t="shared" si="48"/>
        <v>8954.1677567999996</v>
      </c>
      <c r="Q93" s="70">
        <v>0.25612607999999998</v>
      </c>
      <c r="R93" s="71">
        <v>21899.77</v>
      </c>
      <c r="S93" s="71">
        <v>5778.88</v>
      </c>
      <c r="T93" s="74">
        <f t="shared" si="49"/>
        <v>0.72038717105263195</v>
      </c>
      <c r="U93" s="73"/>
      <c r="V93" s="73"/>
      <c r="W93" s="74">
        <f t="shared" si="50"/>
        <v>0.72038717105263195</v>
      </c>
      <c r="X93" s="74">
        <f t="shared" si="51"/>
        <v>0.70062928218378795</v>
      </c>
      <c r="Y93" s="83">
        <f t="shared" si="52"/>
        <v>0.62642362700228804</v>
      </c>
      <c r="Z93" s="83">
        <f t="shared" si="53"/>
        <v>0.64538437931446901</v>
      </c>
      <c r="AA93" s="84"/>
      <c r="AB93" s="85"/>
      <c r="AC93" s="86">
        <f t="shared" si="64"/>
        <v>-85.002300000000005</v>
      </c>
      <c r="AD93" s="87">
        <v>7147.92</v>
      </c>
      <c r="AE93" s="87">
        <f t="shared" si="54"/>
        <v>14295.84</v>
      </c>
      <c r="AF93" s="88">
        <v>1977.4005887999999</v>
      </c>
      <c r="AG93" s="88">
        <f t="shared" si="55"/>
        <v>3954.8011775999998</v>
      </c>
      <c r="AH93" s="91">
        <v>0.27664</v>
      </c>
      <c r="AI93" s="92">
        <v>8291.5871999999999</v>
      </c>
      <c r="AJ93" s="92">
        <f t="shared" si="56"/>
        <v>16583.1744</v>
      </c>
      <c r="AK93" s="92">
        <v>2207.8838396159999</v>
      </c>
      <c r="AL93" s="92">
        <f t="shared" si="57"/>
        <v>4415.7676792319999</v>
      </c>
      <c r="AM93" s="91">
        <v>0.26628000000000002</v>
      </c>
      <c r="AN93" s="71">
        <v>7619.35</v>
      </c>
      <c r="AO93" s="71">
        <v>1928.37</v>
      </c>
      <c r="AP93" s="71"/>
      <c r="AQ93" s="71"/>
      <c r="AR93" s="91">
        <f t="shared" si="58"/>
        <v>0.53297672609654301</v>
      </c>
      <c r="AS93" s="91">
        <f t="shared" si="59"/>
        <v>0.48760226201061402</v>
      </c>
      <c r="AT93" s="70">
        <f t="shared" si="60"/>
        <v>0.45946269491081299</v>
      </c>
      <c r="AU93" s="70">
        <f t="shared" si="61"/>
        <v>0.43670096347446102</v>
      </c>
      <c r="AV93" s="99"/>
      <c r="AW93" s="5">
        <v>10</v>
      </c>
      <c r="AX93" s="5">
        <v>0</v>
      </c>
      <c r="AY93" s="102">
        <f t="shared" si="66"/>
        <v>-20</v>
      </c>
      <c r="AZ93" s="5"/>
      <c r="BA93" s="103"/>
      <c r="BB93" s="104">
        <f t="shared" si="62"/>
        <v>0</v>
      </c>
      <c r="BC93" s="104">
        <f t="shared" si="63"/>
        <v>-105.00230000000001</v>
      </c>
    </row>
    <row r="94" spans="1:55">
      <c r="A94" s="5">
        <v>92</v>
      </c>
      <c r="B94" s="5">
        <v>727</v>
      </c>
      <c r="C94" s="50" t="s">
        <v>154</v>
      </c>
      <c r="D94" s="50" t="s">
        <v>63</v>
      </c>
      <c r="E94" s="5" t="s">
        <v>57</v>
      </c>
      <c r="F94" s="51">
        <v>1</v>
      </c>
      <c r="G94" s="51">
        <v>1</v>
      </c>
      <c r="H94" s="52">
        <v>6000</v>
      </c>
      <c r="I94" s="60">
        <f t="shared" si="45"/>
        <v>24000</v>
      </c>
      <c r="J94" s="61">
        <v>1762.2234000000001</v>
      </c>
      <c r="K94" s="61">
        <f t="shared" si="46"/>
        <v>7048.8936000000003</v>
      </c>
      <c r="L94" s="62">
        <v>0.29370390000000002</v>
      </c>
      <c r="M94" s="63">
        <v>6900</v>
      </c>
      <c r="N94" s="63">
        <f t="shared" si="47"/>
        <v>27600</v>
      </c>
      <c r="O94" s="64">
        <v>1913.0697230400001</v>
      </c>
      <c r="P94" s="64">
        <f t="shared" si="48"/>
        <v>7652.2788921600004</v>
      </c>
      <c r="Q94" s="70">
        <v>0.27725648159999999</v>
      </c>
      <c r="R94" s="71">
        <v>17192.52</v>
      </c>
      <c r="S94" s="71">
        <v>4318.09</v>
      </c>
      <c r="T94" s="74">
        <f t="shared" si="49"/>
        <v>0.71635499999999996</v>
      </c>
      <c r="U94" s="73"/>
      <c r="V94" s="73"/>
      <c r="W94" s="74">
        <f t="shared" si="50"/>
        <v>0.71635499999999996</v>
      </c>
      <c r="X94" s="74">
        <f t="shared" si="51"/>
        <v>0.612591173173617</v>
      </c>
      <c r="Y94" s="83">
        <f t="shared" si="52"/>
        <v>0.62291739130434798</v>
      </c>
      <c r="Z94" s="83">
        <f t="shared" si="53"/>
        <v>0.56428811088210795</v>
      </c>
      <c r="AA94" s="84"/>
      <c r="AB94" s="85"/>
      <c r="AC94" s="86">
        <f t="shared" si="64"/>
        <v>-68.074799999999996</v>
      </c>
      <c r="AD94" s="87">
        <v>5593.2</v>
      </c>
      <c r="AE94" s="87">
        <f t="shared" si="54"/>
        <v>11186.4</v>
      </c>
      <c r="AF94" s="88">
        <v>1674.9553329600001</v>
      </c>
      <c r="AG94" s="88">
        <f t="shared" si="55"/>
        <v>3349.9106659200002</v>
      </c>
      <c r="AH94" s="91">
        <v>0.29946279999999997</v>
      </c>
      <c r="AI94" s="92">
        <v>6488.1120000000001</v>
      </c>
      <c r="AJ94" s="92">
        <f t="shared" si="56"/>
        <v>12976.224</v>
      </c>
      <c r="AK94" s="92">
        <v>1870.1859565872001</v>
      </c>
      <c r="AL94" s="92">
        <f t="shared" si="57"/>
        <v>3740.3719131744001</v>
      </c>
      <c r="AM94" s="91">
        <v>0.28824810000000001</v>
      </c>
      <c r="AN94" s="71">
        <v>3409.25</v>
      </c>
      <c r="AO94" s="71">
        <v>1047.52</v>
      </c>
      <c r="AP94" s="71"/>
      <c r="AQ94" s="71"/>
      <c r="AR94" s="91">
        <f t="shared" si="58"/>
        <v>0.304767396123865</v>
      </c>
      <c r="AS94" s="91">
        <f t="shared" si="59"/>
        <v>0.312700876073158</v>
      </c>
      <c r="AT94" s="70">
        <f t="shared" si="60"/>
        <v>0.262730513899883</v>
      </c>
      <c r="AU94" s="70">
        <f t="shared" si="61"/>
        <v>0.280057711991262</v>
      </c>
      <c r="AV94" s="99"/>
      <c r="AW94" s="5">
        <v>8</v>
      </c>
      <c r="AX94" s="5">
        <v>0</v>
      </c>
      <c r="AY94" s="102">
        <f t="shared" si="66"/>
        <v>-16</v>
      </c>
      <c r="AZ94" s="5"/>
      <c r="BA94" s="103"/>
      <c r="BB94" s="104">
        <f t="shared" si="62"/>
        <v>0</v>
      </c>
      <c r="BC94" s="104">
        <f t="shared" si="63"/>
        <v>-84.074799999999996</v>
      </c>
    </row>
    <row r="95" spans="1:55">
      <c r="A95" s="5">
        <v>93</v>
      </c>
      <c r="B95" s="5">
        <v>549</v>
      </c>
      <c r="C95" s="50" t="s">
        <v>155</v>
      </c>
      <c r="D95" s="50" t="s">
        <v>65</v>
      </c>
      <c r="E95" s="5" t="s">
        <v>57</v>
      </c>
      <c r="F95" s="51">
        <v>3</v>
      </c>
      <c r="G95" s="51"/>
      <c r="H95" s="52">
        <v>6200</v>
      </c>
      <c r="I95" s="60">
        <f t="shared" si="45"/>
        <v>24800</v>
      </c>
      <c r="J95" s="61">
        <v>1682.184</v>
      </c>
      <c r="K95" s="61">
        <f t="shared" si="46"/>
        <v>6728.7359999999999</v>
      </c>
      <c r="L95" s="62">
        <v>0.27132000000000001</v>
      </c>
      <c r="M95" s="63">
        <v>7130</v>
      </c>
      <c r="N95" s="63">
        <f t="shared" si="47"/>
        <v>28520</v>
      </c>
      <c r="O95" s="64">
        <v>1826.1789504000001</v>
      </c>
      <c r="P95" s="64">
        <f t="shared" si="48"/>
        <v>7304.7158016000003</v>
      </c>
      <c r="Q95" s="70">
        <v>0.25612607999999998</v>
      </c>
      <c r="R95" s="71">
        <v>17629.919999999998</v>
      </c>
      <c r="S95" s="71">
        <v>4081.49</v>
      </c>
      <c r="T95" s="74">
        <f t="shared" si="49"/>
        <v>0.71088387096774197</v>
      </c>
      <c r="U95" s="73"/>
      <c r="V95" s="73"/>
      <c r="W95" s="74">
        <f t="shared" si="50"/>
        <v>0.71088387096774197</v>
      </c>
      <c r="X95" s="74">
        <f t="shared" si="51"/>
        <v>0.60657603448849795</v>
      </c>
      <c r="Y95" s="83">
        <f t="shared" si="52"/>
        <v>0.61815988779803599</v>
      </c>
      <c r="Z95" s="83">
        <f t="shared" si="53"/>
        <v>0.55874726832028199</v>
      </c>
      <c r="AA95" s="84"/>
      <c r="AB95" s="85"/>
      <c r="AC95" s="86">
        <f t="shared" si="64"/>
        <v>-71.700800000000001</v>
      </c>
      <c r="AD95" s="87">
        <v>5733.03</v>
      </c>
      <c r="AE95" s="87">
        <f t="shared" si="54"/>
        <v>11466.06</v>
      </c>
      <c r="AF95" s="88">
        <v>1585.9854192</v>
      </c>
      <c r="AG95" s="88">
        <f t="shared" si="55"/>
        <v>3171.9708384</v>
      </c>
      <c r="AH95" s="91">
        <v>0.27664</v>
      </c>
      <c r="AI95" s="92">
        <v>6650.3148000000001</v>
      </c>
      <c r="AJ95" s="92">
        <f t="shared" si="56"/>
        <v>13300.6296</v>
      </c>
      <c r="AK95" s="92">
        <v>1770.845824944</v>
      </c>
      <c r="AL95" s="92">
        <f t="shared" si="57"/>
        <v>3541.691649888</v>
      </c>
      <c r="AM95" s="91">
        <v>0.26628000000000002</v>
      </c>
      <c r="AN95" s="71">
        <v>6934.61</v>
      </c>
      <c r="AO95" s="71">
        <v>1984.24</v>
      </c>
      <c r="AP95" s="71"/>
      <c r="AQ95" s="71"/>
      <c r="AR95" s="91">
        <f t="shared" si="58"/>
        <v>0.60479449784843298</v>
      </c>
      <c r="AS95" s="91">
        <f t="shared" si="59"/>
        <v>0.62555430080841701</v>
      </c>
      <c r="AT95" s="70">
        <f t="shared" si="60"/>
        <v>0.52137456711071795</v>
      </c>
      <c r="AU95" s="70">
        <f t="shared" si="61"/>
        <v>0.56025204793385897</v>
      </c>
      <c r="AV95" s="99"/>
      <c r="AW95" s="5">
        <v>8</v>
      </c>
      <c r="AX95" s="5">
        <v>0</v>
      </c>
      <c r="AY95" s="102">
        <f t="shared" si="66"/>
        <v>-16</v>
      </c>
      <c r="AZ95" s="5"/>
      <c r="BA95" s="103"/>
      <c r="BB95" s="104">
        <f t="shared" si="62"/>
        <v>0</v>
      </c>
      <c r="BC95" s="104">
        <f t="shared" si="63"/>
        <v>-87.700800000000001</v>
      </c>
    </row>
    <row r="96" spans="1:55">
      <c r="A96" s="5">
        <v>94</v>
      </c>
      <c r="B96" s="5">
        <v>102935</v>
      </c>
      <c r="C96" s="50" t="s">
        <v>156</v>
      </c>
      <c r="D96" s="50" t="s">
        <v>68</v>
      </c>
      <c r="E96" s="5" t="s">
        <v>57</v>
      </c>
      <c r="F96" s="51">
        <v>2</v>
      </c>
      <c r="G96" s="51"/>
      <c r="H96" s="52">
        <v>6300</v>
      </c>
      <c r="I96" s="60">
        <f t="shared" si="45"/>
        <v>25200</v>
      </c>
      <c r="J96" s="61">
        <v>1953.5039999999999</v>
      </c>
      <c r="K96" s="61">
        <f t="shared" si="46"/>
        <v>7814.0159999999996</v>
      </c>
      <c r="L96" s="62">
        <v>0.31008000000000002</v>
      </c>
      <c r="M96" s="63">
        <v>7245</v>
      </c>
      <c r="N96" s="63">
        <f t="shared" si="47"/>
        <v>28980</v>
      </c>
      <c r="O96" s="64">
        <v>2120.7239423999999</v>
      </c>
      <c r="P96" s="64">
        <f t="shared" si="48"/>
        <v>8482.8957695999998</v>
      </c>
      <c r="Q96" s="70">
        <v>0.29271552000000001</v>
      </c>
      <c r="R96" s="71">
        <v>17894.03</v>
      </c>
      <c r="S96" s="71">
        <v>6124.77</v>
      </c>
      <c r="T96" s="74">
        <f t="shared" si="49"/>
        <v>0.71008055555555505</v>
      </c>
      <c r="U96" s="73"/>
      <c r="V96" s="73"/>
      <c r="W96" s="74">
        <f t="shared" si="50"/>
        <v>0.71008055555555505</v>
      </c>
      <c r="X96" s="74">
        <f t="shared" si="51"/>
        <v>0.783818461595164</v>
      </c>
      <c r="Y96" s="83">
        <f t="shared" si="52"/>
        <v>0.61746135265700497</v>
      </c>
      <c r="Z96" s="83">
        <f t="shared" si="53"/>
        <v>0.72201405821219999</v>
      </c>
      <c r="AA96" s="84"/>
      <c r="AB96" s="85"/>
      <c r="AC96" s="86">
        <f t="shared" si="64"/>
        <v>-73.059700000000007</v>
      </c>
      <c r="AD96" s="87">
        <v>5872.86</v>
      </c>
      <c r="AE96" s="87">
        <f t="shared" si="54"/>
        <v>11745.72</v>
      </c>
      <c r="AF96" s="88">
        <v>1856.7634175999999</v>
      </c>
      <c r="AG96" s="88">
        <f t="shared" si="55"/>
        <v>3713.5268351999998</v>
      </c>
      <c r="AH96" s="91">
        <v>0.31616</v>
      </c>
      <c r="AI96" s="92">
        <v>6812.5176000000001</v>
      </c>
      <c r="AJ96" s="92">
        <f t="shared" si="56"/>
        <v>13625.0352</v>
      </c>
      <c r="AK96" s="92">
        <v>2073.1853560320001</v>
      </c>
      <c r="AL96" s="92">
        <f t="shared" si="57"/>
        <v>4146.3707120640001</v>
      </c>
      <c r="AM96" s="91">
        <v>0.30431999999999998</v>
      </c>
      <c r="AN96" s="71">
        <v>7616.76</v>
      </c>
      <c r="AO96" s="71">
        <v>2873.36</v>
      </c>
      <c r="AP96" s="71"/>
      <c r="AQ96" s="71"/>
      <c r="AR96" s="91">
        <f t="shared" si="58"/>
        <v>0.64847110266548202</v>
      </c>
      <c r="AS96" s="91">
        <f t="shared" si="59"/>
        <v>0.77375501174889205</v>
      </c>
      <c r="AT96" s="70">
        <f t="shared" si="60"/>
        <v>0.55902681264265697</v>
      </c>
      <c r="AU96" s="70">
        <f t="shared" si="61"/>
        <v>0.69298193517522799</v>
      </c>
      <c r="AV96" s="99"/>
      <c r="AW96" s="5">
        <v>8</v>
      </c>
      <c r="AX96" s="5">
        <v>0</v>
      </c>
      <c r="AY96" s="102">
        <f t="shared" si="66"/>
        <v>-16</v>
      </c>
      <c r="AZ96" s="5">
        <v>1</v>
      </c>
      <c r="BA96" s="103">
        <f>AZ96*3</f>
        <v>3</v>
      </c>
      <c r="BB96" s="104">
        <f t="shared" si="62"/>
        <v>3</v>
      </c>
      <c r="BC96" s="104">
        <f t="shared" si="63"/>
        <v>-89.059700000000007</v>
      </c>
    </row>
    <row r="97" spans="1:55">
      <c r="A97" s="5">
        <v>95</v>
      </c>
      <c r="B97" s="5">
        <v>341</v>
      </c>
      <c r="C97" s="50" t="s">
        <v>157</v>
      </c>
      <c r="D97" s="50" t="s">
        <v>65</v>
      </c>
      <c r="E97" s="5" t="s">
        <v>52</v>
      </c>
      <c r="F97" s="51">
        <v>5</v>
      </c>
      <c r="G97" s="51">
        <v>1</v>
      </c>
      <c r="H97" s="52">
        <v>20000</v>
      </c>
      <c r="I97" s="60">
        <f t="shared" si="45"/>
        <v>80000</v>
      </c>
      <c r="J97" s="61">
        <v>5426.4</v>
      </c>
      <c r="K97" s="61">
        <f t="shared" si="46"/>
        <v>21705.599999999999</v>
      </c>
      <c r="L97" s="62">
        <v>0.27132000000000001</v>
      </c>
      <c r="M97" s="63">
        <v>23000</v>
      </c>
      <c r="N97" s="63">
        <f t="shared" si="47"/>
        <v>92000</v>
      </c>
      <c r="O97" s="64">
        <v>5890.89984</v>
      </c>
      <c r="P97" s="64">
        <f t="shared" si="48"/>
        <v>23563.59936</v>
      </c>
      <c r="Q97" s="70">
        <v>0.25612607999999998</v>
      </c>
      <c r="R97" s="71">
        <v>56555.31</v>
      </c>
      <c r="S97" s="71">
        <v>16119.05</v>
      </c>
      <c r="T97" s="74">
        <f t="shared" si="49"/>
        <v>0.70694137499999998</v>
      </c>
      <c r="U97" s="73"/>
      <c r="V97" s="73"/>
      <c r="W97" s="74">
        <f t="shared" si="50"/>
        <v>0.70694137499999998</v>
      </c>
      <c r="X97" s="74">
        <f t="shared" si="51"/>
        <v>0.74262171974052804</v>
      </c>
      <c r="Y97" s="83">
        <f t="shared" si="52"/>
        <v>0.61473163043478296</v>
      </c>
      <c r="Z97" s="83">
        <f t="shared" si="53"/>
        <v>0.68406569615008095</v>
      </c>
      <c r="AA97" s="84"/>
      <c r="AB97" s="85"/>
      <c r="AC97" s="86">
        <f t="shared" si="64"/>
        <v>-234.4469</v>
      </c>
      <c r="AD97" s="87">
        <v>17715.75</v>
      </c>
      <c r="AE97" s="87">
        <f t="shared" si="54"/>
        <v>35431.5</v>
      </c>
      <c r="AF97" s="88">
        <v>4900.88508</v>
      </c>
      <c r="AG97" s="88">
        <f t="shared" si="55"/>
        <v>9801.77016</v>
      </c>
      <c r="AH97" s="91">
        <v>0.27664</v>
      </c>
      <c r="AI97" s="92">
        <v>20550.27</v>
      </c>
      <c r="AJ97" s="92">
        <f t="shared" si="56"/>
        <v>41100.54</v>
      </c>
      <c r="AK97" s="92">
        <v>5472.1258956000001</v>
      </c>
      <c r="AL97" s="92">
        <f t="shared" si="57"/>
        <v>10944.2517912</v>
      </c>
      <c r="AM97" s="91">
        <v>0.26628000000000002</v>
      </c>
      <c r="AN97" s="71">
        <v>27674.83</v>
      </c>
      <c r="AO97" s="71">
        <v>7012.71</v>
      </c>
      <c r="AP97" s="71">
        <v>2170</v>
      </c>
      <c r="AQ97" s="71">
        <v>259</v>
      </c>
      <c r="AR97" s="91">
        <f t="shared" si="58"/>
        <v>0.71983489268024203</v>
      </c>
      <c r="AS97" s="91">
        <f t="shared" si="59"/>
        <v>0.68902962319614303</v>
      </c>
      <c r="AT97" s="70">
        <f t="shared" si="60"/>
        <v>0.62054732127607104</v>
      </c>
      <c r="AU97" s="70">
        <f t="shared" si="61"/>
        <v>0.61710111653594202</v>
      </c>
      <c r="AV97" s="99"/>
      <c r="AW97" s="5">
        <v>12</v>
      </c>
      <c r="AX97" s="5">
        <v>9</v>
      </c>
      <c r="AY97" s="102">
        <f t="shared" si="66"/>
        <v>-6</v>
      </c>
      <c r="AZ97" s="5">
        <v>4</v>
      </c>
      <c r="BA97" s="103">
        <f>AZ97*3</f>
        <v>12</v>
      </c>
      <c r="BB97" s="104">
        <f t="shared" si="62"/>
        <v>12</v>
      </c>
      <c r="BC97" s="104">
        <f t="shared" si="63"/>
        <v>-240.4469</v>
      </c>
    </row>
    <row r="98" spans="1:55">
      <c r="A98" s="5">
        <v>96</v>
      </c>
      <c r="B98" s="5">
        <v>732</v>
      </c>
      <c r="C98" s="50" t="s">
        <v>158</v>
      </c>
      <c r="D98" s="50" t="s">
        <v>65</v>
      </c>
      <c r="E98" s="5" t="s">
        <v>57</v>
      </c>
      <c r="F98" s="51">
        <v>2</v>
      </c>
      <c r="G98" s="51"/>
      <c r="H98" s="52">
        <v>5600</v>
      </c>
      <c r="I98" s="60">
        <f t="shared" si="45"/>
        <v>22400</v>
      </c>
      <c r="J98" s="61">
        <v>1627.92</v>
      </c>
      <c r="K98" s="61">
        <f t="shared" si="46"/>
        <v>6511.68</v>
      </c>
      <c r="L98" s="62">
        <v>0.29070000000000001</v>
      </c>
      <c r="M98" s="63">
        <v>6440</v>
      </c>
      <c r="N98" s="63">
        <f t="shared" si="47"/>
        <v>25760</v>
      </c>
      <c r="O98" s="64">
        <v>1767.2699520000001</v>
      </c>
      <c r="P98" s="64">
        <f t="shared" si="48"/>
        <v>7069.0798080000004</v>
      </c>
      <c r="Q98" s="70">
        <v>0.27442080000000002</v>
      </c>
      <c r="R98" s="71">
        <v>15787.56</v>
      </c>
      <c r="S98" s="71">
        <v>3987.25</v>
      </c>
      <c r="T98" s="74">
        <f t="shared" si="49"/>
        <v>0.70480178571428598</v>
      </c>
      <c r="U98" s="73"/>
      <c r="V98" s="73"/>
      <c r="W98" s="74">
        <f t="shared" si="50"/>
        <v>0.70480178571428598</v>
      </c>
      <c r="X98" s="74">
        <f t="shared" si="51"/>
        <v>0.61232277998918905</v>
      </c>
      <c r="Y98" s="83">
        <f t="shared" si="52"/>
        <v>0.612871118012422</v>
      </c>
      <c r="Z98" s="83">
        <f t="shared" si="53"/>
        <v>0.564040880609054</v>
      </c>
      <c r="AA98" s="84"/>
      <c r="AB98" s="85"/>
      <c r="AC98" s="86">
        <f t="shared" si="64"/>
        <v>-66.124399999999994</v>
      </c>
      <c r="AD98" s="87">
        <v>5184.375</v>
      </c>
      <c r="AE98" s="87">
        <f t="shared" si="54"/>
        <v>10368.75</v>
      </c>
      <c r="AF98" s="88">
        <v>1536.6487500000001</v>
      </c>
      <c r="AG98" s="88">
        <f t="shared" si="55"/>
        <v>3073.2975000000001</v>
      </c>
      <c r="AH98" s="91">
        <v>0.2964</v>
      </c>
      <c r="AI98" s="92">
        <v>6013.875</v>
      </c>
      <c r="AJ98" s="92">
        <f t="shared" si="56"/>
        <v>12027.75</v>
      </c>
      <c r="AK98" s="92">
        <v>1715.7585375000001</v>
      </c>
      <c r="AL98" s="92">
        <f t="shared" si="57"/>
        <v>3431.5170750000002</v>
      </c>
      <c r="AM98" s="91">
        <v>0.2853</v>
      </c>
      <c r="AN98" s="71">
        <v>8588.74</v>
      </c>
      <c r="AO98" s="71">
        <v>1974.79</v>
      </c>
      <c r="AP98" s="71"/>
      <c r="AQ98" s="71"/>
      <c r="AR98" s="91">
        <f t="shared" si="58"/>
        <v>0.82832935503315297</v>
      </c>
      <c r="AS98" s="91">
        <f t="shared" si="59"/>
        <v>0.64256389106488998</v>
      </c>
      <c r="AT98" s="70">
        <f t="shared" si="60"/>
        <v>0.714077030200994</v>
      </c>
      <c r="AU98" s="70">
        <f t="shared" si="61"/>
        <v>0.57548598967702902</v>
      </c>
      <c r="AV98" s="99"/>
      <c r="AW98" s="5">
        <v>8</v>
      </c>
      <c r="AX98" s="5">
        <v>2</v>
      </c>
      <c r="AY98" s="102">
        <f t="shared" si="66"/>
        <v>-12</v>
      </c>
      <c r="AZ98" s="5"/>
      <c r="BA98" s="103"/>
      <c r="BB98" s="104">
        <f t="shared" si="62"/>
        <v>0</v>
      </c>
      <c r="BC98" s="104">
        <f t="shared" si="63"/>
        <v>-78.124399999999994</v>
      </c>
    </row>
    <row r="99" spans="1:55" ht="12.75">
      <c r="A99" s="53">
        <v>97</v>
      </c>
      <c r="B99" s="53">
        <v>308</v>
      </c>
      <c r="C99" s="54" t="s">
        <v>159</v>
      </c>
      <c r="D99" s="54" t="s">
        <v>56</v>
      </c>
      <c r="E99" s="5" t="s">
        <v>57</v>
      </c>
      <c r="F99" s="51">
        <v>3</v>
      </c>
      <c r="G99" s="51"/>
      <c r="H99" s="52">
        <v>6800</v>
      </c>
      <c r="I99" s="60">
        <f t="shared" ref="I99:I130" si="67">H99*4</f>
        <v>27200</v>
      </c>
      <c r="J99" s="61">
        <v>2108.5439999999999</v>
      </c>
      <c r="K99" s="61">
        <f t="shared" ref="K99:K130" si="68">J99*4</f>
        <v>8434.1759999999995</v>
      </c>
      <c r="L99" s="62">
        <v>0.31008000000000002</v>
      </c>
      <c r="M99" s="63">
        <v>7820</v>
      </c>
      <c r="N99" s="63">
        <f t="shared" ref="N99:N130" si="69">M99*4</f>
        <v>31280</v>
      </c>
      <c r="O99" s="64">
        <v>2289.0353663999999</v>
      </c>
      <c r="P99" s="64">
        <f t="shared" ref="P99:P130" si="70">O99*4</f>
        <v>9156.1414655999997</v>
      </c>
      <c r="Q99" s="70">
        <v>0.29271552000000001</v>
      </c>
      <c r="R99" s="75">
        <v>22824.05</v>
      </c>
      <c r="S99" s="75">
        <v>7835.17</v>
      </c>
      <c r="T99" s="74">
        <f t="shared" ref="T99:T130" si="71">R99/I99</f>
        <v>0.83911948529411795</v>
      </c>
      <c r="U99" s="73"/>
      <c r="V99" s="73"/>
      <c r="W99" s="74">
        <f t="shared" ref="W99:W130" si="72">(R99-U99)/I99</f>
        <v>0.83911948529411795</v>
      </c>
      <c r="X99" s="74">
        <f t="shared" ref="X99:X130" si="73">(S99-V99)/K99</f>
        <v>0.92897871706732205</v>
      </c>
      <c r="Y99" s="83">
        <f t="shared" ref="Y99:Y130" si="74">(R99-U99)/N99</f>
        <v>0.729669117647059</v>
      </c>
      <c r="Z99" s="83">
        <f t="shared" ref="Z99:Z130" si="75">(S99-V99)/P99</f>
        <v>0.85572836870608204</v>
      </c>
      <c r="AA99" s="84"/>
      <c r="AB99" s="85"/>
      <c r="AC99" s="86">
        <f t="shared" si="64"/>
        <v>-43.759500000000003</v>
      </c>
      <c r="AD99" s="87">
        <v>6427.44</v>
      </c>
      <c r="AE99" s="87">
        <f t="shared" ref="AE99:AE130" si="76">AD99*2</f>
        <v>12854.88</v>
      </c>
      <c r="AF99" s="88">
        <v>2032.0994304000001</v>
      </c>
      <c r="AG99" s="88">
        <f t="shared" ref="AG99:AG130" si="77">AF99*2</f>
        <v>4064.1988608000001</v>
      </c>
      <c r="AH99" s="91">
        <v>0.31616</v>
      </c>
      <c r="AI99" s="92">
        <v>7455.8303999999998</v>
      </c>
      <c r="AJ99" s="92">
        <f t="shared" ref="AJ99:AJ130" si="78">AI99*2</f>
        <v>14911.6608</v>
      </c>
      <c r="AK99" s="92">
        <v>2268.958307328</v>
      </c>
      <c r="AL99" s="92">
        <f t="shared" ref="AL99:AL130" si="79">AK99*2</f>
        <v>4537.9166146560001</v>
      </c>
      <c r="AM99" s="91">
        <v>0.30431999999999998</v>
      </c>
      <c r="AN99" s="93">
        <v>8720.39</v>
      </c>
      <c r="AO99" s="93">
        <v>2305.16</v>
      </c>
      <c r="AP99" s="71"/>
      <c r="AQ99" s="71"/>
      <c r="AR99" s="91">
        <f t="shared" ref="AR99:AR130" si="80">(AN99-AP99)/AE99</f>
        <v>0.678371949018583</v>
      </c>
      <c r="AS99" s="91">
        <f t="shared" ref="AS99:AS130" si="81">(AO99-AQ99)/AG99</f>
        <v>0.56718681318321396</v>
      </c>
      <c r="AT99" s="70">
        <f t="shared" ref="AT99:AT130" si="82">(AN99-AP99)/AJ99</f>
        <v>0.58480340432636402</v>
      </c>
      <c r="AU99" s="70">
        <f t="shared" ref="AU99:AU130" si="83">(AO99-AQ99)/AL99</f>
        <v>0.50797760200244302</v>
      </c>
      <c r="AV99" s="99"/>
      <c r="AW99" s="5">
        <v>8</v>
      </c>
      <c r="AX99" s="5">
        <v>0</v>
      </c>
      <c r="AY99" s="102">
        <f t="shared" si="66"/>
        <v>-16</v>
      </c>
      <c r="AZ99" s="5"/>
      <c r="BA99" s="103"/>
      <c r="BB99" s="104">
        <f t="shared" si="62"/>
        <v>0</v>
      </c>
      <c r="BC99" s="104">
        <f t="shared" si="63"/>
        <v>-59.759500000000003</v>
      </c>
    </row>
    <row r="100" spans="1:55">
      <c r="A100" s="5">
        <v>98</v>
      </c>
      <c r="B100" s="5">
        <v>367</v>
      </c>
      <c r="C100" s="50" t="s">
        <v>160</v>
      </c>
      <c r="D100" s="50" t="s">
        <v>48</v>
      </c>
      <c r="E100" s="5" t="s">
        <v>57</v>
      </c>
      <c r="F100" s="51">
        <v>2</v>
      </c>
      <c r="G100" s="51"/>
      <c r="H100" s="52">
        <v>7100</v>
      </c>
      <c r="I100" s="60">
        <f t="shared" si="67"/>
        <v>28400</v>
      </c>
      <c r="J100" s="61">
        <v>1926.3720000000001</v>
      </c>
      <c r="K100" s="61">
        <f t="shared" si="68"/>
        <v>7705.4880000000003</v>
      </c>
      <c r="L100" s="62">
        <v>0.27132000000000001</v>
      </c>
      <c r="M100" s="63">
        <v>8165</v>
      </c>
      <c r="N100" s="63">
        <f t="shared" si="69"/>
        <v>32660</v>
      </c>
      <c r="O100" s="64">
        <v>2091.2694431999998</v>
      </c>
      <c r="P100" s="64">
        <f t="shared" si="70"/>
        <v>8365.0777727999994</v>
      </c>
      <c r="Q100" s="70">
        <v>0.25612607999999998</v>
      </c>
      <c r="R100" s="71">
        <v>19967.02</v>
      </c>
      <c r="S100" s="71">
        <v>4387.63</v>
      </c>
      <c r="T100" s="74">
        <f t="shared" si="71"/>
        <v>0.70306408450704205</v>
      </c>
      <c r="U100" s="73"/>
      <c r="V100" s="73"/>
      <c r="W100" s="74">
        <f t="shared" si="72"/>
        <v>0.70306408450704205</v>
      </c>
      <c r="X100" s="74">
        <f t="shared" si="73"/>
        <v>0.56941623943869601</v>
      </c>
      <c r="Y100" s="83">
        <f t="shared" si="74"/>
        <v>0.61136007348438504</v>
      </c>
      <c r="Z100" s="83">
        <f t="shared" si="75"/>
        <v>0.52451753817123803</v>
      </c>
      <c r="AA100" s="84"/>
      <c r="AB100" s="85"/>
      <c r="AC100" s="86">
        <f t="shared" si="64"/>
        <v>-84.329800000000006</v>
      </c>
      <c r="AD100" s="87">
        <v>6598.08</v>
      </c>
      <c r="AE100" s="87">
        <f t="shared" si="76"/>
        <v>13196.16</v>
      </c>
      <c r="AF100" s="88">
        <v>1825.2928512000001</v>
      </c>
      <c r="AG100" s="88">
        <f t="shared" si="77"/>
        <v>3650.5857024000002</v>
      </c>
      <c r="AH100" s="91">
        <v>0.27664</v>
      </c>
      <c r="AI100" s="92">
        <v>7653.7727999999997</v>
      </c>
      <c r="AJ100" s="92">
        <f t="shared" si="78"/>
        <v>15307.545599999999</v>
      </c>
      <c r="AK100" s="92">
        <v>2038.0466211840001</v>
      </c>
      <c r="AL100" s="92">
        <f t="shared" si="79"/>
        <v>4076.0932423680001</v>
      </c>
      <c r="AM100" s="91">
        <v>0.26628000000000002</v>
      </c>
      <c r="AN100" s="71">
        <v>9065.76</v>
      </c>
      <c r="AO100" s="71">
        <v>2452.19</v>
      </c>
      <c r="AP100" s="71"/>
      <c r="AQ100" s="71"/>
      <c r="AR100" s="91">
        <f t="shared" si="80"/>
        <v>0.68699985450312795</v>
      </c>
      <c r="AS100" s="91">
        <f t="shared" si="81"/>
        <v>0.67172508739840298</v>
      </c>
      <c r="AT100" s="70">
        <f t="shared" si="82"/>
        <v>0.59224125388200699</v>
      </c>
      <c r="AU100" s="70">
        <f t="shared" si="83"/>
        <v>0.60160301891803702</v>
      </c>
      <c r="AV100" s="99"/>
      <c r="AW100" s="5">
        <v>10</v>
      </c>
      <c r="AX100" s="5">
        <v>0</v>
      </c>
      <c r="AY100" s="102">
        <f t="shared" si="66"/>
        <v>-20</v>
      </c>
      <c r="AZ100" s="5"/>
      <c r="BA100" s="103"/>
      <c r="BB100" s="104">
        <f t="shared" ref="BB100:BB131" si="84">AA100+AB100+AV100+BA100</f>
        <v>0</v>
      </c>
      <c r="BC100" s="104">
        <f t="shared" ref="BC100:BC131" si="85">AC100+AY100</f>
        <v>-104.32980000000001</v>
      </c>
    </row>
    <row r="101" spans="1:55">
      <c r="A101" s="5">
        <v>99</v>
      </c>
      <c r="B101" s="5">
        <v>311</v>
      </c>
      <c r="C101" s="50" t="s">
        <v>161</v>
      </c>
      <c r="D101" s="50" t="s">
        <v>63</v>
      </c>
      <c r="E101" s="5" t="s">
        <v>49</v>
      </c>
      <c r="F101" s="51">
        <v>2</v>
      </c>
      <c r="G101" s="51"/>
      <c r="H101" s="52">
        <v>8800</v>
      </c>
      <c r="I101" s="60">
        <f t="shared" si="67"/>
        <v>35200</v>
      </c>
      <c r="J101" s="61">
        <v>2131.8000000000002</v>
      </c>
      <c r="K101" s="61">
        <f t="shared" si="68"/>
        <v>8527.2000000000007</v>
      </c>
      <c r="L101" s="62">
        <v>0.24224999999999999</v>
      </c>
      <c r="M101" s="63">
        <v>10120</v>
      </c>
      <c r="N101" s="63">
        <f t="shared" si="69"/>
        <v>40480</v>
      </c>
      <c r="O101" s="64">
        <v>2314.28208</v>
      </c>
      <c r="P101" s="64">
        <f t="shared" si="70"/>
        <v>9257.1283199999998</v>
      </c>
      <c r="Q101" s="70">
        <v>0.228684</v>
      </c>
      <c r="R101" s="71">
        <v>41406.339999999997</v>
      </c>
      <c r="S101" s="71">
        <v>7959.69</v>
      </c>
      <c r="T101" s="72">
        <f t="shared" si="71"/>
        <v>1.1763164772727299</v>
      </c>
      <c r="U101" s="73">
        <v>16675</v>
      </c>
      <c r="V101" s="73">
        <v>1591.7500000015</v>
      </c>
      <c r="W101" s="74">
        <f t="shared" si="72"/>
        <v>0.70259488636363598</v>
      </c>
      <c r="X101" s="74">
        <f t="shared" si="73"/>
        <v>0.74677971667118204</v>
      </c>
      <c r="Y101" s="83">
        <f t="shared" si="74"/>
        <v>0.610952075098814</v>
      </c>
      <c r="Z101" s="83">
        <f t="shared" si="75"/>
        <v>0.68789583333749205</v>
      </c>
      <c r="AA101" s="84"/>
      <c r="AB101" s="85"/>
      <c r="AC101" s="86">
        <v>0</v>
      </c>
      <c r="AD101" s="87">
        <v>8247.6</v>
      </c>
      <c r="AE101" s="87">
        <f t="shared" si="76"/>
        <v>16495.2</v>
      </c>
      <c r="AF101" s="88">
        <v>2037.1572000000001</v>
      </c>
      <c r="AG101" s="88">
        <f t="shared" si="77"/>
        <v>4074.3144000000002</v>
      </c>
      <c r="AH101" s="91">
        <v>0.247</v>
      </c>
      <c r="AI101" s="92">
        <v>9567.2160000000003</v>
      </c>
      <c r="AJ101" s="92">
        <f t="shared" si="78"/>
        <v>19134.432000000001</v>
      </c>
      <c r="AK101" s="92">
        <v>2274.6056039999999</v>
      </c>
      <c r="AL101" s="92">
        <f t="shared" si="79"/>
        <v>4549.2112079999997</v>
      </c>
      <c r="AM101" s="91">
        <v>0.23774999999999999</v>
      </c>
      <c r="AN101" s="71">
        <v>27286.06</v>
      </c>
      <c r="AO101" s="71">
        <v>3950.54</v>
      </c>
      <c r="AP101" s="71">
        <v>16675</v>
      </c>
      <c r="AQ101" s="71">
        <v>977.5</v>
      </c>
      <c r="AR101" s="91">
        <f t="shared" si="80"/>
        <v>0.64328168194383795</v>
      </c>
      <c r="AS101" s="91">
        <f t="shared" si="81"/>
        <v>0.72970313729347902</v>
      </c>
      <c r="AT101" s="70">
        <f t="shared" si="82"/>
        <v>0.55455317408951599</v>
      </c>
      <c r="AU101" s="70">
        <f t="shared" si="83"/>
        <v>0.65352868092203997</v>
      </c>
      <c r="AV101" s="99"/>
      <c r="AW101" s="5">
        <v>10</v>
      </c>
      <c r="AX101" s="5">
        <v>4</v>
      </c>
      <c r="AY101" s="102">
        <f t="shared" si="66"/>
        <v>-12</v>
      </c>
      <c r="AZ101" s="5"/>
      <c r="BA101" s="103"/>
      <c r="BB101" s="104">
        <f t="shared" si="84"/>
        <v>0</v>
      </c>
      <c r="BC101" s="104">
        <f t="shared" si="85"/>
        <v>-12</v>
      </c>
    </row>
    <row r="102" spans="1:55">
      <c r="A102" s="5">
        <v>100</v>
      </c>
      <c r="B102" s="5">
        <v>108656</v>
      </c>
      <c r="C102" s="50" t="s">
        <v>162</v>
      </c>
      <c r="D102" s="50" t="s">
        <v>77</v>
      </c>
      <c r="E102" s="5" t="s">
        <v>49</v>
      </c>
      <c r="F102" s="51">
        <v>3</v>
      </c>
      <c r="G102" s="51"/>
      <c r="H102" s="52">
        <v>10500</v>
      </c>
      <c r="I102" s="60">
        <f t="shared" si="67"/>
        <v>42000</v>
      </c>
      <c r="J102" s="61">
        <v>2441.88</v>
      </c>
      <c r="K102" s="61">
        <f t="shared" si="68"/>
        <v>9767.52</v>
      </c>
      <c r="L102" s="62">
        <v>0.23255999999999999</v>
      </c>
      <c r="M102" s="63">
        <v>12075</v>
      </c>
      <c r="N102" s="63">
        <f t="shared" si="69"/>
        <v>48300</v>
      </c>
      <c r="O102" s="64">
        <v>2650.9049279999999</v>
      </c>
      <c r="P102" s="64">
        <f t="shared" si="70"/>
        <v>10603.619712</v>
      </c>
      <c r="Q102" s="70">
        <v>0.21953664000000001</v>
      </c>
      <c r="R102" s="71">
        <v>29369.84</v>
      </c>
      <c r="S102" s="71">
        <v>6291.97</v>
      </c>
      <c r="T102" s="74">
        <f t="shared" si="71"/>
        <v>0.69928190476190499</v>
      </c>
      <c r="U102" s="73"/>
      <c r="V102" s="73"/>
      <c r="W102" s="74">
        <f t="shared" si="72"/>
        <v>0.69928190476190499</v>
      </c>
      <c r="X102" s="74">
        <f t="shared" si="73"/>
        <v>0.64417272757055999</v>
      </c>
      <c r="Y102" s="83">
        <f t="shared" si="74"/>
        <v>0.60807122153209103</v>
      </c>
      <c r="Z102" s="83">
        <f t="shared" si="75"/>
        <v>0.59337944691466504</v>
      </c>
      <c r="AA102" s="84"/>
      <c r="AB102" s="85"/>
      <c r="AC102" s="86">
        <f t="shared" si="64"/>
        <v>-126.30159999999999</v>
      </c>
      <c r="AD102" s="87">
        <v>9776.25</v>
      </c>
      <c r="AE102" s="87">
        <f t="shared" si="76"/>
        <v>19552.5</v>
      </c>
      <c r="AF102" s="88">
        <v>2318.1444000000001</v>
      </c>
      <c r="AG102" s="88">
        <f t="shared" si="77"/>
        <v>4636.2888000000003</v>
      </c>
      <c r="AH102" s="91">
        <v>0.23712</v>
      </c>
      <c r="AI102" s="92">
        <v>11340.45</v>
      </c>
      <c r="AJ102" s="92">
        <f t="shared" si="78"/>
        <v>22680.9</v>
      </c>
      <c r="AK102" s="92">
        <v>2588.3443080000002</v>
      </c>
      <c r="AL102" s="92">
        <f t="shared" si="79"/>
        <v>5176.6886160000004</v>
      </c>
      <c r="AM102" s="91">
        <v>0.22824</v>
      </c>
      <c r="AN102" s="71">
        <v>18555.32</v>
      </c>
      <c r="AO102" s="71">
        <v>3667.34</v>
      </c>
      <c r="AP102" s="71"/>
      <c r="AQ102" s="71"/>
      <c r="AR102" s="91">
        <f t="shared" si="80"/>
        <v>0.94899987213911297</v>
      </c>
      <c r="AS102" s="91">
        <f t="shared" si="81"/>
        <v>0.79100766975517101</v>
      </c>
      <c r="AT102" s="70">
        <f t="shared" si="82"/>
        <v>0.81810333805095903</v>
      </c>
      <c r="AU102" s="70">
        <f t="shared" si="83"/>
        <v>0.70843357057735001</v>
      </c>
      <c r="AV102" s="99"/>
      <c r="AW102" s="5">
        <v>10</v>
      </c>
      <c r="AX102" s="5">
        <v>4</v>
      </c>
      <c r="AY102" s="102">
        <f t="shared" si="66"/>
        <v>-12</v>
      </c>
      <c r="AZ102" s="5"/>
      <c r="BA102" s="103"/>
      <c r="BB102" s="104">
        <f t="shared" si="84"/>
        <v>0</v>
      </c>
      <c r="BC102" s="104">
        <f t="shared" si="85"/>
        <v>-138.30160000000001</v>
      </c>
    </row>
    <row r="103" spans="1:55">
      <c r="A103" s="5">
        <v>101</v>
      </c>
      <c r="B103" s="5">
        <v>118951</v>
      </c>
      <c r="C103" s="50" t="s">
        <v>163</v>
      </c>
      <c r="D103" s="50" t="s">
        <v>68</v>
      </c>
      <c r="E103" s="5" t="s">
        <v>84</v>
      </c>
      <c r="F103" s="51">
        <v>2</v>
      </c>
      <c r="G103" s="51"/>
      <c r="H103" s="52">
        <v>3200</v>
      </c>
      <c r="I103" s="60">
        <f t="shared" si="67"/>
        <v>12800</v>
      </c>
      <c r="J103" s="61">
        <v>775.2</v>
      </c>
      <c r="K103" s="61">
        <f t="shared" si="68"/>
        <v>3100.8</v>
      </c>
      <c r="L103" s="62">
        <v>0.24224999999999999</v>
      </c>
      <c r="M103" s="63">
        <v>3680</v>
      </c>
      <c r="N103" s="63">
        <f t="shared" si="69"/>
        <v>14720</v>
      </c>
      <c r="O103" s="64">
        <v>841.55712000000005</v>
      </c>
      <c r="P103" s="64">
        <f t="shared" si="70"/>
        <v>3366.2284800000002</v>
      </c>
      <c r="Q103" s="70">
        <v>0.228684</v>
      </c>
      <c r="R103" s="71">
        <v>8947.2099999999991</v>
      </c>
      <c r="S103" s="71">
        <v>2689.61</v>
      </c>
      <c r="T103" s="74">
        <f t="shared" si="71"/>
        <v>0.69900078124999998</v>
      </c>
      <c r="U103" s="73"/>
      <c r="V103" s="73"/>
      <c r="W103" s="74">
        <f t="shared" si="72"/>
        <v>0.69900078124999998</v>
      </c>
      <c r="X103" s="74">
        <f t="shared" si="73"/>
        <v>0.86739228586171302</v>
      </c>
      <c r="Y103" s="83">
        <f t="shared" si="74"/>
        <v>0.60782676630434795</v>
      </c>
      <c r="Z103" s="83">
        <f t="shared" si="75"/>
        <v>0.79899805256237399</v>
      </c>
      <c r="AA103" s="84"/>
      <c r="AB103" s="85"/>
      <c r="AC103" s="86">
        <f t="shared" si="64"/>
        <v>-38.527900000000002</v>
      </c>
      <c r="AD103" s="87">
        <v>2962.5</v>
      </c>
      <c r="AE103" s="87">
        <f t="shared" si="76"/>
        <v>5925</v>
      </c>
      <c r="AF103" s="88">
        <v>731.73749999999995</v>
      </c>
      <c r="AG103" s="88">
        <f t="shared" si="77"/>
        <v>1463.4749999999999</v>
      </c>
      <c r="AH103" s="91">
        <v>0.247</v>
      </c>
      <c r="AI103" s="92">
        <v>3436.5</v>
      </c>
      <c r="AJ103" s="92">
        <f t="shared" si="78"/>
        <v>6873</v>
      </c>
      <c r="AK103" s="92">
        <v>817.02787499999999</v>
      </c>
      <c r="AL103" s="92">
        <f t="shared" si="79"/>
        <v>1634.05575</v>
      </c>
      <c r="AM103" s="91">
        <v>0.23774999999999999</v>
      </c>
      <c r="AN103" s="71">
        <v>3212.54</v>
      </c>
      <c r="AO103" s="71">
        <v>1029.01</v>
      </c>
      <c r="AP103" s="71"/>
      <c r="AQ103" s="71"/>
      <c r="AR103" s="91">
        <f t="shared" si="80"/>
        <v>0.54220084388185696</v>
      </c>
      <c r="AS103" s="91">
        <f t="shared" si="81"/>
        <v>0.70312782931037399</v>
      </c>
      <c r="AT103" s="70">
        <f t="shared" si="82"/>
        <v>0.46741452058780703</v>
      </c>
      <c r="AU103" s="70">
        <f t="shared" si="83"/>
        <v>0.62972759650336296</v>
      </c>
      <c r="AV103" s="99"/>
      <c r="AW103" s="5">
        <v>4</v>
      </c>
      <c r="AX103" s="5">
        <v>2</v>
      </c>
      <c r="AY103" s="102">
        <f t="shared" si="66"/>
        <v>-4</v>
      </c>
      <c r="AZ103" s="5">
        <v>4</v>
      </c>
      <c r="BA103" s="103">
        <f>AZ103*3</f>
        <v>12</v>
      </c>
      <c r="BB103" s="104">
        <f t="shared" si="84"/>
        <v>12</v>
      </c>
      <c r="BC103" s="104">
        <f t="shared" si="85"/>
        <v>-42.527900000000002</v>
      </c>
    </row>
    <row r="104" spans="1:55">
      <c r="A104" s="5">
        <v>102</v>
      </c>
      <c r="B104" s="5">
        <v>103199</v>
      </c>
      <c r="C104" s="50" t="s">
        <v>164</v>
      </c>
      <c r="D104" s="50" t="s">
        <v>68</v>
      </c>
      <c r="E104" s="5" t="s">
        <v>57</v>
      </c>
      <c r="F104" s="51">
        <v>2</v>
      </c>
      <c r="G104" s="51">
        <v>2</v>
      </c>
      <c r="H104" s="52">
        <v>7200</v>
      </c>
      <c r="I104" s="60">
        <f t="shared" si="67"/>
        <v>28800</v>
      </c>
      <c r="J104" s="61">
        <v>2093.04</v>
      </c>
      <c r="K104" s="61">
        <f t="shared" si="68"/>
        <v>8372.16</v>
      </c>
      <c r="L104" s="62">
        <v>0.29070000000000001</v>
      </c>
      <c r="M104" s="63">
        <v>8280</v>
      </c>
      <c r="N104" s="63">
        <f t="shared" si="69"/>
        <v>33120</v>
      </c>
      <c r="O104" s="64">
        <v>2272.2042240000001</v>
      </c>
      <c r="P104" s="64">
        <f t="shared" si="70"/>
        <v>9088.8168960000003</v>
      </c>
      <c r="Q104" s="70">
        <v>0.27442080000000002</v>
      </c>
      <c r="R104" s="71">
        <v>20122.43</v>
      </c>
      <c r="S104" s="71">
        <v>6679.71</v>
      </c>
      <c r="T104" s="74">
        <f t="shared" si="71"/>
        <v>0.69869548611111099</v>
      </c>
      <c r="U104" s="73"/>
      <c r="V104" s="73"/>
      <c r="W104" s="74">
        <f t="shared" si="72"/>
        <v>0.69869548611111099</v>
      </c>
      <c r="X104" s="74">
        <f t="shared" si="73"/>
        <v>0.79784786721706202</v>
      </c>
      <c r="Y104" s="83">
        <f t="shared" si="74"/>
        <v>0.60756129227053102</v>
      </c>
      <c r="Z104" s="83">
        <f t="shared" si="75"/>
        <v>0.73493723951461198</v>
      </c>
      <c r="AA104" s="84"/>
      <c r="AB104" s="85"/>
      <c r="AC104" s="86">
        <f t="shared" ref="AC104:AC135" si="86">(R104-I104)*0.01</f>
        <v>-86.775700000000001</v>
      </c>
      <c r="AD104" s="87">
        <v>6711.84</v>
      </c>
      <c r="AE104" s="87">
        <f t="shared" si="76"/>
        <v>13423.68</v>
      </c>
      <c r="AF104" s="88">
        <v>1989.3893760000001</v>
      </c>
      <c r="AG104" s="88">
        <f t="shared" si="77"/>
        <v>3978.7787520000002</v>
      </c>
      <c r="AH104" s="91">
        <v>0.2964</v>
      </c>
      <c r="AI104" s="92">
        <v>7785.7344000000003</v>
      </c>
      <c r="AJ104" s="92">
        <f t="shared" si="78"/>
        <v>15571.468800000001</v>
      </c>
      <c r="AK104" s="92">
        <v>2221.2700243200002</v>
      </c>
      <c r="AL104" s="92">
        <f t="shared" si="79"/>
        <v>4442.5400486400004</v>
      </c>
      <c r="AM104" s="91">
        <v>0.2853</v>
      </c>
      <c r="AN104" s="71">
        <v>8008.54</v>
      </c>
      <c r="AO104" s="71">
        <v>2763.33</v>
      </c>
      <c r="AP104" s="71"/>
      <c r="AQ104" s="71"/>
      <c r="AR104" s="91">
        <f t="shared" si="80"/>
        <v>0.59659795227538204</v>
      </c>
      <c r="AS104" s="91">
        <f t="shared" si="81"/>
        <v>0.69451713006433602</v>
      </c>
      <c r="AT104" s="70">
        <f t="shared" si="82"/>
        <v>0.51430857954774301</v>
      </c>
      <c r="AU104" s="70">
        <f t="shared" si="83"/>
        <v>0.62201577695308397</v>
      </c>
      <c r="AV104" s="99"/>
      <c r="AW104" s="5">
        <v>10</v>
      </c>
      <c r="AX104" s="5">
        <v>0</v>
      </c>
      <c r="AY104" s="102">
        <f t="shared" si="66"/>
        <v>-20</v>
      </c>
      <c r="AZ104" s="5"/>
      <c r="BA104" s="103"/>
      <c r="BB104" s="104">
        <f t="shared" si="84"/>
        <v>0</v>
      </c>
      <c r="BC104" s="104">
        <f t="shared" si="85"/>
        <v>-106.7757</v>
      </c>
    </row>
    <row r="105" spans="1:55" ht="12.75">
      <c r="A105" s="53">
        <v>103</v>
      </c>
      <c r="B105" s="53">
        <v>114685</v>
      </c>
      <c r="C105" s="54" t="s">
        <v>165</v>
      </c>
      <c r="D105" s="54" t="s">
        <v>56</v>
      </c>
      <c r="E105" s="5" t="s">
        <v>52</v>
      </c>
      <c r="F105" s="51">
        <v>5</v>
      </c>
      <c r="G105" s="51"/>
      <c r="H105" s="52">
        <v>26775</v>
      </c>
      <c r="I105" s="60">
        <f t="shared" si="67"/>
        <v>107100</v>
      </c>
      <c r="J105" s="61">
        <v>3891.7462500000001</v>
      </c>
      <c r="K105" s="61">
        <f t="shared" si="68"/>
        <v>15566.985000000001</v>
      </c>
      <c r="L105" s="62">
        <v>0.14535000000000001</v>
      </c>
      <c r="M105" s="63">
        <v>31000</v>
      </c>
      <c r="N105" s="63">
        <f t="shared" si="69"/>
        <v>124000</v>
      </c>
      <c r="O105" s="64">
        <v>4253.5223999999998</v>
      </c>
      <c r="P105" s="64">
        <f t="shared" si="70"/>
        <v>17014.089599999999</v>
      </c>
      <c r="Q105" s="70">
        <v>0.13721040000000001</v>
      </c>
      <c r="R105" s="75">
        <v>107302.88</v>
      </c>
      <c r="S105" s="75">
        <v>16304.82</v>
      </c>
      <c r="T105" s="72">
        <f t="shared" si="71"/>
        <v>1.0018943043884201</v>
      </c>
      <c r="U105" s="73"/>
      <c r="V105" s="73"/>
      <c r="W105" s="72">
        <f t="shared" si="72"/>
        <v>1.0018943043884201</v>
      </c>
      <c r="X105" s="72">
        <f t="shared" si="73"/>
        <v>1.04739742474217</v>
      </c>
      <c r="Y105" s="83">
        <f t="shared" si="74"/>
        <v>0.86534580645161296</v>
      </c>
      <c r="Z105" s="83">
        <f t="shared" si="75"/>
        <v>0.958312809167292</v>
      </c>
      <c r="AA105" s="84">
        <f>(F105*100)+(G105*50)</f>
        <v>500</v>
      </c>
      <c r="AB105" s="85"/>
      <c r="AC105" s="86">
        <v>0</v>
      </c>
      <c r="AD105" s="87">
        <v>25181.25</v>
      </c>
      <c r="AE105" s="87">
        <f t="shared" si="76"/>
        <v>50362.5</v>
      </c>
      <c r="AF105" s="88">
        <v>3731.8612499999999</v>
      </c>
      <c r="AG105" s="88">
        <f t="shared" si="77"/>
        <v>7463.7224999999999</v>
      </c>
      <c r="AH105" s="91">
        <v>0.1482</v>
      </c>
      <c r="AI105" s="92">
        <v>29210.25</v>
      </c>
      <c r="AJ105" s="92">
        <f t="shared" si="78"/>
        <v>58420.5</v>
      </c>
      <c r="AK105" s="92">
        <v>4166.8421625000001</v>
      </c>
      <c r="AL105" s="92">
        <f t="shared" si="79"/>
        <v>8333.6843250000002</v>
      </c>
      <c r="AM105" s="91">
        <v>0.14265</v>
      </c>
      <c r="AN105" s="93">
        <v>26047.01</v>
      </c>
      <c r="AO105" s="93">
        <v>4958.1000000000004</v>
      </c>
      <c r="AP105" s="71"/>
      <c r="AQ105" s="71"/>
      <c r="AR105" s="91">
        <f t="shared" si="80"/>
        <v>0.51719056837925004</v>
      </c>
      <c r="AS105" s="91">
        <f t="shared" si="81"/>
        <v>0.66429318614136601</v>
      </c>
      <c r="AT105" s="70">
        <f t="shared" si="82"/>
        <v>0.44585393825797398</v>
      </c>
      <c r="AU105" s="70">
        <f t="shared" si="83"/>
        <v>0.594946941429774</v>
      </c>
      <c r="AV105" s="99"/>
      <c r="AW105" s="5">
        <v>10</v>
      </c>
      <c r="AX105" s="5">
        <v>2</v>
      </c>
      <c r="AY105" s="102">
        <f t="shared" si="66"/>
        <v>-16</v>
      </c>
      <c r="AZ105" s="5"/>
      <c r="BA105" s="103"/>
      <c r="BB105" s="104">
        <f t="shared" si="84"/>
        <v>500</v>
      </c>
      <c r="BC105" s="104">
        <f t="shared" si="85"/>
        <v>-16</v>
      </c>
    </row>
    <row r="106" spans="1:55">
      <c r="A106" s="5">
        <v>104</v>
      </c>
      <c r="B106" s="5">
        <v>106485</v>
      </c>
      <c r="C106" s="50" t="s">
        <v>166</v>
      </c>
      <c r="D106" s="50" t="s">
        <v>56</v>
      </c>
      <c r="E106" s="5" t="s">
        <v>57</v>
      </c>
      <c r="F106" s="51">
        <v>1</v>
      </c>
      <c r="G106" s="51">
        <v>1</v>
      </c>
      <c r="H106" s="52">
        <v>5800</v>
      </c>
      <c r="I106" s="60">
        <f t="shared" si="67"/>
        <v>23200</v>
      </c>
      <c r="J106" s="61">
        <v>1348.848</v>
      </c>
      <c r="K106" s="61">
        <f t="shared" si="68"/>
        <v>5395.3919999999998</v>
      </c>
      <c r="L106" s="62">
        <v>0.23255999999999999</v>
      </c>
      <c r="M106" s="63">
        <v>6670</v>
      </c>
      <c r="N106" s="63">
        <f t="shared" si="69"/>
        <v>26680</v>
      </c>
      <c r="O106" s="64">
        <v>1464.3093888000001</v>
      </c>
      <c r="P106" s="64">
        <f t="shared" si="70"/>
        <v>5857.2375552000003</v>
      </c>
      <c r="Q106" s="70">
        <v>0.21953664000000001</v>
      </c>
      <c r="R106" s="71">
        <v>16077.4</v>
      </c>
      <c r="S106" s="71">
        <v>4323.74</v>
      </c>
      <c r="T106" s="74">
        <f t="shared" si="71"/>
        <v>0.69299137931034505</v>
      </c>
      <c r="U106" s="73"/>
      <c r="V106" s="73"/>
      <c r="W106" s="74">
        <f t="shared" si="72"/>
        <v>0.69299137931034505</v>
      </c>
      <c r="X106" s="74">
        <f t="shared" si="73"/>
        <v>0.80137643381611601</v>
      </c>
      <c r="Y106" s="83">
        <f t="shared" si="74"/>
        <v>0.60260119940029999</v>
      </c>
      <c r="Z106" s="83">
        <f t="shared" si="75"/>
        <v>0.73818757720718098</v>
      </c>
      <c r="AA106" s="84"/>
      <c r="AB106" s="85"/>
      <c r="AC106" s="86">
        <f t="shared" si="86"/>
        <v>-71.225999999999999</v>
      </c>
      <c r="AD106" s="87">
        <v>5332.5</v>
      </c>
      <c r="AE106" s="87">
        <f t="shared" si="76"/>
        <v>10665</v>
      </c>
      <c r="AF106" s="88">
        <v>1264.4423999999999</v>
      </c>
      <c r="AG106" s="88">
        <f t="shared" si="77"/>
        <v>2528.8847999999998</v>
      </c>
      <c r="AH106" s="91">
        <v>0.23712</v>
      </c>
      <c r="AI106" s="92">
        <v>6185.7</v>
      </c>
      <c r="AJ106" s="92">
        <f t="shared" si="78"/>
        <v>12371.4</v>
      </c>
      <c r="AK106" s="92">
        <v>1411.8241680000001</v>
      </c>
      <c r="AL106" s="92">
        <f t="shared" si="79"/>
        <v>2823.6483360000002</v>
      </c>
      <c r="AM106" s="91">
        <v>0.22824</v>
      </c>
      <c r="AN106" s="71">
        <v>6599.07</v>
      </c>
      <c r="AO106" s="71">
        <v>1314.48</v>
      </c>
      <c r="AP106" s="71"/>
      <c r="AQ106" s="71"/>
      <c r="AR106" s="91">
        <f t="shared" si="80"/>
        <v>0.61875949367088601</v>
      </c>
      <c r="AS106" s="91">
        <f t="shared" si="81"/>
        <v>0.51978642918016704</v>
      </c>
      <c r="AT106" s="70">
        <f t="shared" si="82"/>
        <v>0.53341335661283296</v>
      </c>
      <c r="AU106" s="70">
        <f t="shared" si="83"/>
        <v>0.46552539253599201</v>
      </c>
      <c r="AV106" s="99"/>
      <c r="AW106" s="5">
        <v>8</v>
      </c>
      <c r="AX106" s="5">
        <v>4</v>
      </c>
      <c r="AY106" s="102">
        <f t="shared" si="66"/>
        <v>-8</v>
      </c>
      <c r="AZ106" s="5">
        <v>1</v>
      </c>
      <c r="BA106" s="103">
        <f>AZ106*3</f>
        <v>3</v>
      </c>
      <c r="BB106" s="104">
        <f t="shared" si="84"/>
        <v>3</v>
      </c>
      <c r="BC106" s="104">
        <f t="shared" si="85"/>
        <v>-79.225999999999999</v>
      </c>
    </row>
    <row r="107" spans="1:55">
      <c r="A107" s="5">
        <v>105</v>
      </c>
      <c r="B107" s="5">
        <v>570</v>
      </c>
      <c r="C107" s="50" t="s">
        <v>167</v>
      </c>
      <c r="D107" s="50" t="s">
        <v>63</v>
      </c>
      <c r="E107" s="5" t="s">
        <v>57</v>
      </c>
      <c r="F107" s="51">
        <v>1</v>
      </c>
      <c r="G107" s="51">
        <v>1</v>
      </c>
      <c r="H107" s="52">
        <v>6300</v>
      </c>
      <c r="I107" s="60">
        <f t="shared" si="67"/>
        <v>25200</v>
      </c>
      <c r="J107" s="61">
        <v>1709.316</v>
      </c>
      <c r="K107" s="61">
        <f t="shared" si="68"/>
        <v>6837.2640000000001</v>
      </c>
      <c r="L107" s="62">
        <v>0.27132000000000001</v>
      </c>
      <c r="M107" s="63">
        <v>7245</v>
      </c>
      <c r="N107" s="63">
        <f t="shared" si="69"/>
        <v>28980</v>
      </c>
      <c r="O107" s="64">
        <v>1855.6334495999999</v>
      </c>
      <c r="P107" s="64">
        <f t="shared" si="70"/>
        <v>7422.5337983999998</v>
      </c>
      <c r="Q107" s="70">
        <v>0.25612607999999998</v>
      </c>
      <c r="R107" s="71">
        <v>17155.759999999998</v>
      </c>
      <c r="S107" s="71">
        <v>5772.52</v>
      </c>
      <c r="T107" s="74">
        <f t="shared" si="71"/>
        <v>0.68078412698412705</v>
      </c>
      <c r="U107" s="73"/>
      <c r="V107" s="73"/>
      <c r="W107" s="74">
        <f t="shared" si="72"/>
        <v>0.68078412698412705</v>
      </c>
      <c r="X107" s="74">
        <f t="shared" si="73"/>
        <v>0.844273381867367</v>
      </c>
      <c r="Y107" s="83">
        <f t="shared" si="74"/>
        <v>0.59198619737750202</v>
      </c>
      <c r="Z107" s="83">
        <f t="shared" si="75"/>
        <v>0.77770208351820802</v>
      </c>
      <c r="AA107" s="84"/>
      <c r="AB107" s="85"/>
      <c r="AC107" s="86">
        <f t="shared" si="86"/>
        <v>-80.442400000000006</v>
      </c>
      <c r="AD107" s="87">
        <v>5872.86</v>
      </c>
      <c r="AE107" s="87">
        <f t="shared" si="76"/>
        <v>11745.72</v>
      </c>
      <c r="AF107" s="88">
        <v>1624.6679904</v>
      </c>
      <c r="AG107" s="88">
        <f t="shared" si="77"/>
        <v>3249.3359808</v>
      </c>
      <c r="AH107" s="91">
        <v>0.27664</v>
      </c>
      <c r="AI107" s="92">
        <v>6812.5176000000001</v>
      </c>
      <c r="AJ107" s="92">
        <f t="shared" si="78"/>
        <v>13625.0352</v>
      </c>
      <c r="AK107" s="92">
        <v>1814.0371865279999</v>
      </c>
      <c r="AL107" s="92">
        <f t="shared" si="79"/>
        <v>3628.0743730559998</v>
      </c>
      <c r="AM107" s="91">
        <v>0.26628000000000002</v>
      </c>
      <c r="AN107" s="71">
        <v>8189.87</v>
      </c>
      <c r="AO107" s="71">
        <v>2246.04</v>
      </c>
      <c r="AP107" s="71"/>
      <c r="AQ107" s="71"/>
      <c r="AR107" s="91">
        <f t="shared" si="80"/>
        <v>0.69726419495782299</v>
      </c>
      <c r="AS107" s="91">
        <f t="shared" si="81"/>
        <v>0.69123045855264698</v>
      </c>
      <c r="AT107" s="70">
        <f t="shared" si="82"/>
        <v>0.601089823239503</v>
      </c>
      <c r="AU107" s="70">
        <f t="shared" si="83"/>
        <v>0.61907220443998701</v>
      </c>
      <c r="AV107" s="99"/>
      <c r="AW107" s="5">
        <v>8</v>
      </c>
      <c r="AX107" s="5">
        <v>4</v>
      </c>
      <c r="AY107" s="102">
        <f t="shared" si="66"/>
        <v>-8</v>
      </c>
      <c r="AZ107" s="5"/>
      <c r="BA107" s="103"/>
      <c r="BB107" s="104">
        <f t="shared" si="84"/>
        <v>0</v>
      </c>
      <c r="BC107" s="104">
        <f t="shared" si="85"/>
        <v>-88.442400000000006</v>
      </c>
    </row>
    <row r="108" spans="1:55">
      <c r="A108" s="5">
        <v>106</v>
      </c>
      <c r="B108" s="5">
        <v>585</v>
      </c>
      <c r="C108" s="50" t="s">
        <v>168</v>
      </c>
      <c r="D108" s="50" t="s">
        <v>68</v>
      </c>
      <c r="E108" s="5" t="s">
        <v>54</v>
      </c>
      <c r="F108" s="51">
        <v>3</v>
      </c>
      <c r="G108" s="51"/>
      <c r="H108" s="52">
        <v>13400</v>
      </c>
      <c r="I108" s="60">
        <f t="shared" si="67"/>
        <v>53600</v>
      </c>
      <c r="J108" s="61">
        <v>3895.38</v>
      </c>
      <c r="K108" s="61">
        <f t="shared" si="68"/>
        <v>15581.52</v>
      </c>
      <c r="L108" s="62">
        <v>0.29070000000000001</v>
      </c>
      <c r="M108" s="63">
        <v>15410</v>
      </c>
      <c r="N108" s="63">
        <f t="shared" si="69"/>
        <v>61640</v>
      </c>
      <c r="O108" s="64">
        <v>4228.8245280000001</v>
      </c>
      <c r="P108" s="64">
        <f t="shared" si="70"/>
        <v>16915.298112</v>
      </c>
      <c r="Q108" s="70">
        <v>0.27442080000000002</v>
      </c>
      <c r="R108" s="71">
        <v>36203.06</v>
      </c>
      <c r="S108" s="71">
        <v>10971.91</v>
      </c>
      <c r="T108" s="74">
        <f t="shared" si="71"/>
        <v>0.67543022388059704</v>
      </c>
      <c r="U108" s="73"/>
      <c r="V108" s="73"/>
      <c r="W108" s="74">
        <f t="shared" si="72"/>
        <v>0.67543022388059704</v>
      </c>
      <c r="X108" s="74">
        <f t="shared" si="73"/>
        <v>0.70416172491515605</v>
      </c>
      <c r="Y108" s="83">
        <f t="shared" si="74"/>
        <v>0.58733062946138903</v>
      </c>
      <c r="Z108" s="83">
        <f t="shared" si="75"/>
        <v>0.64863828750474894</v>
      </c>
      <c r="AA108" s="84"/>
      <c r="AB108" s="85"/>
      <c r="AC108" s="86">
        <f t="shared" si="86"/>
        <v>-173.96940000000001</v>
      </c>
      <c r="AD108" s="87">
        <v>12608.4</v>
      </c>
      <c r="AE108" s="87">
        <f t="shared" si="76"/>
        <v>25216.799999999999</v>
      </c>
      <c r="AF108" s="88">
        <v>3737.1297599999998</v>
      </c>
      <c r="AG108" s="88">
        <f t="shared" si="77"/>
        <v>7474.2595199999996</v>
      </c>
      <c r="AH108" s="91">
        <v>0.2964</v>
      </c>
      <c r="AI108" s="92">
        <v>14625.744000000001</v>
      </c>
      <c r="AJ108" s="92">
        <f t="shared" si="78"/>
        <v>29251.488000000001</v>
      </c>
      <c r="AK108" s="92">
        <v>4172.7247631999999</v>
      </c>
      <c r="AL108" s="92">
        <f t="shared" si="79"/>
        <v>8345.4495263999997</v>
      </c>
      <c r="AM108" s="91">
        <v>0.2853</v>
      </c>
      <c r="AN108" s="71">
        <v>13152.24</v>
      </c>
      <c r="AO108" s="71">
        <v>4335.97</v>
      </c>
      <c r="AP108" s="71"/>
      <c r="AQ108" s="71"/>
      <c r="AR108" s="91">
        <f t="shared" si="80"/>
        <v>0.52156657466450895</v>
      </c>
      <c r="AS108" s="91">
        <f t="shared" si="81"/>
        <v>0.58012034347985797</v>
      </c>
      <c r="AT108" s="70">
        <f t="shared" si="82"/>
        <v>0.44962635746940499</v>
      </c>
      <c r="AU108" s="70">
        <f t="shared" si="83"/>
        <v>0.51956098785135396</v>
      </c>
      <c r="AV108" s="99"/>
      <c r="AW108" s="5">
        <v>12</v>
      </c>
      <c r="AX108" s="5">
        <v>8</v>
      </c>
      <c r="AY108" s="102">
        <f t="shared" si="66"/>
        <v>-8</v>
      </c>
      <c r="AZ108" s="5"/>
      <c r="BA108" s="103"/>
      <c r="BB108" s="104">
        <f t="shared" si="84"/>
        <v>0</v>
      </c>
      <c r="BC108" s="104">
        <f t="shared" si="85"/>
        <v>-181.96940000000001</v>
      </c>
    </row>
    <row r="109" spans="1:55">
      <c r="A109" s="5">
        <v>107</v>
      </c>
      <c r="B109" s="5">
        <v>104533</v>
      </c>
      <c r="C109" s="50" t="s">
        <v>169</v>
      </c>
      <c r="D109" s="50" t="s">
        <v>65</v>
      </c>
      <c r="E109" s="5" t="s">
        <v>57</v>
      </c>
      <c r="F109" s="51">
        <v>2</v>
      </c>
      <c r="G109" s="51">
        <v>1</v>
      </c>
      <c r="H109" s="52">
        <v>6200</v>
      </c>
      <c r="I109" s="60">
        <f t="shared" si="67"/>
        <v>24800</v>
      </c>
      <c r="J109" s="61">
        <v>1817.96028</v>
      </c>
      <c r="K109" s="61">
        <f t="shared" si="68"/>
        <v>7271.84112</v>
      </c>
      <c r="L109" s="62">
        <v>0.29321940000000002</v>
      </c>
      <c r="M109" s="63">
        <v>7130</v>
      </c>
      <c r="N109" s="63">
        <f t="shared" si="69"/>
        <v>28520</v>
      </c>
      <c r="O109" s="64">
        <v>1973.577679968</v>
      </c>
      <c r="P109" s="64">
        <f t="shared" si="70"/>
        <v>7894.3107198719999</v>
      </c>
      <c r="Q109" s="70">
        <v>0.27679911359999998</v>
      </c>
      <c r="R109" s="71">
        <v>16750.66</v>
      </c>
      <c r="S109" s="71">
        <v>4953.68</v>
      </c>
      <c r="T109" s="74">
        <f t="shared" si="71"/>
        <v>0.67542983870967699</v>
      </c>
      <c r="U109" s="73"/>
      <c r="V109" s="73"/>
      <c r="W109" s="74">
        <f t="shared" si="72"/>
        <v>0.67542983870967699</v>
      </c>
      <c r="X109" s="74">
        <f t="shared" si="73"/>
        <v>0.68121400320143399</v>
      </c>
      <c r="Y109" s="83">
        <f t="shared" si="74"/>
        <v>0.58733029453015395</v>
      </c>
      <c r="Z109" s="83">
        <f t="shared" si="75"/>
        <v>0.62750000294899999</v>
      </c>
      <c r="AA109" s="84"/>
      <c r="AB109" s="85"/>
      <c r="AC109" s="86">
        <f t="shared" si="86"/>
        <v>-80.493399999999994</v>
      </c>
      <c r="AD109" s="87">
        <v>5776.875</v>
      </c>
      <c r="AE109" s="87">
        <f t="shared" si="76"/>
        <v>11553.75</v>
      </c>
      <c r="AF109" s="88">
        <v>1727.1053864999999</v>
      </c>
      <c r="AG109" s="88">
        <f t="shared" si="77"/>
        <v>3454.2107729999998</v>
      </c>
      <c r="AH109" s="91">
        <v>0.29896879999999998</v>
      </c>
      <c r="AI109" s="92">
        <v>6701.1750000000002</v>
      </c>
      <c r="AJ109" s="92">
        <f t="shared" si="78"/>
        <v>13402.35</v>
      </c>
      <c r="AK109" s="92">
        <v>1928.4145528050001</v>
      </c>
      <c r="AL109" s="92">
        <f t="shared" si="79"/>
        <v>3856.8291056100002</v>
      </c>
      <c r="AM109" s="91">
        <v>0.28777259999999999</v>
      </c>
      <c r="AN109" s="71">
        <v>5958.77</v>
      </c>
      <c r="AO109" s="71">
        <v>1706.6</v>
      </c>
      <c r="AP109" s="71"/>
      <c r="AQ109" s="71"/>
      <c r="AR109" s="91">
        <f t="shared" si="80"/>
        <v>0.51574337336362697</v>
      </c>
      <c r="AS109" s="91">
        <f t="shared" si="81"/>
        <v>0.49406365510168598</v>
      </c>
      <c r="AT109" s="70">
        <f t="shared" si="82"/>
        <v>0.44460635634795398</v>
      </c>
      <c r="AU109" s="70">
        <f t="shared" si="83"/>
        <v>0.44248784513621398</v>
      </c>
      <c r="AV109" s="99"/>
      <c r="AW109" s="5">
        <v>6</v>
      </c>
      <c r="AX109" s="5">
        <v>0</v>
      </c>
      <c r="AY109" s="102">
        <f t="shared" si="66"/>
        <v>-12</v>
      </c>
      <c r="AZ109" s="5">
        <v>4</v>
      </c>
      <c r="BA109" s="103">
        <f>AZ109*3</f>
        <v>12</v>
      </c>
      <c r="BB109" s="104">
        <f t="shared" si="84"/>
        <v>12</v>
      </c>
      <c r="BC109" s="104">
        <f t="shared" si="85"/>
        <v>-92.493399999999994</v>
      </c>
    </row>
    <row r="110" spans="1:55" ht="12.75">
      <c r="A110" s="53">
        <v>108</v>
      </c>
      <c r="B110" s="53">
        <v>117310</v>
      </c>
      <c r="C110" s="54" t="s">
        <v>170</v>
      </c>
      <c r="D110" s="54" t="s">
        <v>56</v>
      </c>
      <c r="E110" s="5" t="s">
        <v>84</v>
      </c>
      <c r="F110" s="51">
        <v>1</v>
      </c>
      <c r="G110" s="51"/>
      <c r="H110" s="52">
        <v>4800</v>
      </c>
      <c r="I110" s="60">
        <f t="shared" si="67"/>
        <v>19200</v>
      </c>
      <c r="J110" s="61">
        <v>1209.3119999999999</v>
      </c>
      <c r="K110" s="61">
        <f t="shared" si="68"/>
        <v>4837.2479999999996</v>
      </c>
      <c r="L110" s="62">
        <v>0.25194</v>
      </c>
      <c r="M110" s="63">
        <v>5520</v>
      </c>
      <c r="N110" s="63">
        <f t="shared" si="69"/>
        <v>22080</v>
      </c>
      <c r="O110" s="64">
        <v>1312.8291072</v>
      </c>
      <c r="P110" s="64">
        <f t="shared" si="70"/>
        <v>5251.3164287999998</v>
      </c>
      <c r="Q110" s="70">
        <v>0.23783135999999999</v>
      </c>
      <c r="R110" s="75">
        <v>13770.95</v>
      </c>
      <c r="S110" s="75">
        <v>4139.43</v>
      </c>
      <c r="T110" s="74">
        <f t="shared" si="71"/>
        <v>0.71723697916666695</v>
      </c>
      <c r="U110" s="73"/>
      <c r="V110" s="73"/>
      <c r="W110" s="74">
        <f t="shared" si="72"/>
        <v>0.71723697916666695</v>
      </c>
      <c r="X110" s="74">
        <f t="shared" si="73"/>
        <v>0.85574070215130604</v>
      </c>
      <c r="Y110" s="83">
        <f t="shared" si="74"/>
        <v>0.62368432971014498</v>
      </c>
      <c r="Z110" s="83">
        <f t="shared" si="75"/>
        <v>0.78826520094998698</v>
      </c>
      <c r="AA110" s="84"/>
      <c r="AB110" s="85"/>
      <c r="AC110" s="86">
        <f t="shared" si="86"/>
        <v>-54.290500000000002</v>
      </c>
      <c r="AD110" s="87">
        <v>4443.75</v>
      </c>
      <c r="AE110" s="87">
        <f t="shared" si="76"/>
        <v>8887.5</v>
      </c>
      <c r="AF110" s="88">
        <v>1141.5105000000001</v>
      </c>
      <c r="AG110" s="88">
        <f t="shared" si="77"/>
        <v>2283.0210000000002</v>
      </c>
      <c r="AH110" s="91">
        <v>0.25688</v>
      </c>
      <c r="AI110" s="92">
        <v>5154.75</v>
      </c>
      <c r="AJ110" s="92">
        <f t="shared" si="78"/>
        <v>10309.5</v>
      </c>
      <c r="AK110" s="92">
        <v>1274.5634849999999</v>
      </c>
      <c r="AL110" s="92">
        <f t="shared" si="79"/>
        <v>2549.1269699999998</v>
      </c>
      <c r="AM110" s="91">
        <v>0.24726000000000001</v>
      </c>
      <c r="AN110" s="93">
        <v>4815.62</v>
      </c>
      <c r="AO110" s="93">
        <v>1588.2</v>
      </c>
      <c r="AP110" s="71"/>
      <c r="AQ110" s="71"/>
      <c r="AR110" s="91">
        <f t="shared" si="80"/>
        <v>0.54184191279887495</v>
      </c>
      <c r="AS110" s="91">
        <f t="shared" si="81"/>
        <v>0.69565720157633204</v>
      </c>
      <c r="AT110" s="70">
        <f t="shared" si="82"/>
        <v>0.467105097240409</v>
      </c>
      <c r="AU110" s="70">
        <f t="shared" si="83"/>
        <v>0.62303683523461395</v>
      </c>
      <c r="AV110" s="99"/>
      <c r="AW110" s="5">
        <v>6</v>
      </c>
      <c r="AX110" s="5">
        <v>4</v>
      </c>
      <c r="AY110" s="102">
        <f t="shared" si="66"/>
        <v>-4</v>
      </c>
      <c r="AZ110" s="5"/>
      <c r="BA110" s="103"/>
      <c r="BB110" s="104">
        <f t="shared" si="84"/>
        <v>0</v>
      </c>
      <c r="BC110" s="104">
        <f t="shared" si="85"/>
        <v>-58.290500000000002</v>
      </c>
    </row>
    <row r="111" spans="1:55" ht="12.75">
      <c r="A111" s="53">
        <v>109</v>
      </c>
      <c r="B111" s="53">
        <v>750</v>
      </c>
      <c r="C111" s="54" t="s">
        <v>171</v>
      </c>
      <c r="D111" s="54" t="s">
        <v>59</v>
      </c>
      <c r="E111" s="5" t="s">
        <v>99</v>
      </c>
      <c r="F111" s="51">
        <v>6</v>
      </c>
      <c r="G111" s="51"/>
      <c r="H111" s="52">
        <v>41580</v>
      </c>
      <c r="I111" s="60">
        <f t="shared" si="67"/>
        <v>166320</v>
      </c>
      <c r="J111" s="61">
        <v>11684.3958</v>
      </c>
      <c r="K111" s="61">
        <f t="shared" si="68"/>
        <v>46737.583200000001</v>
      </c>
      <c r="L111" s="62">
        <v>0.28100999999999998</v>
      </c>
      <c r="M111" s="63">
        <v>48000</v>
      </c>
      <c r="N111" s="63">
        <f t="shared" si="69"/>
        <v>192000</v>
      </c>
      <c r="O111" s="64">
        <v>12733.125120000001</v>
      </c>
      <c r="P111" s="64">
        <f t="shared" si="70"/>
        <v>50932.500480000002</v>
      </c>
      <c r="Q111" s="70">
        <v>0.26527344000000003</v>
      </c>
      <c r="R111" s="75">
        <v>135605.24</v>
      </c>
      <c r="S111" s="75">
        <v>39031.61</v>
      </c>
      <c r="T111" s="74">
        <f t="shared" si="71"/>
        <v>0.81532732082732096</v>
      </c>
      <c r="U111" s="73"/>
      <c r="V111" s="73"/>
      <c r="W111" s="74">
        <f t="shared" si="72"/>
        <v>0.81532732082732096</v>
      </c>
      <c r="X111" s="74">
        <f t="shared" si="73"/>
        <v>0.83512255721429796</v>
      </c>
      <c r="Y111" s="83">
        <f t="shared" si="74"/>
        <v>0.70627729166666697</v>
      </c>
      <c r="Z111" s="83">
        <f t="shared" si="75"/>
        <v>0.76633995252847997</v>
      </c>
      <c r="AA111" s="84"/>
      <c r="AB111" s="85"/>
      <c r="AC111" s="86">
        <f t="shared" si="86"/>
        <v>-307.14760000000001</v>
      </c>
      <c r="AD111" s="87">
        <v>39105</v>
      </c>
      <c r="AE111" s="87">
        <f t="shared" si="76"/>
        <v>78210</v>
      </c>
      <c r="AF111" s="88">
        <v>11204.364600000001</v>
      </c>
      <c r="AG111" s="88">
        <f t="shared" si="77"/>
        <v>22408.729200000002</v>
      </c>
      <c r="AH111" s="91">
        <v>0.28652</v>
      </c>
      <c r="AI111" s="92">
        <v>45361.8</v>
      </c>
      <c r="AJ111" s="92">
        <f t="shared" si="78"/>
        <v>90723.6</v>
      </c>
      <c r="AK111" s="92">
        <v>12510.330822</v>
      </c>
      <c r="AL111" s="92">
        <f t="shared" si="79"/>
        <v>25020.661644</v>
      </c>
      <c r="AM111" s="91">
        <v>0.27578999999999998</v>
      </c>
      <c r="AN111" s="93">
        <v>46495.39</v>
      </c>
      <c r="AO111" s="93">
        <v>15024.97</v>
      </c>
      <c r="AP111" s="71"/>
      <c r="AQ111" s="71"/>
      <c r="AR111" s="91">
        <f t="shared" si="80"/>
        <v>0.59449418232962503</v>
      </c>
      <c r="AS111" s="91">
        <f t="shared" si="81"/>
        <v>0.67049629927251697</v>
      </c>
      <c r="AT111" s="70">
        <f t="shared" si="82"/>
        <v>0.51249498476691802</v>
      </c>
      <c r="AU111" s="70">
        <f t="shared" si="83"/>
        <v>0.60050250524062398</v>
      </c>
      <c r="AV111" s="99"/>
      <c r="AW111" s="5">
        <v>16</v>
      </c>
      <c r="AX111" s="5">
        <v>29</v>
      </c>
      <c r="AY111" s="102">
        <f t="shared" si="66"/>
        <v>26</v>
      </c>
      <c r="AZ111" s="5">
        <v>12</v>
      </c>
      <c r="BA111" s="103">
        <f>AZ111*3</f>
        <v>36</v>
      </c>
      <c r="BB111" s="104">
        <f t="shared" si="84"/>
        <v>36</v>
      </c>
      <c r="BC111" s="104">
        <f t="shared" si="85"/>
        <v>-281.14760000000001</v>
      </c>
    </row>
    <row r="112" spans="1:55">
      <c r="A112" s="5">
        <v>110</v>
      </c>
      <c r="B112" s="5">
        <v>733</v>
      </c>
      <c r="C112" s="50" t="s">
        <v>172</v>
      </c>
      <c r="D112" s="50" t="s">
        <v>51</v>
      </c>
      <c r="E112" s="5" t="s">
        <v>57</v>
      </c>
      <c r="F112" s="51">
        <v>3</v>
      </c>
      <c r="G112" s="51"/>
      <c r="H112" s="52">
        <v>6200</v>
      </c>
      <c r="I112" s="60">
        <f t="shared" si="67"/>
        <v>24800</v>
      </c>
      <c r="J112" s="61">
        <v>1982.5740000000001</v>
      </c>
      <c r="K112" s="61">
        <f t="shared" si="68"/>
        <v>7930.2960000000003</v>
      </c>
      <c r="L112" s="62">
        <v>0.31977</v>
      </c>
      <c r="M112" s="63">
        <v>7130</v>
      </c>
      <c r="N112" s="63">
        <f t="shared" si="69"/>
        <v>28520</v>
      </c>
      <c r="O112" s="64">
        <v>2152.2823343999999</v>
      </c>
      <c r="P112" s="64">
        <f t="shared" si="70"/>
        <v>8609.1293375999994</v>
      </c>
      <c r="Q112" s="70">
        <v>0.30186288</v>
      </c>
      <c r="R112" s="71">
        <v>16517.82</v>
      </c>
      <c r="S112" s="71">
        <v>4813.08</v>
      </c>
      <c r="T112" s="74">
        <f t="shared" si="71"/>
        <v>0.66604112903225798</v>
      </c>
      <c r="U112" s="73"/>
      <c r="V112" s="73"/>
      <c r="W112" s="74">
        <f t="shared" si="72"/>
        <v>0.66604112903225798</v>
      </c>
      <c r="X112" s="74">
        <f t="shared" si="73"/>
        <v>0.60692312115461999</v>
      </c>
      <c r="Y112" s="83">
        <f t="shared" si="74"/>
        <v>0.579166199158485</v>
      </c>
      <c r="Z112" s="83">
        <f t="shared" si="75"/>
        <v>0.559066987062104</v>
      </c>
      <c r="AA112" s="84"/>
      <c r="AB112" s="85"/>
      <c r="AC112" s="86">
        <f t="shared" si="86"/>
        <v>-82.821799999999996</v>
      </c>
      <c r="AD112" s="87">
        <v>5776.875</v>
      </c>
      <c r="AE112" s="87">
        <f t="shared" si="76"/>
        <v>11553.75</v>
      </c>
      <c r="AF112" s="88">
        <v>1883.4923249999999</v>
      </c>
      <c r="AG112" s="88">
        <f t="shared" si="77"/>
        <v>3766.9846499999999</v>
      </c>
      <c r="AH112" s="91">
        <v>0.32604</v>
      </c>
      <c r="AI112" s="92">
        <v>6701.1750000000002</v>
      </c>
      <c r="AJ112" s="92">
        <f t="shared" si="78"/>
        <v>13402.35</v>
      </c>
      <c r="AK112" s="92">
        <v>2103.0297502499998</v>
      </c>
      <c r="AL112" s="92">
        <f t="shared" si="79"/>
        <v>4206.0595004999996</v>
      </c>
      <c r="AM112" s="91">
        <v>0.31383</v>
      </c>
      <c r="AN112" s="71">
        <v>8809.7000000000007</v>
      </c>
      <c r="AO112" s="71">
        <v>2662.76</v>
      </c>
      <c r="AP112" s="71">
        <v>2077.0300000000002</v>
      </c>
      <c r="AQ112" s="71">
        <v>247.93000000040001</v>
      </c>
      <c r="AR112" s="91">
        <f t="shared" si="80"/>
        <v>0.58272595477658795</v>
      </c>
      <c r="AS112" s="91">
        <f t="shared" si="81"/>
        <v>0.64105119196586102</v>
      </c>
      <c r="AT112" s="70">
        <f t="shared" si="82"/>
        <v>0.50234996101429996</v>
      </c>
      <c r="AU112" s="70">
        <f t="shared" si="83"/>
        <v>0.57413120278315999</v>
      </c>
      <c r="AV112" s="99"/>
      <c r="AW112" s="5">
        <v>8</v>
      </c>
      <c r="AX112" s="5">
        <v>4</v>
      </c>
      <c r="AY112" s="102">
        <f t="shared" si="66"/>
        <v>-8</v>
      </c>
      <c r="AZ112" s="5"/>
      <c r="BA112" s="103"/>
      <c r="BB112" s="104">
        <f t="shared" si="84"/>
        <v>0</v>
      </c>
      <c r="BC112" s="104">
        <f t="shared" si="85"/>
        <v>-90.821799999999996</v>
      </c>
    </row>
    <row r="113" spans="1:55">
      <c r="A113" s="5">
        <v>111</v>
      </c>
      <c r="B113" s="5">
        <v>399</v>
      </c>
      <c r="C113" s="50" t="s">
        <v>173</v>
      </c>
      <c r="D113" s="50" t="s">
        <v>56</v>
      </c>
      <c r="E113" s="5" t="s">
        <v>49</v>
      </c>
      <c r="F113" s="51">
        <v>3</v>
      </c>
      <c r="G113" s="51"/>
      <c r="H113" s="52">
        <v>9300</v>
      </c>
      <c r="I113" s="60">
        <f t="shared" si="67"/>
        <v>37200</v>
      </c>
      <c r="J113" s="61">
        <v>2343.0419999999999</v>
      </c>
      <c r="K113" s="61">
        <f t="shared" si="68"/>
        <v>9372.1679999999997</v>
      </c>
      <c r="L113" s="62">
        <v>0.25194</v>
      </c>
      <c r="M113" s="63">
        <v>10695</v>
      </c>
      <c r="N113" s="63">
        <f t="shared" si="69"/>
        <v>42780</v>
      </c>
      <c r="O113" s="64">
        <v>2543.6063952</v>
      </c>
      <c r="P113" s="64">
        <f t="shared" si="70"/>
        <v>10174.4255808</v>
      </c>
      <c r="Q113" s="70">
        <v>0.23783135999999999</v>
      </c>
      <c r="R113" s="71">
        <v>24682.21</v>
      </c>
      <c r="S113" s="71">
        <v>5616.81</v>
      </c>
      <c r="T113" s="74">
        <f t="shared" si="71"/>
        <v>0.66350026881720403</v>
      </c>
      <c r="U113" s="73"/>
      <c r="V113" s="73"/>
      <c r="W113" s="74">
        <f t="shared" si="72"/>
        <v>0.66350026881720403</v>
      </c>
      <c r="X113" s="74">
        <f t="shared" si="73"/>
        <v>0.59930743879111004</v>
      </c>
      <c r="Y113" s="83">
        <f t="shared" si="74"/>
        <v>0.57695675549322101</v>
      </c>
      <c r="Z113" s="83">
        <f t="shared" si="75"/>
        <v>0.55205180433963696</v>
      </c>
      <c r="AA113" s="84"/>
      <c r="AB113" s="85"/>
      <c r="AC113" s="86">
        <f t="shared" si="86"/>
        <v>-125.17789999999999</v>
      </c>
      <c r="AD113" s="87">
        <v>8703.8250000000007</v>
      </c>
      <c r="AE113" s="87">
        <f t="shared" si="76"/>
        <v>17407.650000000001</v>
      </c>
      <c r="AF113" s="88">
        <v>2235.8385659999999</v>
      </c>
      <c r="AG113" s="88">
        <f t="shared" si="77"/>
        <v>4471.6771319999998</v>
      </c>
      <c r="AH113" s="91">
        <v>0.25688</v>
      </c>
      <c r="AI113" s="92">
        <v>10096.437</v>
      </c>
      <c r="AJ113" s="92">
        <f t="shared" si="78"/>
        <v>20192.874</v>
      </c>
      <c r="AK113" s="92">
        <v>2496.4450126199999</v>
      </c>
      <c r="AL113" s="92">
        <f t="shared" si="79"/>
        <v>4992.8900252399999</v>
      </c>
      <c r="AM113" s="91">
        <v>0.24726000000000001</v>
      </c>
      <c r="AN113" s="71">
        <v>14491.7</v>
      </c>
      <c r="AO113" s="71">
        <v>3347.81</v>
      </c>
      <c r="AP113" s="71"/>
      <c r="AQ113" s="71"/>
      <c r="AR113" s="91">
        <f t="shared" si="80"/>
        <v>0.83249031316691202</v>
      </c>
      <c r="AS113" s="91">
        <f t="shared" si="81"/>
        <v>0.74866988406711299</v>
      </c>
      <c r="AT113" s="70">
        <f t="shared" si="82"/>
        <v>0.71766406307492403</v>
      </c>
      <c r="AU113" s="70">
        <f t="shared" si="83"/>
        <v>0.67051546961302799</v>
      </c>
      <c r="AV113" s="99"/>
      <c r="AW113" s="5">
        <v>10</v>
      </c>
      <c r="AX113" s="5">
        <v>0</v>
      </c>
      <c r="AY113" s="102">
        <f t="shared" si="66"/>
        <v>-20</v>
      </c>
      <c r="AZ113" s="5"/>
      <c r="BA113" s="103"/>
      <c r="BB113" s="104">
        <f t="shared" si="84"/>
        <v>0</v>
      </c>
      <c r="BC113" s="104">
        <f t="shared" si="85"/>
        <v>-145.17789999999999</v>
      </c>
    </row>
    <row r="114" spans="1:55" ht="12.75">
      <c r="A114" s="53">
        <v>112</v>
      </c>
      <c r="B114" s="53">
        <v>117491</v>
      </c>
      <c r="C114" s="54" t="s">
        <v>174</v>
      </c>
      <c r="D114" s="54" t="s">
        <v>63</v>
      </c>
      <c r="E114" s="5" t="s">
        <v>49</v>
      </c>
      <c r="F114" s="51">
        <v>2</v>
      </c>
      <c r="G114" s="51"/>
      <c r="H114" s="52">
        <v>9800</v>
      </c>
      <c r="I114" s="60">
        <f t="shared" si="67"/>
        <v>39200</v>
      </c>
      <c r="J114" s="61">
        <v>1851.759</v>
      </c>
      <c r="K114" s="61">
        <f t="shared" si="68"/>
        <v>7407.0360000000001</v>
      </c>
      <c r="L114" s="62">
        <v>0.18895500000000001</v>
      </c>
      <c r="M114" s="63">
        <v>11270</v>
      </c>
      <c r="N114" s="63">
        <f t="shared" si="69"/>
        <v>45080</v>
      </c>
      <c r="O114" s="64">
        <v>2010.2695704</v>
      </c>
      <c r="P114" s="64">
        <f t="shared" si="70"/>
        <v>8041.0782816000001</v>
      </c>
      <c r="Q114" s="70">
        <v>0.17837352000000001</v>
      </c>
      <c r="R114" s="75">
        <v>27630.44</v>
      </c>
      <c r="S114" s="75">
        <v>5334.11</v>
      </c>
      <c r="T114" s="74">
        <f t="shared" si="71"/>
        <v>0.70485816326530604</v>
      </c>
      <c r="U114" s="73"/>
      <c r="V114" s="73"/>
      <c r="W114" s="74">
        <f t="shared" si="72"/>
        <v>0.70485816326530604</v>
      </c>
      <c r="X114" s="74">
        <f t="shared" si="73"/>
        <v>0.720140957867627</v>
      </c>
      <c r="Y114" s="83">
        <f t="shared" si="74"/>
        <v>0.61292014196983102</v>
      </c>
      <c r="Z114" s="83">
        <f t="shared" si="75"/>
        <v>0.66335755146244202</v>
      </c>
      <c r="AA114" s="84"/>
      <c r="AB114" s="85"/>
      <c r="AC114" s="86">
        <f t="shared" si="86"/>
        <v>-115.6956</v>
      </c>
      <c r="AD114" s="87">
        <v>9183.75</v>
      </c>
      <c r="AE114" s="87">
        <f t="shared" si="76"/>
        <v>18367.5</v>
      </c>
      <c r="AF114" s="88">
        <v>1769.341275</v>
      </c>
      <c r="AG114" s="88">
        <f t="shared" si="77"/>
        <v>3538.68255</v>
      </c>
      <c r="AH114" s="91">
        <v>0.19266</v>
      </c>
      <c r="AI114" s="92">
        <v>10653.15</v>
      </c>
      <c r="AJ114" s="92">
        <f t="shared" si="78"/>
        <v>21306.3</v>
      </c>
      <c r="AK114" s="92">
        <v>1975.5734017499999</v>
      </c>
      <c r="AL114" s="92">
        <f t="shared" si="79"/>
        <v>3951.1468034999998</v>
      </c>
      <c r="AM114" s="91">
        <v>0.185445</v>
      </c>
      <c r="AN114" s="93">
        <v>8299.49</v>
      </c>
      <c r="AO114" s="93">
        <v>2125.17</v>
      </c>
      <c r="AP114" s="71"/>
      <c r="AQ114" s="71"/>
      <c r="AR114" s="91">
        <f t="shared" si="80"/>
        <v>0.45185735674424898</v>
      </c>
      <c r="AS114" s="91">
        <f t="shared" si="81"/>
        <v>0.60055401126614205</v>
      </c>
      <c r="AT114" s="70">
        <f t="shared" si="82"/>
        <v>0.38953220408986999</v>
      </c>
      <c r="AU114" s="70">
        <f t="shared" si="83"/>
        <v>0.53786156417106201</v>
      </c>
      <c r="AV114" s="99"/>
      <c r="AW114" s="5">
        <v>6</v>
      </c>
      <c r="AX114" s="5">
        <v>0</v>
      </c>
      <c r="AY114" s="102">
        <f t="shared" si="66"/>
        <v>-12</v>
      </c>
      <c r="AZ114" s="5"/>
      <c r="BA114" s="103"/>
      <c r="BB114" s="104">
        <f t="shared" si="84"/>
        <v>0</v>
      </c>
      <c r="BC114" s="104">
        <f t="shared" si="85"/>
        <v>-127.6956</v>
      </c>
    </row>
    <row r="115" spans="1:55" ht="12.75">
      <c r="A115" s="53">
        <v>113</v>
      </c>
      <c r="B115" s="53">
        <v>105396</v>
      </c>
      <c r="C115" s="54" t="s">
        <v>175</v>
      </c>
      <c r="D115" s="54" t="s">
        <v>56</v>
      </c>
      <c r="E115" s="5" t="s">
        <v>57</v>
      </c>
      <c r="F115" s="51">
        <v>2</v>
      </c>
      <c r="G115" s="51"/>
      <c r="H115" s="52">
        <v>5280</v>
      </c>
      <c r="I115" s="60">
        <f t="shared" si="67"/>
        <v>21120</v>
      </c>
      <c r="J115" s="61">
        <v>1637.2224000000001</v>
      </c>
      <c r="K115" s="61">
        <f t="shared" si="68"/>
        <v>6548.8896000000004</v>
      </c>
      <c r="L115" s="62">
        <v>0.31008000000000002</v>
      </c>
      <c r="M115" s="63">
        <v>6072</v>
      </c>
      <c r="N115" s="63">
        <f t="shared" si="69"/>
        <v>24288</v>
      </c>
      <c r="O115" s="64">
        <v>1777.3686374399999</v>
      </c>
      <c r="P115" s="64">
        <f t="shared" si="70"/>
        <v>7109.4745497599997</v>
      </c>
      <c r="Q115" s="70">
        <v>0.29271552000000001</v>
      </c>
      <c r="R115" s="75">
        <v>19518.8</v>
      </c>
      <c r="S115" s="75">
        <v>5969.28</v>
      </c>
      <c r="T115" s="74">
        <f t="shared" si="71"/>
        <v>0.92418560606060596</v>
      </c>
      <c r="U115" s="73"/>
      <c r="V115" s="73"/>
      <c r="W115" s="74">
        <f t="shared" si="72"/>
        <v>0.92418560606060596</v>
      </c>
      <c r="X115" s="74">
        <f t="shared" si="73"/>
        <v>0.91149498076742697</v>
      </c>
      <c r="Y115" s="83">
        <f t="shared" si="74"/>
        <v>0.80363965744400501</v>
      </c>
      <c r="Z115" s="83">
        <f t="shared" si="75"/>
        <v>0.83962323209969303</v>
      </c>
      <c r="AA115" s="84"/>
      <c r="AB115" s="85"/>
      <c r="AC115" s="86">
        <f t="shared" si="86"/>
        <v>-16.012</v>
      </c>
      <c r="AD115" s="87">
        <v>4888.125</v>
      </c>
      <c r="AE115" s="87">
        <f t="shared" si="76"/>
        <v>9776.25</v>
      </c>
      <c r="AF115" s="88">
        <v>1545.4295999999999</v>
      </c>
      <c r="AG115" s="88">
        <f t="shared" si="77"/>
        <v>3090.8591999999999</v>
      </c>
      <c r="AH115" s="91">
        <v>0.31616</v>
      </c>
      <c r="AI115" s="92">
        <v>5670.2250000000004</v>
      </c>
      <c r="AJ115" s="92">
        <f t="shared" si="78"/>
        <v>11340.45</v>
      </c>
      <c r="AK115" s="92">
        <v>1725.562872</v>
      </c>
      <c r="AL115" s="92">
        <f t="shared" si="79"/>
        <v>3451.1257439999999</v>
      </c>
      <c r="AM115" s="91">
        <v>0.30431999999999998</v>
      </c>
      <c r="AN115" s="93">
        <v>4145.6899999999996</v>
      </c>
      <c r="AO115" s="93">
        <v>1392.17</v>
      </c>
      <c r="AP115" s="71"/>
      <c r="AQ115" s="71"/>
      <c r="AR115" s="91">
        <f t="shared" si="80"/>
        <v>0.42405728167753498</v>
      </c>
      <c r="AS115" s="91">
        <f t="shared" si="81"/>
        <v>0.45041521140788299</v>
      </c>
      <c r="AT115" s="70">
        <f t="shared" si="82"/>
        <v>0.36556662213580599</v>
      </c>
      <c r="AU115" s="70">
        <f t="shared" si="83"/>
        <v>0.40339590709506201</v>
      </c>
      <c r="AV115" s="99"/>
      <c r="AW115" s="5">
        <v>8</v>
      </c>
      <c r="AX115" s="5">
        <v>6</v>
      </c>
      <c r="AY115" s="102">
        <f t="shared" si="66"/>
        <v>-4</v>
      </c>
      <c r="AZ115" s="5"/>
      <c r="BA115" s="103"/>
      <c r="BB115" s="104">
        <f t="shared" si="84"/>
        <v>0</v>
      </c>
      <c r="BC115" s="104">
        <f t="shared" si="85"/>
        <v>-20.012</v>
      </c>
    </row>
    <row r="116" spans="1:55">
      <c r="A116" s="5">
        <v>114</v>
      </c>
      <c r="B116" s="5">
        <v>114622</v>
      </c>
      <c r="C116" s="50" t="s">
        <v>176</v>
      </c>
      <c r="D116" s="50" t="s">
        <v>68</v>
      </c>
      <c r="E116" s="5" t="s">
        <v>49</v>
      </c>
      <c r="F116" s="51">
        <v>2</v>
      </c>
      <c r="G116" s="51">
        <v>2</v>
      </c>
      <c r="H116" s="52">
        <v>10080</v>
      </c>
      <c r="I116" s="60">
        <f t="shared" si="67"/>
        <v>40320</v>
      </c>
      <c r="J116" s="61">
        <v>2734.9056</v>
      </c>
      <c r="K116" s="61">
        <f t="shared" si="68"/>
        <v>10939.6224</v>
      </c>
      <c r="L116" s="62">
        <v>0.27132000000000001</v>
      </c>
      <c r="M116" s="63">
        <v>11592</v>
      </c>
      <c r="N116" s="63">
        <f t="shared" si="69"/>
        <v>46368</v>
      </c>
      <c r="O116" s="64">
        <v>2969.0135193599999</v>
      </c>
      <c r="P116" s="64">
        <f t="shared" si="70"/>
        <v>11876.05407744</v>
      </c>
      <c r="Q116" s="70">
        <v>0.25612607999999998</v>
      </c>
      <c r="R116" s="71">
        <v>26383.31</v>
      </c>
      <c r="S116" s="71">
        <v>8573.89</v>
      </c>
      <c r="T116" s="74">
        <f t="shared" si="71"/>
        <v>0.65434796626984104</v>
      </c>
      <c r="U116" s="73"/>
      <c r="V116" s="73"/>
      <c r="W116" s="74">
        <f t="shared" si="72"/>
        <v>0.65434796626984104</v>
      </c>
      <c r="X116" s="74">
        <f t="shared" si="73"/>
        <v>0.78374642985849297</v>
      </c>
      <c r="Y116" s="83">
        <f t="shared" si="74"/>
        <v>0.56899823153899198</v>
      </c>
      <c r="Z116" s="83">
        <f t="shared" si="75"/>
        <v>0.72194770620715998</v>
      </c>
      <c r="AA116" s="84"/>
      <c r="AB116" s="85"/>
      <c r="AC116" s="86">
        <f t="shared" si="86"/>
        <v>-139.36689999999999</v>
      </c>
      <c r="AD116" s="87">
        <v>9480</v>
      </c>
      <c r="AE116" s="87">
        <f t="shared" si="76"/>
        <v>18960</v>
      </c>
      <c r="AF116" s="88">
        <v>2622.5472</v>
      </c>
      <c r="AG116" s="88">
        <f t="shared" si="77"/>
        <v>5245.0944</v>
      </c>
      <c r="AH116" s="91">
        <v>0.27664</v>
      </c>
      <c r="AI116" s="92">
        <v>10996.8</v>
      </c>
      <c r="AJ116" s="92">
        <f t="shared" si="78"/>
        <v>21993.599999999999</v>
      </c>
      <c r="AK116" s="92">
        <v>2928.2279039999999</v>
      </c>
      <c r="AL116" s="92">
        <f t="shared" si="79"/>
        <v>5856.4558079999997</v>
      </c>
      <c r="AM116" s="91">
        <v>0.26628000000000002</v>
      </c>
      <c r="AN116" s="71">
        <v>12406.4</v>
      </c>
      <c r="AO116" s="71">
        <v>4016.46</v>
      </c>
      <c r="AP116" s="71"/>
      <c r="AQ116" s="71"/>
      <c r="AR116" s="91">
        <f t="shared" si="80"/>
        <v>0.65434599156118101</v>
      </c>
      <c r="AS116" s="91">
        <f t="shared" si="81"/>
        <v>0.76575552195971897</v>
      </c>
      <c r="AT116" s="70">
        <f t="shared" si="82"/>
        <v>0.56409137203550097</v>
      </c>
      <c r="AU116" s="70">
        <f t="shared" si="83"/>
        <v>0.68581752030186205</v>
      </c>
      <c r="AV116" s="99"/>
      <c r="AW116" s="5">
        <v>10</v>
      </c>
      <c r="AX116" s="5">
        <v>6</v>
      </c>
      <c r="AY116" s="102">
        <f t="shared" si="66"/>
        <v>-8</v>
      </c>
      <c r="AZ116" s="5">
        <v>5</v>
      </c>
      <c r="BA116" s="103">
        <f>AZ116*3</f>
        <v>15</v>
      </c>
      <c r="BB116" s="104">
        <f t="shared" si="84"/>
        <v>15</v>
      </c>
      <c r="BC116" s="104">
        <f t="shared" si="85"/>
        <v>-147.36689999999999</v>
      </c>
    </row>
    <row r="117" spans="1:55" ht="12.75">
      <c r="A117" s="53">
        <v>115</v>
      </c>
      <c r="B117" s="53">
        <v>391</v>
      </c>
      <c r="C117" s="54" t="s">
        <v>177</v>
      </c>
      <c r="D117" s="54" t="s">
        <v>56</v>
      </c>
      <c r="E117" s="5" t="s">
        <v>57</v>
      </c>
      <c r="F117" s="51">
        <v>3</v>
      </c>
      <c r="G117" s="51"/>
      <c r="H117" s="52">
        <v>8000</v>
      </c>
      <c r="I117" s="60">
        <f t="shared" si="67"/>
        <v>32000</v>
      </c>
      <c r="J117" s="61">
        <v>2480.64</v>
      </c>
      <c r="K117" s="61">
        <f t="shared" si="68"/>
        <v>9922.56</v>
      </c>
      <c r="L117" s="62">
        <v>0.31008000000000002</v>
      </c>
      <c r="M117" s="63">
        <v>9200</v>
      </c>
      <c r="N117" s="63">
        <f t="shared" si="69"/>
        <v>36800</v>
      </c>
      <c r="O117" s="64">
        <v>2692.9827839999998</v>
      </c>
      <c r="P117" s="64">
        <f t="shared" si="70"/>
        <v>10771.931135999999</v>
      </c>
      <c r="Q117" s="70">
        <v>0.29271552000000001</v>
      </c>
      <c r="R117" s="75">
        <v>24664.18</v>
      </c>
      <c r="S117" s="75">
        <v>8030.39</v>
      </c>
      <c r="T117" s="74">
        <f t="shared" si="71"/>
        <v>0.77075562500000006</v>
      </c>
      <c r="U117" s="73"/>
      <c r="V117" s="73"/>
      <c r="W117" s="74">
        <f t="shared" si="72"/>
        <v>0.77075562500000006</v>
      </c>
      <c r="X117" s="74">
        <f t="shared" si="73"/>
        <v>0.80930626773735803</v>
      </c>
      <c r="Y117" s="83">
        <f t="shared" si="74"/>
        <v>0.67022228260869599</v>
      </c>
      <c r="Z117" s="83">
        <f t="shared" si="75"/>
        <v>0.74549214050972601</v>
      </c>
      <c r="AA117" s="84"/>
      <c r="AB117" s="85"/>
      <c r="AC117" s="86">
        <f t="shared" si="86"/>
        <v>-73.358199999999997</v>
      </c>
      <c r="AD117" s="87">
        <v>7498.68</v>
      </c>
      <c r="AE117" s="87">
        <f t="shared" si="76"/>
        <v>14997.36</v>
      </c>
      <c r="AF117" s="88">
        <v>2370.7826688</v>
      </c>
      <c r="AG117" s="88">
        <f t="shared" si="77"/>
        <v>4741.5653376</v>
      </c>
      <c r="AH117" s="91">
        <v>0.31616</v>
      </c>
      <c r="AI117" s="92">
        <v>8698.4688000000006</v>
      </c>
      <c r="AJ117" s="92">
        <f t="shared" si="78"/>
        <v>17396.937600000001</v>
      </c>
      <c r="AK117" s="92">
        <v>2647.1180252160002</v>
      </c>
      <c r="AL117" s="92">
        <f t="shared" si="79"/>
        <v>5294.2360504320004</v>
      </c>
      <c r="AM117" s="91">
        <v>0.30431999999999998</v>
      </c>
      <c r="AN117" s="93">
        <v>7256.45</v>
      </c>
      <c r="AO117" s="93">
        <v>2383.7800000000002</v>
      </c>
      <c r="AP117" s="71"/>
      <c r="AQ117" s="71"/>
      <c r="AR117" s="91">
        <f t="shared" si="80"/>
        <v>0.48384849066769098</v>
      </c>
      <c r="AS117" s="91">
        <f t="shared" si="81"/>
        <v>0.50274114775914502</v>
      </c>
      <c r="AT117" s="70">
        <f t="shared" si="82"/>
        <v>0.41711076781697498</v>
      </c>
      <c r="AU117" s="70">
        <f t="shared" si="83"/>
        <v>0.45025948546542199</v>
      </c>
      <c r="AV117" s="99"/>
      <c r="AW117" s="5">
        <v>10</v>
      </c>
      <c r="AX117" s="5">
        <v>4</v>
      </c>
      <c r="AY117" s="102">
        <f t="shared" si="66"/>
        <v>-12</v>
      </c>
      <c r="AZ117" s="5">
        <v>4</v>
      </c>
      <c r="BA117" s="103">
        <f>AZ117*3</f>
        <v>12</v>
      </c>
      <c r="BB117" s="104">
        <f t="shared" si="84"/>
        <v>12</v>
      </c>
      <c r="BC117" s="104">
        <f t="shared" si="85"/>
        <v>-85.358199999999997</v>
      </c>
    </row>
    <row r="118" spans="1:55">
      <c r="A118" s="5">
        <v>116</v>
      </c>
      <c r="B118" s="5">
        <v>720</v>
      </c>
      <c r="C118" s="50" t="s">
        <v>178</v>
      </c>
      <c r="D118" s="50" t="s">
        <v>65</v>
      </c>
      <c r="E118" s="5" t="s">
        <v>57</v>
      </c>
      <c r="F118" s="51">
        <v>3</v>
      </c>
      <c r="G118" s="51"/>
      <c r="H118" s="52">
        <v>6700</v>
      </c>
      <c r="I118" s="60">
        <f t="shared" si="67"/>
        <v>26800</v>
      </c>
      <c r="J118" s="61">
        <v>2012.6130000000001</v>
      </c>
      <c r="K118" s="61">
        <f t="shared" si="68"/>
        <v>8050.4520000000002</v>
      </c>
      <c r="L118" s="62">
        <v>0.30038999999999999</v>
      </c>
      <c r="M118" s="63">
        <v>7705</v>
      </c>
      <c r="N118" s="63">
        <f t="shared" si="69"/>
        <v>30820</v>
      </c>
      <c r="O118" s="64">
        <v>2184.8926728000001</v>
      </c>
      <c r="P118" s="64">
        <f t="shared" si="70"/>
        <v>8739.5706912000005</v>
      </c>
      <c r="Q118" s="70">
        <v>0.28356816000000001</v>
      </c>
      <c r="R118" s="71">
        <v>17088.439999999999</v>
      </c>
      <c r="S118" s="71">
        <v>4960.9399999999996</v>
      </c>
      <c r="T118" s="74">
        <f t="shared" si="71"/>
        <v>0.63762835820895503</v>
      </c>
      <c r="U118" s="73"/>
      <c r="V118" s="73"/>
      <c r="W118" s="74">
        <f t="shared" si="72"/>
        <v>0.63762835820895503</v>
      </c>
      <c r="X118" s="74">
        <f t="shared" si="73"/>
        <v>0.61623123769944799</v>
      </c>
      <c r="Y118" s="83">
        <f t="shared" si="74"/>
        <v>0.55445944192083096</v>
      </c>
      <c r="Z118" s="83">
        <f t="shared" si="75"/>
        <v>0.56764115484473898</v>
      </c>
      <c r="AA118" s="84"/>
      <c r="AB118" s="85"/>
      <c r="AC118" s="86">
        <f t="shared" si="86"/>
        <v>-97.115600000000001</v>
      </c>
      <c r="AD118" s="87">
        <v>6221.25</v>
      </c>
      <c r="AE118" s="87">
        <f t="shared" si="76"/>
        <v>12442.5</v>
      </c>
      <c r="AF118" s="88">
        <v>1905.44445</v>
      </c>
      <c r="AG118" s="88">
        <f t="shared" si="77"/>
        <v>3810.8888999999999</v>
      </c>
      <c r="AH118" s="91">
        <v>0.30628</v>
      </c>
      <c r="AI118" s="92">
        <v>7216.65</v>
      </c>
      <c r="AJ118" s="92">
        <f t="shared" si="78"/>
        <v>14433.3</v>
      </c>
      <c r="AK118" s="92">
        <v>2127.5405864999998</v>
      </c>
      <c r="AL118" s="92">
        <f t="shared" si="79"/>
        <v>4255.0811729999996</v>
      </c>
      <c r="AM118" s="91">
        <v>0.29481000000000002</v>
      </c>
      <c r="AN118" s="71">
        <v>6757.31</v>
      </c>
      <c r="AO118" s="71">
        <v>1912.97</v>
      </c>
      <c r="AP118" s="71"/>
      <c r="AQ118" s="71"/>
      <c r="AR118" s="91">
        <f t="shared" si="80"/>
        <v>0.54308298171589298</v>
      </c>
      <c r="AS118" s="91">
        <f t="shared" si="81"/>
        <v>0.50197474925075902</v>
      </c>
      <c r="AT118" s="70">
        <f t="shared" si="82"/>
        <v>0.46817498423783899</v>
      </c>
      <c r="AU118" s="70">
        <f t="shared" si="83"/>
        <v>0.44957309208070401</v>
      </c>
      <c r="AV118" s="99"/>
      <c r="AW118" s="5">
        <v>8</v>
      </c>
      <c r="AX118" s="5">
        <v>10</v>
      </c>
      <c r="AY118" s="102"/>
      <c r="AZ118" s="5"/>
      <c r="BA118" s="103"/>
      <c r="BB118" s="104">
        <f t="shared" si="84"/>
        <v>0</v>
      </c>
      <c r="BC118" s="104">
        <f t="shared" si="85"/>
        <v>-97.115600000000001</v>
      </c>
    </row>
    <row r="119" spans="1:55">
      <c r="A119" s="5">
        <v>117</v>
      </c>
      <c r="B119" s="5">
        <v>349</v>
      </c>
      <c r="C119" s="50" t="s">
        <v>179</v>
      </c>
      <c r="D119" s="50" t="s">
        <v>56</v>
      </c>
      <c r="E119" s="5" t="s">
        <v>57</v>
      </c>
      <c r="F119" s="51">
        <v>3</v>
      </c>
      <c r="G119" s="51"/>
      <c r="H119" s="52">
        <v>6500</v>
      </c>
      <c r="I119" s="60">
        <f t="shared" si="67"/>
        <v>26000</v>
      </c>
      <c r="J119" s="61">
        <v>1763.58</v>
      </c>
      <c r="K119" s="61">
        <f t="shared" si="68"/>
        <v>7054.32</v>
      </c>
      <c r="L119" s="62">
        <v>0.27132000000000001</v>
      </c>
      <c r="M119" s="63">
        <v>7475</v>
      </c>
      <c r="N119" s="63">
        <f t="shared" si="69"/>
        <v>29900</v>
      </c>
      <c r="O119" s="64">
        <v>1914.5424479999999</v>
      </c>
      <c r="P119" s="64">
        <f t="shared" si="70"/>
        <v>7658.1697919999997</v>
      </c>
      <c r="Q119" s="70">
        <v>0.25612607999999998</v>
      </c>
      <c r="R119" s="71">
        <v>16527</v>
      </c>
      <c r="S119" s="71">
        <v>4550.7700000000004</v>
      </c>
      <c r="T119" s="74">
        <f t="shared" si="71"/>
        <v>0.63565384615384601</v>
      </c>
      <c r="U119" s="73"/>
      <c r="V119" s="73"/>
      <c r="W119" s="74">
        <f t="shared" si="72"/>
        <v>0.63565384615384601</v>
      </c>
      <c r="X119" s="74">
        <f t="shared" si="73"/>
        <v>0.64510399301420995</v>
      </c>
      <c r="Y119" s="83">
        <f t="shared" si="74"/>
        <v>0.55274247491638795</v>
      </c>
      <c r="Z119" s="83">
        <f t="shared" si="75"/>
        <v>0.59423728170063495</v>
      </c>
      <c r="AA119" s="84"/>
      <c r="AB119" s="85"/>
      <c r="AC119" s="86">
        <f t="shared" si="86"/>
        <v>-94.73</v>
      </c>
      <c r="AD119" s="87">
        <v>6048.24</v>
      </c>
      <c r="AE119" s="87">
        <f t="shared" si="76"/>
        <v>12096.48</v>
      </c>
      <c r="AF119" s="88">
        <v>1673.1851136</v>
      </c>
      <c r="AG119" s="88">
        <f t="shared" si="77"/>
        <v>3346.3702272</v>
      </c>
      <c r="AH119" s="91">
        <v>0.27664</v>
      </c>
      <c r="AI119" s="92">
        <v>7015.9584000000004</v>
      </c>
      <c r="AJ119" s="92">
        <f t="shared" si="78"/>
        <v>14031.916800000001</v>
      </c>
      <c r="AK119" s="92">
        <v>1868.209402752</v>
      </c>
      <c r="AL119" s="92">
        <f t="shared" si="79"/>
        <v>3736.4188055039999</v>
      </c>
      <c r="AM119" s="91">
        <v>0.26628000000000002</v>
      </c>
      <c r="AN119" s="71">
        <v>10138.209999999999</v>
      </c>
      <c r="AO119" s="71">
        <v>2723.83</v>
      </c>
      <c r="AP119" s="71"/>
      <c r="AQ119" s="71"/>
      <c r="AR119" s="91">
        <f t="shared" si="80"/>
        <v>0.83811240956046695</v>
      </c>
      <c r="AS119" s="91">
        <f t="shared" si="81"/>
        <v>0.81396552535046396</v>
      </c>
      <c r="AT119" s="70">
        <f t="shared" si="82"/>
        <v>0.72251069789695399</v>
      </c>
      <c r="AU119" s="70">
        <f t="shared" si="83"/>
        <v>0.72899483216057404</v>
      </c>
      <c r="AV119" s="99"/>
      <c r="AW119" s="5">
        <v>8</v>
      </c>
      <c r="AX119" s="5">
        <v>4</v>
      </c>
      <c r="AY119" s="102">
        <f t="shared" ref="AY119:AY129" si="87">(AW119-AX119)*-2</f>
        <v>-8</v>
      </c>
      <c r="AZ119" s="5"/>
      <c r="BA119" s="103"/>
      <c r="BB119" s="104">
        <f t="shared" si="84"/>
        <v>0</v>
      </c>
      <c r="BC119" s="104">
        <f t="shared" si="85"/>
        <v>-102.73</v>
      </c>
    </row>
    <row r="120" spans="1:55">
      <c r="A120" s="5">
        <v>118</v>
      </c>
      <c r="B120" s="5">
        <v>104429</v>
      </c>
      <c r="C120" s="50" t="s">
        <v>180</v>
      </c>
      <c r="D120" s="50" t="s">
        <v>68</v>
      </c>
      <c r="E120" s="5" t="s">
        <v>84</v>
      </c>
      <c r="F120" s="51">
        <v>2</v>
      </c>
      <c r="G120" s="51"/>
      <c r="H120" s="52">
        <v>5200</v>
      </c>
      <c r="I120" s="60">
        <f t="shared" si="67"/>
        <v>20800</v>
      </c>
      <c r="J120" s="61">
        <v>1259.7</v>
      </c>
      <c r="K120" s="61">
        <f t="shared" si="68"/>
        <v>5038.8</v>
      </c>
      <c r="L120" s="62">
        <v>0.24224999999999999</v>
      </c>
      <c r="M120" s="63">
        <v>5980</v>
      </c>
      <c r="N120" s="63">
        <f t="shared" si="69"/>
        <v>23920</v>
      </c>
      <c r="O120" s="64">
        <v>1367.5303200000001</v>
      </c>
      <c r="P120" s="64">
        <f t="shared" si="70"/>
        <v>5470.1212800000003</v>
      </c>
      <c r="Q120" s="70">
        <v>0.228684</v>
      </c>
      <c r="R120" s="71">
        <v>13051.02</v>
      </c>
      <c r="S120" s="71">
        <v>3468.99</v>
      </c>
      <c r="T120" s="74">
        <f t="shared" si="71"/>
        <v>0.62745288461538495</v>
      </c>
      <c r="U120" s="73"/>
      <c r="V120" s="73"/>
      <c r="W120" s="74">
        <f t="shared" si="72"/>
        <v>0.62745288461538495</v>
      </c>
      <c r="X120" s="74">
        <f t="shared" si="73"/>
        <v>0.68845558466301504</v>
      </c>
      <c r="Y120" s="83">
        <f t="shared" si="74"/>
        <v>0.54561120401337804</v>
      </c>
      <c r="Z120" s="83">
        <f t="shared" si="75"/>
        <v>0.63417058277728</v>
      </c>
      <c r="AA120" s="84"/>
      <c r="AB120" s="85"/>
      <c r="AC120" s="86">
        <f t="shared" si="86"/>
        <v>-77.489800000000002</v>
      </c>
      <c r="AD120" s="87">
        <v>4740</v>
      </c>
      <c r="AE120" s="87">
        <f t="shared" si="76"/>
        <v>9480</v>
      </c>
      <c r="AF120" s="88">
        <v>1170.78</v>
      </c>
      <c r="AG120" s="88">
        <f t="shared" si="77"/>
        <v>2341.56</v>
      </c>
      <c r="AH120" s="91">
        <v>0.247</v>
      </c>
      <c r="AI120" s="92">
        <v>5498.4</v>
      </c>
      <c r="AJ120" s="92">
        <f t="shared" si="78"/>
        <v>10996.8</v>
      </c>
      <c r="AK120" s="92">
        <v>1307.2446</v>
      </c>
      <c r="AL120" s="92">
        <f t="shared" si="79"/>
        <v>2614.4892</v>
      </c>
      <c r="AM120" s="91">
        <v>0.23774999999999999</v>
      </c>
      <c r="AN120" s="71">
        <v>4400.3</v>
      </c>
      <c r="AO120" s="71">
        <v>830.42</v>
      </c>
      <c r="AP120" s="71"/>
      <c r="AQ120" s="71"/>
      <c r="AR120" s="91">
        <f t="shared" si="80"/>
        <v>0.464166666666667</v>
      </c>
      <c r="AS120" s="91">
        <f t="shared" si="81"/>
        <v>0.354643912605272</v>
      </c>
      <c r="AT120" s="70">
        <f t="shared" si="82"/>
        <v>0.40014367816092</v>
      </c>
      <c r="AU120" s="70">
        <f t="shared" si="83"/>
        <v>0.31762227206752303</v>
      </c>
      <c r="AV120" s="99"/>
      <c r="AW120" s="5">
        <v>8</v>
      </c>
      <c r="AX120" s="5">
        <v>0</v>
      </c>
      <c r="AY120" s="102">
        <f t="shared" si="87"/>
        <v>-16</v>
      </c>
      <c r="AZ120" s="5"/>
      <c r="BA120" s="103"/>
      <c r="BB120" s="104">
        <f t="shared" si="84"/>
        <v>0</v>
      </c>
      <c r="BC120" s="104">
        <f t="shared" si="85"/>
        <v>-93.489800000000002</v>
      </c>
    </row>
    <row r="121" spans="1:55">
      <c r="A121" s="5">
        <v>119</v>
      </c>
      <c r="B121" s="5">
        <v>112415</v>
      </c>
      <c r="C121" s="50" t="s">
        <v>181</v>
      </c>
      <c r="D121" s="50" t="s">
        <v>63</v>
      </c>
      <c r="E121" s="5" t="s">
        <v>57</v>
      </c>
      <c r="F121" s="51">
        <v>2</v>
      </c>
      <c r="G121" s="51"/>
      <c r="H121" s="52">
        <v>6300</v>
      </c>
      <c r="I121" s="60">
        <f t="shared" si="67"/>
        <v>25200</v>
      </c>
      <c r="J121" s="61">
        <v>1526.175</v>
      </c>
      <c r="K121" s="61">
        <f t="shared" si="68"/>
        <v>6104.7</v>
      </c>
      <c r="L121" s="62">
        <v>0.24224999999999999</v>
      </c>
      <c r="M121" s="63">
        <v>7245</v>
      </c>
      <c r="N121" s="63">
        <f t="shared" si="69"/>
        <v>28980</v>
      </c>
      <c r="O121" s="64">
        <v>1656.81558</v>
      </c>
      <c r="P121" s="64">
        <f t="shared" si="70"/>
        <v>6627.2623199999998</v>
      </c>
      <c r="Q121" s="70">
        <v>0.228684</v>
      </c>
      <c r="R121" s="71">
        <v>15776.2</v>
      </c>
      <c r="S121" s="71">
        <v>3064.21</v>
      </c>
      <c r="T121" s="74">
        <f t="shared" si="71"/>
        <v>0.62603968253968301</v>
      </c>
      <c r="U121" s="73"/>
      <c r="V121" s="73"/>
      <c r="W121" s="74">
        <f t="shared" si="72"/>
        <v>0.62603968253968301</v>
      </c>
      <c r="X121" s="74">
        <f t="shared" si="73"/>
        <v>0.50194276541025795</v>
      </c>
      <c r="Y121" s="83">
        <f t="shared" si="74"/>
        <v>0.54438233264320202</v>
      </c>
      <c r="Z121" s="83">
        <f t="shared" si="75"/>
        <v>0.46236437491733401</v>
      </c>
      <c r="AA121" s="84"/>
      <c r="AB121" s="85"/>
      <c r="AC121" s="86">
        <f t="shared" si="86"/>
        <v>-94.238</v>
      </c>
      <c r="AD121" s="87">
        <v>5925</v>
      </c>
      <c r="AE121" s="87">
        <f t="shared" si="76"/>
        <v>11850</v>
      </c>
      <c r="AF121" s="88">
        <v>1463.4749999999999</v>
      </c>
      <c r="AG121" s="88">
        <f t="shared" si="77"/>
        <v>2926.95</v>
      </c>
      <c r="AH121" s="91">
        <v>0.247</v>
      </c>
      <c r="AI121" s="92">
        <v>6873</v>
      </c>
      <c r="AJ121" s="92">
        <f t="shared" si="78"/>
        <v>13746</v>
      </c>
      <c r="AK121" s="92">
        <v>1634.05575</v>
      </c>
      <c r="AL121" s="92">
        <f t="shared" si="79"/>
        <v>3268.1115</v>
      </c>
      <c r="AM121" s="91">
        <v>0.23774999999999999</v>
      </c>
      <c r="AN121" s="71">
        <v>7991.82</v>
      </c>
      <c r="AO121" s="71">
        <v>1996.77</v>
      </c>
      <c r="AP121" s="71"/>
      <c r="AQ121" s="71"/>
      <c r="AR121" s="91">
        <f t="shared" si="80"/>
        <v>0.67441518987341798</v>
      </c>
      <c r="AS121" s="91">
        <f t="shared" si="81"/>
        <v>0.68220160918362105</v>
      </c>
      <c r="AT121" s="70">
        <f t="shared" si="82"/>
        <v>0.58139240506329104</v>
      </c>
      <c r="AU121" s="70">
        <f t="shared" si="83"/>
        <v>0.61098588588547198</v>
      </c>
      <c r="AV121" s="99"/>
      <c r="AW121" s="5">
        <v>8</v>
      </c>
      <c r="AX121" s="5">
        <v>2</v>
      </c>
      <c r="AY121" s="102">
        <f t="shared" si="87"/>
        <v>-12</v>
      </c>
      <c r="AZ121" s="5">
        <v>4</v>
      </c>
      <c r="BA121" s="103">
        <f>AZ121*3</f>
        <v>12</v>
      </c>
      <c r="BB121" s="104">
        <f t="shared" si="84"/>
        <v>12</v>
      </c>
      <c r="BC121" s="104">
        <f t="shared" si="85"/>
        <v>-106.238</v>
      </c>
    </row>
    <row r="122" spans="1:55" ht="12.75">
      <c r="A122" s="53">
        <v>120</v>
      </c>
      <c r="B122" s="53">
        <v>114844</v>
      </c>
      <c r="C122" s="54" t="s">
        <v>182</v>
      </c>
      <c r="D122" s="54" t="s">
        <v>56</v>
      </c>
      <c r="E122" s="5" t="s">
        <v>54</v>
      </c>
      <c r="F122" s="51">
        <v>4</v>
      </c>
      <c r="G122" s="51"/>
      <c r="H122" s="52">
        <v>12000</v>
      </c>
      <c r="I122" s="60">
        <f t="shared" si="67"/>
        <v>48000</v>
      </c>
      <c r="J122" s="61">
        <v>2093.04</v>
      </c>
      <c r="K122" s="61">
        <f t="shared" si="68"/>
        <v>8372.16</v>
      </c>
      <c r="L122" s="62">
        <v>0.17441999999999999</v>
      </c>
      <c r="M122" s="63">
        <v>13800</v>
      </c>
      <c r="N122" s="63">
        <f t="shared" si="69"/>
        <v>55200</v>
      </c>
      <c r="O122" s="64">
        <v>2272.2042240000001</v>
      </c>
      <c r="P122" s="64">
        <f t="shared" si="70"/>
        <v>9088.8168960000003</v>
      </c>
      <c r="Q122" s="70">
        <v>0.16465247999999999</v>
      </c>
      <c r="R122" s="75">
        <v>34242.089999999997</v>
      </c>
      <c r="S122" s="75">
        <v>6484.67</v>
      </c>
      <c r="T122" s="74">
        <f t="shared" si="71"/>
        <v>0.71337687500000002</v>
      </c>
      <c r="U122" s="73"/>
      <c r="V122" s="73"/>
      <c r="W122" s="74">
        <f t="shared" si="72"/>
        <v>0.71337687500000002</v>
      </c>
      <c r="X122" s="74">
        <f t="shared" si="73"/>
        <v>0.77455160914268195</v>
      </c>
      <c r="Y122" s="83">
        <f t="shared" si="74"/>
        <v>0.62032771739130399</v>
      </c>
      <c r="Z122" s="83">
        <f t="shared" si="75"/>
        <v>0.71347790083150597</v>
      </c>
      <c r="AA122" s="84"/>
      <c r="AB122" s="85"/>
      <c r="AC122" s="86">
        <f t="shared" si="86"/>
        <v>-137.57910000000001</v>
      </c>
      <c r="AD122" s="87">
        <v>11091.6</v>
      </c>
      <c r="AE122" s="87">
        <f t="shared" si="76"/>
        <v>22183.200000000001</v>
      </c>
      <c r="AF122" s="88">
        <v>1972.5301440000001</v>
      </c>
      <c r="AG122" s="88">
        <f t="shared" si="77"/>
        <v>3945.0602880000001</v>
      </c>
      <c r="AH122" s="91">
        <v>0.17784</v>
      </c>
      <c r="AI122" s="92">
        <v>12866.255999999999</v>
      </c>
      <c r="AJ122" s="92">
        <f t="shared" si="78"/>
        <v>25732.511999999999</v>
      </c>
      <c r="AK122" s="92">
        <v>2202.44570208</v>
      </c>
      <c r="AL122" s="92">
        <f t="shared" si="79"/>
        <v>4404.8914041600001</v>
      </c>
      <c r="AM122" s="91">
        <v>0.17118</v>
      </c>
      <c r="AN122" s="93">
        <v>11943</v>
      </c>
      <c r="AO122" s="93">
        <v>2818.74</v>
      </c>
      <c r="AP122" s="71"/>
      <c r="AQ122" s="71"/>
      <c r="AR122" s="91">
        <f t="shared" si="80"/>
        <v>0.53838039597533305</v>
      </c>
      <c r="AS122" s="91">
        <f t="shared" si="81"/>
        <v>0.71449858664365196</v>
      </c>
      <c r="AT122" s="70">
        <f t="shared" si="82"/>
        <v>0.464121031013218</v>
      </c>
      <c r="AU122" s="70">
        <f t="shared" si="83"/>
        <v>0.63991134885594902</v>
      </c>
      <c r="AV122" s="99"/>
      <c r="AW122" s="5">
        <v>10</v>
      </c>
      <c r="AX122" s="5">
        <v>6</v>
      </c>
      <c r="AY122" s="102">
        <f t="shared" si="87"/>
        <v>-8</v>
      </c>
      <c r="AZ122" s="5">
        <v>24</v>
      </c>
      <c r="BA122" s="103">
        <f>AZ122*3</f>
        <v>72</v>
      </c>
      <c r="BB122" s="104">
        <f t="shared" si="84"/>
        <v>72</v>
      </c>
      <c r="BC122" s="104">
        <f t="shared" si="85"/>
        <v>-145.57910000000001</v>
      </c>
    </row>
    <row r="123" spans="1:55">
      <c r="A123" s="5">
        <v>121</v>
      </c>
      <c r="B123" s="5">
        <v>102564</v>
      </c>
      <c r="C123" s="50" t="s">
        <v>183</v>
      </c>
      <c r="D123" s="50" t="s">
        <v>65</v>
      </c>
      <c r="E123" s="5" t="s">
        <v>57</v>
      </c>
      <c r="F123" s="51">
        <v>2</v>
      </c>
      <c r="G123" s="51"/>
      <c r="H123" s="52">
        <v>7000</v>
      </c>
      <c r="I123" s="60">
        <f t="shared" si="67"/>
        <v>28000</v>
      </c>
      <c r="J123" s="61">
        <v>2034.9</v>
      </c>
      <c r="K123" s="61">
        <f t="shared" si="68"/>
        <v>8139.6</v>
      </c>
      <c r="L123" s="62">
        <v>0.29070000000000001</v>
      </c>
      <c r="M123" s="63">
        <v>8050</v>
      </c>
      <c r="N123" s="63">
        <f t="shared" si="69"/>
        <v>32200</v>
      </c>
      <c r="O123" s="64">
        <v>2209.0874399999998</v>
      </c>
      <c r="P123" s="64">
        <f t="shared" si="70"/>
        <v>8836.3497599999992</v>
      </c>
      <c r="Q123" s="70">
        <v>0.27442080000000002</v>
      </c>
      <c r="R123" s="71">
        <v>17116.57</v>
      </c>
      <c r="S123" s="71">
        <v>4349.42</v>
      </c>
      <c r="T123" s="74">
        <f t="shared" si="71"/>
        <v>0.61130607142857096</v>
      </c>
      <c r="U123" s="73"/>
      <c r="V123" s="73"/>
      <c r="W123" s="74">
        <f t="shared" si="72"/>
        <v>0.61130607142857096</v>
      </c>
      <c r="X123" s="74">
        <f t="shared" si="73"/>
        <v>0.534353039461399</v>
      </c>
      <c r="Y123" s="83">
        <f t="shared" si="74"/>
        <v>0.53157049689441005</v>
      </c>
      <c r="Z123" s="83">
        <f t="shared" si="75"/>
        <v>0.49221908572347001</v>
      </c>
      <c r="AA123" s="84"/>
      <c r="AB123" s="85"/>
      <c r="AC123" s="86">
        <f t="shared" si="86"/>
        <v>-108.8343</v>
      </c>
      <c r="AD123" s="87">
        <v>6517.5</v>
      </c>
      <c r="AE123" s="87">
        <f t="shared" si="76"/>
        <v>13035</v>
      </c>
      <c r="AF123" s="88">
        <v>1931.787</v>
      </c>
      <c r="AG123" s="88">
        <f t="shared" si="77"/>
        <v>3863.5740000000001</v>
      </c>
      <c r="AH123" s="91">
        <v>0.2964</v>
      </c>
      <c r="AI123" s="92">
        <v>7560.3</v>
      </c>
      <c r="AJ123" s="92">
        <f t="shared" si="78"/>
        <v>15120.6</v>
      </c>
      <c r="AK123" s="92">
        <v>2156.9535900000001</v>
      </c>
      <c r="AL123" s="92">
        <f t="shared" si="79"/>
        <v>4313.9071800000002</v>
      </c>
      <c r="AM123" s="91">
        <v>0.2853</v>
      </c>
      <c r="AN123" s="71">
        <v>6137.09</v>
      </c>
      <c r="AO123" s="71">
        <v>1757.22</v>
      </c>
      <c r="AP123" s="71"/>
      <c r="AQ123" s="71"/>
      <c r="AR123" s="91">
        <f t="shared" si="80"/>
        <v>0.47081626390487202</v>
      </c>
      <c r="AS123" s="91">
        <f t="shared" si="81"/>
        <v>0.45481722363801003</v>
      </c>
      <c r="AT123" s="70">
        <f t="shared" si="82"/>
        <v>0.40587608957316501</v>
      </c>
      <c r="AU123" s="70">
        <f t="shared" si="83"/>
        <v>0.40733838876894901</v>
      </c>
      <c r="AV123" s="99"/>
      <c r="AW123" s="5">
        <v>8</v>
      </c>
      <c r="AX123" s="5">
        <v>6</v>
      </c>
      <c r="AY123" s="102">
        <f t="shared" si="87"/>
        <v>-4</v>
      </c>
      <c r="AZ123" s="5">
        <v>12</v>
      </c>
      <c r="BA123" s="103">
        <f>AZ123*3</f>
        <v>36</v>
      </c>
      <c r="BB123" s="104">
        <f t="shared" si="84"/>
        <v>36</v>
      </c>
      <c r="BC123" s="104">
        <f t="shared" si="85"/>
        <v>-112.8343</v>
      </c>
    </row>
    <row r="124" spans="1:55">
      <c r="A124" s="5">
        <v>122</v>
      </c>
      <c r="B124" s="5">
        <v>709</v>
      </c>
      <c r="C124" s="50" t="s">
        <v>184</v>
      </c>
      <c r="D124" s="50" t="s">
        <v>68</v>
      </c>
      <c r="E124" s="5" t="s">
        <v>49</v>
      </c>
      <c r="F124" s="51">
        <v>3</v>
      </c>
      <c r="G124" s="51">
        <v>1</v>
      </c>
      <c r="H124" s="52">
        <v>14000</v>
      </c>
      <c r="I124" s="60">
        <f t="shared" si="67"/>
        <v>56000</v>
      </c>
      <c r="J124" s="61">
        <v>3866.31</v>
      </c>
      <c r="K124" s="61">
        <f t="shared" si="68"/>
        <v>15465.24</v>
      </c>
      <c r="L124" s="62">
        <v>0.27616499999999999</v>
      </c>
      <c r="M124" s="63">
        <v>16100</v>
      </c>
      <c r="N124" s="63">
        <f t="shared" si="69"/>
        <v>64400</v>
      </c>
      <c r="O124" s="64">
        <v>4197.2661360000002</v>
      </c>
      <c r="P124" s="64">
        <f t="shared" si="70"/>
        <v>16789.064544000001</v>
      </c>
      <c r="Q124" s="70">
        <v>0.26069976</v>
      </c>
      <c r="R124" s="71">
        <v>34070.49</v>
      </c>
      <c r="S124" s="71">
        <v>8947.9</v>
      </c>
      <c r="T124" s="74">
        <f t="shared" si="71"/>
        <v>0.60840160714285696</v>
      </c>
      <c r="U124" s="73"/>
      <c r="V124" s="73"/>
      <c r="W124" s="74">
        <f t="shared" si="72"/>
        <v>0.60840160714285696</v>
      </c>
      <c r="X124" s="74">
        <f t="shared" si="73"/>
        <v>0.57858138638650303</v>
      </c>
      <c r="Y124" s="83">
        <f t="shared" si="74"/>
        <v>0.52904487577639703</v>
      </c>
      <c r="Z124" s="83">
        <f t="shared" si="75"/>
        <v>0.53296000956752299</v>
      </c>
      <c r="AA124" s="84"/>
      <c r="AB124" s="85"/>
      <c r="AC124" s="86">
        <f t="shared" si="86"/>
        <v>-219.29509999999999</v>
      </c>
      <c r="AD124" s="87">
        <v>13122.69</v>
      </c>
      <c r="AE124" s="87">
        <f t="shared" si="76"/>
        <v>26245.38</v>
      </c>
      <c r="AF124" s="88">
        <v>3695.0870501999998</v>
      </c>
      <c r="AG124" s="88">
        <f t="shared" si="77"/>
        <v>7390.1741003999996</v>
      </c>
      <c r="AH124" s="91">
        <v>0.28158</v>
      </c>
      <c r="AI124" s="92">
        <v>15222.320400000001</v>
      </c>
      <c r="AJ124" s="92">
        <f t="shared" si="78"/>
        <v>30444.640800000001</v>
      </c>
      <c r="AK124" s="92">
        <v>4125.7816096140004</v>
      </c>
      <c r="AL124" s="92">
        <f t="shared" si="79"/>
        <v>8251.5632192280009</v>
      </c>
      <c r="AM124" s="91">
        <v>0.27103500000000003</v>
      </c>
      <c r="AN124" s="71">
        <v>12321.63</v>
      </c>
      <c r="AO124" s="71">
        <v>3017.47</v>
      </c>
      <c r="AP124" s="71"/>
      <c r="AQ124" s="71"/>
      <c r="AR124" s="91">
        <f t="shared" si="80"/>
        <v>0.46947805670940901</v>
      </c>
      <c r="AS124" s="91">
        <f t="shared" si="81"/>
        <v>0.40830837799026598</v>
      </c>
      <c r="AT124" s="70">
        <f t="shared" si="82"/>
        <v>0.40472246268052497</v>
      </c>
      <c r="AU124" s="70">
        <f t="shared" si="83"/>
        <v>0.36568464905760101</v>
      </c>
      <c r="AV124" s="99"/>
      <c r="AW124" s="5">
        <v>12</v>
      </c>
      <c r="AX124" s="5">
        <v>2</v>
      </c>
      <c r="AY124" s="102">
        <f t="shared" si="87"/>
        <v>-20</v>
      </c>
      <c r="AZ124" s="5">
        <v>4</v>
      </c>
      <c r="BA124" s="103">
        <f>AZ124*3</f>
        <v>12</v>
      </c>
      <c r="BB124" s="104">
        <f t="shared" si="84"/>
        <v>12</v>
      </c>
      <c r="BC124" s="104">
        <f t="shared" si="85"/>
        <v>-239.29509999999999</v>
      </c>
    </row>
    <row r="125" spans="1:55">
      <c r="A125" s="5">
        <v>123</v>
      </c>
      <c r="B125" s="5">
        <v>102934</v>
      </c>
      <c r="C125" s="50" t="s">
        <v>185</v>
      </c>
      <c r="D125" s="50" t="s">
        <v>63</v>
      </c>
      <c r="E125" s="5" t="s">
        <v>49</v>
      </c>
      <c r="F125" s="51">
        <v>3</v>
      </c>
      <c r="G125" s="51"/>
      <c r="H125" s="52">
        <v>11000</v>
      </c>
      <c r="I125" s="60">
        <f t="shared" si="67"/>
        <v>44000</v>
      </c>
      <c r="J125" s="61">
        <v>2771.34</v>
      </c>
      <c r="K125" s="61">
        <f t="shared" si="68"/>
        <v>11085.36</v>
      </c>
      <c r="L125" s="62">
        <v>0.25194</v>
      </c>
      <c r="M125" s="63">
        <v>12650</v>
      </c>
      <c r="N125" s="63">
        <f t="shared" si="69"/>
        <v>50600</v>
      </c>
      <c r="O125" s="64">
        <v>3008.5667039999998</v>
      </c>
      <c r="P125" s="64">
        <f t="shared" si="70"/>
        <v>12034.266815999999</v>
      </c>
      <c r="Q125" s="70">
        <v>0.23783135999999999</v>
      </c>
      <c r="R125" s="71">
        <v>26653.34</v>
      </c>
      <c r="S125" s="71">
        <v>7685.29</v>
      </c>
      <c r="T125" s="74">
        <f t="shared" si="71"/>
        <v>0.60575772727272703</v>
      </c>
      <c r="U125" s="73"/>
      <c r="V125" s="73"/>
      <c r="W125" s="74">
        <f t="shared" si="72"/>
        <v>0.60575772727272703</v>
      </c>
      <c r="X125" s="74">
        <f t="shared" si="73"/>
        <v>0.69328285233858</v>
      </c>
      <c r="Y125" s="83">
        <f t="shared" si="74"/>
        <v>0.52674584980237105</v>
      </c>
      <c r="Z125" s="83">
        <f t="shared" si="75"/>
        <v>0.63861721844010699</v>
      </c>
      <c r="AA125" s="84"/>
      <c r="AB125" s="85"/>
      <c r="AC125" s="86">
        <f t="shared" si="86"/>
        <v>-173.4666</v>
      </c>
      <c r="AD125" s="87">
        <v>10176.780000000001</v>
      </c>
      <c r="AE125" s="87">
        <f t="shared" si="76"/>
        <v>20353.560000000001</v>
      </c>
      <c r="AF125" s="88">
        <v>2614.2112464000002</v>
      </c>
      <c r="AG125" s="88">
        <f t="shared" si="77"/>
        <v>5228.4224928000003</v>
      </c>
      <c r="AH125" s="91">
        <v>0.25688</v>
      </c>
      <c r="AI125" s="92">
        <v>11805.0648</v>
      </c>
      <c r="AJ125" s="92">
        <f t="shared" si="78"/>
        <v>23610.1296</v>
      </c>
      <c r="AK125" s="92">
        <v>2918.9203224480002</v>
      </c>
      <c r="AL125" s="92">
        <f t="shared" si="79"/>
        <v>5837.8406448960004</v>
      </c>
      <c r="AM125" s="91">
        <v>0.24726000000000001</v>
      </c>
      <c r="AN125" s="71">
        <v>9623.57</v>
      </c>
      <c r="AO125" s="71">
        <v>2960.16</v>
      </c>
      <c r="AP125" s="71"/>
      <c r="AQ125" s="71"/>
      <c r="AR125" s="91">
        <f t="shared" si="80"/>
        <v>0.47281998824775601</v>
      </c>
      <c r="AS125" s="91">
        <f t="shared" si="81"/>
        <v>0.56616694692833303</v>
      </c>
      <c r="AT125" s="70">
        <f t="shared" si="82"/>
        <v>0.40760343814461703</v>
      </c>
      <c r="AU125" s="70">
        <f t="shared" si="83"/>
        <v>0.50706420062836999</v>
      </c>
      <c r="AV125" s="99"/>
      <c r="AW125" s="5">
        <v>10</v>
      </c>
      <c r="AX125" s="5">
        <v>0</v>
      </c>
      <c r="AY125" s="102">
        <f t="shared" si="87"/>
        <v>-20</v>
      </c>
      <c r="AZ125" s="5"/>
      <c r="BA125" s="103"/>
      <c r="BB125" s="104">
        <f t="shared" si="84"/>
        <v>0</v>
      </c>
      <c r="BC125" s="104">
        <f t="shared" si="85"/>
        <v>-193.4666</v>
      </c>
    </row>
    <row r="126" spans="1:55" ht="12.75">
      <c r="A126" s="53">
        <v>124</v>
      </c>
      <c r="B126" s="53">
        <v>113833</v>
      </c>
      <c r="C126" s="54" t="s">
        <v>186</v>
      </c>
      <c r="D126" s="54" t="s">
        <v>63</v>
      </c>
      <c r="E126" s="5" t="s">
        <v>84</v>
      </c>
      <c r="F126" s="51">
        <v>2</v>
      </c>
      <c r="G126" s="51"/>
      <c r="H126" s="52">
        <v>4800</v>
      </c>
      <c r="I126" s="60">
        <f t="shared" si="67"/>
        <v>19200</v>
      </c>
      <c r="J126" s="61">
        <v>1255.8240000000001</v>
      </c>
      <c r="K126" s="61">
        <f t="shared" si="68"/>
        <v>5023.2960000000003</v>
      </c>
      <c r="L126" s="62">
        <v>0.26162999999999997</v>
      </c>
      <c r="M126" s="63">
        <v>5520</v>
      </c>
      <c r="N126" s="63">
        <f t="shared" si="69"/>
        <v>22080</v>
      </c>
      <c r="O126" s="64">
        <v>1363.3225344</v>
      </c>
      <c r="P126" s="64">
        <f t="shared" si="70"/>
        <v>5453.2901376</v>
      </c>
      <c r="Q126" s="70">
        <v>0.24697872000000001</v>
      </c>
      <c r="R126" s="75">
        <v>12943.67</v>
      </c>
      <c r="S126" s="75">
        <v>3923.28</v>
      </c>
      <c r="T126" s="74">
        <f t="shared" si="71"/>
        <v>0.67414947916666701</v>
      </c>
      <c r="U126" s="73"/>
      <c r="V126" s="73"/>
      <c r="W126" s="74">
        <f t="shared" si="72"/>
        <v>0.67414947916666701</v>
      </c>
      <c r="X126" s="74">
        <f t="shared" si="73"/>
        <v>0.78101708519665203</v>
      </c>
      <c r="Y126" s="83">
        <f t="shared" si="74"/>
        <v>0.58621693840579703</v>
      </c>
      <c r="Z126" s="83">
        <f t="shared" si="75"/>
        <v>0.71943357147812403</v>
      </c>
      <c r="AA126" s="84"/>
      <c r="AB126" s="85"/>
      <c r="AC126" s="86">
        <f t="shared" si="86"/>
        <v>-62.563299999999998</v>
      </c>
      <c r="AD126" s="87">
        <v>4443.75</v>
      </c>
      <c r="AE126" s="87">
        <f t="shared" si="76"/>
        <v>8887.5</v>
      </c>
      <c r="AF126" s="88">
        <v>1185.4147499999999</v>
      </c>
      <c r="AG126" s="88">
        <f t="shared" si="77"/>
        <v>2370.8294999999998</v>
      </c>
      <c r="AH126" s="91">
        <v>0.26676</v>
      </c>
      <c r="AI126" s="92">
        <v>5154.75</v>
      </c>
      <c r="AJ126" s="92">
        <f t="shared" si="78"/>
        <v>10309.5</v>
      </c>
      <c r="AK126" s="92">
        <v>1323.5851574999999</v>
      </c>
      <c r="AL126" s="92">
        <f t="shared" si="79"/>
        <v>2647.1703149999998</v>
      </c>
      <c r="AM126" s="91">
        <v>0.25677</v>
      </c>
      <c r="AN126" s="93">
        <v>4203.96</v>
      </c>
      <c r="AO126" s="93">
        <v>1428.9</v>
      </c>
      <c r="AP126" s="71"/>
      <c r="AQ126" s="71"/>
      <c r="AR126" s="91">
        <f t="shared" si="80"/>
        <v>0.47301940928269998</v>
      </c>
      <c r="AS126" s="91">
        <f t="shared" si="81"/>
        <v>0.60270044724852601</v>
      </c>
      <c r="AT126" s="70">
        <f t="shared" si="82"/>
        <v>0.40777535282991401</v>
      </c>
      <c r="AU126" s="70">
        <f t="shared" si="83"/>
        <v>0.53978393150725601</v>
      </c>
      <c r="AV126" s="99"/>
      <c r="AW126" s="5">
        <v>6</v>
      </c>
      <c r="AX126" s="5">
        <v>0</v>
      </c>
      <c r="AY126" s="102">
        <f t="shared" si="87"/>
        <v>-12</v>
      </c>
      <c r="AZ126" s="5"/>
      <c r="BA126" s="103"/>
      <c r="BB126" s="104">
        <f t="shared" si="84"/>
        <v>0</v>
      </c>
      <c r="BC126" s="104">
        <f t="shared" si="85"/>
        <v>-74.563299999999998</v>
      </c>
    </row>
    <row r="127" spans="1:55">
      <c r="A127" s="5">
        <v>125</v>
      </c>
      <c r="B127" s="5">
        <v>748</v>
      </c>
      <c r="C127" s="50" t="s">
        <v>187</v>
      </c>
      <c r="D127" s="50" t="s">
        <v>65</v>
      </c>
      <c r="E127" s="5" t="s">
        <v>57</v>
      </c>
      <c r="F127" s="51">
        <v>3</v>
      </c>
      <c r="G127" s="51"/>
      <c r="H127" s="52">
        <v>7800</v>
      </c>
      <c r="I127" s="60">
        <f t="shared" si="67"/>
        <v>31200</v>
      </c>
      <c r="J127" s="61">
        <v>2267.46</v>
      </c>
      <c r="K127" s="61">
        <f t="shared" si="68"/>
        <v>9069.84</v>
      </c>
      <c r="L127" s="62">
        <v>0.29070000000000001</v>
      </c>
      <c r="M127" s="63">
        <v>8970</v>
      </c>
      <c r="N127" s="63">
        <f t="shared" si="69"/>
        <v>35880</v>
      </c>
      <c r="O127" s="64">
        <v>2461.554576</v>
      </c>
      <c r="P127" s="64">
        <f t="shared" si="70"/>
        <v>9846.218304</v>
      </c>
      <c r="Q127" s="70">
        <v>0.27442080000000002</v>
      </c>
      <c r="R127" s="71">
        <v>18780.95</v>
      </c>
      <c r="S127" s="71">
        <v>5566.02</v>
      </c>
      <c r="T127" s="74">
        <f t="shared" si="71"/>
        <v>0.601953525641026</v>
      </c>
      <c r="U127" s="73"/>
      <c r="V127" s="73"/>
      <c r="W127" s="74">
        <f t="shared" si="72"/>
        <v>0.601953525641026</v>
      </c>
      <c r="X127" s="74">
        <f t="shared" si="73"/>
        <v>0.61368447513958402</v>
      </c>
      <c r="Y127" s="83">
        <f t="shared" si="74"/>
        <v>0.52343784838350105</v>
      </c>
      <c r="Z127" s="83">
        <f t="shared" si="75"/>
        <v>0.56529520554493695</v>
      </c>
      <c r="AA127" s="84"/>
      <c r="AB127" s="85"/>
      <c r="AC127" s="86">
        <f t="shared" si="86"/>
        <v>-124.1905</v>
      </c>
      <c r="AD127" s="87">
        <v>7271.16</v>
      </c>
      <c r="AE127" s="87">
        <f t="shared" si="76"/>
        <v>14542.32</v>
      </c>
      <c r="AF127" s="88">
        <v>2155.171824</v>
      </c>
      <c r="AG127" s="88">
        <f t="shared" si="77"/>
        <v>4310.343648</v>
      </c>
      <c r="AH127" s="91">
        <v>0.2964</v>
      </c>
      <c r="AI127" s="92">
        <v>8434.5455999999995</v>
      </c>
      <c r="AJ127" s="92">
        <f t="shared" si="78"/>
        <v>16869.091199999999</v>
      </c>
      <c r="AK127" s="92">
        <v>2406.3758596799998</v>
      </c>
      <c r="AL127" s="92">
        <f t="shared" si="79"/>
        <v>4812.7517193599997</v>
      </c>
      <c r="AM127" s="91">
        <v>0.2853</v>
      </c>
      <c r="AN127" s="71">
        <v>10032.09</v>
      </c>
      <c r="AO127" s="71">
        <v>3224.02</v>
      </c>
      <c r="AP127" s="71"/>
      <c r="AQ127" s="71"/>
      <c r="AR127" s="91">
        <f t="shared" si="80"/>
        <v>0.68985485122043799</v>
      </c>
      <c r="AS127" s="91">
        <f t="shared" si="81"/>
        <v>0.74797284469324099</v>
      </c>
      <c r="AT127" s="70">
        <f t="shared" si="82"/>
        <v>0.59470245794865395</v>
      </c>
      <c r="AU127" s="70">
        <f t="shared" si="83"/>
        <v>0.66989119489187599</v>
      </c>
      <c r="AV127" s="99"/>
      <c r="AW127" s="5">
        <v>8</v>
      </c>
      <c r="AX127" s="5">
        <v>2</v>
      </c>
      <c r="AY127" s="102">
        <f t="shared" si="87"/>
        <v>-12</v>
      </c>
      <c r="AZ127" s="5">
        <v>1</v>
      </c>
      <c r="BA127" s="103">
        <f>AZ127*3</f>
        <v>3</v>
      </c>
      <c r="BB127" s="104">
        <f t="shared" si="84"/>
        <v>3</v>
      </c>
      <c r="BC127" s="104">
        <f t="shared" si="85"/>
        <v>-136.19049999999999</v>
      </c>
    </row>
    <row r="128" spans="1:55">
      <c r="A128" s="5">
        <v>126</v>
      </c>
      <c r="B128" s="5">
        <v>114069</v>
      </c>
      <c r="C128" s="50" t="s">
        <v>188</v>
      </c>
      <c r="D128" s="50" t="s">
        <v>51</v>
      </c>
      <c r="E128" s="5" t="s">
        <v>84</v>
      </c>
      <c r="F128" s="51">
        <v>2</v>
      </c>
      <c r="G128" s="51"/>
      <c r="H128" s="52">
        <v>4000</v>
      </c>
      <c r="I128" s="60">
        <f t="shared" si="67"/>
        <v>16000</v>
      </c>
      <c r="J128" s="61">
        <v>1279.08</v>
      </c>
      <c r="K128" s="61">
        <f t="shared" si="68"/>
        <v>5116.32</v>
      </c>
      <c r="L128" s="62">
        <v>0.31977</v>
      </c>
      <c r="M128" s="63">
        <v>4600</v>
      </c>
      <c r="N128" s="63">
        <f t="shared" si="69"/>
        <v>18400</v>
      </c>
      <c r="O128" s="64">
        <v>1388.569248</v>
      </c>
      <c r="P128" s="64">
        <f t="shared" si="70"/>
        <v>5554.2769920000001</v>
      </c>
      <c r="Q128" s="70">
        <v>0.30186288</v>
      </c>
      <c r="R128" s="71">
        <v>9596.59</v>
      </c>
      <c r="S128" s="71">
        <v>3195.64</v>
      </c>
      <c r="T128" s="74">
        <f t="shared" si="71"/>
        <v>0.59978687500000005</v>
      </c>
      <c r="U128" s="73"/>
      <c r="V128" s="73"/>
      <c r="W128" s="74">
        <f t="shared" si="72"/>
        <v>0.59978687500000005</v>
      </c>
      <c r="X128" s="74">
        <f t="shared" si="73"/>
        <v>0.62459736685742895</v>
      </c>
      <c r="Y128" s="83">
        <f t="shared" si="74"/>
        <v>0.52155380434782606</v>
      </c>
      <c r="Z128" s="83">
        <f t="shared" si="75"/>
        <v>0.57534761132777101</v>
      </c>
      <c r="AA128" s="84"/>
      <c r="AB128" s="85"/>
      <c r="AC128" s="86">
        <f t="shared" si="86"/>
        <v>-64.034099999999995</v>
      </c>
      <c r="AD128" s="87">
        <v>3703.125</v>
      </c>
      <c r="AE128" s="87">
        <f t="shared" si="76"/>
        <v>7406.25</v>
      </c>
      <c r="AF128" s="88">
        <v>1207.3668749999999</v>
      </c>
      <c r="AG128" s="88">
        <f t="shared" si="77"/>
        <v>2414.7337499999999</v>
      </c>
      <c r="AH128" s="91">
        <v>0.32604</v>
      </c>
      <c r="AI128" s="92">
        <v>4295.625</v>
      </c>
      <c r="AJ128" s="92">
        <f t="shared" si="78"/>
        <v>8591.25</v>
      </c>
      <c r="AK128" s="92">
        <v>1348.0959937499999</v>
      </c>
      <c r="AL128" s="92">
        <f t="shared" si="79"/>
        <v>2696.1919874999999</v>
      </c>
      <c r="AM128" s="91">
        <v>0.31383</v>
      </c>
      <c r="AN128" s="71">
        <v>8759.11</v>
      </c>
      <c r="AO128" s="71">
        <v>1881.72</v>
      </c>
      <c r="AP128" s="71"/>
      <c r="AQ128" s="71"/>
      <c r="AR128" s="97">
        <f t="shared" si="80"/>
        <v>1.18266464135021</v>
      </c>
      <c r="AS128" s="91">
        <f t="shared" si="81"/>
        <v>0.77926603709415199</v>
      </c>
      <c r="AT128" s="98">
        <f t="shared" si="82"/>
        <v>1.0195384839226</v>
      </c>
      <c r="AU128" s="70">
        <f t="shared" si="83"/>
        <v>0.69791765895157698</v>
      </c>
      <c r="AV128" s="99"/>
      <c r="AW128" s="5">
        <v>6</v>
      </c>
      <c r="AX128" s="5">
        <v>2</v>
      </c>
      <c r="AY128" s="102">
        <f t="shared" si="87"/>
        <v>-8</v>
      </c>
      <c r="AZ128" s="5">
        <v>1</v>
      </c>
      <c r="BA128" s="103">
        <f>AZ128*3</f>
        <v>3</v>
      </c>
      <c r="BB128" s="104">
        <f t="shared" si="84"/>
        <v>3</v>
      </c>
      <c r="BC128" s="104">
        <f t="shared" si="85"/>
        <v>-72.034099999999995</v>
      </c>
    </row>
    <row r="129" spans="1:55">
      <c r="A129" s="5">
        <v>127</v>
      </c>
      <c r="B129" s="5">
        <v>105751</v>
      </c>
      <c r="C129" s="50" t="s">
        <v>189</v>
      </c>
      <c r="D129" s="50" t="s">
        <v>51</v>
      </c>
      <c r="E129" s="5" t="s">
        <v>49</v>
      </c>
      <c r="F129" s="51">
        <v>4</v>
      </c>
      <c r="G129" s="51"/>
      <c r="H129" s="52">
        <v>10500</v>
      </c>
      <c r="I129" s="60">
        <f t="shared" si="67"/>
        <v>42000</v>
      </c>
      <c r="J129" s="61">
        <v>3154.0949999999998</v>
      </c>
      <c r="K129" s="61">
        <f t="shared" si="68"/>
        <v>12616.38</v>
      </c>
      <c r="L129" s="62">
        <v>0.30038999999999999</v>
      </c>
      <c r="M129" s="63">
        <v>12075</v>
      </c>
      <c r="N129" s="63">
        <f t="shared" si="69"/>
        <v>48300</v>
      </c>
      <c r="O129" s="64">
        <v>3424.0855320000001</v>
      </c>
      <c r="P129" s="64">
        <f t="shared" si="70"/>
        <v>13696.342128</v>
      </c>
      <c r="Q129" s="70">
        <v>0.28356816000000001</v>
      </c>
      <c r="R129" s="71">
        <v>24497.360000000001</v>
      </c>
      <c r="S129" s="71">
        <v>7535.53</v>
      </c>
      <c r="T129" s="74">
        <f t="shared" si="71"/>
        <v>0.58327047619047601</v>
      </c>
      <c r="U129" s="73"/>
      <c r="V129" s="73"/>
      <c r="W129" s="74">
        <f t="shared" si="72"/>
        <v>0.58327047619047601</v>
      </c>
      <c r="X129" s="74">
        <f t="shared" si="73"/>
        <v>0.59728147059616199</v>
      </c>
      <c r="Y129" s="83">
        <f t="shared" si="74"/>
        <v>0.50719171842650101</v>
      </c>
      <c r="Z129" s="83">
        <f t="shared" si="75"/>
        <v>0.55018558455799704</v>
      </c>
      <c r="AA129" s="84"/>
      <c r="AB129" s="85"/>
      <c r="AC129" s="86">
        <f t="shared" si="86"/>
        <v>-175.0264</v>
      </c>
      <c r="AD129" s="87">
        <v>9788.1</v>
      </c>
      <c r="AE129" s="87">
        <f t="shared" si="76"/>
        <v>19576.2</v>
      </c>
      <c r="AF129" s="88">
        <v>2997.8992680000001</v>
      </c>
      <c r="AG129" s="88">
        <f t="shared" si="77"/>
        <v>5995.7985360000002</v>
      </c>
      <c r="AH129" s="91">
        <v>0.30628</v>
      </c>
      <c r="AI129" s="92">
        <v>11354.196</v>
      </c>
      <c r="AJ129" s="92">
        <f t="shared" si="78"/>
        <v>22708.392</v>
      </c>
      <c r="AK129" s="92">
        <v>3347.3305227599999</v>
      </c>
      <c r="AL129" s="92">
        <f t="shared" si="79"/>
        <v>6694.6610455199998</v>
      </c>
      <c r="AM129" s="91">
        <v>0.29481000000000002</v>
      </c>
      <c r="AN129" s="71">
        <v>13152.32</v>
      </c>
      <c r="AO129" s="71">
        <v>3919.55</v>
      </c>
      <c r="AP129" s="71"/>
      <c r="AQ129" s="71"/>
      <c r="AR129" s="91">
        <f t="shared" si="80"/>
        <v>0.67185255565431501</v>
      </c>
      <c r="AS129" s="91">
        <f t="shared" si="81"/>
        <v>0.65371609410593401</v>
      </c>
      <c r="AT129" s="70">
        <f t="shared" si="82"/>
        <v>0.57918323763303003</v>
      </c>
      <c r="AU129" s="70">
        <f t="shared" si="83"/>
        <v>0.58547400284334405</v>
      </c>
      <c r="AV129" s="99"/>
      <c r="AW129" s="5">
        <v>10</v>
      </c>
      <c r="AX129" s="5">
        <v>4</v>
      </c>
      <c r="AY129" s="102">
        <f t="shared" si="87"/>
        <v>-12</v>
      </c>
      <c r="AZ129" s="5"/>
      <c r="BA129" s="103"/>
      <c r="BB129" s="104">
        <f t="shared" si="84"/>
        <v>0</v>
      </c>
      <c r="BC129" s="104">
        <f t="shared" si="85"/>
        <v>-187.0264</v>
      </c>
    </row>
    <row r="130" spans="1:55">
      <c r="A130" s="5">
        <v>128</v>
      </c>
      <c r="B130" s="5">
        <v>118758</v>
      </c>
      <c r="C130" s="50" t="s">
        <v>190</v>
      </c>
      <c r="D130" s="50" t="s">
        <v>51</v>
      </c>
      <c r="E130" s="5" t="s">
        <v>84</v>
      </c>
      <c r="F130" s="51"/>
      <c r="G130" s="51"/>
      <c r="H130" s="52">
        <v>3200</v>
      </c>
      <c r="I130" s="60">
        <f t="shared" si="67"/>
        <v>12800</v>
      </c>
      <c r="J130" s="61">
        <v>775.2</v>
      </c>
      <c r="K130" s="61">
        <f t="shared" si="68"/>
        <v>3100.8</v>
      </c>
      <c r="L130" s="62">
        <v>0.24224999999999999</v>
      </c>
      <c r="M130" s="63">
        <v>3680</v>
      </c>
      <c r="N130" s="63">
        <f t="shared" si="69"/>
        <v>14720</v>
      </c>
      <c r="O130" s="64">
        <v>841.55712000000005</v>
      </c>
      <c r="P130" s="64">
        <f t="shared" si="70"/>
        <v>3366.2284800000002</v>
      </c>
      <c r="Q130" s="70">
        <v>0.228684</v>
      </c>
      <c r="R130" s="71">
        <v>7432.95</v>
      </c>
      <c r="S130" s="71">
        <v>1998.26</v>
      </c>
      <c r="T130" s="74">
        <f t="shared" si="71"/>
        <v>0.58069921874999997</v>
      </c>
      <c r="U130" s="73"/>
      <c r="V130" s="73"/>
      <c r="W130" s="74">
        <f t="shared" si="72"/>
        <v>0.58069921874999997</v>
      </c>
      <c r="X130" s="74">
        <f t="shared" si="73"/>
        <v>0.64443369453044397</v>
      </c>
      <c r="Y130" s="83">
        <f t="shared" si="74"/>
        <v>0.50495584239130398</v>
      </c>
      <c r="Z130" s="83">
        <f t="shared" si="75"/>
        <v>0.59361983652398997</v>
      </c>
      <c r="AA130" s="84"/>
      <c r="AB130" s="85"/>
      <c r="AC130" s="86">
        <f t="shared" si="86"/>
        <v>-53.670499999999997</v>
      </c>
      <c r="AD130" s="87">
        <v>2962.5</v>
      </c>
      <c r="AE130" s="87">
        <f t="shared" si="76"/>
        <v>5925</v>
      </c>
      <c r="AF130" s="88">
        <v>731.73749999999995</v>
      </c>
      <c r="AG130" s="88">
        <f t="shared" si="77"/>
        <v>1463.4749999999999</v>
      </c>
      <c r="AH130" s="91">
        <v>0.247</v>
      </c>
      <c r="AI130" s="92">
        <v>3436.5</v>
      </c>
      <c r="AJ130" s="92">
        <f t="shared" si="78"/>
        <v>6873</v>
      </c>
      <c r="AK130" s="92">
        <v>817.02787499999999</v>
      </c>
      <c r="AL130" s="92">
        <f t="shared" si="79"/>
        <v>1634.05575</v>
      </c>
      <c r="AM130" s="91">
        <v>0.23774999999999999</v>
      </c>
      <c r="AN130" s="71">
        <v>2635.57</v>
      </c>
      <c r="AO130" s="71">
        <v>846.85</v>
      </c>
      <c r="AP130" s="71"/>
      <c r="AQ130" s="71"/>
      <c r="AR130" s="91">
        <f t="shared" si="80"/>
        <v>0.44482194092826999</v>
      </c>
      <c r="AS130" s="91">
        <f t="shared" si="81"/>
        <v>0.578656963733579</v>
      </c>
      <c r="AT130" s="70">
        <f t="shared" si="82"/>
        <v>0.383467190455405</v>
      </c>
      <c r="AU130" s="70">
        <f t="shared" si="83"/>
        <v>0.51825037181259004</v>
      </c>
      <c r="AV130" s="99"/>
      <c r="AW130" s="5">
        <v>4</v>
      </c>
      <c r="AX130" s="5">
        <v>4</v>
      </c>
      <c r="AY130" s="102"/>
      <c r="AZ130" s="5"/>
      <c r="BA130" s="103"/>
      <c r="BB130" s="104">
        <f t="shared" si="84"/>
        <v>0</v>
      </c>
      <c r="BC130" s="104">
        <f t="shared" si="85"/>
        <v>-53.670499999999997</v>
      </c>
    </row>
    <row r="131" spans="1:55">
      <c r="A131" s="5">
        <v>129</v>
      </c>
      <c r="B131" s="5">
        <v>104838</v>
      </c>
      <c r="C131" s="50" t="s">
        <v>191</v>
      </c>
      <c r="D131" s="50" t="s">
        <v>48</v>
      </c>
      <c r="E131" s="5" t="s">
        <v>57</v>
      </c>
      <c r="F131" s="51">
        <v>2</v>
      </c>
      <c r="G131" s="51">
        <v>2</v>
      </c>
      <c r="H131" s="52">
        <v>6300</v>
      </c>
      <c r="I131" s="60">
        <f t="shared" ref="I131:I162" si="88">H131*4</f>
        <v>25200</v>
      </c>
      <c r="J131" s="61">
        <v>1709.316</v>
      </c>
      <c r="K131" s="61">
        <f t="shared" ref="K131:K162" si="89">J131*4</f>
        <v>6837.2640000000001</v>
      </c>
      <c r="L131" s="62">
        <v>0.27132000000000001</v>
      </c>
      <c r="M131" s="63">
        <v>7245</v>
      </c>
      <c r="N131" s="63">
        <f t="shared" ref="N131:N162" si="90">M131*4</f>
        <v>28980</v>
      </c>
      <c r="O131" s="64">
        <v>1855.6334495999999</v>
      </c>
      <c r="P131" s="64">
        <f t="shared" ref="P131:P162" si="91">O131*4</f>
        <v>7422.5337983999998</v>
      </c>
      <c r="Q131" s="70">
        <v>0.25612607999999998</v>
      </c>
      <c r="R131" s="71">
        <v>14516.43</v>
      </c>
      <c r="S131" s="71">
        <v>3740.37</v>
      </c>
      <c r="T131" s="74">
        <f t="shared" ref="T131:T142" si="92">R131/I131</f>
        <v>0.57604880952380999</v>
      </c>
      <c r="U131" s="73"/>
      <c r="V131" s="73"/>
      <c r="W131" s="74">
        <f t="shared" ref="W131:W142" si="93">(R131-U131)/I131</f>
        <v>0.57604880952380999</v>
      </c>
      <c r="X131" s="74">
        <f t="shared" ref="X131:X142" si="94">(S131-V131)/K131</f>
        <v>0.54705654191501196</v>
      </c>
      <c r="Y131" s="83">
        <f t="shared" ref="Y131:Y142" si="95">(R131-U131)/N131</f>
        <v>0.50091200828157401</v>
      </c>
      <c r="Z131" s="83">
        <f t="shared" ref="Z131:Z142" si="96">(S131-V131)/P131</f>
        <v>0.50392091185981203</v>
      </c>
      <c r="AA131" s="84"/>
      <c r="AB131" s="85"/>
      <c r="AC131" s="86">
        <f t="shared" si="86"/>
        <v>-106.8357</v>
      </c>
      <c r="AD131" s="87">
        <v>5925</v>
      </c>
      <c r="AE131" s="87">
        <f t="shared" ref="AE131:AE162" si="97">AD131*2</f>
        <v>11850</v>
      </c>
      <c r="AF131" s="88">
        <v>1639.0920000000001</v>
      </c>
      <c r="AG131" s="88">
        <f t="shared" ref="AG131:AG162" si="98">AF131*2</f>
        <v>3278.1840000000002</v>
      </c>
      <c r="AH131" s="91">
        <v>0.27664</v>
      </c>
      <c r="AI131" s="92">
        <v>6873</v>
      </c>
      <c r="AJ131" s="92">
        <f t="shared" ref="AJ131:AJ162" si="99">AI131*2</f>
        <v>13746</v>
      </c>
      <c r="AK131" s="92">
        <v>1830.1424400000001</v>
      </c>
      <c r="AL131" s="92">
        <f t="shared" ref="AL131:AL162" si="100">AK131*2</f>
        <v>3660.2848800000002</v>
      </c>
      <c r="AM131" s="91">
        <v>0.26628000000000002</v>
      </c>
      <c r="AN131" s="71">
        <v>7854.76</v>
      </c>
      <c r="AO131" s="71">
        <v>2039.01</v>
      </c>
      <c r="AP131" s="71"/>
      <c r="AQ131" s="71"/>
      <c r="AR131" s="91">
        <f t="shared" ref="AR131:AR142" si="101">(AN131-AP131)/AE131</f>
        <v>0.662848945147679</v>
      </c>
      <c r="AS131" s="91">
        <f t="shared" ref="AS131:AS142" si="102">(AO131-AQ131)/AG131</f>
        <v>0.62199376240015802</v>
      </c>
      <c r="AT131" s="70">
        <f t="shared" ref="AT131:AT142" si="103">(AN131-AP131)/AJ131</f>
        <v>0.57142150443765505</v>
      </c>
      <c r="AU131" s="70">
        <f t="shared" ref="AU131:AU142" si="104">(AO131-AQ131)/AL131</f>
        <v>0.55706319776945901</v>
      </c>
      <c r="AV131" s="99"/>
      <c r="AW131" s="5">
        <v>8</v>
      </c>
      <c r="AX131" s="5">
        <v>0</v>
      </c>
      <c r="AY131" s="102">
        <f t="shared" ref="AY131:AY138" si="105">(AW131-AX131)*-2</f>
        <v>-16</v>
      </c>
      <c r="AZ131" s="5">
        <v>1</v>
      </c>
      <c r="BA131" s="103">
        <f>AZ131*3</f>
        <v>3</v>
      </c>
      <c r="BB131" s="104">
        <f t="shared" si="84"/>
        <v>3</v>
      </c>
      <c r="BC131" s="104">
        <f t="shared" si="85"/>
        <v>-122.8357</v>
      </c>
    </row>
    <row r="132" spans="1:55">
      <c r="A132" s="5">
        <v>130</v>
      </c>
      <c r="B132" s="5">
        <v>52</v>
      </c>
      <c r="C132" s="50" t="s">
        <v>192</v>
      </c>
      <c r="D132" s="50" t="s">
        <v>48</v>
      </c>
      <c r="E132" s="5" t="s">
        <v>84</v>
      </c>
      <c r="F132" s="51">
        <v>2</v>
      </c>
      <c r="G132" s="51"/>
      <c r="H132" s="52">
        <v>5800</v>
      </c>
      <c r="I132" s="60">
        <f t="shared" si="88"/>
        <v>23200</v>
      </c>
      <c r="J132" s="61">
        <v>1573.6559999999999</v>
      </c>
      <c r="K132" s="61">
        <f t="shared" si="89"/>
        <v>6294.6239999999998</v>
      </c>
      <c r="L132" s="62">
        <v>0.27132000000000001</v>
      </c>
      <c r="M132" s="63">
        <v>6670</v>
      </c>
      <c r="N132" s="63">
        <f t="shared" si="90"/>
        <v>26680</v>
      </c>
      <c r="O132" s="64">
        <v>1708.3609535999999</v>
      </c>
      <c r="P132" s="64">
        <f t="shared" si="91"/>
        <v>6833.4438143999996</v>
      </c>
      <c r="Q132" s="70">
        <v>0.25612607999999998</v>
      </c>
      <c r="R132" s="71">
        <v>12729.73</v>
      </c>
      <c r="S132" s="71">
        <v>3338.53</v>
      </c>
      <c r="T132" s="74">
        <f t="shared" si="92"/>
        <v>0.54869525862069002</v>
      </c>
      <c r="U132" s="73"/>
      <c r="V132" s="73"/>
      <c r="W132" s="74">
        <f t="shared" si="93"/>
        <v>0.54869525862069002</v>
      </c>
      <c r="X132" s="74">
        <f t="shared" si="94"/>
        <v>0.53037798604015096</v>
      </c>
      <c r="Y132" s="83">
        <f t="shared" si="95"/>
        <v>0.477126311844078</v>
      </c>
      <c r="Z132" s="83">
        <f t="shared" si="96"/>
        <v>0.48855746687559998</v>
      </c>
      <c r="AA132" s="84"/>
      <c r="AB132" s="85"/>
      <c r="AC132" s="86">
        <f t="shared" si="86"/>
        <v>-104.70269999999999</v>
      </c>
      <c r="AD132" s="87">
        <v>5223.4799999999996</v>
      </c>
      <c r="AE132" s="87">
        <f t="shared" si="97"/>
        <v>10446.959999999999</v>
      </c>
      <c r="AF132" s="88">
        <v>1445.0235072</v>
      </c>
      <c r="AG132" s="88">
        <f t="shared" si="98"/>
        <v>2890.0470144000001</v>
      </c>
      <c r="AH132" s="91">
        <v>0.27664</v>
      </c>
      <c r="AI132" s="92">
        <v>6059.2367999999997</v>
      </c>
      <c r="AJ132" s="92">
        <f t="shared" si="99"/>
        <v>12118.473599999999</v>
      </c>
      <c r="AK132" s="92">
        <v>1613.453575104</v>
      </c>
      <c r="AL132" s="92">
        <f t="shared" si="100"/>
        <v>3226.9071502080001</v>
      </c>
      <c r="AM132" s="91">
        <v>0.26628000000000002</v>
      </c>
      <c r="AN132" s="71">
        <v>4764.72</v>
      </c>
      <c r="AO132" s="71">
        <v>1412.61</v>
      </c>
      <c r="AP132" s="71"/>
      <c r="AQ132" s="71"/>
      <c r="AR132" s="91">
        <f t="shared" si="101"/>
        <v>0.456086746766524</v>
      </c>
      <c r="AS132" s="91">
        <f t="shared" si="102"/>
        <v>0.48878443601834298</v>
      </c>
      <c r="AT132" s="70">
        <f t="shared" si="103"/>
        <v>0.39317822997114099</v>
      </c>
      <c r="AU132" s="70">
        <f t="shared" si="104"/>
        <v>0.437759729129159</v>
      </c>
      <c r="AV132" s="99"/>
      <c r="AW132" s="5">
        <v>8</v>
      </c>
      <c r="AX132" s="5">
        <v>2</v>
      </c>
      <c r="AY132" s="102">
        <f t="shared" si="105"/>
        <v>-12</v>
      </c>
      <c r="AZ132" s="5"/>
      <c r="BA132" s="103"/>
      <c r="BB132" s="104">
        <f t="shared" ref="BB132:BB141" si="106">AA132+AB132+AV132+BA132</f>
        <v>0</v>
      </c>
      <c r="BC132" s="104">
        <f t="shared" ref="BC132:BC141" si="107">AC132+AY132</f>
        <v>-116.70269999999999</v>
      </c>
    </row>
    <row r="133" spans="1:55">
      <c r="A133" s="5">
        <v>131</v>
      </c>
      <c r="B133" s="5">
        <v>753</v>
      </c>
      <c r="C133" s="50" t="s">
        <v>193</v>
      </c>
      <c r="D133" s="50" t="s">
        <v>56</v>
      </c>
      <c r="E133" s="5" t="s">
        <v>84</v>
      </c>
      <c r="F133" s="51">
        <v>1</v>
      </c>
      <c r="G133" s="51"/>
      <c r="H133" s="52">
        <v>4160</v>
      </c>
      <c r="I133" s="60">
        <f t="shared" si="88"/>
        <v>16640</v>
      </c>
      <c r="J133" s="61">
        <v>1209.3119999999999</v>
      </c>
      <c r="K133" s="61">
        <f t="shared" si="89"/>
        <v>4837.2479999999996</v>
      </c>
      <c r="L133" s="62">
        <v>0.29070000000000001</v>
      </c>
      <c r="M133" s="63">
        <v>4784</v>
      </c>
      <c r="N133" s="63">
        <f t="shared" si="90"/>
        <v>19136</v>
      </c>
      <c r="O133" s="64">
        <v>1312.8291072</v>
      </c>
      <c r="P133" s="64">
        <f t="shared" si="91"/>
        <v>5251.3164287999998</v>
      </c>
      <c r="Q133" s="70">
        <v>0.27442080000000002</v>
      </c>
      <c r="R133" s="71">
        <v>9109.01</v>
      </c>
      <c r="S133" s="71">
        <v>2097.46</v>
      </c>
      <c r="T133" s="74">
        <f t="shared" si="92"/>
        <v>0.54741646634615404</v>
      </c>
      <c r="U133" s="73"/>
      <c r="V133" s="73"/>
      <c r="W133" s="74">
        <f t="shared" si="93"/>
        <v>0.54741646634615404</v>
      </c>
      <c r="X133" s="74">
        <f t="shared" si="94"/>
        <v>0.43360605038236599</v>
      </c>
      <c r="Y133" s="83">
        <f t="shared" si="95"/>
        <v>0.47601431856187298</v>
      </c>
      <c r="Z133" s="83">
        <f t="shared" si="96"/>
        <v>0.39941603756666</v>
      </c>
      <c r="AA133" s="84"/>
      <c r="AB133" s="85"/>
      <c r="AC133" s="86">
        <f t="shared" si="86"/>
        <v>-75.309899999999999</v>
      </c>
      <c r="AD133" s="87">
        <v>3851.25</v>
      </c>
      <c r="AE133" s="87">
        <f t="shared" si="97"/>
        <v>7702.5</v>
      </c>
      <c r="AF133" s="88">
        <v>1141.5105000000001</v>
      </c>
      <c r="AG133" s="88">
        <f t="shared" si="98"/>
        <v>2283.0210000000002</v>
      </c>
      <c r="AH133" s="91">
        <v>0.2964</v>
      </c>
      <c r="AI133" s="92">
        <v>4467.45</v>
      </c>
      <c r="AJ133" s="92">
        <f t="shared" si="99"/>
        <v>8934.9</v>
      </c>
      <c r="AK133" s="92">
        <v>1274.5634849999999</v>
      </c>
      <c r="AL133" s="92">
        <f t="shared" si="100"/>
        <v>2549.1269699999998</v>
      </c>
      <c r="AM133" s="91">
        <v>0.2853</v>
      </c>
      <c r="AN133" s="71">
        <v>2673.45</v>
      </c>
      <c r="AO133" s="71">
        <v>866.56</v>
      </c>
      <c r="AP133" s="71"/>
      <c r="AQ133" s="71"/>
      <c r="AR133" s="91">
        <f t="shared" si="101"/>
        <v>0.34708860759493698</v>
      </c>
      <c r="AS133" s="91">
        <f t="shared" si="102"/>
        <v>0.37956724883389198</v>
      </c>
      <c r="AT133" s="70">
        <f t="shared" si="103"/>
        <v>0.29921431689218703</v>
      </c>
      <c r="AU133" s="70">
        <f t="shared" si="104"/>
        <v>0.33994383575173598</v>
      </c>
      <c r="AV133" s="99"/>
      <c r="AW133" s="5">
        <v>6</v>
      </c>
      <c r="AX133" s="5">
        <v>2</v>
      </c>
      <c r="AY133" s="102">
        <f t="shared" si="105"/>
        <v>-8</v>
      </c>
      <c r="AZ133" s="5"/>
      <c r="BA133" s="103"/>
      <c r="BB133" s="104">
        <f t="shared" si="106"/>
        <v>0</v>
      </c>
      <c r="BC133" s="104">
        <f t="shared" si="107"/>
        <v>-83.309899999999999</v>
      </c>
    </row>
    <row r="134" spans="1:55">
      <c r="A134" s="5">
        <v>132</v>
      </c>
      <c r="B134" s="5">
        <v>117637</v>
      </c>
      <c r="C134" s="50" t="s">
        <v>194</v>
      </c>
      <c r="D134" s="50" t="s">
        <v>65</v>
      </c>
      <c r="E134" s="5" t="s">
        <v>84</v>
      </c>
      <c r="F134" s="51">
        <v>2</v>
      </c>
      <c r="G134" s="51"/>
      <c r="H134" s="52">
        <v>3200</v>
      </c>
      <c r="I134" s="60">
        <f t="shared" si="88"/>
        <v>12800</v>
      </c>
      <c r="J134" s="61">
        <v>868.22400000000005</v>
      </c>
      <c r="K134" s="61">
        <f t="shared" si="89"/>
        <v>3472.8960000000002</v>
      </c>
      <c r="L134" s="62">
        <v>0.27132000000000001</v>
      </c>
      <c r="M134" s="63">
        <v>3680</v>
      </c>
      <c r="N134" s="63">
        <f t="shared" si="90"/>
        <v>14720</v>
      </c>
      <c r="O134" s="64">
        <v>942.54397440000002</v>
      </c>
      <c r="P134" s="64">
        <f t="shared" si="91"/>
        <v>3770.1758976000001</v>
      </c>
      <c r="Q134" s="70">
        <v>0.25612607999999998</v>
      </c>
      <c r="R134" s="71">
        <v>6841.45</v>
      </c>
      <c r="S134" s="71">
        <v>1893.35</v>
      </c>
      <c r="T134" s="74">
        <f t="shared" si="92"/>
        <v>0.53448828125000003</v>
      </c>
      <c r="U134" s="73"/>
      <c r="V134" s="73"/>
      <c r="W134" s="74">
        <f t="shared" si="93"/>
        <v>0.53448828125000003</v>
      </c>
      <c r="X134" s="74">
        <f t="shared" si="94"/>
        <v>0.54517900910364103</v>
      </c>
      <c r="Y134" s="83">
        <f t="shared" si="95"/>
        <v>0.46477241847826101</v>
      </c>
      <c r="Z134" s="83">
        <f t="shared" si="96"/>
        <v>0.50219142327159305</v>
      </c>
      <c r="AA134" s="84"/>
      <c r="AB134" s="85"/>
      <c r="AC134" s="86">
        <f t="shared" si="86"/>
        <v>-59.585500000000003</v>
      </c>
      <c r="AD134" s="87">
        <v>2962.5</v>
      </c>
      <c r="AE134" s="87">
        <f t="shared" si="97"/>
        <v>5925</v>
      </c>
      <c r="AF134" s="88">
        <v>819.54600000000005</v>
      </c>
      <c r="AG134" s="88">
        <f t="shared" si="98"/>
        <v>1639.0920000000001</v>
      </c>
      <c r="AH134" s="91">
        <v>0.27664</v>
      </c>
      <c r="AI134" s="92">
        <v>3436.5</v>
      </c>
      <c r="AJ134" s="92">
        <f t="shared" si="99"/>
        <v>6873</v>
      </c>
      <c r="AK134" s="92">
        <v>915.07122000000004</v>
      </c>
      <c r="AL134" s="92">
        <f t="shared" si="100"/>
        <v>1830.1424400000001</v>
      </c>
      <c r="AM134" s="91">
        <v>0.26628000000000002</v>
      </c>
      <c r="AN134" s="71">
        <v>8935.61</v>
      </c>
      <c r="AO134" s="71">
        <v>1743</v>
      </c>
      <c r="AP134" s="71"/>
      <c r="AQ134" s="71"/>
      <c r="AR134" s="97">
        <f t="shared" si="101"/>
        <v>1.5081198312236299</v>
      </c>
      <c r="AS134" s="97">
        <f t="shared" si="102"/>
        <v>1.0633936350125599</v>
      </c>
      <c r="AT134" s="98">
        <f t="shared" si="103"/>
        <v>1.3001033027789901</v>
      </c>
      <c r="AU134" s="70">
        <f t="shared" si="104"/>
        <v>0.95238488650096498</v>
      </c>
      <c r="AV134" s="99">
        <v>200</v>
      </c>
      <c r="AW134" s="5">
        <v>4</v>
      </c>
      <c r="AX134" s="5">
        <v>0</v>
      </c>
      <c r="AY134" s="102">
        <f t="shared" si="105"/>
        <v>-8</v>
      </c>
      <c r="AZ134" s="5">
        <v>4</v>
      </c>
      <c r="BA134" s="103">
        <f>AZ134*3</f>
        <v>12</v>
      </c>
      <c r="BB134" s="104">
        <f t="shared" si="106"/>
        <v>212</v>
      </c>
      <c r="BC134" s="104">
        <f t="shared" si="107"/>
        <v>-67.585499999999996</v>
      </c>
    </row>
    <row r="135" spans="1:55">
      <c r="A135" s="5">
        <v>133</v>
      </c>
      <c r="B135" s="5">
        <v>106568</v>
      </c>
      <c r="C135" s="50" t="s">
        <v>195</v>
      </c>
      <c r="D135" s="50" t="s">
        <v>51</v>
      </c>
      <c r="E135" s="5" t="s">
        <v>84</v>
      </c>
      <c r="F135" s="51">
        <v>1</v>
      </c>
      <c r="G135" s="51">
        <v>1</v>
      </c>
      <c r="H135" s="52">
        <v>4960</v>
      </c>
      <c r="I135" s="60">
        <f t="shared" si="88"/>
        <v>19840</v>
      </c>
      <c r="J135" s="61">
        <v>1537.9967999999999</v>
      </c>
      <c r="K135" s="61">
        <f t="shared" si="89"/>
        <v>6151.9871999999996</v>
      </c>
      <c r="L135" s="62">
        <v>0.31008000000000002</v>
      </c>
      <c r="M135" s="63">
        <v>5704</v>
      </c>
      <c r="N135" s="63">
        <f t="shared" si="90"/>
        <v>22816</v>
      </c>
      <c r="O135" s="64">
        <v>1669.64932608</v>
      </c>
      <c r="P135" s="64">
        <f t="shared" si="91"/>
        <v>6678.5973043200001</v>
      </c>
      <c r="Q135" s="70">
        <v>0.29271552000000001</v>
      </c>
      <c r="R135" s="71">
        <v>10383.23</v>
      </c>
      <c r="S135" s="71">
        <v>3028.52</v>
      </c>
      <c r="T135" s="74">
        <f t="shared" si="92"/>
        <v>0.52334828629032304</v>
      </c>
      <c r="U135" s="73"/>
      <c r="V135" s="73"/>
      <c r="W135" s="74">
        <f t="shared" si="93"/>
        <v>0.52334828629032304</v>
      </c>
      <c r="X135" s="74">
        <f t="shared" si="94"/>
        <v>0.49228320891174798</v>
      </c>
      <c r="Y135" s="83">
        <f t="shared" si="95"/>
        <v>0.45508546633941099</v>
      </c>
      <c r="Z135" s="83">
        <f t="shared" si="96"/>
        <v>0.45346647836380599</v>
      </c>
      <c r="AA135" s="84"/>
      <c r="AB135" s="85"/>
      <c r="AC135" s="86">
        <f t="shared" si="86"/>
        <v>-94.567700000000002</v>
      </c>
      <c r="AD135" s="87">
        <v>4591.875</v>
      </c>
      <c r="AE135" s="87">
        <f t="shared" si="97"/>
        <v>9183.75</v>
      </c>
      <c r="AF135" s="88">
        <v>1451.7672</v>
      </c>
      <c r="AG135" s="88">
        <f t="shared" si="98"/>
        <v>2903.5344</v>
      </c>
      <c r="AH135" s="91">
        <v>0.31616</v>
      </c>
      <c r="AI135" s="92">
        <v>5326.5749999999998</v>
      </c>
      <c r="AJ135" s="92">
        <f t="shared" si="99"/>
        <v>10653.15</v>
      </c>
      <c r="AK135" s="92">
        <v>1620.9833040000001</v>
      </c>
      <c r="AL135" s="92">
        <f t="shared" si="100"/>
        <v>3241.9666080000002</v>
      </c>
      <c r="AM135" s="91">
        <v>0.30431999999999998</v>
      </c>
      <c r="AN135" s="71">
        <v>4276.58</v>
      </c>
      <c r="AO135" s="71">
        <v>1346.43</v>
      </c>
      <c r="AP135" s="71"/>
      <c r="AQ135" s="71"/>
      <c r="AR135" s="91">
        <f t="shared" si="101"/>
        <v>0.46566816387641202</v>
      </c>
      <c r="AS135" s="91">
        <f t="shared" si="102"/>
        <v>0.46372104287794902</v>
      </c>
      <c r="AT135" s="70">
        <f t="shared" si="103"/>
        <v>0.40143807230725198</v>
      </c>
      <c r="AU135" s="70">
        <f t="shared" si="104"/>
        <v>0.41531272921735202</v>
      </c>
      <c r="AV135" s="99"/>
      <c r="AW135" s="5">
        <v>8</v>
      </c>
      <c r="AX135" s="5">
        <v>0</v>
      </c>
      <c r="AY135" s="102">
        <f t="shared" si="105"/>
        <v>-16</v>
      </c>
      <c r="AZ135" s="5"/>
      <c r="BA135" s="103"/>
      <c r="BB135" s="104">
        <f t="shared" si="106"/>
        <v>0</v>
      </c>
      <c r="BC135" s="104">
        <f t="shared" si="107"/>
        <v>-110.5677</v>
      </c>
    </row>
    <row r="136" spans="1:55">
      <c r="A136" s="5">
        <v>134</v>
      </c>
      <c r="B136" s="5">
        <v>117923</v>
      </c>
      <c r="C136" s="50" t="s">
        <v>196</v>
      </c>
      <c r="D136" s="50" t="s">
        <v>65</v>
      </c>
      <c r="E136" s="5" t="s">
        <v>84</v>
      </c>
      <c r="F136" s="51">
        <v>2</v>
      </c>
      <c r="G136" s="51"/>
      <c r="H136" s="52">
        <v>3200</v>
      </c>
      <c r="I136" s="60">
        <f t="shared" si="88"/>
        <v>12800</v>
      </c>
      <c r="J136" s="61">
        <v>868.22400000000005</v>
      </c>
      <c r="K136" s="61">
        <f t="shared" si="89"/>
        <v>3472.8960000000002</v>
      </c>
      <c r="L136" s="62">
        <v>0.27132000000000001</v>
      </c>
      <c r="M136" s="63">
        <v>3680</v>
      </c>
      <c r="N136" s="63">
        <f t="shared" si="90"/>
        <v>14720</v>
      </c>
      <c r="O136" s="64">
        <v>942.54397440000002</v>
      </c>
      <c r="P136" s="64">
        <f t="shared" si="91"/>
        <v>3770.1758976000001</v>
      </c>
      <c r="Q136" s="70">
        <v>0.25612607999999998</v>
      </c>
      <c r="R136" s="71">
        <v>6104.11</v>
      </c>
      <c r="S136" s="71">
        <v>1688.11</v>
      </c>
      <c r="T136" s="74">
        <f t="shared" si="92"/>
        <v>0.47688359375</v>
      </c>
      <c r="U136" s="73"/>
      <c r="V136" s="73"/>
      <c r="W136" s="74">
        <f t="shared" si="93"/>
        <v>0.47688359375</v>
      </c>
      <c r="X136" s="74">
        <f t="shared" si="94"/>
        <v>0.48608135688485898</v>
      </c>
      <c r="Y136" s="83">
        <f t="shared" si="95"/>
        <v>0.41468138586956499</v>
      </c>
      <c r="Z136" s="83">
        <f t="shared" si="96"/>
        <v>0.44775364488288399</v>
      </c>
      <c r="AA136" s="84"/>
      <c r="AB136" s="85"/>
      <c r="AC136" s="86">
        <f t="shared" ref="AC136:AC141" si="108">(R136-I136)*0.01</f>
        <v>-66.9589</v>
      </c>
      <c r="AD136" s="87">
        <v>2962.5</v>
      </c>
      <c r="AE136" s="87">
        <f t="shared" si="97"/>
        <v>5925</v>
      </c>
      <c r="AF136" s="88">
        <v>819.54600000000005</v>
      </c>
      <c r="AG136" s="88">
        <f t="shared" si="98"/>
        <v>1639.0920000000001</v>
      </c>
      <c r="AH136" s="91">
        <v>0.27664</v>
      </c>
      <c r="AI136" s="92">
        <v>3436.5</v>
      </c>
      <c r="AJ136" s="92">
        <f t="shared" si="99"/>
        <v>6873</v>
      </c>
      <c r="AK136" s="92">
        <v>915.07122000000004</v>
      </c>
      <c r="AL136" s="92">
        <f t="shared" si="100"/>
        <v>1830.1424400000001</v>
      </c>
      <c r="AM136" s="91">
        <v>0.26628000000000002</v>
      </c>
      <c r="AN136" s="71">
        <v>2845.81</v>
      </c>
      <c r="AO136" s="71">
        <v>821.07</v>
      </c>
      <c r="AP136" s="71"/>
      <c r="AQ136" s="71"/>
      <c r="AR136" s="91">
        <f t="shared" si="101"/>
        <v>0.48030548523206801</v>
      </c>
      <c r="AS136" s="91">
        <f t="shared" si="102"/>
        <v>0.50092978307502001</v>
      </c>
      <c r="AT136" s="70">
        <f t="shared" si="103"/>
        <v>0.41405645278626502</v>
      </c>
      <c r="AU136" s="70">
        <f t="shared" si="104"/>
        <v>0.44863721099216702</v>
      </c>
      <c r="AV136" s="99"/>
      <c r="AW136" s="5">
        <v>4</v>
      </c>
      <c r="AX136" s="5">
        <v>0</v>
      </c>
      <c r="AY136" s="102">
        <f t="shared" si="105"/>
        <v>-8</v>
      </c>
      <c r="AZ136" s="5"/>
      <c r="BA136" s="103"/>
      <c r="BB136" s="104">
        <f t="shared" si="106"/>
        <v>0</v>
      </c>
      <c r="BC136" s="104">
        <f t="shared" si="107"/>
        <v>-74.9589</v>
      </c>
    </row>
    <row r="137" spans="1:55">
      <c r="A137" s="5">
        <v>135</v>
      </c>
      <c r="B137" s="5">
        <v>591</v>
      </c>
      <c r="C137" s="50" t="s">
        <v>197</v>
      </c>
      <c r="D137" s="50" t="s">
        <v>65</v>
      </c>
      <c r="E137" s="5" t="s">
        <v>84</v>
      </c>
      <c r="F137" s="51">
        <v>2</v>
      </c>
      <c r="G137" s="51"/>
      <c r="H137" s="52">
        <v>4000</v>
      </c>
      <c r="I137" s="60">
        <f t="shared" si="88"/>
        <v>16000</v>
      </c>
      <c r="J137" s="61">
        <v>1240.32</v>
      </c>
      <c r="K137" s="61">
        <f t="shared" si="89"/>
        <v>4961.28</v>
      </c>
      <c r="L137" s="62">
        <v>0.31008000000000002</v>
      </c>
      <c r="M137" s="63">
        <v>4600</v>
      </c>
      <c r="N137" s="63">
        <f t="shared" si="90"/>
        <v>18400</v>
      </c>
      <c r="O137" s="64">
        <v>1346.4913919999999</v>
      </c>
      <c r="P137" s="64">
        <f t="shared" si="91"/>
        <v>5385.9655679999996</v>
      </c>
      <c r="Q137" s="70">
        <v>0.29271552000000001</v>
      </c>
      <c r="R137" s="71">
        <v>7583.96</v>
      </c>
      <c r="S137" s="71">
        <v>1055.33</v>
      </c>
      <c r="T137" s="74">
        <f t="shared" si="92"/>
        <v>0.47399750000000002</v>
      </c>
      <c r="U137" s="73"/>
      <c r="V137" s="73"/>
      <c r="W137" s="74">
        <f t="shared" si="93"/>
        <v>0.47399750000000002</v>
      </c>
      <c r="X137" s="74">
        <f t="shared" si="94"/>
        <v>0.212713251418989</v>
      </c>
      <c r="Y137" s="83">
        <f t="shared" si="95"/>
        <v>0.41217173913043498</v>
      </c>
      <c r="Z137" s="83">
        <f t="shared" si="96"/>
        <v>0.19594072533068199</v>
      </c>
      <c r="AA137" s="84"/>
      <c r="AB137" s="85"/>
      <c r="AC137" s="86">
        <f t="shared" si="108"/>
        <v>-84.160399999999996</v>
      </c>
      <c r="AD137" s="87">
        <v>4194.8999999999996</v>
      </c>
      <c r="AE137" s="87">
        <f t="shared" si="97"/>
        <v>8389.7999999999993</v>
      </c>
      <c r="AF137" s="88">
        <v>1326.2595839999999</v>
      </c>
      <c r="AG137" s="88">
        <f t="shared" si="98"/>
        <v>2652.5191679999998</v>
      </c>
      <c r="AH137" s="91">
        <v>0.31616</v>
      </c>
      <c r="AI137" s="92">
        <v>4866.0839999999998</v>
      </c>
      <c r="AJ137" s="92">
        <f t="shared" si="99"/>
        <v>9732.1679999999997</v>
      </c>
      <c r="AK137" s="92">
        <v>1480.8466828799999</v>
      </c>
      <c r="AL137" s="92">
        <f t="shared" si="100"/>
        <v>2961.6933657599998</v>
      </c>
      <c r="AM137" s="91">
        <v>0.30431999999999998</v>
      </c>
      <c r="AN137" s="71">
        <v>1443.96</v>
      </c>
      <c r="AO137" s="71">
        <v>411.21</v>
      </c>
      <c r="AP137" s="71"/>
      <c r="AQ137" s="71"/>
      <c r="AR137" s="91">
        <f t="shared" si="101"/>
        <v>0.17210898948723499</v>
      </c>
      <c r="AS137" s="91">
        <f t="shared" si="102"/>
        <v>0.15502621242509301</v>
      </c>
      <c r="AT137" s="70">
        <f t="shared" si="103"/>
        <v>0.148369818523478</v>
      </c>
      <c r="AU137" s="70">
        <f t="shared" si="104"/>
        <v>0.13884286764929099</v>
      </c>
      <c r="AV137" s="99"/>
      <c r="AW137" s="5">
        <v>9</v>
      </c>
      <c r="AX137" s="5">
        <v>2</v>
      </c>
      <c r="AY137" s="102">
        <f t="shared" si="105"/>
        <v>-14</v>
      </c>
      <c r="AZ137" s="5"/>
      <c r="BA137" s="103"/>
      <c r="BB137" s="104">
        <f t="shared" si="106"/>
        <v>0</v>
      </c>
      <c r="BC137" s="104">
        <f t="shared" si="107"/>
        <v>-98.160399999999996</v>
      </c>
    </row>
    <row r="138" spans="1:55" ht="12.75">
      <c r="A138" s="53">
        <v>136</v>
      </c>
      <c r="B138" s="53">
        <v>111400</v>
      </c>
      <c r="C138" s="54" t="s">
        <v>198</v>
      </c>
      <c r="D138" s="54" t="s">
        <v>65</v>
      </c>
      <c r="E138" s="5" t="s">
        <v>52</v>
      </c>
      <c r="F138" s="51">
        <v>3</v>
      </c>
      <c r="G138" s="51">
        <v>1</v>
      </c>
      <c r="H138" s="52">
        <v>16500</v>
      </c>
      <c r="I138" s="60">
        <f t="shared" si="88"/>
        <v>66000</v>
      </c>
      <c r="J138" s="61">
        <v>3517.47</v>
      </c>
      <c r="K138" s="61">
        <f t="shared" si="89"/>
        <v>14069.88</v>
      </c>
      <c r="L138" s="62">
        <v>0.21318000000000001</v>
      </c>
      <c r="M138" s="63">
        <v>18975</v>
      </c>
      <c r="N138" s="63">
        <f t="shared" si="90"/>
        <v>75900</v>
      </c>
      <c r="O138" s="64">
        <v>3818.5654319999999</v>
      </c>
      <c r="P138" s="64">
        <f t="shared" si="91"/>
        <v>15274.261727999999</v>
      </c>
      <c r="Q138" s="70">
        <v>0.20124191999999999</v>
      </c>
      <c r="R138" s="75">
        <v>36810.46</v>
      </c>
      <c r="S138" s="75">
        <v>8106.86</v>
      </c>
      <c r="T138" s="74">
        <f t="shared" si="92"/>
        <v>0.55773424242424197</v>
      </c>
      <c r="U138" s="73"/>
      <c r="V138" s="73"/>
      <c r="W138" s="74">
        <f t="shared" si="93"/>
        <v>0.55773424242424197</v>
      </c>
      <c r="X138" s="74">
        <f t="shared" si="94"/>
        <v>0.57618544010325601</v>
      </c>
      <c r="Y138" s="83">
        <f t="shared" si="95"/>
        <v>0.48498629776021102</v>
      </c>
      <c r="Z138" s="83">
        <f t="shared" si="96"/>
        <v>0.53075298461980103</v>
      </c>
      <c r="AA138" s="84"/>
      <c r="AB138" s="85"/>
      <c r="AC138" s="86">
        <f t="shared" si="108"/>
        <v>-291.8954</v>
      </c>
      <c r="AD138" s="87">
        <v>14812.5</v>
      </c>
      <c r="AE138" s="87">
        <f t="shared" si="97"/>
        <v>29625</v>
      </c>
      <c r="AF138" s="88">
        <v>3219.645</v>
      </c>
      <c r="AG138" s="88">
        <f t="shared" si="98"/>
        <v>6439.29</v>
      </c>
      <c r="AH138" s="91">
        <v>0.21736</v>
      </c>
      <c r="AI138" s="92">
        <v>17182.5</v>
      </c>
      <c r="AJ138" s="92">
        <f t="shared" si="99"/>
        <v>34365</v>
      </c>
      <c r="AK138" s="92">
        <v>3594.92265</v>
      </c>
      <c r="AL138" s="92">
        <f t="shared" si="100"/>
        <v>7189.8453</v>
      </c>
      <c r="AM138" s="91">
        <v>0.20921999999999999</v>
      </c>
      <c r="AN138" s="93">
        <v>14413.3</v>
      </c>
      <c r="AO138" s="93">
        <v>2647.28</v>
      </c>
      <c r="AP138" s="71"/>
      <c r="AQ138" s="71"/>
      <c r="AR138" s="91">
        <f t="shared" si="101"/>
        <v>0.48652489451476799</v>
      </c>
      <c r="AS138" s="91">
        <f t="shared" si="102"/>
        <v>0.41111364762264202</v>
      </c>
      <c r="AT138" s="70">
        <f t="shared" si="103"/>
        <v>0.41941801251273098</v>
      </c>
      <c r="AU138" s="70">
        <f t="shared" si="104"/>
        <v>0.36819707372563398</v>
      </c>
      <c r="AV138" s="99"/>
      <c r="AW138" s="5">
        <v>10</v>
      </c>
      <c r="AX138" s="5">
        <v>4</v>
      </c>
      <c r="AY138" s="102">
        <f t="shared" si="105"/>
        <v>-12</v>
      </c>
      <c r="AZ138" s="5">
        <v>1</v>
      </c>
      <c r="BA138" s="103">
        <f>AZ138*3</f>
        <v>3</v>
      </c>
      <c r="BB138" s="104">
        <f t="shared" si="106"/>
        <v>3</v>
      </c>
      <c r="BC138" s="104">
        <f t="shared" si="107"/>
        <v>-303.8954</v>
      </c>
    </row>
    <row r="139" spans="1:55">
      <c r="A139" s="5">
        <v>137</v>
      </c>
      <c r="B139" s="5">
        <v>111064</v>
      </c>
      <c r="C139" s="50" t="s">
        <v>199</v>
      </c>
      <c r="D139" s="50" t="s">
        <v>65</v>
      </c>
      <c r="E139" s="5" t="s">
        <v>84</v>
      </c>
      <c r="F139" s="51">
        <v>1</v>
      </c>
      <c r="G139" s="51">
        <v>1</v>
      </c>
      <c r="H139" s="52">
        <v>3200</v>
      </c>
      <c r="I139" s="60">
        <f t="shared" si="88"/>
        <v>12800</v>
      </c>
      <c r="J139" s="61">
        <v>899.23199999999997</v>
      </c>
      <c r="K139" s="61">
        <f t="shared" si="89"/>
        <v>3596.9279999999999</v>
      </c>
      <c r="L139" s="62">
        <v>0.28100999999999998</v>
      </c>
      <c r="M139" s="63">
        <v>3680</v>
      </c>
      <c r="N139" s="63">
        <f t="shared" si="90"/>
        <v>14720</v>
      </c>
      <c r="O139" s="64">
        <v>976.20625919999998</v>
      </c>
      <c r="P139" s="64">
        <f t="shared" si="91"/>
        <v>3904.8250367999999</v>
      </c>
      <c r="Q139" s="70">
        <v>0.26527344000000003</v>
      </c>
      <c r="R139" s="71">
        <v>5488.71</v>
      </c>
      <c r="S139" s="71">
        <v>1595.58</v>
      </c>
      <c r="T139" s="74">
        <f t="shared" si="92"/>
        <v>0.42880546874999997</v>
      </c>
      <c r="U139" s="73"/>
      <c r="V139" s="73"/>
      <c r="W139" s="74">
        <f t="shared" si="93"/>
        <v>0.42880546874999997</v>
      </c>
      <c r="X139" s="74">
        <f t="shared" si="94"/>
        <v>0.44359520123839002</v>
      </c>
      <c r="Y139" s="83">
        <f t="shared" si="95"/>
        <v>0.37287432065217402</v>
      </c>
      <c r="Z139" s="83">
        <f t="shared" si="96"/>
        <v>0.40861753982902499</v>
      </c>
      <c r="AA139" s="84"/>
      <c r="AB139" s="85"/>
      <c r="AC139" s="86">
        <f t="shared" si="108"/>
        <v>-73.112899999999996</v>
      </c>
      <c r="AD139" s="87">
        <v>2221.875</v>
      </c>
      <c r="AE139" s="87">
        <f t="shared" si="97"/>
        <v>4443.75</v>
      </c>
      <c r="AF139" s="88">
        <v>636.611625</v>
      </c>
      <c r="AG139" s="88">
        <f t="shared" si="98"/>
        <v>1273.22325</v>
      </c>
      <c r="AH139" s="91">
        <v>0.28652</v>
      </c>
      <c r="AI139" s="92">
        <v>2577.375</v>
      </c>
      <c r="AJ139" s="92">
        <f t="shared" si="99"/>
        <v>5154.75</v>
      </c>
      <c r="AK139" s="92">
        <v>710.81425124999998</v>
      </c>
      <c r="AL139" s="92">
        <f t="shared" si="100"/>
        <v>1421.6285025</v>
      </c>
      <c r="AM139" s="91">
        <v>0.27578999999999998</v>
      </c>
      <c r="AN139" s="71">
        <v>2286.2399999999998</v>
      </c>
      <c r="AO139" s="71">
        <v>590.83000000000004</v>
      </c>
      <c r="AP139" s="71"/>
      <c r="AQ139" s="71"/>
      <c r="AR139" s="91">
        <f t="shared" si="101"/>
        <v>0.51448438818565401</v>
      </c>
      <c r="AS139" s="91">
        <f t="shared" si="102"/>
        <v>0.46404273563179099</v>
      </c>
      <c r="AT139" s="70">
        <f t="shared" si="103"/>
        <v>0.44352102429797802</v>
      </c>
      <c r="AU139" s="70">
        <f t="shared" si="104"/>
        <v>0.41560084013580101</v>
      </c>
      <c r="AV139" s="99"/>
      <c r="AW139" s="5">
        <v>4</v>
      </c>
      <c r="AX139" s="5">
        <v>4</v>
      </c>
      <c r="AY139" s="102"/>
      <c r="AZ139" s="5"/>
      <c r="BA139" s="103"/>
      <c r="BB139" s="104">
        <f t="shared" si="106"/>
        <v>0</v>
      </c>
      <c r="BC139" s="104">
        <f t="shared" si="107"/>
        <v>-73.112899999999996</v>
      </c>
    </row>
    <row r="140" spans="1:55">
      <c r="A140" s="5">
        <v>138</v>
      </c>
      <c r="B140" s="5">
        <v>113023</v>
      </c>
      <c r="C140" s="50" t="s">
        <v>200</v>
      </c>
      <c r="D140" s="50" t="s">
        <v>68</v>
      </c>
      <c r="E140" s="5" t="s">
        <v>84</v>
      </c>
      <c r="F140" s="51">
        <v>1</v>
      </c>
      <c r="G140" s="51"/>
      <c r="H140" s="52">
        <v>4000</v>
      </c>
      <c r="I140" s="60">
        <f t="shared" si="88"/>
        <v>16000</v>
      </c>
      <c r="J140" s="61">
        <v>813.96</v>
      </c>
      <c r="K140" s="61">
        <f t="shared" si="89"/>
        <v>3255.84</v>
      </c>
      <c r="L140" s="62">
        <v>0.20349</v>
      </c>
      <c r="M140" s="63">
        <v>4600</v>
      </c>
      <c r="N140" s="63">
        <f t="shared" si="90"/>
        <v>18400</v>
      </c>
      <c r="O140" s="64">
        <v>883.63497600000005</v>
      </c>
      <c r="P140" s="64">
        <f t="shared" si="91"/>
        <v>3534.5399040000002</v>
      </c>
      <c r="Q140" s="70">
        <v>0.19209456</v>
      </c>
      <c r="R140" s="71">
        <v>5510.62</v>
      </c>
      <c r="S140" s="71">
        <v>1268.3</v>
      </c>
      <c r="T140" s="74">
        <f t="shared" si="92"/>
        <v>0.34441375000000002</v>
      </c>
      <c r="U140" s="73"/>
      <c r="V140" s="73"/>
      <c r="W140" s="74">
        <f t="shared" si="93"/>
        <v>0.34441375000000002</v>
      </c>
      <c r="X140" s="74">
        <f t="shared" si="94"/>
        <v>0.38954616934493103</v>
      </c>
      <c r="Y140" s="83">
        <f t="shared" si="95"/>
        <v>0.29949021739130399</v>
      </c>
      <c r="Z140" s="83">
        <f t="shared" si="96"/>
        <v>0.35883029600675298</v>
      </c>
      <c r="AA140" s="84"/>
      <c r="AB140" s="85"/>
      <c r="AC140" s="86">
        <f t="shared" si="108"/>
        <v>-104.8938</v>
      </c>
      <c r="AD140" s="87">
        <v>3703.125</v>
      </c>
      <c r="AE140" s="87">
        <f t="shared" si="97"/>
        <v>7406.25</v>
      </c>
      <c r="AF140" s="88">
        <v>768.32437500000003</v>
      </c>
      <c r="AG140" s="88">
        <f t="shared" si="98"/>
        <v>1536.6487500000001</v>
      </c>
      <c r="AH140" s="91">
        <v>0.20748</v>
      </c>
      <c r="AI140" s="92">
        <v>4295.625</v>
      </c>
      <c r="AJ140" s="92">
        <f t="shared" si="99"/>
        <v>8591.25</v>
      </c>
      <c r="AK140" s="92">
        <v>857.87926875000005</v>
      </c>
      <c r="AL140" s="92">
        <f t="shared" si="100"/>
        <v>1715.7585375000001</v>
      </c>
      <c r="AM140" s="91">
        <v>0.19971</v>
      </c>
      <c r="AN140" s="71">
        <v>1683.73</v>
      </c>
      <c r="AO140" s="71">
        <v>309.8</v>
      </c>
      <c r="AP140" s="71"/>
      <c r="AQ140" s="71"/>
      <c r="AR140" s="91">
        <f t="shared" si="101"/>
        <v>0.22733907172995799</v>
      </c>
      <c r="AS140" s="91">
        <f t="shared" si="102"/>
        <v>0.201607556704159</v>
      </c>
      <c r="AT140" s="70">
        <f t="shared" si="103"/>
        <v>0.19598195838789501</v>
      </c>
      <c r="AU140" s="70">
        <f t="shared" si="104"/>
        <v>0.180561537785733</v>
      </c>
      <c r="AV140" s="99"/>
      <c r="AW140" s="5">
        <v>6</v>
      </c>
      <c r="AX140" s="5">
        <v>4</v>
      </c>
      <c r="AY140" s="102">
        <f>(AW140-AX140)*-2</f>
        <v>-4</v>
      </c>
      <c r="AZ140" s="5"/>
      <c r="BA140" s="103"/>
      <c r="BB140" s="104">
        <f t="shared" si="106"/>
        <v>0</v>
      </c>
      <c r="BC140" s="104">
        <f t="shared" si="107"/>
        <v>-108.8938</v>
      </c>
    </row>
    <row r="141" spans="1:55">
      <c r="A141" s="5">
        <v>139</v>
      </c>
      <c r="B141" s="5">
        <v>545</v>
      </c>
      <c r="C141" s="50" t="s">
        <v>201</v>
      </c>
      <c r="D141" s="50" t="s">
        <v>51</v>
      </c>
      <c r="E141" s="5" t="s">
        <v>84</v>
      </c>
      <c r="F141" s="51">
        <v>2</v>
      </c>
      <c r="G141" s="51"/>
      <c r="H141" s="52">
        <v>4480</v>
      </c>
      <c r="I141" s="60">
        <f t="shared" si="88"/>
        <v>17920</v>
      </c>
      <c r="J141" s="61">
        <v>1302.336</v>
      </c>
      <c r="K141" s="61">
        <f t="shared" si="89"/>
        <v>5209.3440000000001</v>
      </c>
      <c r="L141" s="62">
        <v>0.29070000000000001</v>
      </c>
      <c r="M141" s="63">
        <v>5152</v>
      </c>
      <c r="N141" s="63">
        <f t="shared" si="90"/>
        <v>20608</v>
      </c>
      <c r="O141" s="64">
        <v>1413.8159616</v>
      </c>
      <c r="P141" s="64">
        <f t="shared" si="91"/>
        <v>5655.2638464000001</v>
      </c>
      <c r="Q141" s="70">
        <v>0.27442080000000002</v>
      </c>
      <c r="R141" s="71">
        <v>6107.65</v>
      </c>
      <c r="S141" s="71">
        <v>1490.99</v>
      </c>
      <c r="T141" s="74">
        <f t="shared" si="92"/>
        <v>0.34082868303571401</v>
      </c>
      <c r="U141" s="73"/>
      <c r="V141" s="73"/>
      <c r="W141" s="74">
        <f t="shared" si="93"/>
        <v>0.34082868303571401</v>
      </c>
      <c r="X141" s="74">
        <f t="shared" si="94"/>
        <v>0.28621454064081803</v>
      </c>
      <c r="Y141" s="83">
        <f t="shared" si="95"/>
        <v>0.296372767857143</v>
      </c>
      <c r="Z141" s="83">
        <f t="shared" si="96"/>
        <v>0.26364640810687001</v>
      </c>
      <c r="AA141" s="84"/>
      <c r="AB141" s="85"/>
      <c r="AC141" s="86">
        <f t="shared" si="108"/>
        <v>-118.12350000000001</v>
      </c>
      <c r="AD141" s="87">
        <v>4147.5</v>
      </c>
      <c r="AE141" s="87">
        <f t="shared" si="97"/>
        <v>8295</v>
      </c>
      <c r="AF141" s="88">
        <v>1229.319</v>
      </c>
      <c r="AG141" s="88">
        <f t="shared" si="98"/>
        <v>2458.6379999999999</v>
      </c>
      <c r="AH141" s="91">
        <v>0.2964</v>
      </c>
      <c r="AI141" s="92">
        <v>4811.1000000000004</v>
      </c>
      <c r="AJ141" s="92">
        <f t="shared" si="99"/>
        <v>9622.2000000000007</v>
      </c>
      <c r="AK141" s="92">
        <v>1372.6068299999999</v>
      </c>
      <c r="AL141" s="92">
        <f t="shared" si="100"/>
        <v>2745.2136599999999</v>
      </c>
      <c r="AM141" s="91">
        <v>0.2853</v>
      </c>
      <c r="AN141" s="71">
        <v>6354.12</v>
      </c>
      <c r="AO141" s="71">
        <v>1476.39</v>
      </c>
      <c r="AP141" s="71"/>
      <c r="AQ141" s="71"/>
      <c r="AR141" s="91">
        <f t="shared" si="101"/>
        <v>0.76601808318263997</v>
      </c>
      <c r="AS141" s="91">
        <f t="shared" si="102"/>
        <v>0.60049100355562701</v>
      </c>
      <c r="AT141" s="70">
        <f t="shared" si="103"/>
        <v>0.66036041653675903</v>
      </c>
      <c r="AU141" s="70">
        <f t="shared" si="104"/>
        <v>0.53780513389985096</v>
      </c>
      <c r="AV141" s="99"/>
      <c r="AW141" s="5">
        <v>6</v>
      </c>
      <c r="AX141" s="5">
        <v>0</v>
      </c>
      <c r="AY141" s="102">
        <f>(AW141-AX141)*-2</f>
        <v>-12</v>
      </c>
      <c r="AZ141" s="5"/>
      <c r="BA141" s="103"/>
      <c r="BB141" s="104">
        <f t="shared" si="106"/>
        <v>0</v>
      </c>
      <c r="BC141" s="104">
        <f t="shared" si="107"/>
        <v>-130.12350000000001</v>
      </c>
    </row>
    <row r="142" spans="1:55">
      <c r="A142" s="5"/>
      <c r="B142" s="5"/>
      <c r="C142" s="50"/>
      <c r="D142" s="50"/>
      <c r="E142" s="5"/>
      <c r="F142" s="51"/>
      <c r="G142" s="51"/>
      <c r="H142" s="52">
        <f>SUM(H1:H52)</f>
        <v>538960</v>
      </c>
      <c r="I142" s="60">
        <f>SUM(I1:I52)</f>
        <v>2155840</v>
      </c>
      <c r="J142" s="61">
        <f>SUM(J1:J52)</f>
        <v>146543.55606</v>
      </c>
      <c r="K142" s="61">
        <f>SUM(K1:K52)</f>
        <v>586174.22424000001</v>
      </c>
      <c r="L142" s="62">
        <v>0.26496575169664399</v>
      </c>
      <c r="M142" s="63">
        <f>SUM(M1:M52)</f>
        <v>619057</v>
      </c>
      <c r="N142" s="63">
        <f>SUM(N1:N52)</f>
        <v>2476228</v>
      </c>
      <c r="O142" s="64">
        <f>SUM(O1:O52)</f>
        <v>158941.07514633599</v>
      </c>
      <c r="P142" s="64">
        <f>SUM(P1:P52)</f>
        <v>635764.30058534397</v>
      </c>
      <c r="Q142" s="70">
        <v>0.25012766960163202</v>
      </c>
      <c r="R142" s="71">
        <f>SUM(R1:R52)</f>
        <v>2363269.02</v>
      </c>
      <c r="S142" s="71">
        <f>SUM(S1:S52)</f>
        <v>552735.66</v>
      </c>
      <c r="T142" s="74">
        <f t="shared" si="92"/>
        <v>1.09621726102123</v>
      </c>
      <c r="U142" s="73"/>
      <c r="V142" s="73"/>
      <c r="W142" s="74">
        <f t="shared" si="93"/>
        <v>1.09621726102123</v>
      </c>
      <c r="X142" s="74">
        <f t="shared" si="94"/>
        <v>0.94295456392106902</v>
      </c>
      <c r="Y142" s="83">
        <f t="shared" si="95"/>
        <v>0.95438264166304598</v>
      </c>
      <c r="Z142" s="83">
        <f t="shared" si="96"/>
        <v>0.86940342433681805</v>
      </c>
      <c r="AA142" s="84"/>
      <c r="AB142" s="85"/>
      <c r="AC142" s="86"/>
      <c r="AD142" s="87">
        <f>SUM(AD1:AD52)</f>
        <v>493891.41</v>
      </c>
      <c r="AE142" s="87">
        <f>SUM(AE1:AE52)</f>
        <v>987782.82</v>
      </c>
      <c r="AF142" s="88">
        <f>SUM(AF1:AF52)</f>
        <v>136897.00926626401</v>
      </c>
      <c r="AG142" s="88">
        <f>SUM(AG1:AG52)</f>
        <v>273794.01853252802</v>
      </c>
      <c r="AH142" s="91">
        <v>0.26999729489758001</v>
      </c>
      <c r="AI142" s="92">
        <f>SUM(AI1:AI52)</f>
        <v>572914.03559999994</v>
      </c>
      <c r="AJ142" s="92">
        <f>SUM(AJ1:AJ52)</f>
        <v>1145828.0711999999</v>
      </c>
      <c r="AK142" s="92">
        <f>SUM(AK1:AK52)</f>
        <v>152853.54730989001</v>
      </c>
      <c r="AL142" s="92">
        <f>SUM(AL1:AL52)</f>
        <v>305707.09461978101</v>
      </c>
      <c r="AM142" s="91">
        <v>0.259886060169634</v>
      </c>
      <c r="AN142" s="71">
        <f>SUM(AN1:AN52)</f>
        <v>821812.53</v>
      </c>
      <c r="AO142" s="71">
        <f>SUM(AO1:AO52)</f>
        <v>207230</v>
      </c>
      <c r="AP142" s="71"/>
      <c r="AQ142" s="71"/>
      <c r="AR142" s="91">
        <f t="shared" si="101"/>
        <v>0.83197694205695905</v>
      </c>
      <c r="AS142" s="91">
        <f t="shared" si="102"/>
        <v>0.75688286073853805</v>
      </c>
      <c r="AT142" s="70">
        <f t="shared" si="103"/>
        <v>0.71722150177324095</v>
      </c>
      <c r="AU142" s="70">
        <f t="shared" si="104"/>
        <v>0.67787108525479101</v>
      </c>
      <c r="AV142" s="99"/>
      <c r="AW142" s="5">
        <f>SUM(AW3:AW141)</f>
        <v>1257</v>
      </c>
      <c r="AX142" s="5">
        <f>SUM(AX3:AX141)</f>
        <v>692</v>
      </c>
      <c r="AY142" s="102"/>
      <c r="AZ142" s="5"/>
      <c r="BA142" s="103"/>
      <c r="BB142" s="104">
        <f>SUM(BB3:BB141)</f>
        <v>26322.654399999999</v>
      </c>
      <c r="BC142" s="104">
        <f>SUM(BC3:BC141)</f>
        <v>-9000.2186999999994</v>
      </c>
    </row>
  </sheetData>
  <sortState ref="A2:BA142">
    <sortCondition descending="1" ref="W2"/>
  </sortState>
  <mergeCells count="23"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  <mergeCell ref="AA1:AC1"/>
    <mergeCell ref="AE1:AL1"/>
    <mergeCell ref="AN1:AO1"/>
    <mergeCell ref="AP1:AQ1"/>
    <mergeCell ref="AR1:AS1"/>
    <mergeCell ref="I1:P1"/>
    <mergeCell ref="R1:S1"/>
    <mergeCell ref="U1:V1"/>
    <mergeCell ref="W1:X1"/>
    <mergeCell ref="Y1:Z1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15" sqref="E15"/>
    </sheetView>
  </sheetViews>
  <sheetFormatPr defaultColWidth="9" defaultRowHeight="24" customHeight="1"/>
  <cols>
    <col min="2" max="2" width="18.5" customWidth="1"/>
    <col min="8" max="8" width="18" customWidth="1"/>
  </cols>
  <sheetData>
    <row r="1" spans="1:8" ht="24" customHeight="1">
      <c r="A1" s="143" t="s">
        <v>202</v>
      </c>
      <c r="B1" s="143"/>
      <c r="C1" s="143"/>
      <c r="D1" s="143"/>
      <c r="E1" s="143"/>
      <c r="F1" s="144"/>
      <c r="G1" s="145"/>
      <c r="H1" s="146"/>
    </row>
    <row r="2" spans="1:8" ht="36" customHeight="1">
      <c r="A2" s="15" t="s">
        <v>0</v>
      </c>
      <c r="B2" s="15" t="s">
        <v>203</v>
      </c>
      <c r="C2" s="15" t="s">
        <v>204</v>
      </c>
      <c r="D2" s="16" t="s">
        <v>205</v>
      </c>
      <c r="E2" s="17" t="s">
        <v>206</v>
      </c>
      <c r="F2" s="18" t="s">
        <v>207</v>
      </c>
      <c r="G2" s="19" t="s">
        <v>208</v>
      </c>
      <c r="H2" s="20" t="s">
        <v>209</v>
      </c>
    </row>
    <row r="3" spans="1:8" ht="24" customHeight="1">
      <c r="A3" s="21">
        <v>1</v>
      </c>
      <c r="B3" s="21" t="s">
        <v>210</v>
      </c>
      <c r="C3" s="21">
        <v>17</v>
      </c>
      <c r="D3" s="22">
        <v>9</v>
      </c>
      <c r="E3" s="23">
        <f t="shared" ref="E3:E11" si="0">D3/C3</f>
        <v>0.52941176470588203</v>
      </c>
      <c r="F3" s="24"/>
      <c r="G3" s="24">
        <f>D3-(C3/2)</f>
        <v>0.5</v>
      </c>
      <c r="H3" s="25">
        <f t="shared" ref="H3:H8" si="1">(1-E3)*-4</f>
        <v>-1.8823529411764699</v>
      </c>
    </row>
    <row r="4" spans="1:8" ht="24" customHeight="1">
      <c r="A4" s="21">
        <v>2</v>
      </c>
      <c r="B4" s="21" t="s">
        <v>211</v>
      </c>
      <c r="C4" s="21">
        <v>19</v>
      </c>
      <c r="D4" s="22">
        <v>1</v>
      </c>
      <c r="E4" s="23">
        <f t="shared" si="0"/>
        <v>5.2631578947368397E-2</v>
      </c>
      <c r="F4" s="24"/>
      <c r="G4" s="24"/>
      <c r="H4" s="25">
        <f t="shared" si="1"/>
        <v>-3.7894736842105301</v>
      </c>
    </row>
    <row r="5" spans="1:8" ht="24" customHeight="1">
      <c r="A5" s="21">
        <v>3</v>
      </c>
      <c r="B5" s="21" t="s">
        <v>212</v>
      </c>
      <c r="C5" s="21">
        <v>20</v>
      </c>
      <c r="D5" s="22">
        <v>6</v>
      </c>
      <c r="E5" s="23">
        <f t="shared" si="0"/>
        <v>0.3</v>
      </c>
      <c r="F5" s="24">
        <v>2</v>
      </c>
      <c r="G5" s="24"/>
      <c r="H5" s="25">
        <f t="shared" si="1"/>
        <v>-2.8</v>
      </c>
    </row>
    <row r="6" spans="1:8" ht="24" customHeight="1">
      <c r="A6" s="21">
        <v>4</v>
      </c>
      <c r="B6" s="21" t="s">
        <v>213</v>
      </c>
      <c r="C6" s="21">
        <v>5</v>
      </c>
      <c r="D6" s="22">
        <v>2</v>
      </c>
      <c r="E6" s="23">
        <f t="shared" si="0"/>
        <v>0.4</v>
      </c>
      <c r="F6" s="24"/>
      <c r="G6" s="24"/>
      <c r="H6" s="25">
        <f t="shared" si="1"/>
        <v>-2.4</v>
      </c>
    </row>
    <row r="7" spans="1:8" ht="24" customHeight="1">
      <c r="A7" s="21">
        <v>5</v>
      </c>
      <c r="B7" s="21" t="s">
        <v>214</v>
      </c>
      <c r="C7" s="21">
        <v>25</v>
      </c>
      <c r="D7" s="22">
        <v>6</v>
      </c>
      <c r="E7" s="23">
        <f t="shared" si="0"/>
        <v>0.24</v>
      </c>
      <c r="F7" s="24"/>
      <c r="G7" s="24"/>
      <c r="H7" s="25">
        <f t="shared" si="1"/>
        <v>-3.04</v>
      </c>
    </row>
    <row r="8" spans="1:8" ht="24" customHeight="1">
      <c r="A8" s="21">
        <v>6</v>
      </c>
      <c r="B8" s="21" t="s">
        <v>215</v>
      </c>
      <c r="C8" s="21">
        <v>23</v>
      </c>
      <c r="D8" s="22">
        <v>10</v>
      </c>
      <c r="E8" s="23">
        <f t="shared" si="0"/>
        <v>0.434782608695652</v>
      </c>
      <c r="F8" s="24">
        <v>1</v>
      </c>
      <c r="G8" s="24"/>
      <c r="H8" s="25">
        <f t="shared" si="1"/>
        <v>-2.2608695652173898</v>
      </c>
    </row>
    <row r="9" spans="1:8" ht="24" customHeight="1">
      <c r="A9" s="21">
        <v>7</v>
      </c>
      <c r="B9" s="21" t="s">
        <v>59</v>
      </c>
      <c r="C9" s="21">
        <v>5</v>
      </c>
      <c r="D9" s="22">
        <v>4</v>
      </c>
      <c r="E9" s="23">
        <f t="shared" si="0"/>
        <v>0.8</v>
      </c>
      <c r="F9" s="26"/>
      <c r="G9" s="24">
        <f>D9-(C9/2)</f>
        <v>1.5</v>
      </c>
      <c r="H9" s="25">
        <f>(1-E9)*-4</f>
        <v>-0.8</v>
      </c>
    </row>
    <row r="10" spans="1:8" ht="24" customHeight="1">
      <c r="A10" s="21">
        <v>8</v>
      </c>
      <c r="B10" s="21" t="s">
        <v>216</v>
      </c>
      <c r="C10" s="21">
        <v>25</v>
      </c>
      <c r="D10" s="22">
        <v>7</v>
      </c>
      <c r="E10" s="23">
        <f t="shared" si="0"/>
        <v>0.28000000000000003</v>
      </c>
      <c r="F10" s="24"/>
      <c r="G10" s="24"/>
      <c r="H10" s="25">
        <f>(1-E10)*-4</f>
        <v>-2.88</v>
      </c>
    </row>
    <row r="11" spans="1:8" ht="24" customHeight="1">
      <c r="A11" s="143" t="s">
        <v>217</v>
      </c>
      <c r="B11" s="143"/>
      <c r="C11" s="14">
        <f t="shared" ref="C11:H11" si="2">SUM(C3:C10)</f>
        <v>139</v>
      </c>
      <c r="D11" s="14">
        <f t="shared" si="2"/>
        <v>45</v>
      </c>
      <c r="E11" s="17">
        <f t="shared" si="0"/>
        <v>0.32374100719424498</v>
      </c>
      <c r="F11" s="18"/>
      <c r="G11" s="19">
        <f t="shared" si="2"/>
        <v>2</v>
      </c>
      <c r="H11" s="27">
        <f t="shared" si="2"/>
        <v>-19.852696190604401</v>
      </c>
    </row>
  </sheetData>
  <mergeCells count="2">
    <mergeCell ref="A1:H1"/>
    <mergeCell ref="A11:B11"/>
  </mergeCells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pans="1:13" ht="15.75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honeticPr fontId="1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tabSelected="1" workbookViewId="0">
      <selection activeCell="G3" sqref="G3"/>
    </sheetView>
  </sheetViews>
  <sheetFormatPr defaultColWidth="9" defaultRowHeight="24" customHeight="1"/>
  <cols>
    <col min="1" max="16384" width="9" style="1"/>
  </cols>
  <sheetData>
    <row r="1" spans="1:7" ht="24" customHeight="1">
      <c r="A1" s="137" t="s">
        <v>484</v>
      </c>
      <c r="B1" s="137"/>
      <c r="C1" s="147"/>
      <c r="D1" s="137"/>
      <c r="E1" s="137"/>
      <c r="F1" s="137"/>
      <c r="G1" s="148"/>
    </row>
    <row r="2" spans="1:7" ht="24" customHeight="1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spans="1:7" ht="24" customHeight="1">
      <c r="A3" s="5">
        <v>1</v>
      </c>
      <c r="B3" s="6" t="s">
        <v>489</v>
      </c>
      <c r="C3" s="6">
        <v>104428</v>
      </c>
      <c r="D3" s="6" t="s">
        <v>490</v>
      </c>
      <c r="E3" s="6">
        <v>6472</v>
      </c>
      <c r="F3" s="6" t="s">
        <v>491</v>
      </c>
      <c r="G3" s="7">
        <v>224</v>
      </c>
    </row>
    <row r="4" spans="1:7" ht="24" customHeight="1">
      <c r="A4" s="5">
        <v>2</v>
      </c>
      <c r="B4" s="6" t="s">
        <v>489</v>
      </c>
      <c r="C4" s="6">
        <v>104428</v>
      </c>
      <c r="D4" s="6" t="s">
        <v>490</v>
      </c>
      <c r="E4" s="6">
        <v>13231</v>
      </c>
      <c r="F4" s="6" t="s">
        <v>492</v>
      </c>
      <c r="G4" s="7">
        <v>100</v>
      </c>
    </row>
    <row r="5" spans="1:7" ht="24" customHeight="1">
      <c r="A5" s="5">
        <v>3</v>
      </c>
      <c r="B5" s="6" t="s">
        <v>489</v>
      </c>
      <c r="C5" s="6">
        <v>104428</v>
      </c>
      <c r="D5" s="6" t="s">
        <v>490</v>
      </c>
      <c r="E5" s="6">
        <v>14040</v>
      </c>
      <c r="F5" s="6" t="s">
        <v>493</v>
      </c>
      <c r="G5" s="7">
        <v>80</v>
      </c>
    </row>
  </sheetData>
  <mergeCells count="1">
    <mergeCell ref="A1:G1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2021-06-29T08:10:18Z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2052-11.1.0.10578</vt:lpwstr>
  </property>
</Properties>
</file>