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3月数据" sheetId="1" r:id="rId1"/>
    <sheet name="门店奖励汇总" sheetId="4" r:id="rId2"/>
    <sheet name="员工分配明细" sheetId="5" r:id="rId3"/>
  </sheets>
  <definedNames>
    <definedName name="_xlnm._FilterDatabase" localSheetId="0" hidden="1">'3月数据'!$A$3:$Z$58</definedName>
  </definedNames>
  <calcPr calcId="144525"/>
</workbook>
</file>

<file path=xl/sharedStrings.xml><?xml version="1.0" encoding="utf-8"?>
<sst xmlns="http://schemas.openxmlformats.org/spreadsheetml/2006/main" count="429" uniqueCount="148">
  <si>
    <t>3月“闪电战”活动数据情况表</t>
  </si>
  <si>
    <t>序号</t>
  </si>
  <si>
    <t>门店ID</t>
  </si>
  <si>
    <t>门店名称</t>
  </si>
  <si>
    <t>分类</t>
  </si>
  <si>
    <t>片</t>
  </si>
  <si>
    <t>活动时间</t>
  </si>
  <si>
    <t>场次</t>
  </si>
  <si>
    <t>活动 时间</t>
  </si>
  <si>
    <t>活动期间（天）</t>
  </si>
  <si>
    <t>上月日均（天）</t>
  </si>
  <si>
    <t>环比对比增幅</t>
  </si>
  <si>
    <t>去年同期</t>
  </si>
  <si>
    <t>同比去年增幅</t>
  </si>
  <si>
    <t>超毛奖励</t>
  </si>
  <si>
    <t>客流</t>
  </si>
  <si>
    <t>销售</t>
  </si>
  <si>
    <t>毛利额</t>
  </si>
  <si>
    <t>毛利率</t>
  </si>
  <si>
    <t>客流增幅</t>
  </si>
  <si>
    <t>销售增幅</t>
  </si>
  <si>
    <t>银河北街店</t>
  </si>
  <si>
    <t>B1</t>
  </si>
  <si>
    <t>西北片</t>
  </si>
  <si>
    <t>3.5 下午18:00-19:00；3.15—3.31 上、下午</t>
  </si>
  <si>
    <t>5号</t>
  </si>
  <si>
    <t>23.65%</t>
  </si>
  <si>
    <t>29.63%</t>
  </si>
  <si>
    <t>金马河店</t>
  </si>
  <si>
    <t>B2</t>
  </si>
  <si>
    <t>东南片</t>
  </si>
  <si>
    <t>每周一、三、五 9:00-11：00、17:00-19:30</t>
  </si>
  <si>
    <r>
      <rPr>
        <sz val="10"/>
        <color rgb="FF171A1D"/>
        <rFont val="Segoe UI"/>
        <charset val="134"/>
      </rPr>
      <t>10</t>
    </r>
    <r>
      <rPr>
        <sz val="10"/>
        <color rgb="FF171A1D"/>
        <rFont val="宋体"/>
        <charset val="134"/>
      </rPr>
      <t>日</t>
    </r>
  </si>
  <si>
    <t>27.06%</t>
  </si>
  <si>
    <t>31.36%</t>
  </si>
  <si>
    <t>每周一、三、五      9:00-11：00、17:00-19:30</t>
  </si>
  <si>
    <r>
      <rPr>
        <sz val="10"/>
        <color rgb="FF171A1D"/>
        <rFont val="Segoe UI"/>
        <charset val="134"/>
      </rPr>
      <t>12</t>
    </r>
    <r>
      <rPr>
        <sz val="10"/>
        <color rgb="FF171A1D"/>
        <rFont val="宋体"/>
        <charset val="134"/>
      </rPr>
      <t>日</t>
    </r>
  </si>
  <si>
    <t>崔家店</t>
  </si>
  <si>
    <t>城中片</t>
  </si>
  <si>
    <t>3.13-3.14                  18：00-20：00</t>
  </si>
  <si>
    <r>
      <rPr>
        <sz val="10"/>
        <color rgb="FF171A1D"/>
        <rFont val="Segoe UI"/>
        <charset val="134"/>
      </rPr>
      <t>14</t>
    </r>
    <r>
      <rPr>
        <sz val="10"/>
        <color rgb="FF171A1D"/>
        <rFont val="宋体"/>
        <charset val="134"/>
      </rPr>
      <t>日</t>
    </r>
  </si>
  <si>
    <t>30.4%</t>
  </si>
  <si>
    <t>31.29%</t>
  </si>
  <si>
    <t>柳翠店</t>
  </si>
  <si>
    <t>C1</t>
  </si>
  <si>
    <t>每周三，四，六，日              (3月13日开始）下午19：00--20：00</t>
  </si>
  <si>
    <t>26.85%</t>
  </si>
  <si>
    <t>28.44%</t>
  </si>
  <si>
    <t>每周一、三、五  9:00-11：00、17:00-19:30</t>
  </si>
  <si>
    <r>
      <rPr>
        <sz val="10"/>
        <color rgb="FF171A1D"/>
        <rFont val="Segoe UI"/>
        <charset val="134"/>
      </rPr>
      <t>15</t>
    </r>
    <r>
      <rPr>
        <sz val="10"/>
        <color rgb="FF171A1D"/>
        <rFont val="宋体"/>
        <charset val="134"/>
      </rPr>
      <t>日</t>
    </r>
  </si>
  <si>
    <t>15号</t>
  </si>
  <si>
    <t>人民中路店</t>
  </si>
  <si>
    <t>每周一、二、四  11：00-12：30，18：00-19：30</t>
  </si>
  <si>
    <t>27.64%</t>
  </si>
  <si>
    <t>32.06%</t>
  </si>
  <si>
    <t>汇融名城</t>
  </si>
  <si>
    <t>A3</t>
  </si>
  <si>
    <t>每周一、三、四、六、日 17：30-19：30</t>
  </si>
  <si>
    <r>
      <rPr>
        <sz val="10"/>
        <color rgb="FF171A1D"/>
        <rFont val="Segoe UI"/>
        <charset val="134"/>
      </rPr>
      <t>15</t>
    </r>
    <r>
      <rPr>
        <sz val="10"/>
        <color rgb="FF171A1D"/>
        <rFont val="宋体"/>
        <charset val="134"/>
      </rPr>
      <t>号</t>
    </r>
  </si>
  <si>
    <t>27.01%</t>
  </si>
  <si>
    <t>31.3%</t>
  </si>
  <si>
    <t>天久北巷店</t>
  </si>
  <si>
    <t>每周二、四 (3月15日开始）18：00-19：30</t>
  </si>
  <si>
    <t>16号</t>
  </si>
  <si>
    <t>27.8%</t>
  </si>
  <si>
    <t>28.08%</t>
  </si>
  <si>
    <t>沙河源药店</t>
  </si>
  <si>
    <t>3.16-3.24                 下午18：30-20:30</t>
  </si>
  <si>
    <t>30.9%</t>
  </si>
  <si>
    <t>30.34%</t>
  </si>
  <si>
    <t>每周一、二、四 11：00-12：30，18：00-19：30</t>
  </si>
  <si>
    <r>
      <rPr>
        <sz val="10"/>
        <color rgb="FF171A1D"/>
        <rFont val="Segoe UI"/>
        <charset val="134"/>
      </rPr>
      <t>16</t>
    </r>
    <r>
      <rPr>
        <sz val="10"/>
        <color rgb="FF171A1D"/>
        <rFont val="宋体"/>
        <charset val="134"/>
      </rPr>
      <t>号</t>
    </r>
  </si>
  <si>
    <t>双林路药店</t>
  </si>
  <si>
    <t>每周一、二、四                                      (3月16日开始）        上午10:00－11:00，    下午17:00－19:00</t>
  </si>
  <si>
    <t>28.11%</t>
  </si>
  <si>
    <t>29.4%</t>
  </si>
  <si>
    <t>17号</t>
  </si>
  <si>
    <t>清江东路三药店</t>
  </si>
  <si>
    <t>每周二、五                   下午17：30-20:30</t>
  </si>
  <si>
    <t>22.34%</t>
  </si>
  <si>
    <t>28.05%</t>
  </si>
  <si>
    <t>每周三、日            下午17：30-20:30</t>
  </si>
  <si>
    <t>18号</t>
  </si>
  <si>
    <t>每周一、四             下午17：30-20:30</t>
  </si>
  <si>
    <t>19号</t>
  </si>
  <si>
    <t>西林一街店</t>
  </si>
  <si>
    <t>周六，周日 9:00-11:00 18：00-20:00</t>
  </si>
  <si>
    <t>20号</t>
  </si>
  <si>
    <t>32.3%</t>
  </si>
  <si>
    <t>静明路药店</t>
  </si>
  <si>
    <t>C2</t>
  </si>
  <si>
    <t>每周四、五 、六 、日</t>
  </si>
  <si>
    <t>22.67%</t>
  </si>
  <si>
    <t>27.84%</t>
  </si>
  <si>
    <t>21号</t>
  </si>
  <si>
    <t>邛崃中心店</t>
  </si>
  <si>
    <t>A2</t>
  </si>
  <si>
    <t>城郊一片</t>
  </si>
  <si>
    <t>周六 9:00-11:00 18：00-20:00</t>
  </si>
  <si>
    <t>30.42%</t>
  </si>
  <si>
    <t>邛崃长安店</t>
  </si>
  <si>
    <t>30.29%</t>
  </si>
  <si>
    <t>宝莲路店</t>
  </si>
  <si>
    <t>城郊二片</t>
  </si>
  <si>
    <t>周一 9:00-11:00</t>
  </si>
  <si>
    <t>22号</t>
  </si>
  <si>
    <t>29.1%</t>
  </si>
  <si>
    <t>崇州中心店</t>
  </si>
  <si>
    <t>23号</t>
  </si>
  <si>
    <t>30.56%</t>
  </si>
  <si>
    <t>问道西路店</t>
  </si>
  <si>
    <t>星期四 3:30-5:30</t>
  </si>
  <si>
    <t>24号</t>
  </si>
  <si>
    <t>32.62%</t>
  </si>
  <si>
    <t>25号</t>
  </si>
  <si>
    <t>26号</t>
  </si>
  <si>
    <t>中和大道药店</t>
  </si>
  <si>
    <t>上午、下午</t>
  </si>
  <si>
    <t>30%</t>
  </si>
  <si>
    <t>郫县东大街</t>
  </si>
  <si>
    <t>27号</t>
  </si>
  <si>
    <t>26.9%</t>
  </si>
  <si>
    <t>公司活动</t>
  </si>
  <si>
    <t>五津西路店</t>
  </si>
  <si>
    <t>上午</t>
  </si>
  <si>
    <t>27.23%</t>
  </si>
  <si>
    <t>28号</t>
  </si>
  <si>
    <t>浆洗街药店</t>
  </si>
  <si>
    <t>A1</t>
  </si>
  <si>
    <t>30号</t>
  </si>
  <si>
    <t>23.67%</t>
  </si>
  <si>
    <t>23.31%</t>
  </si>
  <si>
    <t>土龙路药店</t>
  </si>
  <si>
    <t>27.31%</t>
  </si>
  <si>
    <t>27.89%</t>
  </si>
  <si>
    <t>合计</t>
  </si>
  <si>
    <t>3月“闪电战”奖励明细</t>
  </si>
  <si>
    <t>签字领取</t>
  </si>
  <si>
    <t>总计</t>
  </si>
  <si>
    <t>制表人：王四维</t>
  </si>
  <si>
    <t>2021.4.16</t>
  </si>
  <si>
    <r>
      <rPr>
        <sz val="11"/>
        <color theme="1"/>
        <rFont val="宋体"/>
        <charset val="134"/>
        <scheme val="minor"/>
      </rPr>
      <t>备注：以上奖励已于4月15日店长大会现场发放完毕，费用由王四维垫付，</t>
    </r>
    <r>
      <rPr>
        <sz val="11"/>
        <color rgb="FFFF0000"/>
        <rFont val="宋体"/>
        <charset val="134"/>
        <scheme val="minor"/>
      </rPr>
      <t>故奖励金额1734元请发放至王四维工资卡。</t>
    </r>
  </si>
  <si>
    <t>3月 闪电战 活动奖励明细</t>
  </si>
  <si>
    <t>片区</t>
  </si>
  <si>
    <t>门店</t>
  </si>
  <si>
    <t>员工ID</t>
  </si>
  <si>
    <t>员工</t>
  </si>
  <si>
    <t>奖励明细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</si>
</sst>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0_ "/>
  </numFmts>
  <fonts count="34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171A1D"/>
      <name val="Segoe UI"/>
      <charset val="134"/>
    </font>
    <font>
      <sz val="10"/>
      <color rgb="FF171A1D"/>
      <name val="宋体"/>
      <charset val="134"/>
    </font>
    <font>
      <sz val="10"/>
      <name val="宋体"/>
      <charset val="134"/>
    </font>
    <font>
      <sz val="10.5"/>
      <color rgb="FF171A1D"/>
      <name val="Segoe UI"/>
      <charset val="134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0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15" applyNumberFormat="0" applyFont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11" borderId="13" applyNumberFormat="0" applyAlignment="0" applyProtection="0">
      <alignment vertical="center"/>
    </xf>
    <xf numFmtId="0" fontId="31" fillId="11" borderId="11" applyNumberFormat="0" applyAlignment="0" applyProtection="0">
      <alignment vertical="center"/>
    </xf>
    <xf numFmtId="0" fontId="21" fillId="14" borderId="14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0" fillId="0" borderId="1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6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0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9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0" fontId="1" fillId="4" borderId="5" xfId="0" applyNumberFormat="1" applyFont="1" applyFill="1" applyBorder="1" applyAlignment="1">
      <alignment horizontal="center" vertical="center"/>
    </xf>
    <xf numFmtId="10" fontId="13" fillId="4" borderId="9" xfId="0" applyNumberFormat="1" applyFont="1" applyFill="1" applyBorder="1" applyAlignment="1">
      <alignment horizontal="center" vertical="center"/>
    </xf>
    <xf numFmtId="10" fontId="1" fillId="4" borderId="10" xfId="0" applyNumberFormat="1" applyFont="1" applyFill="1" applyBorder="1" applyAlignment="1">
      <alignment horizontal="center" vertical="center"/>
    </xf>
    <xf numFmtId="177" fontId="1" fillId="5" borderId="5" xfId="0" applyNumberFormat="1" applyFont="1" applyFill="1" applyBorder="1" applyAlignment="1">
      <alignment horizontal="center" vertical="center"/>
    </xf>
    <xf numFmtId="177" fontId="1" fillId="5" borderId="9" xfId="0" applyNumberFormat="1" applyFont="1" applyFill="1" applyBorder="1" applyAlignment="1">
      <alignment horizontal="center" vertical="center"/>
    </xf>
    <xf numFmtId="177" fontId="1" fillId="5" borderId="10" xfId="0" applyNumberFormat="1" applyFont="1" applyFill="1" applyBorder="1" applyAlignment="1">
      <alignment horizontal="center" vertical="center"/>
    </xf>
    <xf numFmtId="177" fontId="1" fillId="5" borderId="2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77" fontId="1" fillId="5" borderId="1" xfId="0" applyNumberFormat="1" applyFont="1" applyFill="1" applyBorder="1" applyAlignment="1">
      <alignment horizontal="center" vertical="center"/>
    </xf>
    <xf numFmtId="176" fontId="1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8"/>
  <sheetViews>
    <sheetView workbookViewId="0">
      <selection activeCell="O66" sqref="O66"/>
    </sheetView>
  </sheetViews>
  <sheetFormatPr defaultColWidth="9" defaultRowHeight="18" customHeight="1"/>
  <cols>
    <col min="1" max="1" width="3.625" style="14" customWidth="1"/>
    <col min="2" max="2" width="7" style="14" customWidth="1"/>
    <col min="3" max="3" width="11.25" style="14" customWidth="1"/>
    <col min="4" max="4" width="4.625" style="14" customWidth="1"/>
    <col min="5" max="5" width="7" style="14" customWidth="1"/>
    <col min="6" max="6" width="20.5" style="15" hidden="1" customWidth="1"/>
    <col min="7" max="7" width="4" style="15" customWidth="1"/>
    <col min="8" max="8" width="5.875" style="15" customWidth="1"/>
    <col min="9" max="9" width="5.875" style="14" customWidth="1"/>
    <col min="10" max="10" width="8.875" style="14" customWidth="1"/>
    <col min="11" max="11" width="8.875" style="16" customWidth="1"/>
    <col min="12" max="12" width="8.75" style="17" customWidth="1"/>
    <col min="13" max="13" width="5.75" style="14" customWidth="1"/>
    <col min="14" max="15" width="9.5" style="16" customWidth="1"/>
    <col min="16" max="16" width="7.75" style="14" customWidth="1"/>
    <col min="17" max="17" width="9" style="17" customWidth="1"/>
    <col min="18" max="18" width="8.625" style="18" customWidth="1"/>
    <col min="19" max="19" width="7.75" style="17" customWidth="1"/>
    <col min="20" max="20" width="5.875" style="19" hidden="1" customWidth="1"/>
    <col min="21" max="21" width="9" style="16" hidden="1" customWidth="1"/>
    <col min="22" max="22" width="7.375" style="14" hidden="1" customWidth="1"/>
    <col min="23" max="23" width="8" style="17" hidden="1" customWidth="1"/>
    <col min="24" max="24" width="8.5" style="17" hidden="1" customWidth="1"/>
    <col min="25" max="25" width="7.625" style="17" hidden="1" customWidth="1"/>
    <col min="26" max="26" width="7.875" style="20" customWidth="1"/>
    <col min="27" max="16384" width="9" style="13"/>
  </cols>
  <sheetData>
    <row r="1" ht="24" customHeight="1" spans="1: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39"/>
      <c r="L1" s="21"/>
      <c r="M1" s="21"/>
      <c r="N1" s="21"/>
      <c r="O1" s="21"/>
      <c r="P1" s="21"/>
      <c r="Q1" s="21"/>
      <c r="R1" s="65"/>
      <c r="S1" s="21"/>
      <c r="T1" s="21"/>
      <c r="U1" s="21"/>
      <c r="V1" s="21"/>
      <c r="W1" s="21"/>
      <c r="X1" s="21"/>
      <c r="Y1" s="21"/>
    </row>
    <row r="2" s="13" customFormat="1" ht="21" customHeight="1" spans="1:26">
      <c r="A2" s="22" t="s">
        <v>1</v>
      </c>
      <c r="B2" s="22" t="s">
        <v>2</v>
      </c>
      <c r="C2" s="22" t="s">
        <v>3</v>
      </c>
      <c r="D2" s="23" t="s">
        <v>4</v>
      </c>
      <c r="E2" s="22" t="s">
        <v>5</v>
      </c>
      <c r="F2" s="24" t="s">
        <v>6</v>
      </c>
      <c r="G2" s="24" t="s">
        <v>7</v>
      </c>
      <c r="H2" s="25" t="s">
        <v>8</v>
      </c>
      <c r="I2" s="40" t="s">
        <v>9</v>
      </c>
      <c r="J2" s="40"/>
      <c r="K2" s="41"/>
      <c r="L2" s="42"/>
      <c r="M2" s="43" t="s">
        <v>10</v>
      </c>
      <c r="N2" s="44"/>
      <c r="O2" s="44"/>
      <c r="P2" s="43"/>
      <c r="Q2" s="66" t="s">
        <v>11</v>
      </c>
      <c r="R2" s="67"/>
      <c r="S2" s="68"/>
      <c r="T2" s="69" t="s">
        <v>12</v>
      </c>
      <c r="U2" s="70"/>
      <c r="V2" s="71"/>
      <c r="W2" s="72" t="s">
        <v>13</v>
      </c>
      <c r="X2" s="72"/>
      <c r="Y2" s="72"/>
      <c r="Z2" s="87" t="s">
        <v>14</v>
      </c>
    </row>
    <row r="3" s="13" customFormat="1" ht="23" customHeight="1" spans="1:26">
      <c r="A3" s="26"/>
      <c r="B3" s="26"/>
      <c r="C3" s="26"/>
      <c r="D3" s="22"/>
      <c r="E3" s="26"/>
      <c r="F3" s="25"/>
      <c r="G3" s="25"/>
      <c r="H3" s="27"/>
      <c r="I3" s="45" t="s">
        <v>15</v>
      </c>
      <c r="J3" s="46" t="s">
        <v>16</v>
      </c>
      <c r="K3" s="47" t="s">
        <v>17</v>
      </c>
      <c r="L3" s="48" t="s">
        <v>18</v>
      </c>
      <c r="M3" s="49" t="s">
        <v>15</v>
      </c>
      <c r="N3" s="50" t="s">
        <v>16</v>
      </c>
      <c r="O3" s="50" t="s">
        <v>17</v>
      </c>
      <c r="P3" s="51" t="s">
        <v>18</v>
      </c>
      <c r="Q3" s="73" t="s">
        <v>19</v>
      </c>
      <c r="R3" s="74" t="s">
        <v>20</v>
      </c>
      <c r="S3" s="75" t="s">
        <v>18</v>
      </c>
      <c r="T3" s="76" t="s">
        <v>15</v>
      </c>
      <c r="U3" s="77" t="s">
        <v>16</v>
      </c>
      <c r="V3" s="78" t="s">
        <v>18</v>
      </c>
      <c r="W3" s="79" t="s">
        <v>19</v>
      </c>
      <c r="X3" s="79" t="s">
        <v>20</v>
      </c>
      <c r="Y3" s="79" t="s">
        <v>18</v>
      </c>
      <c r="Z3" s="87"/>
    </row>
    <row r="4" s="13" customFormat="1" ht="24" customHeight="1" spans="1:26">
      <c r="A4" s="28">
        <v>1</v>
      </c>
      <c r="B4" s="28">
        <v>102934</v>
      </c>
      <c r="C4" s="28" t="s">
        <v>21</v>
      </c>
      <c r="D4" s="28" t="s">
        <v>22</v>
      </c>
      <c r="E4" s="28" t="s">
        <v>23</v>
      </c>
      <c r="F4" s="29" t="s">
        <v>24</v>
      </c>
      <c r="G4" s="29">
        <v>2</v>
      </c>
      <c r="H4" s="30" t="s">
        <v>25</v>
      </c>
      <c r="I4" s="52">
        <v>157</v>
      </c>
      <c r="J4" s="52">
        <v>7971.25</v>
      </c>
      <c r="K4" s="53">
        <f t="shared" ref="K4:K57" si="0">J4*L4</f>
        <v>1357.503875</v>
      </c>
      <c r="L4" s="54">
        <v>0.1703</v>
      </c>
      <c r="M4" s="55">
        <v>95</v>
      </c>
      <c r="N4" s="56">
        <v>5385.38071428571</v>
      </c>
      <c r="O4" s="56">
        <f t="shared" ref="O4:O57" si="1">N4*P4</f>
        <v>1273.64253892857</v>
      </c>
      <c r="P4" s="57" t="s">
        <v>26</v>
      </c>
      <c r="Q4" s="80">
        <f t="shared" ref="Q4:Q46" si="2">(I4-M4)/M4</f>
        <v>0.652631578947368</v>
      </c>
      <c r="R4" s="81">
        <f t="shared" ref="R4:R34" si="3">(J4-N4)/N4</f>
        <v>0.480164620275554</v>
      </c>
      <c r="S4" s="80">
        <f t="shared" ref="S4:S28" si="4">L4-P4</f>
        <v>-0.0662</v>
      </c>
      <c r="T4" s="82">
        <v>91.4193548387097</v>
      </c>
      <c r="U4" s="83">
        <v>7965.37806451613</v>
      </c>
      <c r="V4" s="84" t="s">
        <v>27</v>
      </c>
      <c r="W4" s="85">
        <f t="shared" ref="W4:W58" si="5">(I4-T4)/T4</f>
        <v>0.717360621030345</v>
      </c>
      <c r="X4" s="85">
        <f t="shared" ref="X4:X58" si="6">(J4-U4)/U4</f>
        <v>0.000737182270108243</v>
      </c>
      <c r="Y4" s="85">
        <f t="shared" ref="Y4:Y58" si="7">L4-V4</f>
        <v>-0.126</v>
      </c>
      <c r="Z4" s="88">
        <f>(K4-O4)*0.1</f>
        <v>8.38613360714296</v>
      </c>
    </row>
    <row r="5" s="13" customFormat="1" ht="24" customHeight="1" spans="1:26">
      <c r="A5" s="28">
        <v>2</v>
      </c>
      <c r="B5" s="28">
        <v>103639</v>
      </c>
      <c r="C5" s="31" t="s">
        <v>28</v>
      </c>
      <c r="D5" s="28" t="s">
        <v>29</v>
      </c>
      <c r="E5" s="28" t="s">
        <v>30</v>
      </c>
      <c r="F5" s="32" t="s">
        <v>31</v>
      </c>
      <c r="G5" s="32">
        <v>2</v>
      </c>
      <c r="H5" s="30" t="s">
        <v>32</v>
      </c>
      <c r="I5" s="52">
        <v>114</v>
      </c>
      <c r="J5" s="52">
        <v>6355.73</v>
      </c>
      <c r="K5" s="53">
        <f t="shared" si="0"/>
        <v>1379.828983</v>
      </c>
      <c r="L5" s="54">
        <v>0.2171</v>
      </c>
      <c r="M5" s="55">
        <v>56</v>
      </c>
      <c r="N5" s="56">
        <v>3781.61285714286</v>
      </c>
      <c r="O5" s="56">
        <f t="shared" si="1"/>
        <v>1023.30443914286</v>
      </c>
      <c r="P5" s="57" t="s">
        <v>33</v>
      </c>
      <c r="Q5" s="80">
        <f t="shared" si="2"/>
        <v>1.03571428571429</v>
      </c>
      <c r="R5" s="81">
        <f t="shared" si="3"/>
        <v>0.680692931851828</v>
      </c>
      <c r="S5" s="80">
        <f t="shared" si="4"/>
        <v>-0.0535</v>
      </c>
      <c r="T5" s="82">
        <v>74.6451612903226</v>
      </c>
      <c r="U5" s="83">
        <v>4939.23870967742</v>
      </c>
      <c r="V5" s="84" t="s">
        <v>34</v>
      </c>
      <c r="W5" s="85">
        <f t="shared" si="5"/>
        <v>0.527225583405358</v>
      </c>
      <c r="X5" s="85">
        <f t="shared" si="6"/>
        <v>0.286783323014386</v>
      </c>
      <c r="Y5" s="85">
        <f t="shared" si="7"/>
        <v>-0.0965</v>
      </c>
      <c r="Z5" s="88">
        <f>(K5-O5)*0.2</f>
        <v>71.3049087714284</v>
      </c>
    </row>
    <row r="6" s="13" customFormat="1" ht="24" customHeight="1" spans="1:26">
      <c r="A6" s="28">
        <v>3</v>
      </c>
      <c r="B6" s="28">
        <v>103639</v>
      </c>
      <c r="C6" s="31" t="s">
        <v>28</v>
      </c>
      <c r="D6" s="28" t="s">
        <v>29</v>
      </c>
      <c r="E6" s="28" t="s">
        <v>30</v>
      </c>
      <c r="F6" s="32" t="s">
        <v>35</v>
      </c>
      <c r="G6" s="32">
        <v>2</v>
      </c>
      <c r="H6" s="30" t="s">
        <v>36</v>
      </c>
      <c r="I6" s="52">
        <v>79</v>
      </c>
      <c r="J6" s="52">
        <v>5168.52</v>
      </c>
      <c r="K6" s="53">
        <f t="shared" si="0"/>
        <v>1454.93838</v>
      </c>
      <c r="L6" s="54">
        <v>0.2815</v>
      </c>
      <c r="M6" s="55">
        <v>56</v>
      </c>
      <c r="N6" s="56">
        <v>3781.61285714286</v>
      </c>
      <c r="O6" s="56">
        <f t="shared" si="1"/>
        <v>1023.30443914286</v>
      </c>
      <c r="P6" s="57" t="s">
        <v>33</v>
      </c>
      <c r="Q6" s="80">
        <f t="shared" si="2"/>
        <v>0.410714285714286</v>
      </c>
      <c r="R6" s="86">
        <f t="shared" si="3"/>
        <v>0.366750165934489</v>
      </c>
      <c r="S6" s="80">
        <f t="shared" si="4"/>
        <v>0.0109</v>
      </c>
      <c r="T6" s="82">
        <v>74.6451612903226</v>
      </c>
      <c r="U6" s="83">
        <v>4939.23870967742</v>
      </c>
      <c r="V6" s="84" t="s">
        <v>34</v>
      </c>
      <c r="W6" s="85">
        <f t="shared" si="5"/>
        <v>0.0583405358686254</v>
      </c>
      <c r="X6" s="85">
        <f t="shared" si="6"/>
        <v>0.0464203703848836</v>
      </c>
      <c r="Y6" s="85">
        <f t="shared" si="7"/>
        <v>-0.0321</v>
      </c>
      <c r="Z6" s="88"/>
    </row>
    <row r="7" s="13" customFormat="1" ht="24" customHeight="1" spans="1:26">
      <c r="A7" s="28">
        <v>5</v>
      </c>
      <c r="B7" s="28">
        <v>515</v>
      </c>
      <c r="C7" s="31" t="s">
        <v>37</v>
      </c>
      <c r="D7" s="28" t="s">
        <v>29</v>
      </c>
      <c r="E7" s="28" t="s">
        <v>38</v>
      </c>
      <c r="F7" s="32" t="s">
        <v>39</v>
      </c>
      <c r="G7" s="32">
        <v>1</v>
      </c>
      <c r="H7" s="30" t="s">
        <v>40</v>
      </c>
      <c r="I7" s="58">
        <v>115</v>
      </c>
      <c r="J7" s="58">
        <v>7786.76</v>
      </c>
      <c r="K7" s="53">
        <f t="shared" si="0"/>
        <v>2456.72278</v>
      </c>
      <c r="L7" s="54">
        <v>0.3155</v>
      </c>
      <c r="M7" s="55">
        <v>85</v>
      </c>
      <c r="N7" s="56">
        <v>5173.44357142857</v>
      </c>
      <c r="O7" s="56">
        <f t="shared" si="1"/>
        <v>1572.72684571429</v>
      </c>
      <c r="P7" s="57" t="s">
        <v>41</v>
      </c>
      <c r="Q7" s="80">
        <f t="shared" si="2"/>
        <v>0.352941176470588</v>
      </c>
      <c r="R7" s="81">
        <f t="shared" si="3"/>
        <v>0.505140607506385</v>
      </c>
      <c r="S7" s="80">
        <f t="shared" si="4"/>
        <v>0.0115</v>
      </c>
      <c r="T7" s="82">
        <v>94.9032258064516</v>
      </c>
      <c r="U7" s="83">
        <v>6876.28225806452</v>
      </c>
      <c r="V7" s="84" t="s">
        <v>42</v>
      </c>
      <c r="W7" s="85">
        <f t="shared" si="5"/>
        <v>0.21176070700204</v>
      </c>
      <c r="X7" s="85">
        <f t="shared" si="6"/>
        <v>0.132408430568374</v>
      </c>
      <c r="Y7" s="85">
        <f t="shared" si="7"/>
        <v>0.00259999999999999</v>
      </c>
      <c r="Z7" s="88">
        <f t="shared" ref="Z7:Z11" si="8">(K7-O7)*0.1</f>
        <v>88.3995934285715</v>
      </c>
    </row>
    <row r="8" s="13" customFormat="1" ht="24" customHeight="1" spans="1:26">
      <c r="A8" s="28">
        <v>6</v>
      </c>
      <c r="B8" s="33">
        <v>723</v>
      </c>
      <c r="C8" s="34" t="s">
        <v>43</v>
      </c>
      <c r="D8" s="28" t="s">
        <v>44</v>
      </c>
      <c r="E8" s="28" t="s">
        <v>38</v>
      </c>
      <c r="F8" s="29" t="s">
        <v>45</v>
      </c>
      <c r="G8" s="29">
        <v>1</v>
      </c>
      <c r="H8" s="30" t="s">
        <v>40</v>
      </c>
      <c r="I8" s="58">
        <v>116</v>
      </c>
      <c r="J8" s="58">
        <v>5453.69</v>
      </c>
      <c r="K8" s="53">
        <f t="shared" si="0"/>
        <v>106.346955</v>
      </c>
      <c r="L8" s="54">
        <v>0.0195</v>
      </c>
      <c r="M8" s="55">
        <v>52</v>
      </c>
      <c r="N8" s="56">
        <v>3039.39964285714</v>
      </c>
      <c r="O8" s="56">
        <f t="shared" si="1"/>
        <v>816.078804107142</v>
      </c>
      <c r="P8" s="57" t="s">
        <v>46</v>
      </c>
      <c r="Q8" s="80">
        <f t="shared" si="2"/>
        <v>1.23076923076923</v>
      </c>
      <c r="R8" s="81">
        <f t="shared" si="3"/>
        <v>0.794331328825631</v>
      </c>
      <c r="S8" s="80">
        <f t="shared" si="4"/>
        <v>-0.249</v>
      </c>
      <c r="T8" s="82">
        <v>59.9677419354839</v>
      </c>
      <c r="U8" s="83">
        <v>3655.63161290323</v>
      </c>
      <c r="V8" s="84" t="s">
        <v>47</v>
      </c>
      <c r="W8" s="85">
        <f t="shared" si="5"/>
        <v>0.934373318988703</v>
      </c>
      <c r="X8" s="85">
        <f t="shared" si="6"/>
        <v>0.491859841880727</v>
      </c>
      <c r="Y8" s="85">
        <f t="shared" si="7"/>
        <v>-0.2649</v>
      </c>
      <c r="Z8" s="88">
        <v>0</v>
      </c>
    </row>
    <row r="9" s="13" customFormat="1" ht="24" customHeight="1" spans="1:26">
      <c r="A9" s="28">
        <v>7</v>
      </c>
      <c r="B9" s="28">
        <v>103639</v>
      </c>
      <c r="C9" s="31" t="s">
        <v>28</v>
      </c>
      <c r="D9" s="28" t="s">
        <v>29</v>
      </c>
      <c r="E9" s="28" t="s">
        <v>30</v>
      </c>
      <c r="F9" s="32" t="s">
        <v>48</v>
      </c>
      <c r="G9" s="32">
        <v>2</v>
      </c>
      <c r="H9" s="30" t="s">
        <v>49</v>
      </c>
      <c r="I9" s="58">
        <v>75</v>
      </c>
      <c r="J9" s="58">
        <v>6999</v>
      </c>
      <c r="K9" s="53">
        <f t="shared" si="0"/>
        <v>1928.2245</v>
      </c>
      <c r="L9" s="54">
        <v>0.2755</v>
      </c>
      <c r="M9" s="55">
        <v>56</v>
      </c>
      <c r="N9" s="56">
        <v>3781.61285714286</v>
      </c>
      <c r="O9" s="56">
        <f t="shared" si="1"/>
        <v>1023.30443914286</v>
      </c>
      <c r="P9" s="57" t="s">
        <v>33</v>
      </c>
      <c r="Q9" s="80">
        <f t="shared" si="2"/>
        <v>0.339285714285714</v>
      </c>
      <c r="R9" s="81">
        <f t="shared" si="3"/>
        <v>0.850797599965848</v>
      </c>
      <c r="S9" s="80">
        <f t="shared" si="4"/>
        <v>0.00490000000000002</v>
      </c>
      <c r="T9" s="82">
        <v>74.6451612903226</v>
      </c>
      <c r="U9" s="83">
        <v>4939.23870967742</v>
      </c>
      <c r="V9" s="84" t="s">
        <v>34</v>
      </c>
      <c r="W9" s="85">
        <f t="shared" si="5"/>
        <v>0.00475367329299881</v>
      </c>
      <c r="X9" s="85">
        <f t="shared" si="6"/>
        <v>0.417019992633055</v>
      </c>
      <c r="Y9" s="85">
        <f t="shared" si="7"/>
        <v>-0.0381</v>
      </c>
      <c r="Z9" s="88">
        <f>(K9-O9)*0.3</f>
        <v>271.476018257143</v>
      </c>
    </row>
    <row r="10" s="13" customFormat="1" ht="24" customHeight="1" spans="1:26">
      <c r="A10" s="28">
        <v>8</v>
      </c>
      <c r="B10" s="28">
        <v>102934</v>
      </c>
      <c r="C10" s="28" t="s">
        <v>21</v>
      </c>
      <c r="D10" s="28" t="s">
        <v>22</v>
      </c>
      <c r="E10" s="28" t="s">
        <v>23</v>
      </c>
      <c r="F10" s="29" t="s">
        <v>24</v>
      </c>
      <c r="G10" s="29">
        <v>1</v>
      </c>
      <c r="H10" s="30" t="s">
        <v>50</v>
      </c>
      <c r="I10" s="58">
        <v>142</v>
      </c>
      <c r="J10" s="58">
        <v>7732.55</v>
      </c>
      <c r="K10" s="53">
        <f t="shared" si="0"/>
        <v>1531.818155</v>
      </c>
      <c r="L10" s="54">
        <v>0.1981</v>
      </c>
      <c r="M10" s="55">
        <v>95</v>
      </c>
      <c r="N10" s="56">
        <v>5385.38071428571</v>
      </c>
      <c r="O10" s="56">
        <f t="shared" si="1"/>
        <v>1273.64253892857</v>
      </c>
      <c r="P10" s="57" t="s">
        <v>26</v>
      </c>
      <c r="Q10" s="80">
        <f t="shared" si="2"/>
        <v>0.494736842105263</v>
      </c>
      <c r="R10" s="81">
        <f t="shared" si="3"/>
        <v>0.43584092012065</v>
      </c>
      <c r="S10" s="80">
        <f t="shared" si="4"/>
        <v>-0.0384</v>
      </c>
      <c r="T10" s="82">
        <v>91.4193548387097</v>
      </c>
      <c r="U10" s="83">
        <v>7965.37806451613</v>
      </c>
      <c r="V10" s="84" t="s">
        <v>27</v>
      </c>
      <c r="W10" s="85">
        <f t="shared" si="5"/>
        <v>0.553281580804516</v>
      </c>
      <c r="X10" s="85">
        <f t="shared" si="6"/>
        <v>-0.0292300079958945</v>
      </c>
      <c r="Y10" s="85">
        <f t="shared" si="7"/>
        <v>-0.0982</v>
      </c>
      <c r="Z10" s="88">
        <f t="shared" si="8"/>
        <v>25.8175616071429</v>
      </c>
    </row>
    <row r="11" s="13" customFormat="1" ht="24" customHeight="1" spans="1:26">
      <c r="A11" s="28">
        <v>9</v>
      </c>
      <c r="B11" s="28">
        <v>349</v>
      </c>
      <c r="C11" s="31" t="s">
        <v>51</v>
      </c>
      <c r="D11" s="28" t="s">
        <v>44</v>
      </c>
      <c r="E11" s="28" t="s">
        <v>38</v>
      </c>
      <c r="F11" s="32" t="s">
        <v>52</v>
      </c>
      <c r="G11" s="32">
        <v>2</v>
      </c>
      <c r="H11" s="30" t="s">
        <v>50</v>
      </c>
      <c r="I11" s="58">
        <v>72</v>
      </c>
      <c r="J11" s="58">
        <v>5657.06</v>
      </c>
      <c r="K11" s="53">
        <f t="shared" si="0"/>
        <v>957.174552</v>
      </c>
      <c r="L11" s="54">
        <v>0.1692</v>
      </c>
      <c r="M11" s="55">
        <v>52</v>
      </c>
      <c r="N11" s="56">
        <v>3159.76107142857</v>
      </c>
      <c r="O11" s="56">
        <f t="shared" si="1"/>
        <v>873.357960142857</v>
      </c>
      <c r="P11" s="57" t="s">
        <v>53</v>
      </c>
      <c r="Q11" s="80">
        <f t="shared" si="2"/>
        <v>0.384615384615385</v>
      </c>
      <c r="R11" s="81">
        <f t="shared" si="3"/>
        <v>0.790344229237044</v>
      </c>
      <c r="S11" s="80">
        <f t="shared" si="4"/>
        <v>-0.1072</v>
      </c>
      <c r="T11" s="82">
        <v>47.2903225806452</v>
      </c>
      <c r="U11" s="83">
        <v>4126.41709677419</v>
      </c>
      <c r="V11" s="84" t="s">
        <v>54</v>
      </c>
      <c r="W11" s="85">
        <f t="shared" si="5"/>
        <v>0.5225102319236</v>
      </c>
      <c r="X11" s="85">
        <f t="shared" si="6"/>
        <v>0.370937514877588</v>
      </c>
      <c r="Y11" s="85">
        <f t="shared" si="7"/>
        <v>-0.1514</v>
      </c>
      <c r="Z11" s="88">
        <f t="shared" si="8"/>
        <v>8.38165918571433</v>
      </c>
    </row>
    <row r="12" s="13" customFormat="1" ht="24" customHeight="1" spans="1:26">
      <c r="A12" s="28">
        <v>10</v>
      </c>
      <c r="B12" s="28">
        <v>581</v>
      </c>
      <c r="C12" s="31" t="s">
        <v>55</v>
      </c>
      <c r="D12" s="28" t="s">
        <v>56</v>
      </c>
      <c r="E12" s="28" t="s">
        <v>38</v>
      </c>
      <c r="F12" s="32" t="s">
        <v>57</v>
      </c>
      <c r="G12" s="32">
        <v>1</v>
      </c>
      <c r="H12" s="30" t="s">
        <v>58</v>
      </c>
      <c r="I12" s="58">
        <v>134</v>
      </c>
      <c r="J12" s="58">
        <v>6145.49</v>
      </c>
      <c r="K12" s="53">
        <f t="shared" si="0"/>
        <v>1281.334665</v>
      </c>
      <c r="L12" s="54">
        <v>0.2085</v>
      </c>
      <c r="M12" s="55">
        <v>120</v>
      </c>
      <c r="N12" s="56">
        <v>7148.21357142857</v>
      </c>
      <c r="O12" s="56">
        <f t="shared" si="1"/>
        <v>1930.73248564286</v>
      </c>
      <c r="P12" s="57" t="s">
        <v>59</v>
      </c>
      <c r="Q12" s="80">
        <f t="shared" si="2"/>
        <v>0.116666666666667</v>
      </c>
      <c r="R12" s="86">
        <f t="shared" si="3"/>
        <v>-0.1402761069474</v>
      </c>
      <c r="S12" s="80">
        <f t="shared" si="4"/>
        <v>-0.0616</v>
      </c>
      <c r="T12" s="82">
        <v>128.451612903226</v>
      </c>
      <c r="U12" s="83">
        <v>10246.5432258065</v>
      </c>
      <c r="V12" s="84" t="s">
        <v>60</v>
      </c>
      <c r="W12" s="85">
        <f t="shared" si="5"/>
        <v>0.0431943746860859</v>
      </c>
      <c r="X12" s="85">
        <f t="shared" si="6"/>
        <v>-0.400237732416701</v>
      </c>
      <c r="Y12" s="85">
        <f t="shared" si="7"/>
        <v>-0.1045</v>
      </c>
      <c r="Z12" s="88"/>
    </row>
    <row r="13" s="13" customFormat="1" ht="24" customHeight="1" spans="1:26">
      <c r="A13" s="28">
        <v>11</v>
      </c>
      <c r="B13" s="33">
        <v>399</v>
      </c>
      <c r="C13" s="33" t="s">
        <v>61</v>
      </c>
      <c r="D13" s="28" t="s">
        <v>29</v>
      </c>
      <c r="E13" s="33" t="s">
        <v>30</v>
      </c>
      <c r="F13" s="29" t="s">
        <v>62</v>
      </c>
      <c r="G13" s="29">
        <v>1</v>
      </c>
      <c r="H13" s="32" t="s">
        <v>63</v>
      </c>
      <c r="I13" s="52">
        <v>93</v>
      </c>
      <c r="J13" s="52">
        <v>7772.21</v>
      </c>
      <c r="K13" s="53">
        <f t="shared" si="0"/>
        <v>1818.69714</v>
      </c>
      <c r="L13" s="54">
        <v>0.234</v>
      </c>
      <c r="M13" s="55">
        <v>63</v>
      </c>
      <c r="N13" s="56">
        <v>5128.05642857143</v>
      </c>
      <c r="O13" s="56">
        <f t="shared" si="1"/>
        <v>1425.59968714286</v>
      </c>
      <c r="P13" s="57" t="s">
        <v>64</v>
      </c>
      <c r="Q13" s="80">
        <f t="shared" si="2"/>
        <v>0.476190476190476</v>
      </c>
      <c r="R13" s="81">
        <f t="shared" si="3"/>
        <v>0.515624897709087</v>
      </c>
      <c r="S13" s="80">
        <f t="shared" si="4"/>
        <v>-0.044</v>
      </c>
      <c r="T13" s="82">
        <v>63.3870967741936</v>
      </c>
      <c r="U13" s="83">
        <v>6933.26774193548</v>
      </c>
      <c r="V13" s="84" t="s">
        <v>65</v>
      </c>
      <c r="W13" s="85">
        <f t="shared" si="5"/>
        <v>0.467175572519083</v>
      </c>
      <c r="X13" s="85">
        <f t="shared" si="6"/>
        <v>0.121002431939881</v>
      </c>
      <c r="Y13" s="85">
        <f t="shared" si="7"/>
        <v>-0.0468</v>
      </c>
      <c r="Z13" s="88">
        <f>(K13-O13)*0.1</f>
        <v>39.3097452857143</v>
      </c>
    </row>
    <row r="14" s="13" customFormat="1" ht="24" customHeight="1" spans="1:26">
      <c r="A14" s="28">
        <v>12</v>
      </c>
      <c r="B14" s="33">
        <v>339</v>
      </c>
      <c r="C14" s="33" t="s">
        <v>66</v>
      </c>
      <c r="D14" s="28" t="s">
        <v>44</v>
      </c>
      <c r="E14" s="33" t="s">
        <v>23</v>
      </c>
      <c r="F14" s="29" t="s">
        <v>67</v>
      </c>
      <c r="G14" s="29">
        <v>1</v>
      </c>
      <c r="H14" s="29" t="s">
        <v>63</v>
      </c>
      <c r="I14" s="52">
        <v>53</v>
      </c>
      <c r="J14" s="52">
        <v>2784.28</v>
      </c>
      <c r="K14" s="53">
        <f t="shared" si="0"/>
        <v>750.36346</v>
      </c>
      <c r="L14" s="54">
        <v>0.2695</v>
      </c>
      <c r="M14" s="55">
        <v>47</v>
      </c>
      <c r="N14" s="56">
        <v>3174.80321428571</v>
      </c>
      <c r="O14" s="56">
        <f t="shared" si="1"/>
        <v>981.014193214284</v>
      </c>
      <c r="P14" s="57" t="s">
        <v>68</v>
      </c>
      <c r="Q14" s="80">
        <f t="shared" si="2"/>
        <v>0.127659574468085</v>
      </c>
      <c r="R14" s="86">
        <f t="shared" si="3"/>
        <v>-0.123007061517535</v>
      </c>
      <c r="S14" s="80">
        <f t="shared" si="4"/>
        <v>-0.0395</v>
      </c>
      <c r="T14" s="82">
        <v>51.5806451612903</v>
      </c>
      <c r="U14" s="83">
        <v>3813.23774193548</v>
      </c>
      <c r="V14" s="84" t="s">
        <v>69</v>
      </c>
      <c r="W14" s="85">
        <f t="shared" si="5"/>
        <v>0.027517198248906</v>
      </c>
      <c r="X14" s="85">
        <f t="shared" si="6"/>
        <v>-0.269838339901989</v>
      </c>
      <c r="Y14" s="85">
        <f t="shared" si="7"/>
        <v>-0.0339</v>
      </c>
      <c r="Z14" s="88"/>
    </row>
    <row r="15" s="13" customFormat="1" ht="24" customHeight="1" spans="1:26">
      <c r="A15" s="28">
        <v>13</v>
      </c>
      <c r="B15" s="28">
        <v>349</v>
      </c>
      <c r="C15" s="31" t="s">
        <v>51</v>
      </c>
      <c r="D15" s="28" t="s">
        <v>44</v>
      </c>
      <c r="E15" s="28" t="s">
        <v>38</v>
      </c>
      <c r="F15" s="32" t="s">
        <v>70</v>
      </c>
      <c r="G15" s="32">
        <v>2</v>
      </c>
      <c r="H15" s="30" t="s">
        <v>71</v>
      </c>
      <c r="I15" s="52">
        <v>92</v>
      </c>
      <c r="J15" s="52">
        <v>3931.45</v>
      </c>
      <c r="K15" s="53">
        <f t="shared" si="0"/>
        <v>1126.360425</v>
      </c>
      <c r="L15" s="54">
        <v>0.2865</v>
      </c>
      <c r="M15" s="55">
        <v>52</v>
      </c>
      <c r="N15" s="56">
        <v>3159.76107142857</v>
      </c>
      <c r="O15" s="56">
        <f t="shared" si="1"/>
        <v>873.357960142857</v>
      </c>
      <c r="P15" s="57" t="s">
        <v>53</v>
      </c>
      <c r="Q15" s="80">
        <f t="shared" si="2"/>
        <v>0.769230769230769</v>
      </c>
      <c r="R15" s="86">
        <f t="shared" si="3"/>
        <v>0.244223822981191</v>
      </c>
      <c r="S15" s="80">
        <f t="shared" si="4"/>
        <v>0.0101</v>
      </c>
      <c r="T15" s="82">
        <v>47.2903225806452</v>
      </c>
      <c r="U15" s="83">
        <v>4126.41709677419</v>
      </c>
      <c r="V15" s="84" t="s">
        <v>54</v>
      </c>
      <c r="W15" s="85">
        <f t="shared" si="5"/>
        <v>0.945429740791267</v>
      </c>
      <c r="X15" s="85">
        <f t="shared" si="6"/>
        <v>-0.0472485190424897</v>
      </c>
      <c r="Y15" s="85">
        <f t="shared" si="7"/>
        <v>-0.0341</v>
      </c>
      <c r="Z15" s="88"/>
    </row>
    <row r="16" s="13" customFormat="1" ht="24" customHeight="1" spans="1:26">
      <c r="A16" s="28">
        <v>14</v>
      </c>
      <c r="B16" s="33">
        <v>355</v>
      </c>
      <c r="C16" s="33" t="s">
        <v>72</v>
      </c>
      <c r="D16" s="28" t="s">
        <v>44</v>
      </c>
      <c r="E16" s="33" t="s">
        <v>38</v>
      </c>
      <c r="F16" s="29" t="s">
        <v>73</v>
      </c>
      <c r="G16" s="29">
        <v>2</v>
      </c>
      <c r="H16" s="29" t="s">
        <v>63</v>
      </c>
      <c r="I16" s="52">
        <v>97</v>
      </c>
      <c r="J16" s="52">
        <v>5601.38</v>
      </c>
      <c r="K16" s="53">
        <f t="shared" si="0"/>
        <v>1433.393142</v>
      </c>
      <c r="L16" s="54">
        <v>0.2559</v>
      </c>
      <c r="M16" s="55">
        <v>48</v>
      </c>
      <c r="N16" s="56">
        <v>3518.38035714286</v>
      </c>
      <c r="O16" s="56">
        <f t="shared" si="1"/>
        <v>989.016718392858</v>
      </c>
      <c r="P16" s="57" t="s">
        <v>74</v>
      </c>
      <c r="Q16" s="80">
        <f t="shared" si="2"/>
        <v>1.02083333333333</v>
      </c>
      <c r="R16" s="81">
        <f t="shared" si="3"/>
        <v>0.592033672149268</v>
      </c>
      <c r="S16" s="80">
        <f t="shared" si="4"/>
        <v>-0.0252</v>
      </c>
      <c r="T16" s="82">
        <v>56.4838709677419</v>
      </c>
      <c r="U16" s="83">
        <v>5795.88</v>
      </c>
      <c r="V16" s="84" t="s">
        <v>75</v>
      </c>
      <c r="W16" s="85">
        <f t="shared" si="5"/>
        <v>0.717304397487151</v>
      </c>
      <c r="X16" s="85">
        <f t="shared" si="6"/>
        <v>-0.0335583207381795</v>
      </c>
      <c r="Y16" s="85">
        <f t="shared" si="7"/>
        <v>-0.0381</v>
      </c>
      <c r="Z16" s="88">
        <f>(K16-O16)*0.1</f>
        <v>44.4376423607142</v>
      </c>
    </row>
    <row r="17" s="13" customFormat="1" ht="24" customHeight="1" spans="1:26">
      <c r="A17" s="28">
        <v>15</v>
      </c>
      <c r="B17" s="28">
        <v>102934</v>
      </c>
      <c r="C17" s="28" t="s">
        <v>21</v>
      </c>
      <c r="D17" s="28" t="s">
        <v>22</v>
      </c>
      <c r="E17" s="28" t="s">
        <v>23</v>
      </c>
      <c r="F17" s="29" t="s">
        <v>24</v>
      </c>
      <c r="G17" s="29">
        <v>1</v>
      </c>
      <c r="H17" s="29" t="s">
        <v>63</v>
      </c>
      <c r="I17" s="52">
        <v>122</v>
      </c>
      <c r="J17" s="52">
        <v>7206</v>
      </c>
      <c r="K17" s="53">
        <f t="shared" si="0"/>
        <v>2039.298</v>
      </c>
      <c r="L17" s="54">
        <v>0.283</v>
      </c>
      <c r="M17" s="55">
        <v>95</v>
      </c>
      <c r="N17" s="56">
        <v>5385.38071428571</v>
      </c>
      <c r="O17" s="56">
        <f t="shared" si="1"/>
        <v>1273.64253892857</v>
      </c>
      <c r="P17" s="57" t="s">
        <v>26</v>
      </c>
      <c r="Q17" s="80">
        <f t="shared" si="2"/>
        <v>0.284210526315789</v>
      </c>
      <c r="R17" s="86">
        <f t="shared" si="3"/>
        <v>0.338066959850167</v>
      </c>
      <c r="S17" s="80">
        <f t="shared" si="4"/>
        <v>0.0465</v>
      </c>
      <c r="T17" s="82">
        <v>91.4193548387097</v>
      </c>
      <c r="U17" s="83">
        <v>7965.37806451613</v>
      </c>
      <c r="V17" s="84" t="s">
        <v>27</v>
      </c>
      <c r="W17" s="85">
        <f t="shared" si="5"/>
        <v>0.334509527170077</v>
      </c>
      <c r="X17" s="85">
        <f t="shared" si="6"/>
        <v>-0.095334842661013</v>
      </c>
      <c r="Y17" s="85">
        <f t="shared" si="7"/>
        <v>-0.0133</v>
      </c>
      <c r="Z17" s="88"/>
    </row>
    <row r="18" s="13" customFormat="1" ht="24" customHeight="1" spans="1:26">
      <c r="A18" s="28">
        <v>17</v>
      </c>
      <c r="B18" s="33">
        <v>723</v>
      </c>
      <c r="C18" s="35" t="s">
        <v>43</v>
      </c>
      <c r="D18" s="28" t="s">
        <v>44</v>
      </c>
      <c r="E18" s="28" t="s">
        <v>38</v>
      </c>
      <c r="F18" s="29" t="s">
        <v>45</v>
      </c>
      <c r="G18" s="29">
        <v>1</v>
      </c>
      <c r="H18" s="32" t="s">
        <v>76</v>
      </c>
      <c r="I18" s="52">
        <v>82</v>
      </c>
      <c r="J18" s="52">
        <v>4241.95</v>
      </c>
      <c r="K18" s="53">
        <f t="shared" si="0"/>
        <v>582.84393</v>
      </c>
      <c r="L18" s="54">
        <v>0.1374</v>
      </c>
      <c r="M18" s="55">
        <v>52</v>
      </c>
      <c r="N18" s="56">
        <v>3039.39964285714</v>
      </c>
      <c r="O18" s="56">
        <f t="shared" si="1"/>
        <v>816.078804107142</v>
      </c>
      <c r="P18" s="57" t="s">
        <v>46</v>
      </c>
      <c r="Q18" s="80">
        <f t="shared" si="2"/>
        <v>0.576923076923077</v>
      </c>
      <c r="R18" s="86">
        <f t="shared" si="3"/>
        <v>0.395653911445624</v>
      </c>
      <c r="S18" s="80">
        <f t="shared" si="4"/>
        <v>-0.1311</v>
      </c>
      <c r="T18" s="82">
        <v>59.9677419354839</v>
      </c>
      <c r="U18" s="83">
        <v>3655.63161290323</v>
      </c>
      <c r="V18" s="84" t="s">
        <v>47</v>
      </c>
      <c r="W18" s="85">
        <f t="shared" si="5"/>
        <v>0.36740182894029</v>
      </c>
      <c r="X18" s="85">
        <f t="shared" si="6"/>
        <v>0.160387711121452</v>
      </c>
      <c r="Y18" s="85">
        <f t="shared" si="7"/>
        <v>-0.147</v>
      </c>
      <c r="Z18" s="88"/>
    </row>
    <row r="19" s="13" customFormat="1" ht="24" customHeight="1" spans="1:26">
      <c r="A19" s="28">
        <v>18</v>
      </c>
      <c r="B19" s="28">
        <v>103639</v>
      </c>
      <c r="C19" s="31" t="s">
        <v>28</v>
      </c>
      <c r="D19" s="28" t="s">
        <v>29</v>
      </c>
      <c r="E19" s="28" t="s">
        <v>30</v>
      </c>
      <c r="F19" s="32" t="s">
        <v>48</v>
      </c>
      <c r="G19" s="32">
        <v>2</v>
      </c>
      <c r="H19" s="32" t="s">
        <v>76</v>
      </c>
      <c r="I19" s="52">
        <v>111</v>
      </c>
      <c r="J19" s="52">
        <v>7227.66</v>
      </c>
      <c r="K19" s="53">
        <f t="shared" si="0"/>
        <v>1815.588192</v>
      </c>
      <c r="L19" s="54">
        <v>0.2512</v>
      </c>
      <c r="M19" s="55">
        <v>56</v>
      </c>
      <c r="N19" s="56">
        <v>3781.61285714286</v>
      </c>
      <c r="O19" s="56">
        <f t="shared" si="1"/>
        <v>1023.30443914286</v>
      </c>
      <c r="P19" s="57" t="s">
        <v>33</v>
      </c>
      <c r="Q19" s="80">
        <f t="shared" si="2"/>
        <v>0.982142857142857</v>
      </c>
      <c r="R19" s="81">
        <f t="shared" si="3"/>
        <v>0.911263863604681</v>
      </c>
      <c r="S19" s="80">
        <f t="shared" si="4"/>
        <v>-0.0194</v>
      </c>
      <c r="T19" s="82">
        <v>74.6451612903226</v>
      </c>
      <c r="U19" s="83">
        <v>4939.23870967742</v>
      </c>
      <c r="V19" s="84" t="s">
        <v>34</v>
      </c>
      <c r="W19" s="85">
        <f t="shared" si="5"/>
        <v>0.487035436473638</v>
      </c>
      <c r="X19" s="85">
        <f t="shared" si="6"/>
        <v>0.463314576361513</v>
      </c>
      <c r="Y19" s="85">
        <f t="shared" si="7"/>
        <v>-0.0624</v>
      </c>
      <c r="Z19" s="88">
        <f>(K19-O19)*0.3</f>
        <v>237.685125857143</v>
      </c>
    </row>
    <row r="20" s="13" customFormat="1" ht="24" customHeight="1" spans="1:26">
      <c r="A20" s="28">
        <v>19</v>
      </c>
      <c r="B20" s="33">
        <v>339</v>
      </c>
      <c r="C20" s="33" t="s">
        <v>66</v>
      </c>
      <c r="D20" s="28" t="s">
        <v>44</v>
      </c>
      <c r="E20" s="33" t="s">
        <v>23</v>
      </c>
      <c r="F20" s="29" t="s">
        <v>67</v>
      </c>
      <c r="G20" s="29">
        <v>1</v>
      </c>
      <c r="H20" s="32" t="s">
        <v>76</v>
      </c>
      <c r="I20" s="52">
        <v>56</v>
      </c>
      <c r="J20" s="52">
        <v>4299.08</v>
      </c>
      <c r="K20" s="53">
        <f t="shared" si="0"/>
        <v>1189.985344</v>
      </c>
      <c r="L20" s="54">
        <v>0.2768</v>
      </c>
      <c r="M20" s="55">
        <v>47</v>
      </c>
      <c r="N20" s="56">
        <v>3174.80321428571</v>
      </c>
      <c r="O20" s="56">
        <f t="shared" si="1"/>
        <v>981.014193214284</v>
      </c>
      <c r="P20" s="57" t="s">
        <v>68</v>
      </c>
      <c r="Q20" s="80">
        <f t="shared" si="2"/>
        <v>0.191489361702128</v>
      </c>
      <c r="R20" s="86">
        <f t="shared" si="3"/>
        <v>0.354124873206429</v>
      </c>
      <c r="S20" s="80">
        <f t="shared" si="4"/>
        <v>-0.0322</v>
      </c>
      <c r="T20" s="82">
        <v>51.5806451612903</v>
      </c>
      <c r="U20" s="83">
        <v>3813.23774193548</v>
      </c>
      <c r="V20" s="84" t="s">
        <v>69</v>
      </c>
      <c r="W20" s="85">
        <f t="shared" si="5"/>
        <v>0.0856785490931837</v>
      </c>
      <c r="X20" s="85">
        <f t="shared" si="6"/>
        <v>0.127409380412227</v>
      </c>
      <c r="Y20" s="85">
        <f t="shared" si="7"/>
        <v>-0.0266</v>
      </c>
      <c r="Z20" s="88"/>
    </row>
    <row r="21" s="13" customFormat="1" ht="24" customHeight="1" spans="1:26">
      <c r="A21" s="28">
        <v>20</v>
      </c>
      <c r="B21" s="33">
        <v>347</v>
      </c>
      <c r="C21" s="33" t="s">
        <v>77</v>
      </c>
      <c r="D21" s="28" t="s">
        <v>44</v>
      </c>
      <c r="E21" s="33" t="s">
        <v>23</v>
      </c>
      <c r="F21" s="32" t="s">
        <v>78</v>
      </c>
      <c r="G21" s="32">
        <v>1</v>
      </c>
      <c r="H21" s="32" t="s">
        <v>76</v>
      </c>
      <c r="I21" s="52">
        <v>89</v>
      </c>
      <c r="J21" s="52">
        <v>2711.38</v>
      </c>
      <c r="K21" s="53">
        <f t="shared" si="0"/>
        <v>623.6174</v>
      </c>
      <c r="L21" s="54">
        <v>0.23</v>
      </c>
      <c r="M21" s="55">
        <v>53</v>
      </c>
      <c r="N21" s="56">
        <v>3124.41071428571</v>
      </c>
      <c r="O21" s="56">
        <f t="shared" si="1"/>
        <v>697.993353571428</v>
      </c>
      <c r="P21" s="57" t="s">
        <v>79</v>
      </c>
      <c r="Q21" s="80">
        <f t="shared" si="2"/>
        <v>0.679245283018868</v>
      </c>
      <c r="R21" s="86">
        <f t="shared" si="3"/>
        <v>-0.132194756725553</v>
      </c>
      <c r="S21" s="80">
        <f t="shared" si="4"/>
        <v>0.00660000000000002</v>
      </c>
      <c r="T21" s="82">
        <v>49.4193548387097</v>
      </c>
      <c r="U21" s="83">
        <v>4227.0764516129</v>
      </c>
      <c r="V21" s="84" t="s">
        <v>80</v>
      </c>
      <c r="W21" s="85">
        <f t="shared" si="5"/>
        <v>0.800913838120104</v>
      </c>
      <c r="X21" s="85">
        <f t="shared" si="6"/>
        <v>-0.35856849739128</v>
      </c>
      <c r="Y21" s="85">
        <f t="shared" si="7"/>
        <v>-0.0505</v>
      </c>
      <c r="Z21" s="88"/>
    </row>
    <row r="22" s="13" customFormat="1" ht="24" customHeight="1" spans="1:26">
      <c r="A22" s="28">
        <v>21</v>
      </c>
      <c r="B22" s="28">
        <v>102934</v>
      </c>
      <c r="C22" s="28" t="s">
        <v>21</v>
      </c>
      <c r="D22" s="28" t="s">
        <v>22</v>
      </c>
      <c r="E22" s="28" t="s">
        <v>23</v>
      </c>
      <c r="F22" s="32" t="s">
        <v>81</v>
      </c>
      <c r="G22" s="32">
        <v>1</v>
      </c>
      <c r="H22" s="32" t="s">
        <v>76</v>
      </c>
      <c r="I22" s="52">
        <v>106</v>
      </c>
      <c r="J22" s="52">
        <v>6245.04</v>
      </c>
      <c r="K22" s="53">
        <f t="shared" si="0"/>
        <v>1305.21336</v>
      </c>
      <c r="L22" s="54">
        <v>0.209</v>
      </c>
      <c r="M22" s="55">
        <v>95</v>
      </c>
      <c r="N22" s="56">
        <v>5385.38071428571</v>
      </c>
      <c r="O22" s="56">
        <f t="shared" si="1"/>
        <v>1273.64253892857</v>
      </c>
      <c r="P22" s="57" t="s">
        <v>26</v>
      </c>
      <c r="Q22" s="80">
        <f t="shared" si="2"/>
        <v>0.115789473684211</v>
      </c>
      <c r="R22" s="86">
        <f t="shared" si="3"/>
        <v>0.1596283218072</v>
      </c>
      <c r="S22" s="80">
        <f t="shared" si="4"/>
        <v>-0.0275</v>
      </c>
      <c r="T22" s="82">
        <v>91.4193548387097</v>
      </c>
      <c r="U22" s="83">
        <v>7965.37806451613</v>
      </c>
      <c r="V22" s="84" t="s">
        <v>27</v>
      </c>
      <c r="W22" s="85">
        <f t="shared" si="5"/>
        <v>0.159491884262526</v>
      </c>
      <c r="X22" s="85">
        <f t="shared" si="6"/>
        <v>-0.215976950570598</v>
      </c>
      <c r="Y22" s="85">
        <f t="shared" si="7"/>
        <v>-0.0873</v>
      </c>
      <c r="Z22" s="88"/>
    </row>
    <row r="23" s="13" customFormat="1" ht="24" customHeight="1" spans="1:26">
      <c r="A23" s="28">
        <v>22</v>
      </c>
      <c r="B23" s="33">
        <v>399</v>
      </c>
      <c r="C23" s="33" t="s">
        <v>61</v>
      </c>
      <c r="D23" s="28" t="s">
        <v>29</v>
      </c>
      <c r="E23" s="33" t="s">
        <v>30</v>
      </c>
      <c r="F23" s="29" t="s">
        <v>62</v>
      </c>
      <c r="G23" s="29">
        <v>1</v>
      </c>
      <c r="H23" s="32" t="s">
        <v>82</v>
      </c>
      <c r="I23" s="52">
        <v>75</v>
      </c>
      <c r="J23" s="52">
        <v>6318.35</v>
      </c>
      <c r="K23" s="53">
        <f t="shared" si="0"/>
        <v>885.200835</v>
      </c>
      <c r="L23" s="54">
        <v>0.1401</v>
      </c>
      <c r="M23" s="55">
        <v>63</v>
      </c>
      <c r="N23" s="56">
        <v>5128.05642857143</v>
      </c>
      <c r="O23" s="56">
        <f t="shared" si="1"/>
        <v>1425.59968714286</v>
      </c>
      <c r="P23" s="57" t="s">
        <v>64</v>
      </c>
      <c r="Q23" s="80">
        <f t="shared" si="2"/>
        <v>0.19047619047619</v>
      </c>
      <c r="R23" s="86">
        <f t="shared" si="3"/>
        <v>0.232113976904923</v>
      </c>
      <c r="S23" s="80">
        <f t="shared" si="4"/>
        <v>-0.1379</v>
      </c>
      <c r="T23" s="82">
        <v>63.3870967741936</v>
      </c>
      <c r="U23" s="83">
        <v>6933.26774193548</v>
      </c>
      <c r="V23" s="84" t="s">
        <v>65</v>
      </c>
      <c r="W23" s="85">
        <f t="shared" si="5"/>
        <v>0.183206106870228</v>
      </c>
      <c r="X23" s="85">
        <f t="shared" si="6"/>
        <v>-0.088690897975306</v>
      </c>
      <c r="Y23" s="85">
        <f t="shared" si="7"/>
        <v>-0.1407</v>
      </c>
      <c r="Z23" s="88"/>
    </row>
    <row r="24" s="13" customFormat="1" ht="24" customHeight="1" spans="1:26">
      <c r="A24" s="28">
        <v>23</v>
      </c>
      <c r="B24" s="33">
        <v>355</v>
      </c>
      <c r="C24" s="33" t="s">
        <v>72</v>
      </c>
      <c r="D24" s="28" t="s">
        <v>44</v>
      </c>
      <c r="E24" s="33" t="s">
        <v>38</v>
      </c>
      <c r="F24" s="29" t="s">
        <v>73</v>
      </c>
      <c r="G24" s="29">
        <v>1</v>
      </c>
      <c r="H24" s="32" t="s">
        <v>82</v>
      </c>
      <c r="I24" s="52">
        <v>72</v>
      </c>
      <c r="J24" s="52">
        <v>4282.9</v>
      </c>
      <c r="K24" s="53">
        <f t="shared" si="0"/>
        <v>1154.66984</v>
      </c>
      <c r="L24" s="54">
        <v>0.2696</v>
      </c>
      <c r="M24" s="55">
        <v>48</v>
      </c>
      <c r="N24" s="56">
        <v>3518.38035714286</v>
      </c>
      <c r="O24" s="56">
        <f t="shared" si="1"/>
        <v>989.016718392858</v>
      </c>
      <c r="P24" s="57" t="s">
        <v>74</v>
      </c>
      <c r="Q24" s="80">
        <f t="shared" si="2"/>
        <v>0.5</v>
      </c>
      <c r="R24" s="86">
        <f t="shared" si="3"/>
        <v>0.217293062503901</v>
      </c>
      <c r="S24" s="80">
        <f t="shared" si="4"/>
        <v>-0.0115</v>
      </c>
      <c r="T24" s="82">
        <v>56.4838709677419</v>
      </c>
      <c r="U24" s="83">
        <v>5795.88</v>
      </c>
      <c r="V24" s="84" t="s">
        <v>75</v>
      </c>
      <c r="W24" s="85">
        <f t="shared" si="5"/>
        <v>0.274700171330669</v>
      </c>
      <c r="X24" s="85">
        <f t="shared" si="6"/>
        <v>-0.261044051981753</v>
      </c>
      <c r="Y24" s="85">
        <f t="shared" si="7"/>
        <v>-0.0244</v>
      </c>
      <c r="Z24" s="88"/>
    </row>
    <row r="25" s="13" customFormat="1" ht="24" customHeight="1" spans="1:26">
      <c r="A25" s="28">
        <v>24</v>
      </c>
      <c r="B25" s="33">
        <v>723</v>
      </c>
      <c r="C25" s="35" t="s">
        <v>43</v>
      </c>
      <c r="D25" s="28" t="s">
        <v>44</v>
      </c>
      <c r="E25" s="28" t="s">
        <v>38</v>
      </c>
      <c r="F25" s="29" t="s">
        <v>45</v>
      </c>
      <c r="G25" s="29">
        <v>1</v>
      </c>
      <c r="H25" s="32" t="s">
        <v>82</v>
      </c>
      <c r="I25" s="52">
        <v>77</v>
      </c>
      <c r="J25" s="52">
        <v>5001.79</v>
      </c>
      <c r="K25" s="53">
        <f t="shared" si="0"/>
        <v>344.623331</v>
      </c>
      <c r="L25" s="54">
        <v>0.0689</v>
      </c>
      <c r="M25" s="55">
        <v>52</v>
      </c>
      <c r="N25" s="56">
        <v>3039.39964285714</v>
      </c>
      <c r="O25" s="56">
        <f t="shared" si="1"/>
        <v>816.078804107142</v>
      </c>
      <c r="P25" s="57" t="s">
        <v>46</v>
      </c>
      <c r="Q25" s="80">
        <f t="shared" si="2"/>
        <v>0.480769230769231</v>
      </c>
      <c r="R25" s="81">
        <f t="shared" si="3"/>
        <v>0.645650650698289</v>
      </c>
      <c r="S25" s="80">
        <f t="shared" si="4"/>
        <v>-0.1996</v>
      </c>
      <c r="T25" s="82">
        <v>59.9677419354839</v>
      </c>
      <c r="U25" s="83">
        <v>3655.63161290323</v>
      </c>
      <c r="V25" s="84" t="s">
        <v>47</v>
      </c>
      <c r="W25" s="85">
        <f t="shared" si="5"/>
        <v>0.284023668639053</v>
      </c>
      <c r="X25" s="85">
        <f t="shared" si="6"/>
        <v>0.36824235307115</v>
      </c>
      <c r="Y25" s="85">
        <f t="shared" si="7"/>
        <v>-0.2155</v>
      </c>
      <c r="Z25" s="88">
        <v>0</v>
      </c>
    </row>
    <row r="26" s="13" customFormat="1" ht="24" customHeight="1" spans="1:26">
      <c r="A26" s="28">
        <v>25</v>
      </c>
      <c r="B26" s="28">
        <v>581</v>
      </c>
      <c r="C26" s="31" t="s">
        <v>55</v>
      </c>
      <c r="D26" s="28" t="s">
        <v>56</v>
      </c>
      <c r="E26" s="28" t="s">
        <v>38</v>
      </c>
      <c r="F26" s="32" t="s">
        <v>57</v>
      </c>
      <c r="G26" s="32">
        <v>1</v>
      </c>
      <c r="H26" s="32" t="s">
        <v>82</v>
      </c>
      <c r="I26" s="52">
        <v>125</v>
      </c>
      <c r="J26" s="52">
        <v>7261.54</v>
      </c>
      <c r="K26" s="53">
        <f t="shared" si="0"/>
        <v>1624.406498</v>
      </c>
      <c r="L26" s="54">
        <v>0.2237</v>
      </c>
      <c r="M26" s="55">
        <v>120</v>
      </c>
      <c r="N26" s="56">
        <v>7148.21357142857</v>
      </c>
      <c r="O26" s="56">
        <f t="shared" si="1"/>
        <v>1930.73248564286</v>
      </c>
      <c r="P26" s="57" t="s">
        <v>59</v>
      </c>
      <c r="Q26" s="80">
        <f t="shared" si="2"/>
        <v>0.0416666666666667</v>
      </c>
      <c r="R26" s="86">
        <f t="shared" si="3"/>
        <v>0.0158538112269612</v>
      </c>
      <c r="S26" s="80">
        <f t="shared" si="4"/>
        <v>-0.0464</v>
      </c>
      <c r="T26" s="82">
        <v>128.451612903226</v>
      </c>
      <c r="U26" s="83">
        <v>10246.5432258065</v>
      </c>
      <c r="V26" s="84" t="s">
        <v>60</v>
      </c>
      <c r="W26" s="85">
        <f t="shared" si="5"/>
        <v>-0.0268709191361139</v>
      </c>
      <c r="X26" s="85">
        <f t="shared" si="6"/>
        <v>-0.291318072839297</v>
      </c>
      <c r="Y26" s="85">
        <f t="shared" si="7"/>
        <v>-0.0893</v>
      </c>
      <c r="Z26" s="88"/>
    </row>
    <row r="27" s="13" customFormat="1" ht="24" customHeight="1" spans="1:26">
      <c r="A27" s="28">
        <v>26</v>
      </c>
      <c r="B27" s="28">
        <v>349</v>
      </c>
      <c r="C27" s="31" t="s">
        <v>51</v>
      </c>
      <c r="D27" s="28" t="s">
        <v>44</v>
      </c>
      <c r="E27" s="28" t="s">
        <v>38</v>
      </c>
      <c r="F27" s="32" t="s">
        <v>70</v>
      </c>
      <c r="G27" s="32">
        <v>2</v>
      </c>
      <c r="H27" s="32" t="s">
        <v>82</v>
      </c>
      <c r="I27" s="52">
        <v>78</v>
      </c>
      <c r="J27" s="52">
        <v>4264.18</v>
      </c>
      <c r="K27" s="53">
        <f t="shared" si="0"/>
        <v>1074.999778</v>
      </c>
      <c r="L27" s="54">
        <v>0.2521</v>
      </c>
      <c r="M27" s="55">
        <v>52</v>
      </c>
      <c r="N27" s="56">
        <v>3159.76107142857</v>
      </c>
      <c r="O27" s="56">
        <f t="shared" si="1"/>
        <v>873.357960142857</v>
      </c>
      <c r="P27" s="57" t="s">
        <v>53</v>
      </c>
      <c r="Q27" s="80">
        <f t="shared" si="2"/>
        <v>0.5</v>
      </c>
      <c r="R27" s="86">
        <f t="shared" si="3"/>
        <v>0.349526088715343</v>
      </c>
      <c r="S27" s="80">
        <f t="shared" si="4"/>
        <v>-0.0243</v>
      </c>
      <c r="T27" s="82">
        <v>47.2903225806452</v>
      </c>
      <c r="U27" s="83">
        <v>4126.41709677419</v>
      </c>
      <c r="V27" s="84" t="s">
        <v>54</v>
      </c>
      <c r="W27" s="85">
        <f t="shared" si="5"/>
        <v>0.6493860845839</v>
      </c>
      <c r="X27" s="85">
        <f t="shared" si="6"/>
        <v>0.033385598206615</v>
      </c>
      <c r="Y27" s="85">
        <f t="shared" si="7"/>
        <v>-0.0685</v>
      </c>
      <c r="Z27" s="88"/>
    </row>
    <row r="28" s="13" customFormat="1" ht="24" customHeight="1" spans="1:26">
      <c r="A28" s="28">
        <v>27</v>
      </c>
      <c r="B28" s="33">
        <v>339</v>
      </c>
      <c r="C28" s="33" t="s">
        <v>66</v>
      </c>
      <c r="D28" s="28" t="s">
        <v>44</v>
      </c>
      <c r="E28" s="33" t="s">
        <v>23</v>
      </c>
      <c r="F28" s="32" t="s">
        <v>83</v>
      </c>
      <c r="G28" s="32">
        <v>1</v>
      </c>
      <c r="H28" s="32" t="s">
        <v>82</v>
      </c>
      <c r="I28" s="52">
        <v>53</v>
      </c>
      <c r="J28" s="52">
        <v>3783.72</v>
      </c>
      <c r="K28" s="53">
        <f t="shared" si="0"/>
        <v>773.013996</v>
      </c>
      <c r="L28" s="54">
        <v>0.2043</v>
      </c>
      <c r="M28" s="55">
        <v>47</v>
      </c>
      <c r="N28" s="56">
        <v>3174.80321428571</v>
      </c>
      <c r="O28" s="56">
        <f t="shared" si="1"/>
        <v>981.014193214284</v>
      </c>
      <c r="P28" s="57" t="s">
        <v>68</v>
      </c>
      <c r="Q28" s="80">
        <f t="shared" si="2"/>
        <v>0.127659574468085</v>
      </c>
      <c r="R28" s="86">
        <f t="shared" si="3"/>
        <v>0.191796701910322</v>
      </c>
      <c r="S28" s="80">
        <f t="shared" si="4"/>
        <v>-0.1047</v>
      </c>
      <c r="T28" s="82">
        <v>51.5806451612903</v>
      </c>
      <c r="U28" s="83">
        <v>3813.23774193548</v>
      </c>
      <c r="V28" s="84" t="s">
        <v>69</v>
      </c>
      <c r="W28" s="85">
        <f t="shared" si="5"/>
        <v>0.027517198248906</v>
      </c>
      <c r="X28" s="85">
        <f t="shared" si="6"/>
        <v>-0.00774086063684498</v>
      </c>
      <c r="Y28" s="85">
        <f t="shared" si="7"/>
        <v>-0.0991</v>
      </c>
      <c r="Z28" s="88"/>
    </row>
    <row r="29" s="13" customFormat="1" ht="24" customHeight="1" spans="1:26">
      <c r="A29" s="28">
        <v>29</v>
      </c>
      <c r="B29" s="28">
        <v>103639</v>
      </c>
      <c r="C29" s="31" t="s">
        <v>28</v>
      </c>
      <c r="D29" s="28" t="s">
        <v>29</v>
      </c>
      <c r="E29" s="28" t="s">
        <v>30</v>
      </c>
      <c r="F29" s="32" t="s">
        <v>48</v>
      </c>
      <c r="G29" s="32">
        <v>2</v>
      </c>
      <c r="H29" s="32" t="s">
        <v>84</v>
      </c>
      <c r="I29" s="52">
        <v>86</v>
      </c>
      <c r="J29" s="52">
        <v>3701.28</v>
      </c>
      <c r="K29" s="53">
        <f t="shared" si="0"/>
        <v>1271.019552</v>
      </c>
      <c r="L29" s="54">
        <v>0.3434</v>
      </c>
      <c r="M29" s="57">
        <v>55</v>
      </c>
      <c r="N29" s="59">
        <v>3781.61</v>
      </c>
      <c r="O29" s="56">
        <f t="shared" si="1"/>
        <v>1021.412861</v>
      </c>
      <c r="P29" s="60">
        <v>0.2701</v>
      </c>
      <c r="Q29" s="80">
        <f t="shared" si="2"/>
        <v>0.563636363636364</v>
      </c>
      <c r="R29" s="86">
        <f t="shared" si="3"/>
        <v>-0.0212422751156253</v>
      </c>
      <c r="S29" s="80">
        <f t="shared" ref="S29:S36" si="9">(L29-P29)</f>
        <v>0.0733</v>
      </c>
      <c r="T29" s="82">
        <v>74.6451612903226</v>
      </c>
      <c r="U29" s="83">
        <v>4939.23870967742</v>
      </c>
      <c r="V29" s="84" t="s">
        <v>34</v>
      </c>
      <c r="W29" s="85">
        <f t="shared" si="5"/>
        <v>0.152117545375972</v>
      </c>
      <c r="X29" s="85">
        <f t="shared" si="6"/>
        <v>-0.250637554174471</v>
      </c>
      <c r="Y29" s="85">
        <f t="shared" si="7"/>
        <v>0.0298</v>
      </c>
      <c r="Z29" s="88"/>
    </row>
    <row r="30" s="13" customFormat="1" ht="24" customHeight="1" spans="1:26">
      <c r="A30" s="28">
        <v>30</v>
      </c>
      <c r="B30" s="28">
        <v>103199</v>
      </c>
      <c r="C30" s="28" t="s">
        <v>85</v>
      </c>
      <c r="D30" s="28" t="s">
        <v>44</v>
      </c>
      <c r="E30" s="28" t="s">
        <v>38</v>
      </c>
      <c r="F30" s="32" t="s">
        <v>86</v>
      </c>
      <c r="G30" s="32">
        <v>2</v>
      </c>
      <c r="H30" s="32" t="s">
        <v>87</v>
      </c>
      <c r="I30" s="52">
        <v>109</v>
      </c>
      <c r="J30" s="52">
        <v>5080.06</v>
      </c>
      <c r="K30" s="53">
        <f t="shared" si="0"/>
        <v>1347.739918</v>
      </c>
      <c r="L30" s="54">
        <v>0.2653</v>
      </c>
      <c r="M30" s="57">
        <v>75</v>
      </c>
      <c r="N30" s="59">
        <v>4027.2</v>
      </c>
      <c r="O30" s="56">
        <f t="shared" si="1"/>
        <v>1197.68928</v>
      </c>
      <c r="P30" s="60">
        <v>0.2974</v>
      </c>
      <c r="Q30" s="80">
        <f t="shared" si="2"/>
        <v>0.453333333333333</v>
      </c>
      <c r="R30" s="86">
        <f t="shared" si="3"/>
        <v>0.26143722685737</v>
      </c>
      <c r="S30" s="80">
        <f t="shared" si="9"/>
        <v>-0.0321</v>
      </c>
      <c r="T30" s="82">
        <v>85.5806451612903</v>
      </c>
      <c r="U30" s="83">
        <v>4785.22290322581</v>
      </c>
      <c r="V30" s="84" t="s">
        <v>88</v>
      </c>
      <c r="W30" s="85">
        <f t="shared" si="5"/>
        <v>0.273652468903129</v>
      </c>
      <c r="X30" s="85">
        <f t="shared" si="6"/>
        <v>0.0616140779096069</v>
      </c>
      <c r="Y30" s="85">
        <f t="shared" si="7"/>
        <v>-0.0577</v>
      </c>
      <c r="Z30" s="88"/>
    </row>
    <row r="31" s="13" customFormat="1" ht="24" customHeight="1" spans="1:26">
      <c r="A31" s="28">
        <v>31</v>
      </c>
      <c r="B31" s="28">
        <v>102478</v>
      </c>
      <c r="C31" s="28" t="s">
        <v>89</v>
      </c>
      <c r="D31" s="28" t="s">
        <v>90</v>
      </c>
      <c r="E31" s="33" t="s">
        <v>38</v>
      </c>
      <c r="F31" s="32" t="s">
        <v>91</v>
      </c>
      <c r="G31" s="32">
        <v>1</v>
      </c>
      <c r="H31" s="32" t="s">
        <v>87</v>
      </c>
      <c r="I31" s="52">
        <v>43</v>
      </c>
      <c r="J31" s="52">
        <v>2464</v>
      </c>
      <c r="K31" s="53">
        <f t="shared" si="0"/>
        <v>602.9408</v>
      </c>
      <c r="L31" s="54">
        <v>0.2447</v>
      </c>
      <c r="M31" s="55">
        <v>35</v>
      </c>
      <c r="N31" s="56">
        <v>1727.1896</v>
      </c>
      <c r="O31" s="56">
        <f t="shared" si="1"/>
        <v>391.55388232</v>
      </c>
      <c r="P31" s="57" t="s">
        <v>92</v>
      </c>
      <c r="Q31" s="80">
        <f t="shared" si="2"/>
        <v>0.228571428571429</v>
      </c>
      <c r="R31" s="81">
        <f t="shared" si="3"/>
        <v>0.426594972549626</v>
      </c>
      <c r="S31" s="80">
        <f t="shared" si="9"/>
        <v>0.018</v>
      </c>
      <c r="T31" s="82">
        <v>41.0322580645161</v>
      </c>
      <c r="U31" s="83">
        <v>2788.58774193548</v>
      </c>
      <c r="V31" s="84" t="s">
        <v>93</v>
      </c>
      <c r="W31" s="85">
        <f t="shared" si="5"/>
        <v>0.047955974842768</v>
      </c>
      <c r="X31" s="85">
        <f t="shared" si="6"/>
        <v>-0.116398611761161</v>
      </c>
      <c r="Y31" s="85">
        <f t="shared" si="7"/>
        <v>-0.0337</v>
      </c>
      <c r="Z31" s="88">
        <f>(K31-O31)*0.1</f>
        <v>21.138691768</v>
      </c>
    </row>
    <row r="32" s="13" customFormat="1" ht="24" customHeight="1" spans="1:26">
      <c r="A32" s="28">
        <v>32</v>
      </c>
      <c r="B32" s="28">
        <v>581</v>
      </c>
      <c r="C32" s="31" t="s">
        <v>55</v>
      </c>
      <c r="D32" s="28" t="s">
        <v>56</v>
      </c>
      <c r="E32" s="28" t="s">
        <v>38</v>
      </c>
      <c r="F32" s="32" t="s">
        <v>57</v>
      </c>
      <c r="G32" s="32">
        <v>1</v>
      </c>
      <c r="H32" s="32" t="s">
        <v>87</v>
      </c>
      <c r="I32" s="52">
        <v>129</v>
      </c>
      <c r="J32" s="52">
        <v>7361.3</v>
      </c>
      <c r="K32" s="53">
        <f t="shared" si="0"/>
        <v>1986.07874</v>
      </c>
      <c r="L32" s="54">
        <v>0.2698</v>
      </c>
      <c r="M32" s="55">
        <v>120</v>
      </c>
      <c r="N32" s="56">
        <v>7148.21357142857</v>
      </c>
      <c r="O32" s="56">
        <f t="shared" si="1"/>
        <v>1930.73248564286</v>
      </c>
      <c r="P32" s="57" t="s">
        <v>59</v>
      </c>
      <c r="Q32" s="80">
        <f t="shared" si="2"/>
        <v>0.075</v>
      </c>
      <c r="R32" s="86">
        <f t="shared" si="3"/>
        <v>0.0298097456717211</v>
      </c>
      <c r="S32" s="80">
        <f t="shared" si="9"/>
        <v>-0.000300000000000022</v>
      </c>
      <c r="T32" s="82">
        <v>128.451612903226</v>
      </c>
      <c r="U32" s="83">
        <v>10246.5432258065</v>
      </c>
      <c r="V32" s="84" t="s">
        <v>60</v>
      </c>
      <c r="W32" s="85">
        <f t="shared" si="5"/>
        <v>0.00426921145153044</v>
      </c>
      <c r="X32" s="85">
        <f t="shared" si="6"/>
        <v>-0.281582106494203</v>
      </c>
      <c r="Y32" s="85">
        <f t="shared" si="7"/>
        <v>-0.0432</v>
      </c>
      <c r="Z32" s="88"/>
    </row>
    <row r="33" s="13" customFormat="1" ht="24" customHeight="1" spans="1:26">
      <c r="A33" s="28">
        <v>33</v>
      </c>
      <c r="B33" s="28">
        <v>103199</v>
      </c>
      <c r="C33" s="28" t="s">
        <v>85</v>
      </c>
      <c r="D33" s="28" t="s">
        <v>44</v>
      </c>
      <c r="E33" s="28" t="s">
        <v>38</v>
      </c>
      <c r="F33" s="32" t="s">
        <v>86</v>
      </c>
      <c r="G33" s="32">
        <v>2</v>
      </c>
      <c r="H33" s="32" t="s">
        <v>94</v>
      </c>
      <c r="I33" s="52">
        <v>87</v>
      </c>
      <c r="J33" s="52">
        <v>5534.58</v>
      </c>
      <c r="K33" s="53">
        <f t="shared" si="0"/>
        <v>974.08608</v>
      </c>
      <c r="L33" s="54">
        <v>0.176</v>
      </c>
      <c r="M33" s="57">
        <v>75</v>
      </c>
      <c r="N33" s="59">
        <v>4027.2</v>
      </c>
      <c r="O33" s="56">
        <f t="shared" si="1"/>
        <v>1197.68928</v>
      </c>
      <c r="P33" s="60">
        <v>0.2974</v>
      </c>
      <c r="Q33" s="80">
        <f t="shared" si="2"/>
        <v>0.16</v>
      </c>
      <c r="R33" s="86">
        <f t="shared" si="3"/>
        <v>0.374299761620977</v>
      </c>
      <c r="S33" s="80">
        <f t="shared" si="9"/>
        <v>-0.1214</v>
      </c>
      <c r="T33" s="82">
        <v>85.5806451612903</v>
      </c>
      <c r="U33" s="83">
        <v>4785.22290322581</v>
      </c>
      <c r="V33" s="84" t="s">
        <v>88</v>
      </c>
      <c r="W33" s="85">
        <f t="shared" si="5"/>
        <v>0.0165849981153413</v>
      </c>
      <c r="X33" s="85">
        <f t="shared" si="6"/>
        <v>0.156598158942405</v>
      </c>
      <c r="Y33" s="85">
        <f t="shared" si="7"/>
        <v>-0.147</v>
      </c>
      <c r="Z33" s="88"/>
    </row>
    <row r="34" s="13" customFormat="1" ht="24" customHeight="1" spans="1:26">
      <c r="A34" s="28">
        <v>35</v>
      </c>
      <c r="B34" s="28">
        <v>581</v>
      </c>
      <c r="C34" s="31" t="s">
        <v>55</v>
      </c>
      <c r="D34" s="28" t="s">
        <v>56</v>
      </c>
      <c r="E34" s="28" t="s">
        <v>38</v>
      </c>
      <c r="F34" s="32" t="s">
        <v>57</v>
      </c>
      <c r="G34" s="32">
        <v>1</v>
      </c>
      <c r="H34" s="32" t="s">
        <v>94</v>
      </c>
      <c r="I34" s="52">
        <v>126</v>
      </c>
      <c r="J34" s="52">
        <v>6765.3</v>
      </c>
      <c r="K34" s="53">
        <f t="shared" si="0"/>
        <v>2206.16433</v>
      </c>
      <c r="L34" s="54">
        <v>0.3261</v>
      </c>
      <c r="M34" s="55">
        <v>120</v>
      </c>
      <c r="N34" s="56">
        <v>7148.21357142857</v>
      </c>
      <c r="O34" s="56">
        <f t="shared" si="1"/>
        <v>1930.73248564286</v>
      </c>
      <c r="P34" s="57" t="s">
        <v>59</v>
      </c>
      <c r="Q34" s="80">
        <f t="shared" si="2"/>
        <v>0.05</v>
      </c>
      <c r="R34" s="86">
        <f t="shared" si="3"/>
        <v>-0.053567729559603</v>
      </c>
      <c r="S34" s="80">
        <f t="shared" si="9"/>
        <v>0.056</v>
      </c>
      <c r="T34" s="82">
        <v>128.451612903226</v>
      </c>
      <c r="U34" s="83">
        <v>10246.5432258065</v>
      </c>
      <c r="V34" s="84" t="s">
        <v>60</v>
      </c>
      <c r="W34" s="85">
        <f t="shared" si="5"/>
        <v>-0.0190858864892028</v>
      </c>
      <c r="X34" s="85">
        <f t="shared" si="6"/>
        <v>-0.339748064209478</v>
      </c>
      <c r="Y34" s="85">
        <f t="shared" si="7"/>
        <v>0.0131</v>
      </c>
      <c r="Z34" s="88"/>
    </row>
    <row r="35" s="13" customFormat="1" ht="24" customHeight="1" spans="1:26">
      <c r="A35" s="28">
        <v>36</v>
      </c>
      <c r="B35" s="28">
        <v>102934</v>
      </c>
      <c r="C35" s="28" t="s">
        <v>21</v>
      </c>
      <c r="D35" s="28" t="s">
        <v>22</v>
      </c>
      <c r="E35" s="28" t="s">
        <v>23</v>
      </c>
      <c r="F35" s="29" t="s">
        <v>24</v>
      </c>
      <c r="G35" s="29">
        <v>1</v>
      </c>
      <c r="H35" s="32" t="s">
        <v>94</v>
      </c>
      <c r="I35" s="52">
        <v>117</v>
      </c>
      <c r="J35" s="52">
        <v>6629.17</v>
      </c>
      <c r="K35" s="53">
        <f t="shared" si="0"/>
        <v>1900.583039</v>
      </c>
      <c r="L35" s="54">
        <v>0.2867</v>
      </c>
      <c r="M35" s="55">
        <v>95</v>
      </c>
      <c r="N35" s="56">
        <v>5385.38071428571</v>
      </c>
      <c r="O35" s="56">
        <f t="shared" si="1"/>
        <v>1273.64253892857</v>
      </c>
      <c r="P35" s="57" t="s">
        <v>26</v>
      </c>
      <c r="Q35" s="80">
        <f t="shared" si="2"/>
        <v>0.231578947368421</v>
      </c>
      <c r="R35" s="86">
        <f>(I35-M35)/M35</f>
        <v>0.231578947368421</v>
      </c>
      <c r="S35" s="80">
        <f t="shared" si="9"/>
        <v>0.0502</v>
      </c>
      <c r="T35" s="82">
        <v>91.4193548387097</v>
      </c>
      <c r="U35" s="83">
        <v>7965.37806451613</v>
      </c>
      <c r="V35" s="84" t="s">
        <v>27</v>
      </c>
      <c r="W35" s="85">
        <f t="shared" si="5"/>
        <v>0.279816513761468</v>
      </c>
      <c r="X35" s="85">
        <f t="shared" si="6"/>
        <v>-0.167751995409812</v>
      </c>
      <c r="Y35" s="85">
        <f t="shared" si="7"/>
        <v>-0.0096</v>
      </c>
      <c r="Z35" s="88"/>
    </row>
    <row r="36" s="13" customFormat="1" ht="24" customHeight="1" spans="1:26">
      <c r="A36" s="28">
        <v>37</v>
      </c>
      <c r="B36" s="28">
        <v>341</v>
      </c>
      <c r="C36" s="28" t="s">
        <v>95</v>
      </c>
      <c r="D36" s="28" t="s">
        <v>96</v>
      </c>
      <c r="E36" s="28" t="s">
        <v>97</v>
      </c>
      <c r="F36" s="32" t="s">
        <v>98</v>
      </c>
      <c r="G36" s="32">
        <v>2</v>
      </c>
      <c r="H36" s="32" t="s">
        <v>94</v>
      </c>
      <c r="I36" s="52">
        <v>157</v>
      </c>
      <c r="J36" s="52">
        <v>13838.41</v>
      </c>
      <c r="K36" s="53">
        <f t="shared" si="0"/>
        <v>3769.582884</v>
      </c>
      <c r="L36" s="54">
        <v>0.2724</v>
      </c>
      <c r="M36" s="57">
        <v>121</v>
      </c>
      <c r="N36" s="59">
        <v>10696.55</v>
      </c>
      <c r="O36" s="56">
        <f t="shared" si="1"/>
        <v>3246.402925</v>
      </c>
      <c r="P36" s="60">
        <v>0.3035</v>
      </c>
      <c r="Q36" s="80">
        <f t="shared" si="2"/>
        <v>0.297520661157025</v>
      </c>
      <c r="R36" s="81">
        <f t="shared" ref="R36:R46" si="10">(J36-N36)/N36</f>
        <v>0.293726481903044</v>
      </c>
      <c r="S36" s="80">
        <f t="shared" si="9"/>
        <v>-0.0311</v>
      </c>
      <c r="T36" s="82">
        <v>174.483870967742</v>
      </c>
      <c r="U36" s="83">
        <v>17903.5977419355</v>
      </c>
      <c r="V36" s="84" t="s">
        <v>99</v>
      </c>
      <c r="W36" s="85">
        <f t="shared" si="5"/>
        <v>-0.100203364762433</v>
      </c>
      <c r="X36" s="85">
        <f t="shared" si="6"/>
        <v>-0.227059823423849</v>
      </c>
      <c r="Y36" s="85">
        <f t="shared" si="7"/>
        <v>-0.0318000000000001</v>
      </c>
      <c r="Z36" s="88">
        <f>(K36-O36)*0.1</f>
        <v>52.3179959</v>
      </c>
    </row>
    <row r="37" s="13" customFormat="1" ht="24" customHeight="1" spans="1:26">
      <c r="A37" s="28">
        <v>38</v>
      </c>
      <c r="B37" s="28">
        <v>591</v>
      </c>
      <c r="C37" s="28" t="s">
        <v>100</v>
      </c>
      <c r="D37" s="28" t="s">
        <v>90</v>
      </c>
      <c r="E37" s="28" t="s">
        <v>97</v>
      </c>
      <c r="F37" s="32" t="s">
        <v>98</v>
      </c>
      <c r="G37" s="32">
        <v>2</v>
      </c>
      <c r="H37" s="32" t="s">
        <v>87</v>
      </c>
      <c r="I37" s="52">
        <v>59</v>
      </c>
      <c r="J37" s="52">
        <v>2678.04</v>
      </c>
      <c r="K37" s="53">
        <f t="shared" si="0"/>
        <v>377.068032</v>
      </c>
      <c r="L37" s="54">
        <v>0.1408</v>
      </c>
      <c r="M37" s="57">
        <v>48</v>
      </c>
      <c r="N37" s="59">
        <v>2189.95</v>
      </c>
      <c r="O37" s="56">
        <f t="shared" si="1"/>
        <v>715.894655</v>
      </c>
      <c r="P37" s="60">
        <v>0.3269</v>
      </c>
      <c r="Q37" s="80">
        <f t="shared" si="2"/>
        <v>0.229166666666667</v>
      </c>
      <c r="R37" s="86">
        <f t="shared" si="10"/>
        <v>0.22287723464006</v>
      </c>
      <c r="S37" s="80">
        <f>(L37-Q37)</f>
        <v>-0.0883666666666666</v>
      </c>
      <c r="T37" s="82">
        <v>45.0322580645161</v>
      </c>
      <c r="U37" s="83">
        <v>3405.67387096774</v>
      </c>
      <c r="V37" s="84" t="s">
        <v>101</v>
      </c>
      <c r="W37" s="85">
        <f t="shared" si="5"/>
        <v>0.310171919770775</v>
      </c>
      <c r="X37" s="85">
        <f t="shared" si="6"/>
        <v>-0.213653420302684</v>
      </c>
      <c r="Y37" s="85">
        <f t="shared" si="7"/>
        <v>-0.1621</v>
      </c>
      <c r="Z37" s="88"/>
    </row>
    <row r="38" s="13" customFormat="1" ht="24" customHeight="1" spans="1:26">
      <c r="A38" s="28">
        <v>39</v>
      </c>
      <c r="B38" s="28">
        <v>110378</v>
      </c>
      <c r="C38" s="28" t="s">
        <v>102</v>
      </c>
      <c r="D38" s="28" t="s">
        <v>90</v>
      </c>
      <c r="E38" s="28" t="s">
        <v>103</v>
      </c>
      <c r="F38" s="32" t="s">
        <v>104</v>
      </c>
      <c r="G38" s="32">
        <v>1</v>
      </c>
      <c r="H38" s="32" t="s">
        <v>105</v>
      </c>
      <c r="I38" s="52">
        <v>29</v>
      </c>
      <c r="J38" s="52">
        <v>12389.39</v>
      </c>
      <c r="K38" s="53">
        <f t="shared" si="0"/>
        <v>1605.664944</v>
      </c>
      <c r="L38" s="54">
        <v>0.1296</v>
      </c>
      <c r="M38" s="57">
        <v>28</v>
      </c>
      <c r="N38" s="59">
        <v>2278.18</v>
      </c>
      <c r="O38" s="56">
        <f t="shared" si="1"/>
        <v>638.346036</v>
      </c>
      <c r="P38" s="60">
        <v>0.2802</v>
      </c>
      <c r="Q38" s="80">
        <f t="shared" si="2"/>
        <v>0.0357142857142857</v>
      </c>
      <c r="R38" s="81">
        <f t="shared" si="10"/>
        <v>4.43828406886199</v>
      </c>
      <c r="S38" s="80">
        <f t="shared" ref="S38:S46" si="11">(L38-P38)</f>
        <v>-0.1506</v>
      </c>
      <c r="T38" s="82">
        <v>21.3225806451613</v>
      </c>
      <c r="U38" s="83">
        <v>1916.03064516129</v>
      </c>
      <c r="V38" s="84" t="s">
        <v>106</v>
      </c>
      <c r="W38" s="85">
        <f t="shared" si="5"/>
        <v>0.360060514372163</v>
      </c>
      <c r="X38" s="85">
        <f t="shared" si="6"/>
        <v>5.46617528341102</v>
      </c>
      <c r="Y38" s="85">
        <f t="shared" si="7"/>
        <v>-0.1614</v>
      </c>
      <c r="Z38" s="88">
        <f>(K38-O38)*0.3</f>
        <v>290.1956724</v>
      </c>
    </row>
    <row r="39" s="13" customFormat="1" ht="24" customHeight="1" spans="1:26">
      <c r="A39" s="28">
        <v>40</v>
      </c>
      <c r="B39" s="28">
        <v>103639</v>
      </c>
      <c r="C39" s="31" t="s">
        <v>28</v>
      </c>
      <c r="D39" s="28" t="s">
        <v>29</v>
      </c>
      <c r="E39" s="28" t="s">
        <v>30</v>
      </c>
      <c r="F39" s="32" t="s">
        <v>48</v>
      </c>
      <c r="G39" s="32">
        <v>2</v>
      </c>
      <c r="H39" s="32" t="s">
        <v>105</v>
      </c>
      <c r="I39" s="52">
        <v>109</v>
      </c>
      <c r="J39" s="52">
        <v>6773</v>
      </c>
      <c r="K39" s="53">
        <f t="shared" si="0"/>
        <v>1872.0572</v>
      </c>
      <c r="L39" s="54">
        <v>0.2764</v>
      </c>
      <c r="M39" s="57">
        <v>55</v>
      </c>
      <c r="N39" s="59">
        <v>3781.61</v>
      </c>
      <c r="O39" s="56">
        <f t="shared" si="1"/>
        <v>1021.412861</v>
      </c>
      <c r="P39" s="60">
        <v>0.2701</v>
      </c>
      <c r="Q39" s="80">
        <f t="shared" si="2"/>
        <v>0.981818181818182</v>
      </c>
      <c r="R39" s="81">
        <f t="shared" si="10"/>
        <v>0.791036093092624</v>
      </c>
      <c r="S39" s="80">
        <f t="shared" si="11"/>
        <v>0.00629999999999997</v>
      </c>
      <c r="T39" s="82">
        <v>74.6451612903226</v>
      </c>
      <c r="U39" s="83">
        <v>4939.23870967742</v>
      </c>
      <c r="V39" s="84" t="s">
        <v>34</v>
      </c>
      <c r="W39" s="85">
        <f t="shared" si="5"/>
        <v>0.460242005185825</v>
      </c>
      <c r="X39" s="85">
        <f t="shared" si="6"/>
        <v>0.371263953436732</v>
      </c>
      <c r="Y39" s="85">
        <f t="shared" si="7"/>
        <v>-0.0372</v>
      </c>
      <c r="Z39" s="88">
        <f>(K39-O39)*0.2</f>
        <v>170.1288678</v>
      </c>
    </row>
    <row r="40" s="13" customFormat="1" ht="24" customHeight="1" spans="1:26">
      <c r="A40" s="28">
        <v>41</v>
      </c>
      <c r="B40" s="33">
        <v>339</v>
      </c>
      <c r="C40" s="33" t="s">
        <v>66</v>
      </c>
      <c r="D40" s="28" t="s">
        <v>44</v>
      </c>
      <c r="E40" s="33" t="s">
        <v>23</v>
      </c>
      <c r="F40" s="29" t="s">
        <v>67</v>
      </c>
      <c r="G40" s="29">
        <v>1</v>
      </c>
      <c r="H40" s="32" t="s">
        <v>105</v>
      </c>
      <c r="I40" s="52">
        <v>58</v>
      </c>
      <c r="J40" s="52">
        <v>3276.16</v>
      </c>
      <c r="K40" s="53">
        <f t="shared" si="0"/>
        <v>804.29728</v>
      </c>
      <c r="L40" s="54">
        <v>0.2455</v>
      </c>
      <c r="M40" s="55">
        <v>47</v>
      </c>
      <c r="N40" s="56">
        <v>3174.80321428571</v>
      </c>
      <c r="O40" s="56">
        <f t="shared" si="1"/>
        <v>981.014193214284</v>
      </c>
      <c r="P40" s="57" t="s">
        <v>68</v>
      </c>
      <c r="Q40" s="80">
        <f t="shared" si="2"/>
        <v>0.234042553191489</v>
      </c>
      <c r="R40" s="86">
        <f t="shared" si="10"/>
        <v>0.0319253758022586</v>
      </c>
      <c r="S40" s="80">
        <f t="shared" si="11"/>
        <v>-0.0635</v>
      </c>
      <c r="T40" s="82">
        <v>51.5806451612903</v>
      </c>
      <c r="U40" s="83">
        <v>3813.23774193548</v>
      </c>
      <c r="V40" s="84" t="s">
        <v>69</v>
      </c>
      <c r="W40" s="85">
        <f t="shared" si="5"/>
        <v>0.124452782989369</v>
      </c>
      <c r="X40" s="85">
        <f t="shared" si="6"/>
        <v>-0.140845595864389</v>
      </c>
      <c r="Y40" s="85">
        <f t="shared" si="7"/>
        <v>-0.0579</v>
      </c>
      <c r="Z40" s="88"/>
    </row>
    <row r="41" s="13" customFormat="1" ht="24" customHeight="1" spans="1:26">
      <c r="A41" s="28">
        <v>42</v>
      </c>
      <c r="B41" s="28">
        <v>52</v>
      </c>
      <c r="C41" s="28" t="s">
        <v>107</v>
      </c>
      <c r="D41" s="28" t="s">
        <v>44</v>
      </c>
      <c r="E41" s="28" t="s">
        <v>103</v>
      </c>
      <c r="F41" s="32" t="s">
        <v>104</v>
      </c>
      <c r="G41" s="32">
        <v>1</v>
      </c>
      <c r="H41" s="32" t="s">
        <v>108</v>
      </c>
      <c r="I41" s="52">
        <v>60</v>
      </c>
      <c r="J41" s="52">
        <v>2211.11</v>
      </c>
      <c r="K41" s="53">
        <f t="shared" si="0"/>
        <v>490.645309</v>
      </c>
      <c r="L41" s="54">
        <v>0.2219</v>
      </c>
      <c r="M41" s="57">
        <v>49</v>
      </c>
      <c r="N41" s="59">
        <v>2582.66</v>
      </c>
      <c r="O41" s="56">
        <f t="shared" si="1"/>
        <v>779.96332</v>
      </c>
      <c r="P41" s="60">
        <v>0.302</v>
      </c>
      <c r="Q41" s="80">
        <f t="shared" si="2"/>
        <v>0.224489795918367</v>
      </c>
      <c r="R41" s="86">
        <f t="shared" si="10"/>
        <v>-0.143863303725616</v>
      </c>
      <c r="S41" s="80">
        <f t="shared" si="11"/>
        <v>-0.0801</v>
      </c>
      <c r="T41" s="82">
        <v>55.3548387096774</v>
      </c>
      <c r="U41" s="83">
        <v>4407.41709677419</v>
      </c>
      <c r="V41" s="84" t="s">
        <v>109</v>
      </c>
      <c r="W41" s="85">
        <f t="shared" si="5"/>
        <v>0.0839160839160843</v>
      </c>
      <c r="X41" s="85">
        <f t="shared" si="6"/>
        <v>-0.498320682737669</v>
      </c>
      <c r="Y41" s="85">
        <f t="shared" si="7"/>
        <v>-0.0837</v>
      </c>
      <c r="Z41" s="88"/>
    </row>
    <row r="42" s="13" customFormat="1" ht="24" customHeight="1" spans="1:26">
      <c r="A42" s="28">
        <v>43</v>
      </c>
      <c r="B42" s="33">
        <v>347</v>
      </c>
      <c r="C42" s="33" t="s">
        <v>77</v>
      </c>
      <c r="D42" s="28" t="s">
        <v>44</v>
      </c>
      <c r="E42" s="33" t="s">
        <v>23</v>
      </c>
      <c r="F42" s="32" t="s">
        <v>78</v>
      </c>
      <c r="G42" s="32">
        <v>1</v>
      </c>
      <c r="H42" s="32" t="s">
        <v>108</v>
      </c>
      <c r="I42" s="52">
        <v>55</v>
      </c>
      <c r="J42" s="52">
        <v>2793.54</v>
      </c>
      <c r="K42" s="53">
        <f t="shared" si="0"/>
        <v>672.405078</v>
      </c>
      <c r="L42" s="54">
        <v>0.2407</v>
      </c>
      <c r="M42" s="55">
        <v>53</v>
      </c>
      <c r="N42" s="56">
        <v>3124.41071428571</v>
      </c>
      <c r="O42" s="56">
        <f t="shared" si="1"/>
        <v>697.993353571428</v>
      </c>
      <c r="P42" s="57" t="s">
        <v>79</v>
      </c>
      <c r="Q42" s="80">
        <f t="shared" si="2"/>
        <v>0.0377358490566038</v>
      </c>
      <c r="R42" s="86">
        <f t="shared" si="10"/>
        <v>-0.10589859802134</v>
      </c>
      <c r="S42" s="80">
        <f t="shared" si="11"/>
        <v>0.0173</v>
      </c>
      <c r="T42" s="82">
        <v>49.4193548387097</v>
      </c>
      <c r="U42" s="83">
        <v>4227.0764516129</v>
      </c>
      <c r="V42" s="84" t="s">
        <v>80</v>
      </c>
      <c r="W42" s="85">
        <f t="shared" si="5"/>
        <v>0.112924281984334</v>
      </c>
      <c r="X42" s="85">
        <f t="shared" si="6"/>
        <v>-0.339131896009573</v>
      </c>
      <c r="Y42" s="85">
        <f t="shared" si="7"/>
        <v>-0.0398</v>
      </c>
      <c r="Z42" s="88"/>
    </row>
    <row r="43" s="13" customFormat="1" ht="24" customHeight="1" spans="1:26">
      <c r="A43" s="28">
        <v>44</v>
      </c>
      <c r="B43" s="33">
        <v>355</v>
      </c>
      <c r="C43" s="33" t="s">
        <v>72</v>
      </c>
      <c r="D43" s="28" t="s">
        <v>44</v>
      </c>
      <c r="E43" s="33" t="s">
        <v>38</v>
      </c>
      <c r="F43" s="29" t="s">
        <v>73</v>
      </c>
      <c r="G43" s="29">
        <v>1</v>
      </c>
      <c r="H43" s="32" t="s">
        <v>108</v>
      </c>
      <c r="I43" s="52">
        <v>86</v>
      </c>
      <c r="J43" s="52">
        <v>5801.64</v>
      </c>
      <c r="K43" s="53">
        <f t="shared" si="0"/>
        <v>1896.556116</v>
      </c>
      <c r="L43" s="54">
        <v>0.3269</v>
      </c>
      <c r="M43" s="55">
        <v>48</v>
      </c>
      <c r="N43" s="56">
        <v>3518.38035714286</v>
      </c>
      <c r="O43" s="56">
        <f t="shared" si="1"/>
        <v>989.016718392858</v>
      </c>
      <c r="P43" s="57" t="s">
        <v>74</v>
      </c>
      <c r="Q43" s="80">
        <f t="shared" si="2"/>
        <v>0.791666666666667</v>
      </c>
      <c r="R43" s="81">
        <f t="shared" si="10"/>
        <v>0.648951907152894</v>
      </c>
      <c r="S43" s="80">
        <f t="shared" si="11"/>
        <v>0.0458</v>
      </c>
      <c r="T43" s="82">
        <v>56.4838709677419</v>
      </c>
      <c r="U43" s="83">
        <v>5795.88</v>
      </c>
      <c r="V43" s="84" t="s">
        <v>75</v>
      </c>
      <c r="W43" s="85">
        <f t="shared" si="5"/>
        <v>0.522558537978299</v>
      </c>
      <c r="X43" s="85">
        <f t="shared" si="6"/>
        <v>0.000993809395639699</v>
      </c>
      <c r="Y43" s="85">
        <f t="shared" si="7"/>
        <v>0.0329</v>
      </c>
      <c r="Z43" s="88">
        <f>(K43-O43)*0.1</f>
        <v>90.7539397607142</v>
      </c>
    </row>
    <row r="44" s="13" customFormat="1" ht="24" customHeight="1" spans="1:26">
      <c r="A44" s="28">
        <v>45</v>
      </c>
      <c r="B44" s="28">
        <v>102934</v>
      </c>
      <c r="C44" s="28" t="s">
        <v>21</v>
      </c>
      <c r="D44" s="28" t="s">
        <v>22</v>
      </c>
      <c r="E44" s="28" t="s">
        <v>23</v>
      </c>
      <c r="F44" s="29" t="s">
        <v>24</v>
      </c>
      <c r="G44" s="29">
        <v>1</v>
      </c>
      <c r="H44" s="32" t="s">
        <v>108</v>
      </c>
      <c r="I44" s="52">
        <v>128</v>
      </c>
      <c r="J44" s="52">
        <v>6184.96</v>
      </c>
      <c r="K44" s="53">
        <f t="shared" si="0"/>
        <v>1609.945088</v>
      </c>
      <c r="L44" s="54">
        <v>0.2603</v>
      </c>
      <c r="M44" s="55">
        <v>95</v>
      </c>
      <c r="N44" s="56">
        <v>5385.38071428571</v>
      </c>
      <c r="O44" s="56">
        <f t="shared" si="1"/>
        <v>1273.64253892857</v>
      </c>
      <c r="P44" s="57" t="s">
        <v>26</v>
      </c>
      <c r="Q44" s="80">
        <f t="shared" si="2"/>
        <v>0.347368421052632</v>
      </c>
      <c r="R44" s="86">
        <f t="shared" si="10"/>
        <v>0.148472193171647</v>
      </c>
      <c r="S44" s="80">
        <f t="shared" si="11"/>
        <v>0.0238</v>
      </c>
      <c r="T44" s="82">
        <v>91.4193548387097</v>
      </c>
      <c r="U44" s="83">
        <v>7965.37806451613</v>
      </c>
      <c r="V44" s="84" t="s">
        <v>27</v>
      </c>
      <c r="W44" s="85">
        <f t="shared" si="5"/>
        <v>0.400141143260409</v>
      </c>
      <c r="X44" s="85">
        <f t="shared" si="6"/>
        <v>-0.223519593181329</v>
      </c>
      <c r="Y44" s="85">
        <f t="shared" si="7"/>
        <v>-0.036</v>
      </c>
      <c r="Z44" s="88"/>
    </row>
    <row r="45" s="13" customFormat="1" ht="24" customHeight="1" spans="1:26">
      <c r="A45" s="28">
        <v>46</v>
      </c>
      <c r="B45" s="28">
        <v>710</v>
      </c>
      <c r="C45" s="28" t="s">
        <v>110</v>
      </c>
      <c r="D45" s="28" t="s">
        <v>44</v>
      </c>
      <c r="E45" s="28" t="s">
        <v>103</v>
      </c>
      <c r="F45" s="32" t="s">
        <v>111</v>
      </c>
      <c r="G45" s="32">
        <v>1</v>
      </c>
      <c r="H45" s="32" t="s">
        <v>112</v>
      </c>
      <c r="I45" s="52">
        <v>54</v>
      </c>
      <c r="J45" s="52">
        <v>3114</v>
      </c>
      <c r="K45" s="53">
        <f t="shared" si="0"/>
        <v>1265.841</v>
      </c>
      <c r="L45" s="54">
        <v>0.4065</v>
      </c>
      <c r="M45" s="57">
        <v>55</v>
      </c>
      <c r="N45" s="59">
        <v>3216.54</v>
      </c>
      <c r="O45" s="56">
        <f t="shared" si="1"/>
        <v>1106.168106</v>
      </c>
      <c r="P45" s="60">
        <v>0.3439</v>
      </c>
      <c r="Q45" s="80">
        <f t="shared" si="2"/>
        <v>-0.0181818181818182</v>
      </c>
      <c r="R45" s="86">
        <f t="shared" si="10"/>
        <v>-0.031878975545151</v>
      </c>
      <c r="S45" s="80">
        <f t="shared" si="11"/>
        <v>0.0626</v>
      </c>
      <c r="T45" s="82">
        <v>58.4838709677419</v>
      </c>
      <c r="U45" s="83">
        <v>3829.04322580645</v>
      </c>
      <c r="V45" s="84" t="s">
        <v>113</v>
      </c>
      <c r="W45" s="85">
        <f t="shared" si="5"/>
        <v>-0.0766685052399333</v>
      </c>
      <c r="X45" s="85">
        <f t="shared" si="6"/>
        <v>-0.186742009332071</v>
      </c>
      <c r="Y45" s="85">
        <f t="shared" si="7"/>
        <v>0.0803</v>
      </c>
      <c r="Z45" s="88"/>
    </row>
    <row r="46" s="13" customFormat="1" ht="24" customHeight="1" spans="1:26">
      <c r="A46" s="28">
        <v>47</v>
      </c>
      <c r="B46" s="28">
        <v>581</v>
      </c>
      <c r="C46" s="31" t="s">
        <v>55</v>
      </c>
      <c r="D46" s="28" t="s">
        <v>56</v>
      </c>
      <c r="E46" s="28" t="s">
        <v>38</v>
      </c>
      <c r="F46" s="32" t="s">
        <v>57</v>
      </c>
      <c r="G46" s="32">
        <v>1</v>
      </c>
      <c r="H46" s="32" t="s">
        <v>112</v>
      </c>
      <c r="I46" s="52">
        <v>128</v>
      </c>
      <c r="J46" s="52">
        <v>7497.18</v>
      </c>
      <c r="K46" s="53">
        <f t="shared" si="0"/>
        <v>1959.013134</v>
      </c>
      <c r="L46" s="54">
        <v>0.2613</v>
      </c>
      <c r="M46" s="55">
        <v>120</v>
      </c>
      <c r="N46" s="56">
        <v>7148.21357142857</v>
      </c>
      <c r="O46" s="56">
        <f t="shared" si="1"/>
        <v>1930.73248564286</v>
      </c>
      <c r="P46" s="57" t="s">
        <v>59</v>
      </c>
      <c r="Q46" s="80">
        <f t="shared" si="2"/>
        <v>0.0666666666666667</v>
      </c>
      <c r="R46" s="86">
        <f t="shared" si="10"/>
        <v>0.0488186908637216</v>
      </c>
      <c r="S46" s="80">
        <f t="shared" si="11"/>
        <v>-0.00880000000000003</v>
      </c>
      <c r="T46" s="82">
        <v>128.451612903226</v>
      </c>
      <c r="U46" s="83">
        <v>10246.5432258065</v>
      </c>
      <c r="V46" s="84" t="s">
        <v>60</v>
      </c>
      <c r="W46" s="85">
        <f t="shared" si="5"/>
        <v>-0.00351582119538065</v>
      </c>
      <c r="X46" s="85">
        <f t="shared" si="6"/>
        <v>-0.26832104888623</v>
      </c>
      <c r="Y46" s="85">
        <f t="shared" si="7"/>
        <v>-0.0517</v>
      </c>
      <c r="Z46" s="88"/>
    </row>
    <row r="47" s="13" customFormat="1" ht="24" customHeight="1" spans="1:26">
      <c r="A47" s="28">
        <v>48</v>
      </c>
      <c r="B47" s="28">
        <v>103639</v>
      </c>
      <c r="C47" s="28" t="s">
        <v>28</v>
      </c>
      <c r="D47" s="28" t="s">
        <v>29</v>
      </c>
      <c r="E47" s="28" t="s">
        <v>30</v>
      </c>
      <c r="F47" s="32" t="s">
        <v>48</v>
      </c>
      <c r="G47" s="32">
        <v>2</v>
      </c>
      <c r="H47" s="32" t="s">
        <v>112</v>
      </c>
      <c r="I47" s="61">
        <v>92</v>
      </c>
      <c r="J47" s="52">
        <v>6217.3</v>
      </c>
      <c r="K47" s="53">
        <f t="shared" si="0"/>
        <v>1803.017</v>
      </c>
      <c r="L47" s="62">
        <v>0.29</v>
      </c>
      <c r="M47" s="55">
        <v>56</v>
      </c>
      <c r="N47" s="56">
        <v>3781.61285714286</v>
      </c>
      <c r="O47" s="56">
        <f t="shared" si="1"/>
        <v>1023.30443914286</v>
      </c>
      <c r="P47" s="57" t="s">
        <v>33</v>
      </c>
      <c r="Q47" s="80">
        <v>0.4375</v>
      </c>
      <c r="R47" s="81">
        <v>0.644353346</v>
      </c>
      <c r="S47" s="80">
        <v>0.078066914</v>
      </c>
      <c r="T47" s="82">
        <v>74.6451612903226</v>
      </c>
      <c r="U47" s="83">
        <v>4939.23870967742</v>
      </c>
      <c r="V47" s="84" t="s">
        <v>34</v>
      </c>
      <c r="W47" s="85">
        <f t="shared" si="5"/>
        <v>0.232497839239412</v>
      </c>
      <c r="X47" s="85">
        <f t="shared" si="6"/>
        <v>0.258756736704886</v>
      </c>
      <c r="Y47" s="85">
        <f t="shared" si="7"/>
        <v>-0.0236</v>
      </c>
      <c r="Z47" s="88">
        <f>(K47-O47)*0.2</f>
        <v>155.942512171428</v>
      </c>
    </row>
    <row r="48" s="13" customFormat="1" ht="24" customHeight="1" spans="1:26">
      <c r="A48" s="28">
        <v>49</v>
      </c>
      <c r="B48" s="28">
        <v>349</v>
      </c>
      <c r="C48" s="31" t="s">
        <v>51</v>
      </c>
      <c r="D48" s="28" t="s">
        <v>44</v>
      </c>
      <c r="E48" s="28" t="s">
        <v>38</v>
      </c>
      <c r="F48" s="32" t="s">
        <v>52</v>
      </c>
      <c r="G48" s="32">
        <v>2</v>
      </c>
      <c r="H48" s="32" t="s">
        <v>114</v>
      </c>
      <c r="I48" s="52">
        <v>98</v>
      </c>
      <c r="J48" s="52">
        <v>5039.42</v>
      </c>
      <c r="K48" s="53">
        <f t="shared" si="0"/>
        <v>1659.984948</v>
      </c>
      <c r="L48" s="54">
        <v>0.3294</v>
      </c>
      <c r="M48" s="55">
        <v>52</v>
      </c>
      <c r="N48" s="56">
        <v>3159.76107142857</v>
      </c>
      <c r="O48" s="56">
        <f t="shared" si="1"/>
        <v>873.357960142857</v>
      </c>
      <c r="P48" s="57" t="s">
        <v>53</v>
      </c>
      <c r="Q48" s="80">
        <f t="shared" ref="Q48:Q58" si="12">(I48-M48)/M48</f>
        <v>0.884615384615385</v>
      </c>
      <c r="R48" s="81">
        <f t="shared" ref="R48:R58" si="13">(J48-N48)/N48</f>
        <v>0.594873753451748</v>
      </c>
      <c r="S48" s="80">
        <f t="shared" ref="S48:S57" si="14">(L48-P48)</f>
        <v>0.053</v>
      </c>
      <c r="T48" s="82">
        <v>47.2903225806452</v>
      </c>
      <c r="U48" s="83">
        <v>4126.41709677419</v>
      </c>
      <c r="V48" s="84" t="s">
        <v>54</v>
      </c>
      <c r="W48" s="85">
        <f t="shared" si="5"/>
        <v>1.07230559345157</v>
      </c>
      <c r="X48" s="85">
        <f t="shared" si="6"/>
        <v>0.22125802647036</v>
      </c>
      <c r="Y48" s="85">
        <f t="shared" si="7"/>
        <v>0.00880000000000003</v>
      </c>
      <c r="Z48" s="88">
        <f>(K48-O48)*0.1</f>
        <v>78.6626987857144</v>
      </c>
    </row>
    <row r="49" s="13" customFormat="1" ht="24" customHeight="1" spans="1:26">
      <c r="A49" s="28">
        <v>50</v>
      </c>
      <c r="B49" s="33">
        <v>399</v>
      </c>
      <c r="C49" s="33" t="s">
        <v>61</v>
      </c>
      <c r="D49" s="28" t="s">
        <v>29</v>
      </c>
      <c r="E49" s="33" t="s">
        <v>30</v>
      </c>
      <c r="F49" s="29" t="s">
        <v>62</v>
      </c>
      <c r="G49" s="29">
        <v>1</v>
      </c>
      <c r="H49" s="32" t="s">
        <v>114</v>
      </c>
      <c r="I49" s="52">
        <v>61</v>
      </c>
      <c r="J49" s="52">
        <v>5327.55</v>
      </c>
      <c r="K49" s="53">
        <f t="shared" si="0"/>
        <v>1473.067575</v>
      </c>
      <c r="L49" s="54">
        <v>0.2765</v>
      </c>
      <c r="M49" s="55">
        <v>63</v>
      </c>
      <c r="N49" s="56">
        <v>5128.05642857143</v>
      </c>
      <c r="O49" s="56">
        <f t="shared" si="1"/>
        <v>1425.59968714286</v>
      </c>
      <c r="P49" s="57" t="s">
        <v>64</v>
      </c>
      <c r="Q49" s="80">
        <f t="shared" si="12"/>
        <v>-0.0317460317460317</v>
      </c>
      <c r="R49" s="86">
        <f t="shared" si="13"/>
        <v>0.0389023744584934</v>
      </c>
      <c r="S49" s="80">
        <f t="shared" si="14"/>
        <v>-0.0015</v>
      </c>
      <c r="T49" s="82">
        <v>63.3870967741936</v>
      </c>
      <c r="U49" s="83">
        <v>6933.26774193548</v>
      </c>
      <c r="V49" s="84" t="s">
        <v>65</v>
      </c>
      <c r="W49" s="85">
        <f t="shared" si="5"/>
        <v>-0.0376590330788812</v>
      </c>
      <c r="X49" s="85">
        <f t="shared" si="6"/>
        <v>-0.231596096054879</v>
      </c>
      <c r="Y49" s="85">
        <f t="shared" si="7"/>
        <v>-0.00429999999999997</v>
      </c>
      <c r="Z49" s="88"/>
    </row>
    <row r="50" s="13" customFormat="1" ht="24" customHeight="1" spans="1:26">
      <c r="A50" s="28">
        <v>51</v>
      </c>
      <c r="B50" s="33">
        <v>347</v>
      </c>
      <c r="C50" s="33" t="s">
        <v>77</v>
      </c>
      <c r="D50" s="28" t="s">
        <v>44</v>
      </c>
      <c r="E50" s="33" t="s">
        <v>23</v>
      </c>
      <c r="F50" s="32" t="s">
        <v>78</v>
      </c>
      <c r="G50" s="32">
        <v>1</v>
      </c>
      <c r="H50" s="32" t="s">
        <v>115</v>
      </c>
      <c r="I50" s="52">
        <v>80</v>
      </c>
      <c r="J50" s="52">
        <v>4878</v>
      </c>
      <c r="K50" s="53">
        <f t="shared" si="0"/>
        <v>1519.497</v>
      </c>
      <c r="L50" s="54">
        <v>0.3115</v>
      </c>
      <c r="M50" s="55">
        <v>53</v>
      </c>
      <c r="N50" s="56">
        <v>3124.41071428571</v>
      </c>
      <c r="O50" s="56">
        <f t="shared" si="1"/>
        <v>697.993353571428</v>
      </c>
      <c r="P50" s="57" t="s">
        <v>79</v>
      </c>
      <c r="Q50" s="80">
        <f t="shared" si="12"/>
        <v>0.509433962264151</v>
      </c>
      <c r="R50" s="81">
        <f t="shared" si="13"/>
        <v>0.561254407974077</v>
      </c>
      <c r="S50" s="80">
        <f t="shared" si="14"/>
        <v>0.0881</v>
      </c>
      <c r="T50" s="82">
        <v>49.4193548387097</v>
      </c>
      <c r="U50" s="83">
        <v>4227.0764516129</v>
      </c>
      <c r="V50" s="84" t="s">
        <v>80</v>
      </c>
      <c r="W50" s="85">
        <f t="shared" si="5"/>
        <v>0.618798955613576</v>
      </c>
      <c r="X50" s="85">
        <f t="shared" si="6"/>
        <v>0.153989064507866</v>
      </c>
      <c r="Y50" s="85">
        <f t="shared" si="7"/>
        <v>0.031</v>
      </c>
      <c r="Z50" s="88">
        <f>(K50-O50)*0.1</f>
        <v>82.1503646428573</v>
      </c>
    </row>
    <row r="51" s="13" customFormat="1" ht="24" customHeight="1" spans="1:26">
      <c r="A51" s="28">
        <v>52</v>
      </c>
      <c r="B51" s="28">
        <v>103639</v>
      </c>
      <c r="C51" s="28" t="s">
        <v>28</v>
      </c>
      <c r="D51" s="28" t="s">
        <v>29</v>
      </c>
      <c r="E51" s="28" t="s">
        <v>30</v>
      </c>
      <c r="F51" s="32" t="s">
        <v>48</v>
      </c>
      <c r="G51" s="32">
        <v>2</v>
      </c>
      <c r="H51" s="32" t="s">
        <v>115</v>
      </c>
      <c r="I51" s="52">
        <v>93</v>
      </c>
      <c r="J51" s="52">
        <v>5051.64</v>
      </c>
      <c r="K51" s="53">
        <f t="shared" si="0"/>
        <v>1741.805472</v>
      </c>
      <c r="L51" s="54">
        <v>0.3448</v>
      </c>
      <c r="M51" s="55">
        <v>56</v>
      </c>
      <c r="N51" s="56">
        <v>3781.61285714286</v>
      </c>
      <c r="O51" s="56">
        <f t="shared" si="1"/>
        <v>1023.30443914286</v>
      </c>
      <c r="P51" s="57" t="s">
        <v>33</v>
      </c>
      <c r="Q51" s="80">
        <f t="shared" si="12"/>
        <v>0.660714285714286</v>
      </c>
      <c r="R51" s="86">
        <f t="shared" si="13"/>
        <v>0.335842718658591</v>
      </c>
      <c r="S51" s="80">
        <f t="shared" si="14"/>
        <v>0.0742</v>
      </c>
      <c r="T51" s="82">
        <v>74.6451612903226</v>
      </c>
      <c r="U51" s="83">
        <v>4939.23870967742</v>
      </c>
      <c r="V51" s="84" t="s">
        <v>34</v>
      </c>
      <c r="W51" s="85">
        <f t="shared" si="5"/>
        <v>0.245894554883319</v>
      </c>
      <c r="X51" s="85">
        <f t="shared" si="6"/>
        <v>0.022756804627068</v>
      </c>
      <c r="Y51" s="85">
        <f t="shared" si="7"/>
        <v>0.0312</v>
      </c>
      <c r="Z51" s="88"/>
    </row>
    <row r="52" s="13" customFormat="1" ht="24" customHeight="1" spans="1:26">
      <c r="A52" s="28">
        <v>53</v>
      </c>
      <c r="B52" s="28">
        <v>104430</v>
      </c>
      <c r="C52" s="28" t="s">
        <v>116</v>
      </c>
      <c r="D52" s="28" t="s">
        <v>44</v>
      </c>
      <c r="E52" s="28" t="s">
        <v>30</v>
      </c>
      <c r="F52" s="32" t="s">
        <v>117</v>
      </c>
      <c r="G52" s="32">
        <v>2</v>
      </c>
      <c r="H52" s="32" t="s">
        <v>115</v>
      </c>
      <c r="I52" s="52">
        <v>56</v>
      </c>
      <c r="J52" s="52">
        <v>2724.75</v>
      </c>
      <c r="K52" s="53">
        <f t="shared" si="0"/>
        <v>844.944975</v>
      </c>
      <c r="L52" s="54">
        <v>0.3101</v>
      </c>
      <c r="M52" s="57">
        <v>49</v>
      </c>
      <c r="N52" s="59">
        <v>2896.10285714286</v>
      </c>
      <c r="O52" s="56">
        <f t="shared" si="1"/>
        <v>963.53342057143</v>
      </c>
      <c r="P52" s="60">
        <v>0.3327</v>
      </c>
      <c r="Q52" s="80">
        <f t="shared" si="12"/>
        <v>0.142857142857143</v>
      </c>
      <c r="R52" s="86">
        <f t="shared" si="13"/>
        <v>-0.0591667028400737</v>
      </c>
      <c r="S52" s="80">
        <f t="shared" si="14"/>
        <v>-0.0226</v>
      </c>
      <c r="T52" s="82">
        <v>46.0322580645161</v>
      </c>
      <c r="U52" s="83">
        <v>3191.31387096774</v>
      </c>
      <c r="V52" s="84" t="s">
        <v>118</v>
      </c>
      <c r="W52" s="85">
        <f t="shared" si="5"/>
        <v>0.216538192011213</v>
      </c>
      <c r="X52" s="85">
        <f t="shared" si="6"/>
        <v>-0.146198051909654</v>
      </c>
      <c r="Y52" s="85">
        <f t="shared" si="7"/>
        <v>0.0101</v>
      </c>
      <c r="Z52" s="88"/>
    </row>
    <row r="53" s="13" customFormat="1" ht="24" customHeight="1" spans="1:26">
      <c r="A53" s="28">
        <v>54</v>
      </c>
      <c r="B53" s="28">
        <v>572</v>
      </c>
      <c r="C53" s="28" t="s">
        <v>119</v>
      </c>
      <c r="D53" s="28" t="s">
        <v>29</v>
      </c>
      <c r="E53" s="28" t="s">
        <v>38</v>
      </c>
      <c r="F53" s="32" t="s">
        <v>117</v>
      </c>
      <c r="G53" s="32">
        <v>2</v>
      </c>
      <c r="H53" s="32" t="s">
        <v>120</v>
      </c>
      <c r="I53" s="52">
        <v>84</v>
      </c>
      <c r="J53" s="52">
        <v>8221.99</v>
      </c>
      <c r="K53" s="53">
        <f t="shared" si="0"/>
        <v>1911.612675</v>
      </c>
      <c r="L53" s="54">
        <v>0.2325</v>
      </c>
      <c r="M53" s="57">
        <v>57</v>
      </c>
      <c r="N53" s="59">
        <v>3859</v>
      </c>
      <c r="O53" s="56">
        <f t="shared" si="1"/>
        <v>903.006</v>
      </c>
      <c r="P53" s="60">
        <v>0.234</v>
      </c>
      <c r="Q53" s="80">
        <f t="shared" si="12"/>
        <v>0.473684210526316</v>
      </c>
      <c r="R53" s="81">
        <f t="shared" si="13"/>
        <v>1.13060119201866</v>
      </c>
      <c r="S53" s="80">
        <f t="shared" si="14"/>
        <v>-0.0015</v>
      </c>
      <c r="T53" s="82">
        <v>69.4838709677419</v>
      </c>
      <c r="U53" s="83">
        <v>6435.8935483871</v>
      </c>
      <c r="V53" s="84" t="s">
        <v>121</v>
      </c>
      <c r="W53" s="85">
        <f t="shared" si="5"/>
        <v>0.20891364902507</v>
      </c>
      <c r="X53" s="85">
        <f t="shared" si="6"/>
        <v>0.277521130233814</v>
      </c>
      <c r="Y53" s="85">
        <f t="shared" si="7"/>
        <v>-0.0364999999999999</v>
      </c>
      <c r="Z53" s="88" t="s">
        <v>122</v>
      </c>
    </row>
    <row r="54" s="13" customFormat="1" ht="24" customHeight="1" spans="1:26">
      <c r="A54" s="28">
        <v>55</v>
      </c>
      <c r="B54" s="28">
        <v>385</v>
      </c>
      <c r="C54" s="28" t="s">
        <v>123</v>
      </c>
      <c r="D54" s="28" t="s">
        <v>96</v>
      </c>
      <c r="E54" s="28" t="s">
        <v>97</v>
      </c>
      <c r="F54" s="32" t="s">
        <v>124</v>
      </c>
      <c r="G54" s="32">
        <v>1</v>
      </c>
      <c r="H54" s="32" t="s">
        <v>120</v>
      </c>
      <c r="I54" s="52">
        <v>104</v>
      </c>
      <c r="J54" s="52">
        <v>12450.02</v>
      </c>
      <c r="K54" s="53">
        <f t="shared" si="0"/>
        <v>2384.17883</v>
      </c>
      <c r="L54" s="54">
        <v>0.1915</v>
      </c>
      <c r="M54" s="57">
        <v>86</v>
      </c>
      <c r="N54" s="59">
        <v>10408</v>
      </c>
      <c r="O54" s="56">
        <f t="shared" si="1"/>
        <v>2258.536</v>
      </c>
      <c r="P54" s="60">
        <v>0.217</v>
      </c>
      <c r="Q54" s="80">
        <f t="shared" si="12"/>
        <v>0.209302325581395</v>
      </c>
      <c r="R54" s="86">
        <f t="shared" si="13"/>
        <v>0.19619715603382</v>
      </c>
      <c r="S54" s="80">
        <f t="shared" si="14"/>
        <v>-0.0255</v>
      </c>
      <c r="T54" s="82">
        <v>87.5806451612903</v>
      </c>
      <c r="U54" s="83">
        <v>12829.944516129</v>
      </c>
      <c r="V54" s="84" t="s">
        <v>125</v>
      </c>
      <c r="W54" s="85">
        <f t="shared" si="5"/>
        <v>0.187476979742173</v>
      </c>
      <c r="X54" s="85">
        <f t="shared" si="6"/>
        <v>-0.0296123272903778</v>
      </c>
      <c r="Y54" s="85">
        <f t="shared" si="7"/>
        <v>-0.0808</v>
      </c>
      <c r="Z54" s="88" t="s">
        <v>122</v>
      </c>
    </row>
    <row r="55" s="13" customFormat="1" ht="24" customHeight="1" spans="1:26">
      <c r="A55" s="28">
        <v>56</v>
      </c>
      <c r="B55" s="28">
        <v>572</v>
      </c>
      <c r="C55" s="28" t="s">
        <v>119</v>
      </c>
      <c r="D55" s="28" t="s">
        <v>29</v>
      </c>
      <c r="E55" s="28" t="s">
        <v>38</v>
      </c>
      <c r="F55" s="32" t="s">
        <v>117</v>
      </c>
      <c r="G55" s="32">
        <v>2</v>
      </c>
      <c r="H55" s="32" t="s">
        <v>126</v>
      </c>
      <c r="I55" s="52">
        <v>94</v>
      </c>
      <c r="J55" s="52">
        <v>7829.76</v>
      </c>
      <c r="K55" s="53">
        <f t="shared" si="0"/>
        <v>2418.612864</v>
      </c>
      <c r="L55" s="54">
        <v>0.3089</v>
      </c>
      <c r="M55" s="57">
        <v>57</v>
      </c>
      <c r="N55" s="59">
        <v>3859</v>
      </c>
      <c r="O55" s="56">
        <f t="shared" si="1"/>
        <v>903.006</v>
      </c>
      <c r="P55" s="60">
        <v>0.234</v>
      </c>
      <c r="Q55" s="80">
        <f t="shared" si="12"/>
        <v>0.649122807017544</v>
      </c>
      <c r="R55" s="81">
        <f t="shared" si="13"/>
        <v>1.02896087069189</v>
      </c>
      <c r="S55" s="80">
        <f t="shared" si="14"/>
        <v>0.0749</v>
      </c>
      <c r="T55" s="82">
        <v>69.4838709677419</v>
      </c>
      <c r="U55" s="83">
        <v>6435.8935483871</v>
      </c>
      <c r="V55" s="84" t="s">
        <v>121</v>
      </c>
      <c r="W55" s="85">
        <f t="shared" si="5"/>
        <v>0.352831940575674</v>
      </c>
      <c r="X55" s="85">
        <f t="shared" si="6"/>
        <v>0.216576989835734</v>
      </c>
      <c r="Y55" s="85">
        <f t="shared" si="7"/>
        <v>0.0399</v>
      </c>
      <c r="Z55" s="88" t="s">
        <v>122</v>
      </c>
    </row>
    <row r="56" s="13" customFormat="1" ht="24" customHeight="1" spans="1:26">
      <c r="A56" s="28">
        <v>57</v>
      </c>
      <c r="B56" s="28">
        <v>337</v>
      </c>
      <c r="C56" s="28" t="s">
        <v>127</v>
      </c>
      <c r="D56" s="28" t="s">
        <v>128</v>
      </c>
      <c r="E56" s="28" t="s">
        <v>38</v>
      </c>
      <c r="F56" s="32"/>
      <c r="G56" s="32">
        <v>1</v>
      </c>
      <c r="H56" s="32" t="s">
        <v>129</v>
      </c>
      <c r="I56" s="52">
        <v>283</v>
      </c>
      <c r="J56" s="52">
        <v>35828.74</v>
      </c>
      <c r="K56" s="53">
        <f t="shared" si="0"/>
        <v>3016.779908</v>
      </c>
      <c r="L56" s="54">
        <v>0.0842</v>
      </c>
      <c r="M56" s="57">
        <v>159</v>
      </c>
      <c r="N56" s="59">
        <v>17689.5275</v>
      </c>
      <c r="O56" s="56">
        <f t="shared" si="1"/>
        <v>4187.11115925</v>
      </c>
      <c r="P56" s="60" t="s">
        <v>130</v>
      </c>
      <c r="Q56" s="80">
        <f t="shared" si="12"/>
        <v>0.779874213836478</v>
      </c>
      <c r="R56" s="81">
        <f t="shared" si="13"/>
        <v>1.02542097294572</v>
      </c>
      <c r="S56" s="80">
        <f t="shared" si="14"/>
        <v>-0.1525</v>
      </c>
      <c r="T56" s="82">
        <v>163.58064516129</v>
      </c>
      <c r="U56" s="83">
        <v>28304.7509677419</v>
      </c>
      <c r="V56" s="84" t="s">
        <v>131</v>
      </c>
      <c r="W56" s="85">
        <f t="shared" si="5"/>
        <v>0.730033523959775</v>
      </c>
      <c r="X56" s="85">
        <f t="shared" si="6"/>
        <v>0.265820711188485</v>
      </c>
      <c r="Y56" s="85">
        <f t="shared" si="7"/>
        <v>-0.1489</v>
      </c>
      <c r="Z56" s="88" t="s">
        <v>122</v>
      </c>
    </row>
    <row r="57" s="13" customFormat="1" ht="24" customHeight="1" spans="1:26">
      <c r="A57" s="28">
        <v>58</v>
      </c>
      <c r="B57" s="28">
        <v>379</v>
      </c>
      <c r="C57" s="28" t="s">
        <v>132</v>
      </c>
      <c r="D57" s="28" t="s">
        <v>56</v>
      </c>
      <c r="E57" s="28" t="s">
        <v>23</v>
      </c>
      <c r="F57" s="32"/>
      <c r="G57" s="32">
        <v>1</v>
      </c>
      <c r="H57" s="32" t="s">
        <v>129</v>
      </c>
      <c r="I57" s="52">
        <v>118</v>
      </c>
      <c r="J57" s="52">
        <v>9098.81</v>
      </c>
      <c r="K57" s="53">
        <f t="shared" si="0"/>
        <v>2861.575745</v>
      </c>
      <c r="L57" s="54">
        <v>0.3145</v>
      </c>
      <c r="M57" s="57">
        <v>96</v>
      </c>
      <c r="N57" s="59">
        <v>6630.10285714286</v>
      </c>
      <c r="O57" s="56">
        <f t="shared" si="1"/>
        <v>1810.68109028572</v>
      </c>
      <c r="P57" s="60" t="s">
        <v>133</v>
      </c>
      <c r="Q57" s="80">
        <f t="shared" si="12"/>
        <v>0.229166666666667</v>
      </c>
      <c r="R57" s="86">
        <f t="shared" si="13"/>
        <v>0.372348241957892</v>
      </c>
      <c r="S57" s="80">
        <f t="shared" si="14"/>
        <v>0.0414</v>
      </c>
      <c r="T57" s="82">
        <v>93.5161290322581</v>
      </c>
      <c r="U57" s="83">
        <v>8723.77</v>
      </c>
      <c r="V57" s="84" t="s">
        <v>134</v>
      </c>
      <c r="W57" s="85">
        <f t="shared" si="5"/>
        <v>0.261814418765091</v>
      </c>
      <c r="X57" s="85">
        <f t="shared" si="6"/>
        <v>0.0429905877848681</v>
      </c>
      <c r="Y57" s="85">
        <f t="shared" si="7"/>
        <v>0.0356</v>
      </c>
      <c r="Z57" s="88" t="s">
        <v>122</v>
      </c>
    </row>
    <row r="58" s="13" customFormat="1" ht="24" customHeight="1" spans="1:26">
      <c r="A58" s="36" t="s">
        <v>135</v>
      </c>
      <c r="B58" s="37"/>
      <c r="C58" s="37"/>
      <c r="D58" s="37"/>
      <c r="E58" s="37"/>
      <c r="F58" s="37"/>
      <c r="G58" s="37"/>
      <c r="H58" s="38"/>
      <c r="I58" s="28">
        <f t="shared" ref="I58:K58" si="15">SUM(I4:I57)</f>
        <v>5168</v>
      </c>
      <c r="J58" s="28">
        <f t="shared" si="15"/>
        <v>348964.06</v>
      </c>
      <c r="K58" s="63">
        <f t="shared" si="15"/>
        <v>79242.933032</v>
      </c>
      <c r="L58" s="64"/>
      <c r="M58" s="28">
        <f t="shared" ref="M58:O58" si="16">SUM(M4:M57)</f>
        <v>3735</v>
      </c>
      <c r="N58" s="63">
        <f t="shared" si="16"/>
        <v>249335.894242857</v>
      </c>
      <c r="O58" s="56">
        <f t="shared" si="16"/>
        <v>66554.0323218557</v>
      </c>
      <c r="P58" s="28"/>
      <c r="Q58" s="80">
        <f t="shared" si="12"/>
        <v>0.383668005354752</v>
      </c>
      <c r="R58" s="86">
        <f t="shared" si="13"/>
        <v>0.399574100871748</v>
      </c>
      <c r="S58" s="64"/>
      <c r="T58" s="82">
        <f>SUM(T4:T57)</f>
        <v>4062.64516129032</v>
      </c>
      <c r="U58" s="83">
        <f>SUM(U4:U57)</f>
        <v>348751.725806452</v>
      </c>
      <c r="V58" s="84"/>
      <c r="W58" s="85">
        <f t="shared" si="5"/>
        <v>0.272077623032824</v>
      </c>
      <c r="X58" s="85">
        <f t="shared" si="6"/>
        <v>0.000608840552852616</v>
      </c>
      <c r="Y58" s="85">
        <f t="shared" si="7"/>
        <v>0</v>
      </c>
      <c r="Z58" s="88"/>
    </row>
  </sheetData>
  <mergeCells count="16">
    <mergeCell ref="A1:Y1"/>
    <mergeCell ref="I2:L2"/>
    <mergeCell ref="M2:P2"/>
    <mergeCell ref="Q2:S2"/>
    <mergeCell ref="T2:V2"/>
    <mergeCell ref="W2:Y2"/>
    <mergeCell ref="A58:H58"/>
    <mergeCell ref="A2:A3"/>
    <mergeCell ref="B2:B3"/>
    <mergeCell ref="C2:C3"/>
    <mergeCell ref="D2:D3"/>
    <mergeCell ref="E2:E3"/>
    <mergeCell ref="F2:F3"/>
    <mergeCell ref="G2:G3"/>
    <mergeCell ref="H2:H3"/>
    <mergeCell ref="Z2:Z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workbookViewId="0">
      <selection activeCell="C20" sqref="C20"/>
    </sheetView>
  </sheetViews>
  <sheetFormatPr defaultColWidth="9" defaultRowHeight="21" customHeight="1" outlineLevelCol="4"/>
  <cols>
    <col min="1" max="1" width="9" style="3"/>
    <col min="2" max="2" width="12.875" style="3" customWidth="1"/>
    <col min="3" max="3" width="19.25" style="3" customWidth="1"/>
    <col min="4" max="4" width="21.125" style="4" customWidth="1"/>
    <col min="5" max="5" width="15.125" style="5" customWidth="1"/>
  </cols>
  <sheetData>
    <row r="1" customHeight="1" spans="1:5">
      <c r="A1" s="6" t="s">
        <v>136</v>
      </c>
      <c r="B1" s="6"/>
      <c r="C1" s="6"/>
      <c r="D1" s="6"/>
      <c r="E1" s="6"/>
    </row>
    <row r="2" customHeight="1" spans="1:5">
      <c r="A2" s="6" t="s">
        <v>1</v>
      </c>
      <c r="B2" s="6" t="s">
        <v>2</v>
      </c>
      <c r="C2" s="6" t="s">
        <v>3</v>
      </c>
      <c r="D2" s="7" t="s">
        <v>14</v>
      </c>
      <c r="E2" s="6" t="s">
        <v>137</v>
      </c>
    </row>
    <row r="3" customHeight="1" spans="1:5">
      <c r="A3" s="8">
        <v>1</v>
      </c>
      <c r="B3" s="8">
        <v>341</v>
      </c>
      <c r="C3" s="8" t="s">
        <v>95</v>
      </c>
      <c r="D3" s="9">
        <v>52</v>
      </c>
      <c r="E3" s="6"/>
    </row>
    <row r="4" customHeight="1" spans="1:5">
      <c r="A4" s="8">
        <v>2</v>
      </c>
      <c r="B4" s="8">
        <v>347</v>
      </c>
      <c r="C4" s="8" t="s">
        <v>77</v>
      </c>
      <c r="D4" s="9">
        <v>82</v>
      </c>
      <c r="E4" s="6"/>
    </row>
    <row r="5" customHeight="1" spans="1:5">
      <c r="A5" s="8">
        <v>3</v>
      </c>
      <c r="B5" s="8">
        <v>349</v>
      </c>
      <c r="C5" s="8" t="s">
        <v>51</v>
      </c>
      <c r="D5" s="9">
        <v>87</v>
      </c>
      <c r="E5" s="6"/>
    </row>
    <row r="6" customHeight="1" spans="1:5">
      <c r="A6" s="8">
        <v>4</v>
      </c>
      <c r="B6" s="8">
        <v>355</v>
      </c>
      <c r="C6" s="8" t="s">
        <v>72</v>
      </c>
      <c r="D6" s="9">
        <v>135</v>
      </c>
      <c r="E6" s="6"/>
    </row>
    <row r="7" customHeight="1" spans="1:5">
      <c r="A7" s="8">
        <v>5</v>
      </c>
      <c r="B7" s="8">
        <v>399</v>
      </c>
      <c r="C7" s="8" t="s">
        <v>61</v>
      </c>
      <c r="D7" s="9">
        <v>39</v>
      </c>
      <c r="E7" s="6"/>
    </row>
    <row r="8" customHeight="1" spans="1:5">
      <c r="A8" s="8">
        <v>6</v>
      </c>
      <c r="B8" s="8">
        <v>515</v>
      </c>
      <c r="C8" s="8" t="s">
        <v>37</v>
      </c>
      <c r="D8" s="9">
        <v>88</v>
      </c>
      <c r="E8" s="6"/>
    </row>
    <row r="9" customHeight="1" spans="1:5">
      <c r="A9" s="8">
        <v>7</v>
      </c>
      <c r="B9" s="8">
        <v>102478</v>
      </c>
      <c r="C9" s="8" t="s">
        <v>89</v>
      </c>
      <c r="D9" s="9">
        <v>21</v>
      </c>
      <c r="E9" s="6"/>
    </row>
    <row r="10" customHeight="1" spans="1:5">
      <c r="A10" s="8">
        <v>8</v>
      </c>
      <c r="B10" s="8">
        <v>102934</v>
      </c>
      <c r="C10" s="8" t="s">
        <v>21</v>
      </c>
      <c r="D10" s="9">
        <v>34</v>
      </c>
      <c r="E10" s="6"/>
    </row>
    <row r="11" customHeight="1" spans="1:5">
      <c r="A11" s="8">
        <v>9</v>
      </c>
      <c r="B11" s="8">
        <v>103639</v>
      </c>
      <c r="C11" s="8" t="s">
        <v>28</v>
      </c>
      <c r="D11" s="9">
        <v>906</v>
      </c>
      <c r="E11" s="6"/>
    </row>
    <row r="12" customHeight="1" spans="1:5">
      <c r="A12" s="8">
        <v>10</v>
      </c>
      <c r="B12" s="8">
        <v>110378</v>
      </c>
      <c r="C12" s="8" t="s">
        <v>102</v>
      </c>
      <c r="D12" s="9">
        <v>290</v>
      </c>
      <c r="E12" s="6"/>
    </row>
    <row r="13" customHeight="1" spans="1:5">
      <c r="A13" s="8"/>
      <c r="B13" s="6" t="s">
        <v>138</v>
      </c>
      <c r="C13" s="6"/>
      <c r="D13" s="7">
        <f>SUM(D3:D12)</f>
        <v>1734</v>
      </c>
      <c r="E13" s="6"/>
    </row>
    <row r="14" customHeight="1" spans="2:4">
      <c r="B14" s="5"/>
      <c r="C14" s="5"/>
      <c r="D14" s="10"/>
    </row>
    <row r="15" customHeight="1" spans="4:5">
      <c r="D15" s="4" t="s">
        <v>139</v>
      </c>
      <c r="E15" s="4"/>
    </row>
    <row r="16" customHeight="1" spans="4:5">
      <c r="D16" s="4" t="s">
        <v>140</v>
      </c>
      <c r="E16" s="4"/>
    </row>
    <row r="17" ht="45" customHeight="1" spans="1:5">
      <c r="A17" s="11" t="s">
        <v>141</v>
      </c>
      <c r="B17" s="12"/>
      <c r="C17" s="12"/>
      <c r="D17" s="12"/>
      <c r="E17" s="12"/>
    </row>
  </sheetData>
  <mergeCells count="4">
    <mergeCell ref="A1:E1"/>
    <mergeCell ref="D15:E15"/>
    <mergeCell ref="D16:E16"/>
    <mergeCell ref="A17:E17"/>
  </mergeCells>
  <pageMargins left="0.75" right="0.393055555555556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tabSelected="1" workbookViewId="0">
      <selection activeCell="G17" sqref="G17"/>
    </sheetView>
  </sheetViews>
  <sheetFormatPr defaultColWidth="9" defaultRowHeight="24" customHeight="1" outlineLevelRow="1" outlineLevelCol="6"/>
  <sheetData>
    <row r="1" customHeight="1" spans="1:7">
      <c r="A1" s="1" t="s">
        <v>142</v>
      </c>
      <c r="B1" s="1"/>
      <c r="C1" s="1"/>
      <c r="D1" s="1"/>
      <c r="E1" s="1"/>
      <c r="F1" s="1"/>
      <c r="G1" s="2"/>
    </row>
    <row r="2" customHeight="1" spans="1:7">
      <c r="A2" s="1" t="s">
        <v>1</v>
      </c>
      <c r="B2" s="1" t="s">
        <v>143</v>
      </c>
      <c r="C2" s="1" t="s">
        <v>2</v>
      </c>
      <c r="D2" s="1" t="s">
        <v>144</v>
      </c>
      <c r="E2" s="1" t="s">
        <v>145</v>
      </c>
      <c r="F2" s="1" t="s">
        <v>146</v>
      </c>
      <c r="G2" s="2" t="s">
        <v>147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3月数据</vt:lpstr>
      <vt:lpstr>门店奖励汇总</vt:lpstr>
      <vt:lpstr>员工分配明细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2021-04-12T09:48:00Z</dcterms:created>
  <dcterms:modified xsi:type="dcterms:W3CDTF">2021-04-16T03:27:57Z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FA458D713F72499B8E61AC1C0BD6DA9A</vt:lpwstr>
  </property>
  <property fmtid="{D5CDD505-2E9C-101B-9397-08002B2CF9AE}" pid="3" name="KSOProductBuildVer">
    <vt:lpwstr>2052-11.1.0.10356</vt:lpwstr>
  </property>
</Properties>
</file>